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inux\Documents\schools\kronshtatsky\"/>
    </mc:Choice>
  </mc:AlternateContent>
  <bookViews>
    <workbookView xWindow="0" yWindow="0" windowWidth="2760" windowHeight="2100" firstSheet="2" activeTab="2"/>
  </bookViews>
  <sheets>
    <sheet name="Изменения" sheetId="1" r:id="rId1"/>
    <sheet name="ТКП" sheetId="2" r:id="rId2"/>
    <sheet name="КС2_СР_2026" sheetId="3" r:id="rId3"/>
  </sheets>
  <definedNames>
    <definedName name="_xlnm._FilterDatabase" localSheetId="0" hidden="1">Изменения!$A$7:$U$7</definedName>
    <definedName name="_xlnm._FilterDatabase" localSheetId="2" hidden="1">КС2_СР_2026!$P$5:$P$1158</definedName>
    <definedName name="_xlnm._FilterDatabase" localSheetId="1" hidden="1">ТКП!$A$7:$U$7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142" i="3" l="1"/>
  <c r="K1140" i="3"/>
  <c r="J921" i="3" l="1"/>
  <c r="J916" i="3"/>
  <c r="K1148" i="3" l="1"/>
  <c r="K1144" i="3"/>
  <c r="K1098" i="3"/>
  <c r="K1081" i="3"/>
  <c r="K1068" i="3"/>
  <c r="K1054" i="3"/>
  <c r="K1052" i="3"/>
  <c r="K1033" i="3"/>
  <c r="K1030" i="3"/>
  <c r="K1027" i="3"/>
  <c r="K1024" i="3"/>
  <c r="K1021" i="3"/>
  <c r="K1018" i="3"/>
  <c r="K1015" i="3"/>
  <c r="K1012" i="3"/>
  <c r="K1000" i="3"/>
  <c r="K981" i="3"/>
  <c r="K978" i="3"/>
  <c r="K975" i="3"/>
  <c r="K957" i="3"/>
  <c r="K947" i="3"/>
  <c r="K943" i="3"/>
  <c r="K939" i="3"/>
  <c r="K937" i="3"/>
  <c r="K927" i="3"/>
  <c r="K921" i="3"/>
  <c r="K916" i="3"/>
  <c r="K903" i="3"/>
  <c r="K899" i="3"/>
  <c r="K896" i="3"/>
  <c r="K892" i="3"/>
  <c r="K889" i="3"/>
  <c r="K885" i="3"/>
  <c r="K882" i="3"/>
  <c r="K878" i="3"/>
  <c r="K873" i="3"/>
  <c r="K868" i="3"/>
  <c r="K863" i="3"/>
  <c r="K858" i="3"/>
  <c r="K853" i="3"/>
  <c r="K848" i="3"/>
  <c r="K792" i="3"/>
  <c r="K787" i="3"/>
  <c r="K732" i="3"/>
  <c r="K679" i="3"/>
  <c r="K676" i="3"/>
  <c r="K673" i="3"/>
  <c r="K670" i="3"/>
  <c r="K667" i="3"/>
  <c r="K664" i="3"/>
  <c r="K658" i="3"/>
  <c r="K655" i="3"/>
  <c r="K577" i="3"/>
  <c r="K573" i="3"/>
  <c r="K569" i="3"/>
  <c r="K565" i="3"/>
  <c r="K561" i="3"/>
  <c r="K557" i="3"/>
  <c r="K553" i="3"/>
  <c r="K549" i="3"/>
  <c r="K546" i="3"/>
  <c r="K539" i="3"/>
  <c r="K536" i="3"/>
  <c r="K533" i="3"/>
  <c r="K529" i="3"/>
  <c r="K522" i="3"/>
  <c r="K519" i="3"/>
  <c r="K515" i="3"/>
  <c r="K512" i="3"/>
  <c r="K508" i="3"/>
  <c r="K505" i="3"/>
  <c r="K496" i="3"/>
  <c r="K492" i="3"/>
  <c r="K488" i="3"/>
  <c r="K478" i="3"/>
  <c r="K473" i="3"/>
  <c r="K398" i="3"/>
  <c r="K393" i="3"/>
  <c r="K388" i="3"/>
  <c r="K350" i="3"/>
  <c r="K319" i="3"/>
  <c r="K303" i="3"/>
  <c r="K241" i="3"/>
  <c r="K123" i="3"/>
  <c r="J123" i="3" s="1"/>
  <c r="K108" i="3"/>
  <c r="K98" i="3"/>
  <c r="K93" i="3"/>
  <c r="P972" i="3" l="1"/>
  <c r="P954" i="3"/>
  <c r="P951" i="3"/>
  <c r="P345" i="3"/>
  <c r="P340" i="3"/>
  <c r="P131" i="3"/>
  <c r="P77" i="3"/>
  <c r="P72" i="3"/>
  <c r="P67" i="3"/>
  <c r="P60" i="3"/>
  <c r="P51" i="3"/>
  <c r="P44" i="3"/>
  <c r="P37" i="3"/>
  <c r="P28" i="3"/>
  <c r="P14" i="3"/>
  <c r="J975" i="3"/>
  <c r="K345" i="3" l="1"/>
  <c r="K951" i="3"/>
  <c r="J951" i="3" s="1"/>
  <c r="K954" i="3"/>
  <c r="J954" i="3" s="1"/>
  <c r="K14" i="3"/>
  <c r="K28" i="3"/>
  <c r="K37" i="3"/>
  <c r="K44" i="3"/>
  <c r="K51" i="3"/>
  <c r="K60" i="3"/>
  <c r="K67" i="3"/>
  <c r="K72" i="3"/>
  <c r="J72" i="3" s="1"/>
  <c r="K77" i="3"/>
  <c r="K131" i="3"/>
  <c r="K340" i="3"/>
  <c r="K463" i="3"/>
  <c r="J285" i="3" l="1"/>
  <c r="J211" i="3"/>
  <c r="J172" i="3"/>
  <c r="J168" i="3"/>
  <c r="J151" i="3"/>
  <c r="J1148" i="3" l="1"/>
  <c r="J1144" i="3"/>
  <c r="J1098" i="3"/>
  <c r="K1095" i="3"/>
  <c r="K1056" i="3"/>
  <c r="J1052" i="3"/>
  <c r="K1050" i="3"/>
  <c r="J1033" i="3"/>
  <c r="J1030" i="3"/>
  <c r="J1027" i="3"/>
  <c r="J1024" i="3"/>
  <c r="J1021" i="3"/>
  <c r="J1018" i="3"/>
  <c r="J1015" i="3"/>
  <c r="J1012" i="3"/>
  <c r="K1009" i="3"/>
  <c r="J1009" i="3" s="1"/>
  <c r="J981" i="3"/>
  <c r="K972" i="3"/>
  <c r="J972" i="3" s="1"/>
  <c r="J947" i="3"/>
  <c r="K945" i="3"/>
  <c r="J945" i="3" s="1"/>
  <c r="J943" i="3"/>
  <c r="K941" i="3"/>
  <c r="J941" i="3" s="1"/>
  <c r="J939" i="3"/>
  <c r="J937" i="3"/>
  <c r="K935" i="3"/>
  <c r="J935" i="3" s="1"/>
  <c r="K933" i="3"/>
  <c r="J933" i="3" s="1"/>
  <c r="K931" i="3"/>
  <c r="J931" i="3" s="1"/>
  <c r="K929" i="3"/>
  <c r="J929" i="3" s="1"/>
  <c r="J927" i="3"/>
  <c r="J903" i="3"/>
  <c r="J899" i="3"/>
  <c r="J896" i="3"/>
  <c r="J892" i="3"/>
  <c r="J889" i="3"/>
  <c r="J885" i="3"/>
  <c r="J882" i="3"/>
  <c r="J878" i="3"/>
  <c r="J873" i="3"/>
  <c r="J868" i="3"/>
  <c r="J863" i="3"/>
  <c r="J858" i="3"/>
  <c r="J853" i="3"/>
  <c r="J848" i="3"/>
  <c r="K843" i="3"/>
  <c r="J843" i="3" s="1"/>
  <c r="K837" i="3"/>
  <c r="J837" i="3" s="1"/>
  <c r="K832" i="3"/>
  <c r="J832" i="3" s="1"/>
  <c r="K812" i="3"/>
  <c r="K807" i="3"/>
  <c r="J807" i="3" s="1"/>
  <c r="K802" i="3"/>
  <c r="J802" i="3" s="1"/>
  <c r="K757" i="3"/>
  <c r="J757" i="3" s="1"/>
  <c r="K752" i="3"/>
  <c r="K747" i="3"/>
  <c r="K742" i="3"/>
  <c r="J742" i="3" s="1"/>
  <c r="K737" i="3"/>
  <c r="J737" i="3" s="1"/>
  <c r="K703" i="3"/>
  <c r="J703" i="3" s="1"/>
  <c r="K697" i="3"/>
  <c r="K694" i="3"/>
  <c r="K691" i="3"/>
  <c r="K688" i="3"/>
  <c r="K685" i="3"/>
  <c r="J685" i="3" s="1"/>
  <c r="K682" i="3"/>
  <c r="J682" i="3" s="1"/>
  <c r="J670" i="3"/>
  <c r="K649" i="3"/>
  <c r="J649" i="3" s="1"/>
  <c r="K614" i="3"/>
  <c r="J614" i="3" s="1"/>
  <c r="K612" i="3"/>
  <c r="J612" i="3" s="1"/>
  <c r="K610" i="3"/>
  <c r="J610" i="3" s="1"/>
  <c r="K606" i="3"/>
  <c r="J606" i="3" s="1"/>
  <c r="K602" i="3"/>
  <c r="J602" i="3" s="1"/>
  <c r="J577" i="3"/>
  <c r="J573" i="3"/>
  <c r="J569" i="3"/>
  <c r="J565" i="3"/>
  <c r="J561" i="3"/>
  <c r="J557" i="3"/>
  <c r="J553" i="3"/>
  <c r="J549" i="3"/>
  <c r="J546" i="3"/>
  <c r="K542" i="3"/>
  <c r="J542" i="3" s="1"/>
  <c r="J539" i="3"/>
  <c r="J536" i="3"/>
  <c r="J533" i="3"/>
  <c r="J529" i="3"/>
  <c r="K526" i="3"/>
  <c r="J526" i="3" s="1"/>
  <c r="J522" i="3"/>
  <c r="J519" i="3"/>
  <c r="J515" i="3"/>
  <c r="J512" i="3"/>
  <c r="J508" i="3"/>
  <c r="J496" i="3"/>
  <c r="J492" i="3"/>
  <c r="K458" i="3"/>
  <c r="J458" i="3" s="1"/>
  <c r="K418" i="3"/>
  <c r="J418" i="3" s="1"/>
  <c r="K413" i="3"/>
  <c r="J413" i="3" s="1"/>
  <c r="K403" i="3"/>
  <c r="J403" i="3" s="1"/>
  <c r="J398" i="3"/>
  <c r="J393" i="3"/>
  <c r="J388" i="3"/>
  <c r="K378" i="3"/>
  <c r="J378" i="3" s="1"/>
  <c r="K374" i="3"/>
  <c r="J374" i="3" s="1"/>
  <c r="K355" i="3"/>
  <c r="J355" i="3" s="1"/>
  <c r="J345" i="3"/>
  <c r="J340" i="3"/>
  <c r="K323" i="3"/>
  <c r="J323" i="3" s="1"/>
  <c r="K321" i="3"/>
  <c r="J321" i="3" s="1"/>
  <c r="J319" i="3"/>
  <c r="K307" i="3"/>
  <c r="J307" i="3" s="1"/>
  <c r="K288" i="3"/>
  <c r="J288" i="3" s="1"/>
  <c r="K282" i="3"/>
  <c r="J282" i="3" s="1"/>
  <c r="K279" i="3"/>
  <c r="J279" i="3" s="1"/>
  <c r="K276" i="3"/>
  <c r="J276" i="3" s="1"/>
  <c r="K273" i="3"/>
  <c r="J273" i="3" s="1"/>
  <c r="K270" i="3"/>
  <c r="J270" i="3" s="1"/>
  <c r="K215" i="3"/>
  <c r="J215" i="3" s="1"/>
  <c r="K213" i="3"/>
  <c r="J213" i="3" s="1"/>
  <c r="K209" i="3"/>
  <c r="J209" i="3" s="1"/>
  <c r="K206" i="3"/>
  <c r="J206" i="3" s="1"/>
  <c r="K203" i="3"/>
  <c r="J203" i="3" s="1"/>
  <c r="K200" i="3"/>
  <c r="J200" i="3" s="1"/>
  <c r="K196" i="3"/>
  <c r="J196" i="3" s="1"/>
  <c r="K192" i="3"/>
  <c r="J192" i="3" s="1"/>
  <c r="K187" i="3"/>
  <c r="J187" i="3" s="1"/>
  <c r="K183" i="3"/>
  <c r="J183" i="3" s="1"/>
  <c r="K179" i="3"/>
  <c r="J179" i="3" s="1"/>
  <c r="K174" i="3"/>
  <c r="J174" i="3" s="1"/>
  <c r="K170" i="3"/>
  <c r="J170" i="3" s="1"/>
  <c r="K164" i="3"/>
  <c r="J164" i="3" s="1"/>
  <c r="K156" i="3"/>
  <c r="J156" i="3" s="1"/>
  <c r="K152" i="3"/>
  <c r="J152" i="3" s="1"/>
  <c r="K150" i="3"/>
  <c r="J150" i="3" s="1"/>
  <c r="J131" i="3"/>
  <c r="J108" i="3"/>
  <c r="J98" i="3"/>
  <c r="J93" i="3"/>
  <c r="J77" i="3"/>
  <c r="J67" i="3"/>
  <c r="J60" i="3"/>
  <c r="J51" i="3"/>
  <c r="J44" i="3"/>
  <c r="J37" i="3"/>
  <c r="J28" i="3"/>
  <c r="O1099" i="3"/>
  <c r="K1099" i="3" s="1"/>
  <c r="J1099" i="3" s="1"/>
  <c r="J1000" i="3"/>
  <c r="K1006" i="3"/>
  <c r="K969" i="3"/>
  <c r="J969" i="3" s="1"/>
  <c r="O827" i="3"/>
  <c r="K827" i="3" s="1"/>
  <c r="J827" i="3" s="1"/>
  <c r="O817" i="3"/>
  <c r="O762" i="3"/>
  <c r="K762" i="3" s="1"/>
  <c r="J762" i="3" s="1"/>
  <c r="O700" i="3"/>
  <c r="K20" i="3"/>
  <c r="J20" i="3" s="1"/>
  <c r="K817" i="3" l="1"/>
  <c r="J817" i="3" s="1"/>
  <c r="K700" i="3"/>
  <c r="J700" i="3" s="1"/>
  <c r="K822" i="3"/>
  <c r="J505" i="3"/>
  <c r="J488" i="3"/>
  <c r="J473" i="3"/>
  <c r="K453" i="3"/>
  <c r="J478" i="3" l="1"/>
  <c r="K468" i="3"/>
  <c r="K230" i="3" l="1"/>
  <c r="J230" i="3" s="1"/>
  <c r="O138" i="3"/>
  <c r="K138" i="3" s="1"/>
  <c r="J138" i="3" s="1"/>
  <c r="J14" i="3" l="1"/>
  <c r="J1006" i="3"/>
  <c r="J963" i="3" l="1"/>
  <c r="K963" i="3"/>
  <c r="K234" i="3"/>
  <c r="J234" i="3" s="1"/>
  <c r="J241" i="3"/>
  <c r="J1142" i="3"/>
  <c r="J1140" i="3"/>
  <c r="K997" i="3"/>
  <c r="J997" i="3" s="1"/>
  <c r="J978" i="3"/>
  <c r="J822" i="3"/>
  <c r="J792" i="3"/>
  <c r="J787" i="3"/>
  <c r="K727" i="3"/>
  <c r="J727" i="3" s="1"/>
  <c r="J468" i="3"/>
  <c r="J463" i="3"/>
  <c r="J453" i="3"/>
  <c r="AB1156" i="3"/>
  <c r="AB1155" i="3" s="1"/>
  <c r="Y1156" i="3"/>
  <c r="AA1155" i="3"/>
  <c r="Z1155" i="3"/>
  <c r="Z1154" i="3"/>
  <c r="AB1153" i="3"/>
  <c r="Y1153" i="3"/>
  <c r="Z1152" i="3"/>
  <c r="AB1151" i="3"/>
  <c r="Y1151" i="3"/>
  <c r="AA1150" i="3"/>
  <c r="Z1150" i="3"/>
  <c r="Z1149" i="3"/>
  <c r="AB1148" i="3"/>
  <c r="Y1148" i="3"/>
  <c r="Z1147" i="3"/>
  <c r="AB1146" i="3"/>
  <c r="Y1146" i="3"/>
  <c r="Z1145" i="3"/>
  <c r="AB1144" i="3"/>
  <c r="Y1144" i="3"/>
  <c r="Z1143" i="3"/>
  <c r="AB1142" i="3"/>
  <c r="Y1142" i="3"/>
  <c r="V1142" i="3" s="1"/>
  <c r="Z1141" i="3"/>
  <c r="AB1140" i="3"/>
  <c r="Y1140" i="3"/>
  <c r="Z1139" i="3"/>
  <c r="AB1138" i="3"/>
  <c r="Y1138" i="3"/>
  <c r="Z1137" i="3"/>
  <c r="AB1136" i="3"/>
  <c r="Y1136" i="3"/>
  <c r="Z1135" i="3"/>
  <c r="AB1134" i="3"/>
  <c r="Y1134" i="3"/>
  <c r="Z1133" i="3"/>
  <c r="AB1132" i="3"/>
  <c r="Y1132" i="3"/>
  <c r="Z1131" i="3"/>
  <c r="Z1130" i="3"/>
  <c r="Z1129" i="3"/>
  <c r="Z1128" i="3"/>
  <c r="Z1127" i="3"/>
  <c r="Z1126" i="3"/>
  <c r="Z1125" i="3"/>
  <c r="Z1124" i="3"/>
  <c r="Z1123" i="3"/>
  <c r="Z1122" i="3"/>
  <c r="Z1121" i="3"/>
  <c r="Z1120" i="3"/>
  <c r="Z1119" i="3"/>
  <c r="AB1118" i="3"/>
  <c r="Y1118" i="3"/>
  <c r="Z1117" i="3"/>
  <c r="Z1116" i="3"/>
  <c r="Z1115" i="3"/>
  <c r="Z1114" i="3"/>
  <c r="Z1113" i="3"/>
  <c r="Z1112" i="3"/>
  <c r="Z1111" i="3"/>
  <c r="Z1110" i="3"/>
  <c r="Z1109" i="3"/>
  <c r="Z1108" i="3"/>
  <c r="Z1107" i="3"/>
  <c r="Z1106" i="3"/>
  <c r="Z1105" i="3"/>
  <c r="AB1104" i="3"/>
  <c r="Y1104" i="3"/>
  <c r="Z1103" i="3"/>
  <c r="AB1102" i="3"/>
  <c r="Y1102" i="3"/>
  <c r="Z1101" i="3"/>
  <c r="AB1100" i="3"/>
  <c r="Y1100" i="3"/>
  <c r="AB1099" i="3"/>
  <c r="Y1099" i="3"/>
  <c r="U1099" i="3" s="1"/>
  <c r="AB1098" i="3"/>
  <c r="Y1098" i="3"/>
  <c r="AB1097" i="3"/>
  <c r="Y1097" i="3"/>
  <c r="Z1096" i="3"/>
  <c r="AB1095" i="3"/>
  <c r="Y1095" i="3"/>
  <c r="U1095" i="3" s="1"/>
  <c r="Z1094" i="3"/>
  <c r="Z1093" i="3"/>
  <c r="Z1092" i="3"/>
  <c r="Z1091" i="3"/>
  <c r="Z1090" i="3"/>
  <c r="Z1089" i="3"/>
  <c r="Z1088" i="3"/>
  <c r="Z1087" i="3"/>
  <c r="Z1086" i="3"/>
  <c r="Z1085" i="3"/>
  <c r="Z1084" i="3"/>
  <c r="Z1083" i="3"/>
  <c r="Z1082" i="3"/>
  <c r="AB1081" i="3"/>
  <c r="Y1081" i="3"/>
  <c r="Z1080" i="3"/>
  <c r="Z1079" i="3"/>
  <c r="Z1078" i="3"/>
  <c r="Z1077" i="3"/>
  <c r="Z1076" i="3"/>
  <c r="Z1075" i="3"/>
  <c r="Z1074" i="3"/>
  <c r="Z1073" i="3"/>
  <c r="Z1072" i="3"/>
  <c r="Z1071" i="3"/>
  <c r="Z1070" i="3"/>
  <c r="Z1069" i="3"/>
  <c r="AB1068" i="3"/>
  <c r="Y1068" i="3"/>
  <c r="Z1067" i="3"/>
  <c r="Z1066" i="3"/>
  <c r="Z1065" i="3"/>
  <c r="Z1064" i="3"/>
  <c r="Z1063" i="3"/>
  <c r="Z1062" i="3"/>
  <c r="Z1061" i="3"/>
  <c r="Z1060" i="3"/>
  <c r="Z1059" i="3"/>
  <c r="Z1058" i="3"/>
  <c r="Z1057" i="3"/>
  <c r="AB1056" i="3"/>
  <c r="Y1056" i="3"/>
  <c r="U1056" i="3" s="1"/>
  <c r="Z1055" i="3"/>
  <c r="AB1054" i="3"/>
  <c r="Y1054" i="3"/>
  <c r="Z1053" i="3"/>
  <c r="AB1052" i="3"/>
  <c r="Y1052" i="3"/>
  <c r="Z1051" i="3"/>
  <c r="AB1050" i="3"/>
  <c r="Y1050" i="3"/>
  <c r="U1050" i="3" s="1"/>
  <c r="Z1049" i="3"/>
  <c r="AB1048" i="3"/>
  <c r="Y1048" i="3"/>
  <c r="Z1047" i="3"/>
  <c r="AB1046" i="3"/>
  <c r="Y1046" i="3"/>
  <c r="Z1045" i="3"/>
  <c r="AB1044" i="3"/>
  <c r="Y1044" i="3"/>
  <c r="Z1043" i="3"/>
  <c r="Z1042" i="3"/>
  <c r="AB1041" i="3"/>
  <c r="Y1041" i="3"/>
  <c r="Z1040" i="3"/>
  <c r="Z1039" i="3"/>
  <c r="Z1038" i="3"/>
  <c r="AB1037" i="3"/>
  <c r="Y1037" i="3"/>
  <c r="AA1036" i="3"/>
  <c r="Z1036" i="3"/>
  <c r="Z1035" i="3"/>
  <c r="Z1034" i="3"/>
  <c r="AB1033" i="3"/>
  <c r="Y1033" i="3"/>
  <c r="Z1032" i="3"/>
  <c r="Z1031" i="3"/>
  <c r="AB1030" i="3"/>
  <c r="Y1030" i="3"/>
  <c r="Z1029" i="3"/>
  <c r="Z1028" i="3"/>
  <c r="AB1027" i="3"/>
  <c r="Y1027" i="3"/>
  <c r="Z1026" i="3"/>
  <c r="Z1025" i="3"/>
  <c r="AB1024" i="3"/>
  <c r="Y1024" i="3"/>
  <c r="Z1023" i="3"/>
  <c r="Z1022" i="3"/>
  <c r="AB1021" i="3"/>
  <c r="Y1021" i="3"/>
  <c r="Z1020" i="3"/>
  <c r="Z1019" i="3"/>
  <c r="AB1018" i="3"/>
  <c r="Y1018" i="3"/>
  <c r="Z1017" i="3"/>
  <c r="Z1016" i="3"/>
  <c r="AB1015" i="3"/>
  <c r="Y1015" i="3"/>
  <c r="Z1014" i="3"/>
  <c r="Z1013" i="3"/>
  <c r="AB1012" i="3"/>
  <c r="Y1012" i="3"/>
  <c r="Z1011" i="3"/>
  <c r="Z1010" i="3"/>
  <c r="AB1009" i="3"/>
  <c r="Y1009" i="3"/>
  <c r="Z1008" i="3"/>
  <c r="Z1007" i="3"/>
  <c r="AB1006" i="3"/>
  <c r="Y1006" i="3"/>
  <c r="V1006" i="3" s="1"/>
  <c r="Z1005" i="3"/>
  <c r="Z1004" i="3"/>
  <c r="AB1003" i="3"/>
  <c r="Y1003" i="3"/>
  <c r="Z1002" i="3"/>
  <c r="Z1001" i="3"/>
  <c r="AB1000" i="3"/>
  <c r="Y1000" i="3"/>
  <c r="Z999" i="3"/>
  <c r="Z998" i="3"/>
  <c r="AB997" i="3"/>
  <c r="Y997" i="3"/>
  <c r="S997" i="3" s="1"/>
  <c r="Z996" i="3"/>
  <c r="Z995" i="3"/>
  <c r="AB994" i="3"/>
  <c r="Y994" i="3"/>
  <c r="Z993" i="3"/>
  <c r="Z992" i="3"/>
  <c r="AB991" i="3"/>
  <c r="Y991" i="3"/>
  <c r="Z990" i="3"/>
  <c r="Z989" i="3"/>
  <c r="AB988" i="3"/>
  <c r="Y988" i="3"/>
  <c r="Z987" i="3"/>
  <c r="Z986" i="3"/>
  <c r="AB985" i="3"/>
  <c r="Y985" i="3"/>
  <c r="AA984" i="3"/>
  <c r="Z984" i="3"/>
  <c r="Z983" i="3"/>
  <c r="Z982" i="3"/>
  <c r="AB981" i="3"/>
  <c r="Y981" i="3"/>
  <c r="Z980" i="3"/>
  <c r="Z979" i="3"/>
  <c r="AB978" i="3"/>
  <c r="Y978" i="3"/>
  <c r="Z977" i="3"/>
  <c r="Z976" i="3"/>
  <c r="AB975" i="3"/>
  <c r="Y975" i="3"/>
  <c r="Z974" i="3"/>
  <c r="Z973" i="3"/>
  <c r="AB972" i="3"/>
  <c r="Y972" i="3"/>
  <c r="Z971" i="3"/>
  <c r="Z970" i="3"/>
  <c r="AB969" i="3"/>
  <c r="Y969" i="3"/>
  <c r="U969" i="3" s="1"/>
  <c r="Z968" i="3"/>
  <c r="Z967" i="3"/>
  <c r="AB966" i="3"/>
  <c r="Y966" i="3"/>
  <c r="Z965" i="3"/>
  <c r="Z964" i="3"/>
  <c r="AB963" i="3"/>
  <c r="Y963" i="3"/>
  <c r="S963" i="3" s="1"/>
  <c r="Z962" i="3"/>
  <c r="Z961" i="3"/>
  <c r="AB960" i="3"/>
  <c r="Y960" i="3"/>
  <c r="Z959" i="3"/>
  <c r="Z958" i="3"/>
  <c r="AB957" i="3"/>
  <c r="Y957" i="3"/>
  <c r="U957" i="3" s="1"/>
  <c r="Z956" i="3"/>
  <c r="Z955" i="3"/>
  <c r="AB954" i="3"/>
  <c r="Y954" i="3"/>
  <c r="Z953" i="3"/>
  <c r="Z952" i="3"/>
  <c r="AB951" i="3"/>
  <c r="Y951" i="3"/>
  <c r="AA950" i="3"/>
  <c r="Z950" i="3"/>
  <c r="Z948" i="3"/>
  <c r="AB947" i="3"/>
  <c r="Y947" i="3"/>
  <c r="Z946" i="3"/>
  <c r="AB945" i="3"/>
  <c r="Y945" i="3"/>
  <c r="U945" i="3" s="1"/>
  <c r="Z944" i="3"/>
  <c r="AB943" i="3"/>
  <c r="Y943" i="3"/>
  <c r="Z942" i="3"/>
  <c r="AB941" i="3"/>
  <c r="Y941" i="3"/>
  <c r="Z940" i="3"/>
  <c r="AB939" i="3"/>
  <c r="Y939" i="3"/>
  <c r="Z938" i="3"/>
  <c r="AB937" i="3"/>
  <c r="Y937" i="3"/>
  <c r="Z936" i="3"/>
  <c r="AB935" i="3"/>
  <c r="Y935" i="3"/>
  <c r="U935" i="3" s="1"/>
  <c r="Z934" i="3"/>
  <c r="AB933" i="3"/>
  <c r="Y933" i="3"/>
  <c r="U933" i="3" s="1"/>
  <c r="Z932" i="3"/>
  <c r="AB931" i="3"/>
  <c r="Y931" i="3"/>
  <c r="U931" i="3" s="1"/>
  <c r="Z930" i="3"/>
  <c r="AB929" i="3"/>
  <c r="Y929" i="3"/>
  <c r="U929" i="3" s="1"/>
  <c r="Z928" i="3"/>
  <c r="AB927" i="3"/>
  <c r="Y927" i="3"/>
  <c r="AA926" i="3"/>
  <c r="Z926" i="3"/>
  <c r="Z925" i="3"/>
  <c r="Z924" i="3"/>
  <c r="Z923" i="3"/>
  <c r="Z922" i="3"/>
  <c r="AB921" i="3"/>
  <c r="Y921" i="3"/>
  <c r="V921" i="3" s="1"/>
  <c r="Z920" i="3"/>
  <c r="Z919" i="3"/>
  <c r="Z918" i="3"/>
  <c r="Z917" i="3"/>
  <c r="AB916" i="3"/>
  <c r="Y916" i="3"/>
  <c r="V916" i="3" s="1"/>
  <c r="Z915" i="3"/>
  <c r="Z914" i="3"/>
  <c r="Z913" i="3"/>
  <c r="Z912" i="3"/>
  <c r="AB911" i="3"/>
  <c r="Y911" i="3"/>
  <c r="Z910" i="3"/>
  <c r="Z909" i="3"/>
  <c r="Z908" i="3"/>
  <c r="Z907" i="3"/>
  <c r="AB906" i="3"/>
  <c r="Y906" i="3"/>
  <c r="Z905" i="3"/>
  <c r="Z904" i="3"/>
  <c r="AB903" i="3"/>
  <c r="Y903" i="3"/>
  <c r="Z902" i="3"/>
  <c r="Z901" i="3"/>
  <c r="Z900" i="3"/>
  <c r="AB899" i="3"/>
  <c r="Y899" i="3"/>
  <c r="Z898" i="3"/>
  <c r="Z897" i="3"/>
  <c r="AB896" i="3"/>
  <c r="Y896" i="3"/>
  <c r="Z895" i="3"/>
  <c r="Z894" i="3"/>
  <c r="Z893" i="3"/>
  <c r="AB892" i="3"/>
  <c r="Y892" i="3"/>
  <c r="Z891" i="3"/>
  <c r="Z890" i="3"/>
  <c r="AB889" i="3"/>
  <c r="Y889" i="3"/>
  <c r="Z888" i="3"/>
  <c r="Z887" i="3"/>
  <c r="Z886" i="3"/>
  <c r="AB885" i="3"/>
  <c r="Y885" i="3"/>
  <c r="Z884" i="3"/>
  <c r="Z883" i="3"/>
  <c r="AB882" i="3"/>
  <c r="Y882" i="3"/>
  <c r="Z881" i="3"/>
  <c r="Z880" i="3"/>
  <c r="Z879" i="3"/>
  <c r="AB878" i="3"/>
  <c r="Y878" i="3"/>
  <c r="Z877" i="3"/>
  <c r="Z876" i="3"/>
  <c r="Z875" i="3"/>
  <c r="Z874" i="3"/>
  <c r="AB873" i="3"/>
  <c r="Y873" i="3"/>
  <c r="Z872" i="3"/>
  <c r="Z871" i="3"/>
  <c r="Z870" i="3"/>
  <c r="Z869" i="3"/>
  <c r="AB868" i="3"/>
  <c r="Y868" i="3"/>
  <c r="Z867" i="3"/>
  <c r="Z866" i="3"/>
  <c r="Z865" i="3"/>
  <c r="Z864" i="3"/>
  <c r="AB863" i="3"/>
  <c r="Y863" i="3"/>
  <c r="Z862" i="3"/>
  <c r="Z861" i="3"/>
  <c r="Z860" i="3"/>
  <c r="Z859" i="3"/>
  <c r="AB858" i="3"/>
  <c r="Y858" i="3"/>
  <c r="Z857" i="3"/>
  <c r="Z856" i="3"/>
  <c r="Z855" i="3"/>
  <c r="Z854" i="3"/>
  <c r="AB853" i="3"/>
  <c r="Y853" i="3"/>
  <c r="Z852" i="3"/>
  <c r="Z851" i="3"/>
  <c r="Z850" i="3"/>
  <c r="Z849" i="3"/>
  <c r="AB848" i="3"/>
  <c r="Y848" i="3"/>
  <c r="Z847" i="3"/>
  <c r="Z846" i="3"/>
  <c r="Z845" i="3"/>
  <c r="Z844" i="3"/>
  <c r="AB843" i="3"/>
  <c r="Y843" i="3"/>
  <c r="U843" i="3" s="1"/>
  <c r="AA842" i="3"/>
  <c r="Z842" i="3"/>
  <c r="Z841" i="3"/>
  <c r="Z840" i="3"/>
  <c r="Z839" i="3"/>
  <c r="Z838" i="3"/>
  <c r="AB837" i="3"/>
  <c r="Y837" i="3"/>
  <c r="U837" i="3" s="1"/>
  <c r="Z836" i="3"/>
  <c r="Z835" i="3"/>
  <c r="Z834" i="3"/>
  <c r="Z833" i="3"/>
  <c r="AB832" i="3"/>
  <c r="Y832" i="3"/>
  <c r="U832" i="3" s="1"/>
  <c r="Z831" i="3"/>
  <c r="Z830" i="3"/>
  <c r="Z829" i="3"/>
  <c r="Z828" i="3"/>
  <c r="AB827" i="3"/>
  <c r="Y827" i="3"/>
  <c r="U827" i="3" s="1"/>
  <c r="Z826" i="3"/>
  <c r="Z825" i="3"/>
  <c r="Z824" i="3"/>
  <c r="Z823" i="3"/>
  <c r="AB822" i="3"/>
  <c r="Y822" i="3"/>
  <c r="U822" i="3" s="1"/>
  <c r="Z821" i="3"/>
  <c r="Z820" i="3"/>
  <c r="Z819" i="3"/>
  <c r="Z818" i="3"/>
  <c r="AB817" i="3"/>
  <c r="Y817" i="3"/>
  <c r="U817" i="3" s="1"/>
  <c r="Z816" i="3"/>
  <c r="Z815" i="3"/>
  <c r="Z814" i="3"/>
  <c r="Z813" i="3"/>
  <c r="AB812" i="3"/>
  <c r="Y812" i="3"/>
  <c r="U812" i="3" s="1"/>
  <c r="Z811" i="3"/>
  <c r="Z810" i="3"/>
  <c r="Z809" i="3"/>
  <c r="Z808" i="3"/>
  <c r="AB807" i="3"/>
  <c r="Y807" i="3"/>
  <c r="U807" i="3" s="1"/>
  <c r="Z806" i="3"/>
  <c r="Z805" i="3"/>
  <c r="Z804" i="3"/>
  <c r="Z803" i="3"/>
  <c r="AB802" i="3"/>
  <c r="Y802" i="3"/>
  <c r="U802" i="3" s="1"/>
  <c r="Z801" i="3"/>
  <c r="Z800" i="3"/>
  <c r="Z799" i="3"/>
  <c r="Z798" i="3"/>
  <c r="AB797" i="3"/>
  <c r="Y797" i="3"/>
  <c r="Z796" i="3"/>
  <c r="Z795" i="3"/>
  <c r="Z794" i="3"/>
  <c r="Z793" i="3"/>
  <c r="AB792" i="3"/>
  <c r="Y792" i="3"/>
  <c r="Z791" i="3"/>
  <c r="Z790" i="3"/>
  <c r="Z789" i="3"/>
  <c r="Z788" i="3"/>
  <c r="AB787" i="3"/>
  <c r="Y787" i="3"/>
  <c r="Z786" i="3"/>
  <c r="Z785" i="3"/>
  <c r="Z784" i="3"/>
  <c r="Z783" i="3"/>
  <c r="AB782" i="3"/>
  <c r="Y782" i="3"/>
  <c r="Z781" i="3"/>
  <c r="Z780" i="3"/>
  <c r="Z779" i="3"/>
  <c r="Z778" i="3"/>
  <c r="AB777" i="3"/>
  <c r="Y777" i="3"/>
  <c r="Z776" i="3"/>
  <c r="Z775" i="3"/>
  <c r="Z774" i="3"/>
  <c r="Z773" i="3"/>
  <c r="AB772" i="3"/>
  <c r="Y772" i="3"/>
  <c r="Z771" i="3"/>
  <c r="Z770" i="3"/>
  <c r="Z769" i="3"/>
  <c r="Z768" i="3"/>
  <c r="AB767" i="3"/>
  <c r="Y767" i="3"/>
  <c r="Z766" i="3"/>
  <c r="Z765" i="3"/>
  <c r="Z764" i="3"/>
  <c r="Z763" i="3"/>
  <c r="AB762" i="3"/>
  <c r="Y762" i="3"/>
  <c r="U762" i="3" s="1"/>
  <c r="Z761" i="3"/>
  <c r="Z760" i="3"/>
  <c r="Z759" i="3"/>
  <c r="Z758" i="3"/>
  <c r="AB757" i="3"/>
  <c r="Y757" i="3"/>
  <c r="U757" i="3" s="1"/>
  <c r="Z756" i="3"/>
  <c r="Z755" i="3"/>
  <c r="Z754" i="3"/>
  <c r="Z753" i="3"/>
  <c r="AB752" i="3"/>
  <c r="Y752" i="3"/>
  <c r="U752" i="3" s="1"/>
  <c r="Z751" i="3"/>
  <c r="Z750" i="3"/>
  <c r="Z749" i="3"/>
  <c r="Z748" i="3"/>
  <c r="AB747" i="3"/>
  <c r="Y747" i="3"/>
  <c r="U747" i="3" s="1"/>
  <c r="Z746" i="3"/>
  <c r="Z745" i="3"/>
  <c r="Z744" i="3"/>
  <c r="Z743" i="3"/>
  <c r="AB742" i="3"/>
  <c r="Y742" i="3"/>
  <c r="U742" i="3" s="1"/>
  <c r="Z741" i="3"/>
  <c r="Z740" i="3"/>
  <c r="Z739" i="3"/>
  <c r="Z738" i="3"/>
  <c r="AB737" i="3"/>
  <c r="Y737" i="3"/>
  <c r="U737" i="3" s="1"/>
  <c r="Z736" i="3"/>
  <c r="Z735" i="3"/>
  <c r="Z734" i="3"/>
  <c r="Z733" i="3"/>
  <c r="AB732" i="3"/>
  <c r="Y732" i="3"/>
  <c r="Z731" i="3"/>
  <c r="Z730" i="3"/>
  <c r="Z729" i="3"/>
  <c r="Z728" i="3"/>
  <c r="AB727" i="3"/>
  <c r="Y727" i="3"/>
  <c r="Z726" i="3"/>
  <c r="Z725" i="3"/>
  <c r="Z724" i="3"/>
  <c r="Z723" i="3"/>
  <c r="AB722" i="3"/>
  <c r="Y722" i="3"/>
  <c r="Z721" i="3"/>
  <c r="Z720" i="3"/>
  <c r="Z719" i="3"/>
  <c r="Z718" i="3"/>
  <c r="AB717" i="3"/>
  <c r="Y717" i="3"/>
  <c r="Z716" i="3"/>
  <c r="Z715" i="3"/>
  <c r="Z714" i="3"/>
  <c r="Z713" i="3"/>
  <c r="AB712" i="3"/>
  <c r="Y712" i="3"/>
  <c r="Z711" i="3"/>
  <c r="Z710" i="3"/>
  <c r="AB709" i="3"/>
  <c r="Y709" i="3"/>
  <c r="Z708" i="3"/>
  <c r="Z707" i="3"/>
  <c r="AB706" i="3"/>
  <c r="Y706" i="3"/>
  <c r="Z705" i="3"/>
  <c r="Z704" i="3"/>
  <c r="AB703" i="3"/>
  <c r="Y703" i="3"/>
  <c r="U703" i="3" s="1"/>
  <c r="Z702" i="3"/>
  <c r="Z701" i="3"/>
  <c r="AB700" i="3"/>
  <c r="Y700" i="3"/>
  <c r="U700" i="3" s="1"/>
  <c r="Z699" i="3"/>
  <c r="Z698" i="3"/>
  <c r="AB697" i="3"/>
  <c r="Y697" i="3"/>
  <c r="U697" i="3" s="1"/>
  <c r="Z696" i="3"/>
  <c r="Z695" i="3"/>
  <c r="AB694" i="3"/>
  <c r="Y694" i="3"/>
  <c r="U694" i="3" s="1"/>
  <c r="Z693" i="3"/>
  <c r="Z692" i="3"/>
  <c r="AB691" i="3"/>
  <c r="Y691" i="3"/>
  <c r="U691" i="3" s="1"/>
  <c r="Z690" i="3"/>
  <c r="Z689" i="3"/>
  <c r="AB688" i="3"/>
  <c r="Y688" i="3"/>
  <c r="U688" i="3" s="1"/>
  <c r="Z687" i="3"/>
  <c r="Z686" i="3"/>
  <c r="AB685" i="3"/>
  <c r="Y685" i="3"/>
  <c r="U685" i="3" s="1"/>
  <c r="Z684" i="3"/>
  <c r="Z683" i="3"/>
  <c r="AB682" i="3"/>
  <c r="Y682" i="3"/>
  <c r="U682" i="3" s="1"/>
  <c r="Z681" i="3"/>
  <c r="Z680" i="3"/>
  <c r="AB679" i="3"/>
  <c r="Y679" i="3"/>
  <c r="Z678" i="3"/>
  <c r="Z677" i="3"/>
  <c r="AB676" i="3"/>
  <c r="Y676" i="3"/>
  <c r="Z675" i="3"/>
  <c r="Z674" i="3"/>
  <c r="AB673" i="3"/>
  <c r="Y673" i="3"/>
  <c r="Z672" i="3"/>
  <c r="Z671" i="3"/>
  <c r="AB670" i="3"/>
  <c r="Y670" i="3"/>
  <c r="Z669" i="3"/>
  <c r="Z668" i="3"/>
  <c r="AB667" i="3"/>
  <c r="Y667" i="3"/>
  <c r="Z666" i="3"/>
  <c r="Z665" i="3"/>
  <c r="AB664" i="3"/>
  <c r="Y664" i="3"/>
  <c r="Z663" i="3"/>
  <c r="Z662" i="3"/>
  <c r="AB661" i="3"/>
  <c r="Y661" i="3"/>
  <c r="Z660" i="3"/>
  <c r="Z659" i="3"/>
  <c r="AB658" i="3"/>
  <c r="Y658" i="3"/>
  <c r="Z657" i="3"/>
  <c r="Z656" i="3"/>
  <c r="AB655" i="3"/>
  <c r="Y655" i="3"/>
  <c r="Z654" i="3"/>
  <c r="Z653" i="3"/>
  <c r="AB652" i="3"/>
  <c r="Y652" i="3"/>
  <c r="Z651" i="3"/>
  <c r="Z650" i="3"/>
  <c r="AB649" i="3"/>
  <c r="Y649" i="3"/>
  <c r="U649" i="3" s="1"/>
  <c r="Z648" i="3"/>
  <c r="Z647" i="3"/>
  <c r="AB646" i="3"/>
  <c r="Y646" i="3"/>
  <c r="Z645" i="3"/>
  <c r="Z644" i="3"/>
  <c r="AB643" i="3"/>
  <c r="Y643" i="3"/>
  <c r="Z642" i="3"/>
  <c r="Z641" i="3"/>
  <c r="AB640" i="3"/>
  <c r="Y640" i="3"/>
  <c r="Z639" i="3"/>
  <c r="Z638" i="3"/>
  <c r="AB637" i="3"/>
  <c r="Y637" i="3"/>
  <c r="Z636" i="3"/>
  <c r="Z635" i="3"/>
  <c r="AB634" i="3"/>
  <c r="Y634" i="3"/>
  <c r="Z633" i="3"/>
  <c r="Z632" i="3"/>
  <c r="AB631" i="3"/>
  <c r="Y631" i="3"/>
  <c r="Z630" i="3"/>
  <c r="Z629" i="3"/>
  <c r="AB628" i="3"/>
  <c r="Y628" i="3"/>
  <c r="Z627" i="3"/>
  <c r="Z626" i="3"/>
  <c r="AB625" i="3"/>
  <c r="Y625" i="3"/>
  <c r="Z624" i="3"/>
  <c r="Z623" i="3"/>
  <c r="AB622" i="3"/>
  <c r="Y622" i="3"/>
  <c r="Z621" i="3"/>
  <c r="AB620" i="3"/>
  <c r="Y620" i="3"/>
  <c r="Z619" i="3"/>
  <c r="AB618" i="3"/>
  <c r="Y618" i="3"/>
  <c r="Z617" i="3"/>
  <c r="AB616" i="3"/>
  <c r="Y616" i="3"/>
  <c r="Z615" i="3"/>
  <c r="AB614" i="3"/>
  <c r="Y614" i="3"/>
  <c r="U614" i="3" s="1"/>
  <c r="Z613" i="3"/>
  <c r="AB612" i="3"/>
  <c r="Y612" i="3"/>
  <c r="U612" i="3" s="1"/>
  <c r="Z611" i="3"/>
  <c r="AB610" i="3"/>
  <c r="Y610" i="3"/>
  <c r="U610" i="3" s="1"/>
  <c r="Z609" i="3"/>
  <c r="AB608" i="3"/>
  <c r="Y608" i="3"/>
  <c r="Z607" i="3"/>
  <c r="AB606" i="3"/>
  <c r="Y606" i="3"/>
  <c r="U606" i="3" s="1"/>
  <c r="Z605" i="3"/>
  <c r="AB604" i="3"/>
  <c r="Y604" i="3"/>
  <c r="Z603" i="3"/>
  <c r="AB602" i="3"/>
  <c r="Y602" i="3"/>
  <c r="U602" i="3" s="1"/>
  <c r="Z601" i="3"/>
  <c r="AB600" i="3"/>
  <c r="Y600" i="3"/>
  <c r="Z599" i="3"/>
  <c r="AB598" i="3"/>
  <c r="Y598" i="3"/>
  <c r="Z597" i="3"/>
  <c r="AB596" i="3"/>
  <c r="Y596" i="3"/>
  <c r="Z595" i="3"/>
  <c r="AB594" i="3"/>
  <c r="Y594" i="3"/>
  <c r="Z593" i="3"/>
  <c r="AB592" i="3"/>
  <c r="Y592" i="3"/>
  <c r="Z591" i="3"/>
  <c r="AB590" i="3"/>
  <c r="Y590" i="3"/>
  <c r="Z589" i="3"/>
  <c r="AB588" i="3"/>
  <c r="Y588" i="3"/>
  <c r="Z587" i="3"/>
  <c r="AB586" i="3"/>
  <c r="Y586" i="3"/>
  <c r="Z585" i="3"/>
  <c r="AB584" i="3"/>
  <c r="Y584" i="3"/>
  <c r="Z583" i="3"/>
  <c r="AB582" i="3"/>
  <c r="Y582" i="3"/>
  <c r="AA581" i="3"/>
  <c r="Z581" i="3"/>
  <c r="Z580" i="3"/>
  <c r="Z579" i="3"/>
  <c r="Z578" i="3"/>
  <c r="AB577" i="3"/>
  <c r="Y577" i="3"/>
  <c r="Z576" i="3"/>
  <c r="Z575" i="3"/>
  <c r="Z574" i="3"/>
  <c r="AB573" i="3"/>
  <c r="Y573" i="3"/>
  <c r="Z572" i="3"/>
  <c r="Z571" i="3"/>
  <c r="Z570" i="3"/>
  <c r="AB569" i="3"/>
  <c r="Y569" i="3"/>
  <c r="Z568" i="3"/>
  <c r="Z567" i="3"/>
  <c r="Z566" i="3"/>
  <c r="AB565" i="3"/>
  <c r="Y565" i="3"/>
  <c r="Z564" i="3"/>
  <c r="Z563" i="3"/>
  <c r="Z562" i="3"/>
  <c r="AB561" i="3"/>
  <c r="Y561" i="3"/>
  <c r="Z560" i="3"/>
  <c r="Z559" i="3"/>
  <c r="Z558" i="3"/>
  <c r="AB557" i="3"/>
  <c r="Y557" i="3"/>
  <c r="Z556" i="3"/>
  <c r="Z555" i="3"/>
  <c r="Z554" i="3"/>
  <c r="AB553" i="3"/>
  <c r="Y553" i="3"/>
  <c r="Z552" i="3"/>
  <c r="Z551" i="3"/>
  <c r="Z550" i="3"/>
  <c r="AB549" i="3"/>
  <c r="Y549" i="3"/>
  <c r="Z548" i="3"/>
  <c r="Z547" i="3"/>
  <c r="AB546" i="3"/>
  <c r="Y546" i="3"/>
  <c r="Z545" i="3"/>
  <c r="Z544" i="3"/>
  <c r="Z543" i="3"/>
  <c r="AB542" i="3"/>
  <c r="Y542" i="3"/>
  <c r="Z541" i="3"/>
  <c r="Z540" i="3"/>
  <c r="AB539" i="3"/>
  <c r="Y539" i="3"/>
  <c r="Z538" i="3"/>
  <c r="Z537" i="3"/>
  <c r="AB536" i="3"/>
  <c r="Y536" i="3"/>
  <c r="Z535" i="3"/>
  <c r="Z534" i="3"/>
  <c r="AB533" i="3"/>
  <c r="Y533" i="3"/>
  <c r="Z532" i="3"/>
  <c r="Z531" i="3"/>
  <c r="Z530" i="3"/>
  <c r="AB529" i="3"/>
  <c r="Y529" i="3"/>
  <c r="Z528" i="3"/>
  <c r="Z527" i="3"/>
  <c r="AB526" i="3"/>
  <c r="Y526" i="3"/>
  <c r="U526" i="3" s="1"/>
  <c r="Z525" i="3"/>
  <c r="Z524" i="3"/>
  <c r="Z523" i="3"/>
  <c r="AB522" i="3"/>
  <c r="Y522" i="3"/>
  <c r="Z521" i="3"/>
  <c r="Z520" i="3"/>
  <c r="AB519" i="3"/>
  <c r="Y519" i="3"/>
  <c r="Z518" i="3"/>
  <c r="Z517" i="3"/>
  <c r="Z516" i="3"/>
  <c r="AB515" i="3"/>
  <c r="Y515" i="3"/>
  <c r="Z514" i="3"/>
  <c r="Z513" i="3"/>
  <c r="AB512" i="3"/>
  <c r="Y512" i="3"/>
  <c r="Z511" i="3"/>
  <c r="Z510" i="3"/>
  <c r="Z509" i="3"/>
  <c r="AB508" i="3"/>
  <c r="Y508" i="3"/>
  <c r="Z507" i="3"/>
  <c r="Z506" i="3"/>
  <c r="AB505" i="3"/>
  <c r="Y505" i="3"/>
  <c r="Z504" i="3"/>
  <c r="Z503" i="3"/>
  <c r="AB502" i="3"/>
  <c r="Y502" i="3"/>
  <c r="Z501" i="3"/>
  <c r="Z500" i="3"/>
  <c r="AB499" i="3"/>
  <c r="Y499" i="3"/>
  <c r="Z498" i="3"/>
  <c r="Z497" i="3"/>
  <c r="AB496" i="3"/>
  <c r="Y496" i="3"/>
  <c r="Z495" i="3"/>
  <c r="Z494" i="3"/>
  <c r="Z493" i="3"/>
  <c r="AB492" i="3"/>
  <c r="Y492" i="3"/>
  <c r="AA491" i="3"/>
  <c r="Z491" i="3"/>
  <c r="Z489" i="3"/>
  <c r="AB488" i="3"/>
  <c r="Y488" i="3"/>
  <c r="Z487" i="3"/>
  <c r="AB486" i="3"/>
  <c r="Y486" i="3"/>
  <c r="Z485" i="3"/>
  <c r="AB484" i="3"/>
  <c r="Y484" i="3"/>
  <c r="AA483" i="3"/>
  <c r="Z483" i="3"/>
  <c r="Z482" i="3"/>
  <c r="Z481" i="3"/>
  <c r="Z480" i="3"/>
  <c r="Z479" i="3"/>
  <c r="AB478" i="3"/>
  <c r="Y478" i="3"/>
  <c r="Z477" i="3"/>
  <c r="Z476" i="3"/>
  <c r="Z475" i="3"/>
  <c r="Z474" i="3"/>
  <c r="AB473" i="3"/>
  <c r="Y473" i="3"/>
  <c r="Z472" i="3"/>
  <c r="Z471" i="3"/>
  <c r="Z470" i="3"/>
  <c r="Z469" i="3"/>
  <c r="AB468" i="3"/>
  <c r="Y468" i="3"/>
  <c r="U468" i="3" s="1"/>
  <c r="Z467" i="3"/>
  <c r="Z466" i="3"/>
  <c r="Z465" i="3"/>
  <c r="Z464" i="3"/>
  <c r="AB463" i="3"/>
  <c r="Y463" i="3"/>
  <c r="U463" i="3" s="1"/>
  <c r="Z462" i="3"/>
  <c r="Z461" i="3"/>
  <c r="Z460" i="3"/>
  <c r="Z459" i="3"/>
  <c r="AB458" i="3"/>
  <c r="Y458" i="3"/>
  <c r="U458" i="3" s="1"/>
  <c r="Z457" i="3"/>
  <c r="Z456" i="3"/>
  <c r="Z455" i="3"/>
  <c r="Z454" i="3"/>
  <c r="AB453" i="3"/>
  <c r="Y453" i="3"/>
  <c r="U453" i="3" s="1"/>
  <c r="Z452" i="3"/>
  <c r="Z451" i="3"/>
  <c r="Z450" i="3"/>
  <c r="Z449" i="3"/>
  <c r="AB448" i="3"/>
  <c r="Y448" i="3"/>
  <c r="Z447" i="3"/>
  <c r="Z446" i="3"/>
  <c r="Z445" i="3"/>
  <c r="Z444" i="3"/>
  <c r="AB443" i="3"/>
  <c r="Y443" i="3"/>
  <c r="Z442" i="3"/>
  <c r="Z441" i="3"/>
  <c r="Z440" i="3"/>
  <c r="Z439" i="3"/>
  <c r="AB438" i="3"/>
  <c r="Y438" i="3"/>
  <c r="Z437" i="3"/>
  <c r="Z436" i="3"/>
  <c r="Z435" i="3"/>
  <c r="Z434" i="3"/>
  <c r="AB433" i="3"/>
  <c r="Y433" i="3"/>
  <c r="Z432" i="3"/>
  <c r="Z431" i="3"/>
  <c r="Z430" i="3"/>
  <c r="Z429" i="3"/>
  <c r="AB428" i="3"/>
  <c r="Y428" i="3"/>
  <c r="Z427" i="3"/>
  <c r="Z426" i="3"/>
  <c r="Z425" i="3"/>
  <c r="Z424" i="3"/>
  <c r="AB423" i="3"/>
  <c r="Y423" i="3"/>
  <c r="Z422" i="3"/>
  <c r="Z421" i="3"/>
  <c r="Z420" i="3"/>
  <c r="Z419" i="3"/>
  <c r="AB418" i="3"/>
  <c r="Y418" i="3"/>
  <c r="U418" i="3" s="1"/>
  <c r="Z417" i="3"/>
  <c r="Z416" i="3"/>
  <c r="Z415" i="3"/>
  <c r="Z414" i="3"/>
  <c r="AB413" i="3"/>
  <c r="Y413" i="3"/>
  <c r="U413" i="3" s="1"/>
  <c r="Z412" i="3"/>
  <c r="Z411" i="3"/>
  <c r="Z410" i="3"/>
  <c r="Z409" i="3"/>
  <c r="AB408" i="3"/>
  <c r="Y408" i="3"/>
  <c r="Z407" i="3"/>
  <c r="Z406" i="3"/>
  <c r="Z405" i="3"/>
  <c r="Z404" i="3"/>
  <c r="AB403" i="3"/>
  <c r="Y403" i="3"/>
  <c r="U403" i="3" s="1"/>
  <c r="Z402" i="3"/>
  <c r="Z401" i="3"/>
  <c r="Z400" i="3"/>
  <c r="Z399" i="3"/>
  <c r="AB398" i="3"/>
  <c r="Y398" i="3"/>
  <c r="Z397" i="3"/>
  <c r="Z396" i="3"/>
  <c r="Z395" i="3"/>
  <c r="Z394" i="3"/>
  <c r="AB393" i="3"/>
  <c r="Y393" i="3"/>
  <c r="Z392" i="3"/>
  <c r="Z391" i="3"/>
  <c r="Z390" i="3"/>
  <c r="Z389" i="3"/>
  <c r="AB388" i="3"/>
  <c r="Y388" i="3"/>
  <c r="Z387" i="3"/>
  <c r="Z386" i="3"/>
  <c r="Z385" i="3"/>
  <c r="Z384" i="3"/>
  <c r="AB383" i="3"/>
  <c r="Y383" i="3"/>
  <c r="Z382" i="3"/>
  <c r="Z381" i="3"/>
  <c r="Z380" i="3"/>
  <c r="Z379" i="3"/>
  <c r="AB378" i="3"/>
  <c r="Y378" i="3"/>
  <c r="Z377" i="3"/>
  <c r="Z376" i="3"/>
  <c r="Z375" i="3"/>
  <c r="AB374" i="3"/>
  <c r="Y374" i="3"/>
  <c r="U374" i="3" s="1"/>
  <c r="Z373" i="3"/>
  <c r="Z372" i="3"/>
  <c r="Z371" i="3"/>
  <c r="AB370" i="3"/>
  <c r="Y370" i="3"/>
  <c r="Z369" i="3"/>
  <c r="Z368" i="3"/>
  <c r="Z367" i="3"/>
  <c r="Z366" i="3"/>
  <c r="AB365" i="3"/>
  <c r="Y365" i="3"/>
  <c r="Z364" i="3"/>
  <c r="Z363" i="3"/>
  <c r="Z362" i="3"/>
  <c r="Z361" i="3"/>
  <c r="AB360" i="3"/>
  <c r="Y360" i="3"/>
  <c r="Z359" i="3"/>
  <c r="Z358" i="3"/>
  <c r="Z357" i="3"/>
  <c r="Z356" i="3"/>
  <c r="AB355" i="3"/>
  <c r="Y355" i="3"/>
  <c r="Z354" i="3"/>
  <c r="Z353" i="3"/>
  <c r="Z352" i="3"/>
  <c r="Z351" i="3"/>
  <c r="AB350" i="3"/>
  <c r="Y350" i="3"/>
  <c r="U350" i="3" s="1"/>
  <c r="Z349" i="3"/>
  <c r="Z348" i="3"/>
  <c r="Z347" i="3"/>
  <c r="Z346" i="3"/>
  <c r="AB345" i="3"/>
  <c r="Y345" i="3"/>
  <c r="Z344" i="3"/>
  <c r="Z343" i="3"/>
  <c r="Z342" i="3"/>
  <c r="Z341" i="3"/>
  <c r="AB340" i="3"/>
  <c r="Y340" i="3"/>
  <c r="Z339" i="3"/>
  <c r="Z338" i="3"/>
  <c r="Z337" i="3"/>
  <c r="Z336" i="3"/>
  <c r="AB335" i="3"/>
  <c r="Y335" i="3"/>
  <c r="Z334" i="3"/>
  <c r="Z333" i="3"/>
  <c r="Z332" i="3"/>
  <c r="Z331" i="3"/>
  <c r="AB330" i="3"/>
  <c r="Y330" i="3"/>
  <c r="Z329" i="3"/>
  <c r="Z328" i="3"/>
  <c r="Z327" i="3"/>
  <c r="Z326" i="3"/>
  <c r="AB325" i="3"/>
  <c r="Y325" i="3"/>
  <c r="Z324" i="3"/>
  <c r="AB323" i="3"/>
  <c r="Y323" i="3"/>
  <c r="U323" i="3" s="1"/>
  <c r="Z322" i="3"/>
  <c r="AB321" i="3"/>
  <c r="Y321" i="3"/>
  <c r="U321" i="3" s="1"/>
  <c r="Z320" i="3"/>
  <c r="AB319" i="3"/>
  <c r="Y319" i="3"/>
  <c r="Z318" i="3"/>
  <c r="AB317" i="3"/>
  <c r="Y317" i="3"/>
  <c r="Z316" i="3"/>
  <c r="AB315" i="3"/>
  <c r="Y315" i="3"/>
  <c r="Z314" i="3"/>
  <c r="AB313" i="3"/>
  <c r="Y313" i="3"/>
  <c r="Z312" i="3"/>
  <c r="AB311" i="3"/>
  <c r="Y311" i="3"/>
  <c r="Z310" i="3"/>
  <c r="Z309" i="3"/>
  <c r="Z308" i="3"/>
  <c r="AB307" i="3"/>
  <c r="Y307" i="3"/>
  <c r="U307" i="3" s="1"/>
  <c r="Z306" i="3"/>
  <c r="Z305" i="3"/>
  <c r="Z304" i="3"/>
  <c r="AB303" i="3"/>
  <c r="Y303" i="3"/>
  <c r="Z302" i="3"/>
  <c r="Z301" i="3"/>
  <c r="AB300" i="3"/>
  <c r="Y300" i="3"/>
  <c r="Z299" i="3"/>
  <c r="Z298" i="3"/>
  <c r="AB297" i="3"/>
  <c r="Y297" i="3"/>
  <c r="Z296" i="3"/>
  <c r="Z295" i="3"/>
  <c r="AB294" i="3"/>
  <c r="Y294" i="3"/>
  <c r="Z293" i="3"/>
  <c r="Z292" i="3"/>
  <c r="AB291" i="3"/>
  <c r="Y291" i="3"/>
  <c r="Z290" i="3"/>
  <c r="Z289" i="3"/>
  <c r="AB288" i="3"/>
  <c r="Y288" i="3"/>
  <c r="U288" i="3" s="1"/>
  <c r="Z287" i="3"/>
  <c r="Z286" i="3"/>
  <c r="AB285" i="3"/>
  <c r="Y285" i="3"/>
  <c r="Z284" i="3"/>
  <c r="Z283" i="3"/>
  <c r="AB282" i="3"/>
  <c r="Y282" i="3"/>
  <c r="U282" i="3" s="1"/>
  <c r="Z281" i="3"/>
  <c r="Z280" i="3"/>
  <c r="AB279" i="3"/>
  <c r="Y279" i="3"/>
  <c r="U279" i="3" s="1"/>
  <c r="Z278" i="3"/>
  <c r="Z277" i="3"/>
  <c r="AB276" i="3"/>
  <c r="Y276" i="3"/>
  <c r="U276" i="3" s="1"/>
  <c r="Z275" i="3"/>
  <c r="Z274" i="3"/>
  <c r="AB273" i="3"/>
  <c r="Y273" i="3"/>
  <c r="U273" i="3" s="1"/>
  <c r="Z272" i="3"/>
  <c r="Z271" i="3"/>
  <c r="AB270" i="3"/>
  <c r="Y270" i="3"/>
  <c r="U270" i="3" s="1"/>
  <c r="Z269" i="3"/>
  <c r="Z268" i="3"/>
  <c r="AB267" i="3"/>
  <c r="Y267" i="3"/>
  <c r="Z266" i="3"/>
  <c r="Z265" i="3"/>
  <c r="AB264" i="3"/>
  <c r="Y264" i="3"/>
  <c r="Z263" i="3"/>
  <c r="Z262" i="3"/>
  <c r="AB261" i="3"/>
  <c r="Y261" i="3"/>
  <c r="Z260" i="3"/>
  <c r="Z259" i="3"/>
  <c r="AB258" i="3"/>
  <c r="Y258" i="3"/>
  <c r="Z257" i="3"/>
  <c r="Z256" i="3"/>
  <c r="AB255" i="3"/>
  <c r="Y255" i="3"/>
  <c r="Z254" i="3"/>
  <c r="Z253" i="3"/>
  <c r="AB252" i="3"/>
  <c r="Y252" i="3"/>
  <c r="Z251" i="3"/>
  <c r="Z250" i="3"/>
  <c r="AB249" i="3"/>
  <c r="Y249" i="3"/>
  <c r="Z248" i="3"/>
  <c r="Z247" i="3"/>
  <c r="AB246" i="3"/>
  <c r="Y246" i="3"/>
  <c r="Z245" i="3"/>
  <c r="Z244" i="3"/>
  <c r="Z243" i="3"/>
  <c r="Z242" i="3"/>
  <c r="AB241" i="3"/>
  <c r="Y241" i="3"/>
  <c r="Z240" i="3"/>
  <c r="Z239" i="3"/>
  <c r="AB238" i="3"/>
  <c r="Y238" i="3"/>
  <c r="Z237" i="3"/>
  <c r="Z236" i="3"/>
  <c r="Z235" i="3"/>
  <c r="AB234" i="3"/>
  <c r="Y234" i="3"/>
  <c r="S234" i="3" s="1"/>
  <c r="Z233" i="3"/>
  <c r="Z232" i="3"/>
  <c r="Z231" i="3"/>
  <c r="AB230" i="3"/>
  <c r="Y230" i="3"/>
  <c r="U230" i="3" s="1"/>
  <c r="Z229" i="3"/>
  <c r="Z228" i="3"/>
  <c r="Z227" i="3"/>
  <c r="AB226" i="3"/>
  <c r="Y226" i="3"/>
  <c r="Z225" i="3"/>
  <c r="Z224" i="3"/>
  <c r="Z223" i="3"/>
  <c r="AB222" i="3"/>
  <c r="Y222" i="3"/>
  <c r="Z221" i="3"/>
  <c r="Z220" i="3"/>
  <c r="Z219" i="3"/>
  <c r="AB218" i="3"/>
  <c r="Y218" i="3"/>
  <c r="AA217" i="3"/>
  <c r="Z217" i="3"/>
  <c r="Z216" i="3"/>
  <c r="AB215" i="3"/>
  <c r="Y215" i="3"/>
  <c r="U215" i="3" s="1"/>
  <c r="Z214" i="3"/>
  <c r="AB213" i="3"/>
  <c r="Y213" i="3"/>
  <c r="U213" i="3" s="1"/>
  <c r="Z212" i="3"/>
  <c r="AB211" i="3"/>
  <c r="Y211" i="3"/>
  <c r="U211" i="3" s="1"/>
  <c r="Z210" i="3"/>
  <c r="AB209" i="3"/>
  <c r="Y209" i="3"/>
  <c r="U209" i="3" s="1"/>
  <c r="Z208" i="3"/>
  <c r="Z207" i="3"/>
  <c r="AB206" i="3"/>
  <c r="Y206" i="3"/>
  <c r="U206" i="3" s="1"/>
  <c r="Z205" i="3"/>
  <c r="Z204" i="3"/>
  <c r="AB203" i="3"/>
  <c r="Y203" i="3"/>
  <c r="U203" i="3" s="1"/>
  <c r="Z202" i="3"/>
  <c r="Z201" i="3"/>
  <c r="AB200" i="3"/>
  <c r="Y200" i="3"/>
  <c r="U200" i="3" s="1"/>
  <c r="Z199" i="3"/>
  <c r="Z198" i="3"/>
  <c r="Z197" i="3"/>
  <c r="AB196" i="3"/>
  <c r="Y196" i="3"/>
  <c r="U196" i="3" s="1"/>
  <c r="Z195" i="3"/>
  <c r="Z194" i="3"/>
  <c r="Z193" i="3"/>
  <c r="AB192" i="3"/>
  <c r="Y192" i="3"/>
  <c r="U192" i="3" s="1"/>
  <c r="AA191" i="3"/>
  <c r="Z191" i="3"/>
  <c r="Z190" i="3"/>
  <c r="Z189" i="3"/>
  <c r="Z188" i="3"/>
  <c r="AB187" i="3"/>
  <c r="Y187" i="3"/>
  <c r="U187" i="3" s="1"/>
  <c r="Z186" i="3"/>
  <c r="Z185" i="3"/>
  <c r="Z184" i="3"/>
  <c r="AB183" i="3"/>
  <c r="Y183" i="3"/>
  <c r="U183" i="3" s="1"/>
  <c r="Z182" i="3"/>
  <c r="Z181" i="3"/>
  <c r="Z180" i="3"/>
  <c r="AB179" i="3"/>
  <c r="Y179" i="3"/>
  <c r="U179" i="3" s="1"/>
  <c r="Z178" i="3"/>
  <c r="Z177" i="3"/>
  <c r="Z176" i="3"/>
  <c r="Z175" i="3"/>
  <c r="AB174" i="3"/>
  <c r="Y174" i="3"/>
  <c r="U174" i="3" s="1"/>
  <c r="Z173" i="3"/>
  <c r="AB172" i="3"/>
  <c r="Y172" i="3"/>
  <c r="Z171" i="3"/>
  <c r="AB170" i="3"/>
  <c r="Y170" i="3"/>
  <c r="U170" i="3" s="1"/>
  <c r="Z169" i="3"/>
  <c r="AB168" i="3"/>
  <c r="Y168" i="3"/>
  <c r="Z167" i="3"/>
  <c r="Z166" i="3"/>
  <c r="Z165" i="3"/>
  <c r="AB164" i="3"/>
  <c r="Y164" i="3"/>
  <c r="U164" i="3" s="1"/>
  <c r="Z163" i="3"/>
  <c r="Z162" i="3"/>
  <c r="Z161" i="3"/>
  <c r="AB160" i="3"/>
  <c r="Y160" i="3"/>
  <c r="U160" i="3" s="1"/>
  <c r="Z159" i="3"/>
  <c r="Z158" i="3"/>
  <c r="Z157" i="3"/>
  <c r="AB156" i="3"/>
  <c r="Y156" i="3"/>
  <c r="U156" i="3" s="1"/>
  <c r="Z155" i="3"/>
  <c r="Z154" i="3"/>
  <c r="Z153" i="3"/>
  <c r="AB152" i="3"/>
  <c r="Y152" i="3"/>
  <c r="U152" i="3" s="1"/>
  <c r="AB151" i="3"/>
  <c r="Y151" i="3"/>
  <c r="AB150" i="3"/>
  <c r="Y150" i="3"/>
  <c r="U150" i="3" s="1"/>
  <c r="AA149" i="3"/>
  <c r="Z149" i="3"/>
  <c r="Z144" i="3"/>
  <c r="Z143" i="3"/>
  <c r="Z142" i="3"/>
  <c r="Z141" i="3"/>
  <c r="Z140" i="3"/>
  <c r="Z139" i="3"/>
  <c r="AB138" i="3"/>
  <c r="Y138" i="3"/>
  <c r="U138" i="3" s="1"/>
  <c r="Z137" i="3"/>
  <c r="Z136" i="3"/>
  <c r="Z135" i="3"/>
  <c r="Z134" i="3"/>
  <c r="Z133" i="3"/>
  <c r="Z132" i="3"/>
  <c r="AB131" i="3"/>
  <c r="Y131" i="3"/>
  <c r="AA130" i="3"/>
  <c r="AA129" i="3" s="1"/>
  <c r="Z130" i="3"/>
  <c r="Z129" i="3" s="1"/>
  <c r="Z128" i="3"/>
  <c r="Z127" i="3"/>
  <c r="Z126" i="3"/>
  <c r="Z125" i="3"/>
  <c r="Z124" i="3"/>
  <c r="AB123" i="3"/>
  <c r="Y123" i="3"/>
  <c r="Z122" i="3"/>
  <c r="Z121" i="3"/>
  <c r="Z120" i="3"/>
  <c r="Z119" i="3"/>
  <c r="AB118" i="3"/>
  <c r="Y118" i="3"/>
  <c r="Z117" i="3"/>
  <c r="Z116" i="3"/>
  <c r="Z115" i="3"/>
  <c r="Z114" i="3"/>
  <c r="AB113" i="3"/>
  <c r="Y113" i="3"/>
  <c r="Z112" i="3"/>
  <c r="Z111" i="3"/>
  <c r="Z110" i="3"/>
  <c r="Z109" i="3"/>
  <c r="AB108" i="3"/>
  <c r="Y108" i="3"/>
  <c r="Z107" i="3"/>
  <c r="Z106" i="3"/>
  <c r="Z105" i="3"/>
  <c r="Z104" i="3"/>
  <c r="AB103" i="3"/>
  <c r="Y103" i="3"/>
  <c r="Z102" i="3"/>
  <c r="Z101" i="3"/>
  <c r="Z100" i="3"/>
  <c r="Z99" i="3"/>
  <c r="AB98" i="3"/>
  <c r="Y98" i="3"/>
  <c r="Z97" i="3"/>
  <c r="Z96" i="3"/>
  <c r="Z95" i="3"/>
  <c r="Z94" i="3"/>
  <c r="AB93" i="3"/>
  <c r="Y93" i="3"/>
  <c r="Z92" i="3"/>
  <c r="Z91" i="3"/>
  <c r="Z90" i="3"/>
  <c r="Z89" i="3"/>
  <c r="AB88" i="3"/>
  <c r="Y88" i="3"/>
  <c r="Z87" i="3"/>
  <c r="Z86" i="3"/>
  <c r="Z85" i="3"/>
  <c r="Z84" i="3"/>
  <c r="AB83" i="3"/>
  <c r="Y83" i="3"/>
  <c r="AA82" i="3"/>
  <c r="Z82" i="3"/>
  <c r="Z81" i="3"/>
  <c r="Z80" i="3"/>
  <c r="Z79" i="3"/>
  <c r="Z78" i="3"/>
  <c r="AB77" i="3"/>
  <c r="Y77" i="3"/>
  <c r="Z76" i="3"/>
  <c r="Z75" i="3"/>
  <c r="Z74" i="3"/>
  <c r="Z73" i="3"/>
  <c r="AB72" i="3"/>
  <c r="Y72" i="3"/>
  <c r="Z71" i="3"/>
  <c r="Z70" i="3"/>
  <c r="Z69" i="3"/>
  <c r="Z68" i="3"/>
  <c r="AB67" i="3"/>
  <c r="Y67" i="3"/>
  <c r="AA66" i="3"/>
  <c r="Z66" i="3"/>
  <c r="Z65" i="3"/>
  <c r="Z64" i="3"/>
  <c r="Z63" i="3"/>
  <c r="Z62" i="3"/>
  <c r="Z61" i="3"/>
  <c r="AB60" i="3"/>
  <c r="AB59" i="3" s="1"/>
  <c r="Y60" i="3"/>
  <c r="AA59" i="3"/>
  <c r="Z59" i="3"/>
  <c r="Z57" i="3"/>
  <c r="Z56" i="3"/>
  <c r="Z55" i="3"/>
  <c r="Z54" i="3"/>
  <c r="Z53" i="3"/>
  <c r="Z52" i="3"/>
  <c r="AB51" i="3"/>
  <c r="Y51" i="3"/>
  <c r="Z50" i="3"/>
  <c r="Z49" i="3"/>
  <c r="Z48" i="3"/>
  <c r="Z47" i="3"/>
  <c r="Z46" i="3"/>
  <c r="Z45" i="3"/>
  <c r="AB44" i="3"/>
  <c r="Y44" i="3"/>
  <c r="Z43" i="3"/>
  <c r="Z42" i="3"/>
  <c r="Z41" i="3"/>
  <c r="Z40" i="3"/>
  <c r="Z39" i="3"/>
  <c r="Z38" i="3"/>
  <c r="AB37" i="3"/>
  <c r="Y37" i="3"/>
  <c r="AA36" i="3"/>
  <c r="Z36" i="3"/>
  <c r="Z33" i="3"/>
  <c r="Z32" i="3"/>
  <c r="Z31" i="3"/>
  <c r="Z30" i="3"/>
  <c r="Z29" i="3"/>
  <c r="AB28" i="3"/>
  <c r="AB27" i="3" s="1"/>
  <c r="Y28" i="3"/>
  <c r="AA27" i="3"/>
  <c r="Z27" i="3"/>
  <c r="Z26" i="3"/>
  <c r="Z25" i="3"/>
  <c r="Z24" i="3"/>
  <c r="Z23" i="3"/>
  <c r="Z22" i="3"/>
  <c r="Z21" i="3"/>
  <c r="AB20" i="3"/>
  <c r="AB19" i="3" s="1"/>
  <c r="Y20" i="3"/>
  <c r="AA19" i="3"/>
  <c r="Z19" i="3"/>
  <c r="AB14" i="3"/>
  <c r="Y14" i="3"/>
  <c r="AA13" i="3"/>
  <c r="AA12" i="3" s="1"/>
  <c r="Z13" i="3"/>
  <c r="AN1344" i="1"/>
  <c r="AL1344" i="1"/>
  <c r="AO1344" i="1" s="1"/>
  <c r="AK1344" i="1"/>
  <c r="Z1344" i="1"/>
  <c r="AA1344" i="1" s="1"/>
  <c r="AA1343" i="1" s="1"/>
  <c r="W1344" i="1"/>
  <c r="U1344" i="1"/>
  <c r="R1344" i="1"/>
  <c r="X1344" i="1" s="1"/>
  <c r="O1344" i="1"/>
  <c r="O1343" i="1" s="1"/>
  <c r="L1344" i="1"/>
  <c r="Y1343" i="1"/>
  <c r="T1343" i="1"/>
  <c r="AL1343" i="1" s="1"/>
  <c r="AO1343" i="1" s="1"/>
  <c r="S1343" i="1"/>
  <c r="N1343" i="1"/>
  <c r="M1343" i="1"/>
  <c r="V1342" i="1"/>
  <c r="S1342" i="1"/>
  <c r="M1342" i="1"/>
  <c r="AN1341" i="1"/>
  <c r="AL1341" i="1"/>
  <c r="AO1341" i="1" s="1"/>
  <c r="AK1341" i="1"/>
  <c r="Z1341" i="1"/>
  <c r="Y1341" i="1"/>
  <c r="AA1341" i="1" s="1"/>
  <c r="W1341" i="1"/>
  <c r="V1341" i="1"/>
  <c r="U1341" i="1"/>
  <c r="R1341" i="1"/>
  <c r="X1341" i="1" s="1"/>
  <c r="O1341" i="1"/>
  <c r="L1341" i="1"/>
  <c r="V1340" i="1"/>
  <c r="S1340" i="1"/>
  <c r="M1340" i="1"/>
  <c r="AL1339" i="1"/>
  <c r="AO1339" i="1" s="1"/>
  <c r="AK1339" i="1"/>
  <c r="AN1339" i="1" s="1"/>
  <c r="Z1339" i="1"/>
  <c r="Z1338" i="1" s="1"/>
  <c r="Y1339" i="1"/>
  <c r="W1339" i="1"/>
  <c r="V1339" i="1"/>
  <c r="U1339" i="1"/>
  <c r="R1339" i="1"/>
  <c r="X1339" i="1" s="1"/>
  <c r="O1339" i="1"/>
  <c r="O1338" i="1" s="1"/>
  <c r="L1339" i="1"/>
  <c r="T1338" i="1"/>
  <c r="S1338" i="1"/>
  <c r="N1338" i="1"/>
  <c r="M1338" i="1"/>
  <c r="V1337" i="1"/>
  <c r="S1337" i="1"/>
  <c r="M1337" i="1"/>
  <c r="AL1336" i="1"/>
  <c r="AO1336" i="1" s="1"/>
  <c r="AK1336" i="1"/>
  <c r="AN1336" i="1" s="1"/>
  <c r="Z1336" i="1"/>
  <c r="Y1336" i="1"/>
  <c r="W1336" i="1"/>
  <c r="V1336" i="1"/>
  <c r="U1336" i="1"/>
  <c r="R1336" i="1"/>
  <c r="X1336" i="1" s="1"/>
  <c r="O1336" i="1"/>
  <c r="L1336" i="1"/>
  <c r="V1335" i="1"/>
  <c r="S1335" i="1"/>
  <c r="Y1335" i="1" s="1"/>
  <c r="M1335" i="1"/>
  <c r="V1334" i="1"/>
  <c r="S1334" i="1"/>
  <c r="Y1334" i="1" s="1"/>
  <c r="M1334" i="1"/>
  <c r="AL1333" i="1"/>
  <c r="AO1333" i="1" s="1"/>
  <c r="AK1333" i="1"/>
  <c r="AN1333" i="1" s="1"/>
  <c r="Z1333" i="1"/>
  <c r="X1333" i="1"/>
  <c r="W1333" i="1"/>
  <c r="AL1332" i="1"/>
  <c r="AO1332" i="1" s="1"/>
  <c r="AK1332" i="1"/>
  <c r="AN1332" i="1" s="1"/>
  <c r="Z1332" i="1"/>
  <c r="Y1332" i="1"/>
  <c r="AA1332" i="1" s="1"/>
  <c r="W1332" i="1"/>
  <c r="V1332" i="1"/>
  <c r="U1332" i="1"/>
  <c r="AM1333" i="1" s="1"/>
  <c r="AP1333" i="1" s="1"/>
  <c r="R1332" i="1"/>
  <c r="X1332" i="1" s="1"/>
  <c r="O1332" i="1"/>
  <c r="L1332" i="1"/>
  <c r="V1331" i="1"/>
  <c r="S1331" i="1"/>
  <c r="Y1331" i="1" s="1"/>
  <c r="M1331" i="1"/>
  <c r="AK1331" i="1" s="1"/>
  <c r="AN1331" i="1" s="1"/>
  <c r="AN1330" i="1"/>
  <c r="AL1330" i="1"/>
  <c r="AO1330" i="1" s="1"/>
  <c r="AK1330" i="1"/>
  <c r="Z1330" i="1"/>
  <c r="Y1330" i="1"/>
  <c r="AA1330" i="1" s="1"/>
  <c r="W1330" i="1"/>
  <c r="V1330" i="1"/>
  <c r="U1330" i="1"/>
  <c r="AM1330" i="1" s="1"/>
  <c r="AP1330" i="1" s="1"/>
  <c r="R1330" i="1"/>
  <c r="X1330" i="1" s="1"/>
  <c r="O1330" i="1"/>
  <c r="L1330" i="1"/>
  <c r="V1329" i="1"/>
  <c r="S1329" i="1"/>
  <c r="Y1329" i="1" s="1"/>
  <c r="M1329" i="1"/>
  <c r="V1328" i="1"/>
  <c r="S1328" i="1"/>
  <c r="Y1328" i="1" s="1"/>
  <c r="M1328" i="1"/>
  <c r="AL1327" i="1"/>
  <c r="AO1327" i="1" s="1"/>
  <c r="AK1327" i="1"/>
  <c r="AN1327" i="1" s="1"/>
  <c r="Z1327" i="1"/>
  <c r="X1327" i="1"/>
  <c r="W1327" i="1"/>
  <c r="AL1326" i="1"/>
  <c r="AO1326" i="1" s="1"/>
  <c r="AK1326" i="1"/>
  <c r="AN1326" i="1" s="1"/>
  <c r="Z1326" i="1"/>
  <c r="AA1326" i="1" s="1"/>
  <c r="Y1326" i="1"/>
  <c r="W1326" i="1"/>
  <c r="V1326" i="1"/>
  <c r="U1326" i="1"/>
  <c r="R1326" i="1"/>
  <c r="X1326" i="1" s="1"/>
  <c r="O1326" i="1"/>
  <c r="L1326" i="1"/>
  <c r="V1325" i="1"/>
  <c r="S1325" i="1"/>
  <c r="Y1325" i="1" s="1"/>
  <c r="M1325" i="1"/>
  <c r="V1324" i="1"/>
  <c r="S1324" i="1"/>
  <c r="Y1324" i="1" s="1"/>
  <c r="M1324" i="1"/>
  <c r="AK1324" i="1" s="1"/>
  <c r="AN1324" i="1" s="1"/>
  <c r="AO1323" i="1"/>
  <c r="AL1323" i="1"/>
  <c r="AK1323" i="1"/>
  <c r="AN1323" i="1" s="1"/>
  <c r="Z1323" i="1"/>
  <c r="X1323" i="1"/>
  <c r="W1323" i="1"/>
  <c r="AO1322" i="1"/>
  <c r="AL1322" i="1"/>
  <c r="AK1322" i="1"/>
  <c r="AN1322" i="1" s="1"/>
  <c r="Z1322" i="1"/>
  <c r="Y1322" i="1"/>
  <c r="W1322" i="1"/>
  <c r="V1322" i="1"/>
  <c r="U1322" i="1"/>
  <c r="R1322" i="1"/>
  <c r="X1322" i="1" s="1"/>
  <c r="O1322" i="1"/>
  <c r="AM1322" i="1" s="1"/>
  <c r="AP1322" i="1" s="1"/>
  <c r="L1322" i="1"/>
  <c r="V1321" i="1"/>
  <c r="S1321" i="1"/>
  <c r="M1321" i="1"/>
  <c r="AL1320" i="1"/>
  <c r="AO1320" i="1" s="1"/>
  <c r="AK1320" i="1"/>
  <c r="AN1320" i="1" s="1"/>
  <c r="Z1320" i="1"/>
  <c r="Y1320" i="1"/>
  <c r="X1320" i="1"/>
  <c r="W1320" i="1"/>
  <c r="V1320" i="1"/>
  <c r="U1320" i="1"/>
  <c r="R1320" i="1"/>
  <c r="O1320" i="1"/>
  <c r="L1320" i="1"/>
  <c r="V1319" i="1"/>
  <c r="S1319" i="1"/>
  <c r="M1319" i="1"/>
  <c r="AL1318" i="1"/>
  <c r="AO1318" i="1" s="1"/>
  <c r="AK1318" i="1"/>
  <c r="AN1318" i="1" s="1"/>
  <c r="Z1318" i="1"/>
  <c r="AA1318" i="1" s="1"/>
  <c r="Y1318" i="1"/>
  <c r="W1318" i="1"/>
  <c r="V1318" i="1"/>
  <c r="U1318" i="1"/>
  <c r="AM1318" i="1" s="1"/>
  <c r="AP1318" i="1" s="1"/>
  <c r="R1318" i="1"/>
  <c r="X1318" i="1" s="1"/>
  <c r="O1318" i="1"/>
  <c r="L1318" i="1"/>
  <c r="V1317" i="1"/>
  <c r="S1317" i="1"/>
  <c r="Y1317" i="1" s="1"/>
  <c r="M1317" i="1"/>
  <c r="AL1316" i="1"/>
  <c r="AO1316" i="1" s="1"/>
  <c r="AK1316" i="1"/>
  <c r="AN1316" i="1" s="1"/>
  <c r="Z1316" i="1"/>
  <c r="Y1316" i="1"/>
  <c r="W1316" i="1"/>
  <c r="V1316" i="1"/>
  <c r="U1316" i="1"/>
  <c r="R1316" i="1"/>
  <c r="X1316" i="1" s="1"/>
  <c r="O1316" i="1"/>
  <c r="L1316" i="1"/>
  <c r="V1315" i="1"/>
  <c r="S1315" i="1"/>
  <c r="M1315" i="1"/>
  <c r="AN1314" i="1"/>
  <c r="AL1314" i="1"/>
  <c r="AO1314" i="1" s="1"/>
  <c r="AK1314" i="1"/>
  <c r="Z1314" i="1"/>
  <c r="Y1314" i="1"/>
  <c r="W1314" i="1"/>
  <c r="V1314" i="1"/>
  <c r="U1314" i="1"/>
  <c r="R1314" i="1"/>
  <c r="X1314" i="1" s="1"/>
  <c r="O1314" i="1"/>
  <c r="L1314" i="1"/>
  <c r="Y1313" i="1"/>
  <c r="V1313" i="1"/>
  <c r="S1313" i="1"/>
  <c r="M1313" i="1"/>
  <c r="V1312" i="1"/>
  <c r="S1312" i="1"/>
  <c r="M1312" i="1"/>
  <c r="V1311" i="1"/>
  <c r="S1311" i="1"/>
  <c r="Y1311" i="1" s="1"/>
  <c r="M1311" i="1"/>
  <c r="V1310" i="1"/>
  <c r="S1310" i="1"/>
  <c r="M1310" i="1"/>
  <c r="Y1309" i="1"/>
  <c r="V1309" i="1"/>
  <c r="S1309" i="1"/>
  <c r="M1309" i="1"/>
  <c r="V1308" i="1"/>
  <c r="S1308" i="1"/>
  <c r="M1308" i="1"/>
  <c r="V1307" i="1"/>
  <c r="S1307" i="1"/>
  <c r="Y1307" i="1" s="1"/>
  <c r="M1307" i="1"/>
  <c r="V1306" i="1"/>
  <c r="S1306" i="1"/>
  <c r="Y1306" i="1" s="1"/>
  <c r="M1306" i="1"/>
  <c r="V1305" i="1"/>
  <c r="S1305" i="1"/>
  <c r="Y1305" i="1" s="1"/>
  <c r="M1305" i="1"/>
  <c r="V1304" i="1"/>
  <c r="S1304" i="1"/>
  <c r="M1304" i="1"/>
  <c r="V1303" i="1"/>
  <c r="S1303" i="1"/>
  <c r="Y1303" i="1" s="1"/>
  <c r="M1303" i="1"/>
  <c r="V1302" i="1"/>
  <c r="S1302" i="1"/>
  <c r="Y1302" i="1" s="1"/>
  <c r="M1302" i="1"/>
  <c r="V1301" i="1"/>
  <c r="S1301" i="1"/>
  <c r="Y1301" i="1" s="1"/>
  <c r="M1301" i="1"/>
  <c r="V1300" i="1"/>
  <c r="S1300" i="1"/>
  <c r="AK1301" i="1" s="1"/>
  <c r="AN1301" i="1" s="1"/>
  <c r="M1300" i="1"/>
  <c r="V1299" i="1"/>
  <c r="S1299" i="1"/>
  <c r="Y1299" i="1" s="1"/>
  <c r="M1299" i="1"/>
  <c r="V1298" i="1"/>
  <c r="S1298" i="1"/>
  <c r="Y1298" i="1" s="1"/>
  <c r="M1298" i="1"/>
  <c r="V1297" i="1"/>
  <c r="S1297" i="1"/>
  <c r="Y1297" i="1" s="1"/>
  <c r="M1297" i="1"/>
  <c r="V1296" i="1"/>
  <c r="S1296" i="1"/>
  <c r="M1296" i="1"/>
  <c r="V1295" i="1"/>
  <c r="S1295" i="1"/>
  <c r="Y1295" i="1" s="1"/>
  <c r="M1295" i="1"/>
  <c r="V1294" i="1"/>
  <c r="S1294" i="1"/>
  <c r="Y1294" i="1" s="1"/>
  <c r="M1294" i="1"/>
  <c r="V1293" i="1"/>
  <c r="S1293" i="1"/>
  <c r="Y1293" i="1" s="1"/>
  <c r="M1293" i="1"/>
  <c r="V1292" i="1"/>
  <c r="S1292" i="1"/>
  <c r="M1292" i="1"/>
  <c r="V1291" i="1"/>
  <c r="S1291" i="1"/>
  <c r="Y1291" i="1" s="1"/>
  <c r="M1291" i="1"/>
  <c r="V1290" i="1"/>
  <c r="S1290" i="1"/>
  <c r="Y1290" i="1" s="1"/>
  <c r="M1290" i="1"/>
  <c r="AK1290" i="1" s="1"/>
  <c r="AN1290" i="1" s="1"/>
  <c r="V1289" i="1"/>
  <c r="S1289" i="1"/>
  <c r="Y1289" i="1" s="1"/>
  <c r="M1289" i="1"/>
  <c r="V1288" i="1"/>
  <c r="S1288" i="1"/>
  <c r="M1288" i="1"/>
  <c r="AL1287" i="1"/>
  <c r="AO1287" i="1" s="1"/>
  <c r="AK1287" i="1"/>
  <c r="AN1287" i="1" s="1"/>
  <c r="Z1287" i="1"/>
  <c r="X1287" i="1"/>
  <c r="W1287" i="1"/>
  <c r="AL1286" i="1"/>
  <c r="AO1286" i="1" s="1"/>
  <c r="AK1286" i="1"/>
  <c r="AN1286" i="1" s="1"/>
  <c r="Z1286" i="1"/>
  <c r="Y1286" i="1"/>
  <c r="W1286" i="1"/>
  <c r="V1286" i="1"/>
  <c r="U1286" i="1"/>
  <c r="R1286" i="1"/>
  <c r="X1286" i="1" s="1"/>
  <c r="O1286" i="1"/>
  <c r="L1286" i="1"/>
  <c r="V1285" i="1"/>
  <c r="S1285" i="1"/>
  <c r="M1285" i="1"/>
  <c r="Y1284" i="1"/>
  <c r="V1284" i="1"/>
  <c r="S1284" i="1"/>
  <c r="M1284" i="1"/>
  <c r="V1283" i="1"/>
  <c r="S1283" i="1"/>
  <c r="Y1283" i="1" s="1"/>
  <c r="M1283" i="1"/>
  <c r="AK1283" i="1" s="1"/>
  <c r="AN1283" i="1" s="1"/>
  <c r="Y1282" i="1"/>
  <c r="V1282" i="1"/>
  <c r="S1282" i="1"/>
  <c r="M1282" i="1"/>
  <c r="V1281" i="1"/>
  <c r="S1281" i="1"/>
  <c r="M1281" i="1"/>
  <c r="Y1280" i="1"/>
  <c r="V1280" i="1"/>
  <c r="S1280" i="1"/>
  <c r="M1280" i="1"/>
  <c r="V1279" i="1"/>
  <c r="S1279" i="1"/>
  <c r="Y1279" i="1" s="1"/>
  <c r="M1279" i="1"/>
  <c r="V1278" i="1"/>
  <c r="S1278" i="1"/>
  <c r="AK1278" i="1" s="1"/>
  <c r="AN1278" i="1" s="1"/>
  <c r="M1278" i="1"/>
  <c r="V1277" i="1"/>
  <c r="S1277" i="1"/>
  <c r="M1277" i="1"/>
  <c r="V1276" i="1"/>
  <c r="S1276" i="1"/>
  <c r="Y1276" i="1" s="1"/>
  <c r="M1276" i="1"/>
  <c r="V1275" i="1"/>
  <c r="S1275" i="1"/>
  <c r="Y1275" i="1" s="1"/>
  <c r="M1275" i="1"/>
  <c r="AK1275" i="1" s="1"/>
  <c r="AN1275" i="1" s="1"/>
  <c r="AK1274" i="1"/>
  <c r="AN1274" i="1" s="1"/>
  <c r="V1274" i="1"/>
  <c r="S1274" i="1"/>
  <c r="Y1274" i="1" s="1"/>
  <c r="M1274" i="1"/>
  <c r="V1273" i="1"/>
  <c r="S1273" i="1"/>
  <c r="M1273" i="1"/>
  <c r="AL1272" i="1"/>
  <c r="AO1272" i="1" s="1"/>
  <c r="AK1272" i="1"/>
  <c r="AN1272" i="1" s="1"/>
  <c r="Z1272" i="1"/>
  <c r="Y1272" i="1"/>
  <c r="W1272" i="1"/>
  <c r="V1272" i="1"/>
  <c r="U1272" i="1"/>
  <c r="R1272" i="1"/>
  <c r="X1272" i="1" s="1"/>
  <c r="O1272" i="1"/>
  <c r="L1272" i="1"/>
  <c r="V1271" i="1"/>
  <c r="S1271" i="1"/>
  <c r="Y1271" i="1" s="1"/>
  <c r="M1271" i="1"/>
  <c r="V1270" i="1"/>
  <c r="S1270" i="1"/>
  <c r="M1270" i="1"/>
  <c r="AO1269" i="1"/>
  <c r="AN1269" i="1"/>
  <c r="AL1269" i="1"/>
  <c r="AK1269" i="1"/>
  <c r="Z1269" i="1"/>
  <c r="X1269" i="1"/>
  <c r="W1269" i="1"/>
  <c r="AN1268" i="1"/>
  <c r="AL1268" i="1"/>
  <c r="AO1268" i="1" s="1"/>
  <c r="AK1268" i="1"/>
  <c r="Z1268" i="1"/>
  <c r="Y1268" i="1"/>
  <c r="AA1268" i="1" s="1"/>
  <c r="W1268" i="1"/>
  <c r="V1268" i="1"/>
  <c r="U1268" i="1"/>
  <c r="R1268" i="1"/>
  <c r="X1268" i="1" s="1"/>
  <c r="O1268" i="1"/>
  <c r="AM1269" i="1" s="1"/>
  <c r="AP1269" i="1" s="1"/>
  <c r="L1268" i="1"/>
  <c r="AK1267" i="1"/>
  <c r="AN1267" i="1" s="1"/>
  <c r="Y1267" i="1"/>
  <c r="V1267" i="1"/>
  <c r="S1267" i="1"/>
  <c r="M1267" i="1"/>
  <c r="AN1266" i="1"/>
  <c r="AL1266" i="1"/>
  <c r="AO1266" i="1" s="1"/>
  <c r="AK1266" i="1"/>
  <c r="Z1266" i="1"/>
  <c r="Y1266" i="1"/>
  <c r="W1266" i="1"/>
  <c r="V1266" i="1"/>
  <c r="U1266" i="1"/>
  <c r="AM1266" i="1" s="1"/>
  <c r="AP1266" i="1" s="1"/>
  <c r="R1266" i="1"/>
  <c r="X1266" i="1" s="1"/>
  <c r="O1266" i="1"/>
  <c r="L1266" i="1"/>
  <c r="AN1265" i="1"/>
  <c r="AL1265" i="1"/>
  <c r="AO1265" i="1" s="1"/>
  <c r="AK1265" i="1"/>
  <c r="Z1265" i="1"/>
  <c r="AA1265" i="1" s="1"/>
  <c r="W1265" i="1"/>
  <c r="U1265" i="1"/>
  <c r="R1265" i="1"/>
  <c r="X1265" i="1" s="1"/>
  <c r="O1265" i="1"/>
  <c r="AM1265" i="1" s="1"/>
  <c r="AP1265" i="1" s="1"/>
  <c r="L1265" i="1"/>
  <c r="AL1264" i="1"/>
  <c r="AO1264" i="1" s="1"/>
  <c r="AK1264" i="1"/>
  <c r="AN1264" i="1" s="1"/>
  <c r="Z1264" i="1"/>
  <c r="AA1264" i="1" s="1"/>
  <c r="W1264" i="1"/>
  <c r="U1264" i="1"/>
  <c r="R1264" i="1"/>
  <c r="X1264" i="1" s="1"/>
  <c r="O1264" i="1"/>
  <c r="L1264" i="1"/>
  <c r="AL1263" i="1"/>
  <c r="AO1263" i="1" s="1"/>
  <c r="AK1263" i="1"/>
  <c r="AN1263" i="1" s="1"/>
  <c r="Z1263" i="1"/>
  <c r="AA1263" i="1" s="1"/>
  <c r="X1263" i="1"/>
  <c r="W1263" i="1"/>
  <c r="U1263" i="1"/>
  <c r="R1263" i="1"/>
  <c r="O1263" i="1"/>
  <c r="AM1263" i="1" s="1"/>
  <c r="AP1263" i="1" s="1"/>
  <c r="L1263" i="1"/>
  <c r="V1262" i="1"/>
  <c r="S1262" i="1"/>
  <c r="M1262" i="1"/>
  <c r="AN1261" i="1"/>
  <c r="AL1261" i="1"/>
  <c r="AO1261" i="1" s="1"/>
  <c r="AK1261" i="1"/>
  <c r="Z1261" i="1"/>
  <c r="Y1261" i="1"/>
  <c r="W1261" i="1"/>
  <c r="V1261" i="1"/>
  <c r="U1261" i="1"/>
  <c r="R1261" i="1"/>
  <c r="X1261" i="1" s="1"/>
  <c r="O1261" i="1"/>
  <c r="L1261" i="1"/>
  <c r="V1260" i="1"/>
  <c r="S1260" i="1"/>
  <c r="M1260" i="1"/>
  <c r="V1259" i="1"/>
  <c r="S1259" i="1"/>
  <c r="Y1259" i="1" s="1"/>
  <c r="M1259" i="1"/>
  <c r="V1258" i="1"/>
  <c r="S1258" i="1"/>
  <c r="M1258" i="1"/>
  <c r="V1257" i="1"/>
  <c r="S1257" i="1"/>
  <c r="M1257" i="1"/>
  <c r="V1256" i="1"/>
  <c r="S1256" i="1"/>
  <c r="M1256" i="1"/>
  <c r="V1255" i="1"/>
  <c r="S1255" i="1"/>
  <c r="Y1255" i="1" s="1"/>
  <c r="M1255" i="1"/>
  <c r="V1254" i="1"/>
  <c r="S1254" i="1"/>
  <c r="M1254" i="1"/>
  <c r="V1253" i="1"/>
  <c r="S1253" i="1"/>
  <c r="M1253" i="1"/>
  <c r="V1252" i="1"/>
  <c r="S1252" i="1"/>
  <c r="M1252" i="1"/>
  <c r="V1251" i="1"/>
  <c r="S1251" i="1"/>
  <c r="Y1251" i="1" s="1"/>
  <c r="M1251" i="1"/>
  <c r="AK1251" i="1" s="1"/>
  <c r="AN1251" i="1" s="1"/>
  <c r="V1250" i="1"/>
  <c r="S1250" i="1"/>
  <c r="M1250" i="1"/>
  <c r="V1249" i="1"/>
  <c r="S1249" i="1"/>
  <c r="M1249" i="1"/>
  <c r="V1248" i="1"/>
  <c r="S1248" i="1"/>
  <c r="M1248" i="1"/>
  <c r="AL1247" i="1"/>
  <c r="AO1247" i="1" s="1"/>
  <c r="AK1247" i="1"/>
  <c r="AN1247" i="1" s="1"/>
  <c r="Z1247" i="1"/>
  <c r="Y1247" i="1"/>
  <c r="AA1247" i="1" s="1"/>
  <c r="W1247" i="1"/>
  <c r="V1247" i="1"/>
  <c r="U1247" i="1"/>
  <c r="R1247" i="1"/>
  <c r="X1247" i="1" s="1"/>
  <c r="O1247" i="1"/>
  <c r="L1247" i="1"/>
  <c r="V1246" i="1"/>
  <c r="S1246" i="1"/>
  <c r="Y1246" i="1" s="1"/>
  <c r="M1246" i="1"/>
  <c r="V1245" i="1"/>
  <c r="S1245" i="1"/>
  <c r="Y1245" i="1" s="1"/>
  <c r="M1245" i="1"/>
  <c r="V1244" i="1"/>
  <c r="S1244" i="1"/>
  <c r="M1244" i="1"/>
  <c r="V1243" i="1"/>
  <c r="S1243" i="1"/>
  <c r="M1243" i="1"/>
  <c r="V1242" i="1"/>
  <c r="S1242" i="1"/>
  <c r="Y1242" i="1" s="1"/>
  <c r="M1242" i="1"/>
  <c r="V1241" i="1"/>
  <c r="S1241" i="1"/>
  <c r="Y1241" i="1" s="1"/>
  <c r="M1241" i="1"/>
  <c r="V1240" i="1"/>
  <c r="S1240" i="1"/>
  <c r="M1240" i="1"/>
  <c r="V1239" i="1"/>
  <c r="S1239" i="1"/>
  <c r="M1239" i="1"/>
  <c r="V1238" i="1"/>
  <c r="S1238" i="1"/>
  <c r="Y1238" i="1" s="1"/>
  <c r="M1238" i="1"/>
  <c r="V1237" i="1"/>
  <c r="S1237" i="1"/>
  <c r="Y1237" i="1" s="1"/>
  <c r="M1237" i="1"/>
  <c r="V1236" i="1"/>
  <c r="S1236" i="1"/>
  <c r="M1236" i="1"/>
  <c r="V1235" i="1"/>
  <c r="S1235" i="1"/>
  <c r="M1235" i="1"/>
  <c r="AL1234" i="1"/>
  <c r="AO1234" i="1" s="1"/>
  <c r="AK1234" i="1"/>
  <c r="AN1234" i="1" s="1"/>
  <c r="Z1234" i="1"/>
  <c r="Y1234" i="1"/>
  <c r="AA1234" i="1" s="1"/>
  <c r="W1234" i="1"/>
  <c r="V1234" i="1"/>
  <c r="U1234" i="1"/>
  <c r="R1234" i="1"/>
  <c r="X1234" i="1" s="1"/>
  <c r="O1234" i="1"/>
  <c r="L1234" i="1"/>
  <c r="V1233" i="1"/>
  <c r="S1233" i="1"/>
  <c r="Y1233" i="1" s="1"/>
  <c r="M1233" i="1"/>
  <c r="V1232" i="1"/>
  <c r="S1232" i="1"/>
  <c r="M1232" i="1"/>
  <c r="V1231" i="1"/>
  <c r="S1231" i="1"/>
  <c r="AK1231" i="1" s="1"/>
  <c r="AN1231" i="1" s="1"/>
  <c r="M1231" i="1"/>
  <c r="V1230" i="1"/>
  <c r="S1230" i="1"/>
  <c r="M1230" i="1"/>
  <c r="V1229" i="1"/>
  <c r="S1229" i="1"/>
  <c r="Y1229" i="1" s="1"/>
  <c r="M1229" i="1"/>
  <c r="V1228" i="1"/>
  <c r="S1228" i="1"/>
  <c r="M1228" i="1"/>
  <c r="V1227" i="1"/>
  <c r="S1227" i="1"/>
  <c r="AK1227" i="1" s="1"/>
  <c r="AN1227" i="1" s="1"/>
  <c r="M1227" i="1"/>
  <c r="V1226" i="1"/>
  <c r="S1226" i="1"/>
  <c r="M1226" i="1"/>
  <c r="V1225" i="1"/>
  <c r="S1225" i="1"/>
  <c r="Y1225" i="1" s="1"/>
  <c r="M1225" i="1"/>
  <c r="V1224" i="1"/>
  <c r="S1224" i="1"/>
  <c r="M1224" i="1"/>
  <c r="V1223" i="1"/>
  <c r="S1223" i="1"/>
  <c r="AK1223" i="1" s="1"/>
  <c r="AN1223" i="1" s="1"/>
  <c r="M1223" i="1"/>
  <c r="AL1222" i="1"/>
  <c r="AO1222" i="1" s="1"/>
  <c r="AK1222" i="1"/>
  <c r="AN1222" i="1" s="1"/>
  <c r="Z1222" i="1"/>
  <c r="Y1222" i="1"/>
  <c r="AA1222" i="1" s="1"/>
  <c r="W1222" i="1"/>
  <c r="V1222" i="1"/>
  <c r="U1222" i="1"/>
  <c r="R1222" i="1"/>
  <c r="X1222" i="1" s="1"/>
  <c r="O1222" i="1"/>
  <c r="AM1222" i="1" s="1"/>
  <c r="AP1222" i="1" s="1"/>
  <c r="L1222" i="1"/>
  <c r="V1221" i="1"/>
  <c r="S1221" i="1"/>
  <c r="M1221" i="1"/>
  <c r="AL1220" i="1"/>
  <c r="AO1220" i="1" s="1"/>
  <c r="AK1220" i="1"/>
  <c r="AN1220" i="1" s="1"/>
  <c r="AA1220" i="1"/>
  <c r="Z1220" i="1"/>
  <c r="Y1220" i="1"/>
  <c r="W1220" i="1"/>
  <c r="V1220" i="1"/>
  <c r="U1220" i="1"/>
  <c r="R1220" i="1"/>
  <c r="X1220" i="1" s="1"/>
  <c r="O1220" i="1"/>
  <c r="L1220" i="1"/>
  <c r="V1219" i="1"/>
  <c r="S1219" i="1"/>
  <c r="Y1219" i="1" s="1"/>
  <c r="M1219" i="1"/>
  <c r="V1218" i="1"/>
  <c r="S1218" i="1"/>
  <c r="AK1219" i="1" s="1"/>
  <c r="AN1219" i="1" s="1"/>
  <c r="M1218" i="1"/>
  <c r="AL1217" i="1"/>
  <c r="AO1217" i="1" s="1"/>
  <c r="AK1217" i="1"/>
  <c r="AN1217" i="1" s="1"/>
  <c r="Z1217" i="1"/>
  <c r="X1217" i="1"/>
  <c r="W1217" i="1"/>
  <c r="AL1216" i="1"/>
  <c r="AO1216" i="1" s="1"/>
  <c r="AK1216" i="1"/>
  <c r="AN1216" i="1" s="1"/>
  <c r="Z1216" i="1"/>
  <c r="Y1216" i="1"/>
  <c r="W1216" i="1"/>
  <c r="V1216" i="1"/>
  <c r="U1216" i="1"/>
  <c r="AM1216" i="1" s="1"/>
  <c r="AP1216" i="1" s="1"/>
  <c r="R1216" i="1"/>
  <c r="X1216" i="1" s="1"/>
  <c r="O1216" i="1"/>
  <c r="L1216" i="1"/>
  <c r="V1215" i="1"/>
  <c r="S1215" i="1"/>
  <c r="Y1215" i="1" s="1"/>
  <c r="M1215" i="1"/>
  <c r="AL1214" i="1"/>
  <c r="AO1214" i="1" s="1"/>
  <c r="AK1214" i="1"/>
  <c r="AN1214" i="1" s="1"/>
  <c r="Z1214" i="1"/>
  <c r="Y1214" i="1"/>
  <c r="W1214" i="1"/>
  <c r="V1214" i="1"/>
  <c r="U1214" i="1"/>
  <c r="R1214" i="1"/>
  <c r="X1214" i="1" s="1"/>
  <c r="O1214" i="1"/>
  <c r="L1214" i="1"/>
  <c r="Y1213" i="1"/>
  <c r="V1213" i="1"/>
  <c r="S1213" i="1"/>
  <c r="M1213" i="1"/>
  <c r="AL1212" i="1"/>
  <c r="AO1212" i="1" s="1"/>
  <c r="AK1212" i="1"/>
  <c r="AN1212" i="1" s="1"/>
  <c r="Z1212" i="1"/>
  <c r="Y1212" i="1"/>
  <c r="W1212" i="1"/>
  <c r="V1212" i="1"/>
  <c r="U1212" i="1"/>
  <c r="R1212" i="1"/>
  <c r="X1212" i="1" s="1"/>
  <c r="O1212" i="1"/>
  <c r="L1212" i="1"/>
  <c r="V1211" i="1"/>
  <c r="S1211" i="1"/>
  <c r="M1211" i="1"/>
  <c r="AL1210" i="1"/>
  <c r="AO1210" i="1" s="1"/>
  <c r="AK1210" i="1"/>
  <c r="AN1210" i="1" s="1"/>
  <c r="Z1210" i="1"/>
  <c r="AA1210" i="1" s="1"/>
  <c r="Y1210" i="1"/>
  <c r="W1210" i="1"/>
  <c r="V1210" i="1"/>
  <c r="U1210" i="1"/>
  <c r="R1210" i="1"/>
  <c r="X1210" i="1" s="1"/>
  <c r="O1210" i="1"/>
  <c r="L1210" i="1"/>
  <c r="V1209" i="1"/>
  <c r="S1209" i="1"/>
  <c r="Y1209" i="1" s="1"/>
  <c r="M1209" i="1"/>
  <c r="AL1208" i="1"/>
  <c r="AO1208" i="1" s="1"/>
  <c r="AK1208" i="1"/>
  <c r="AN1208" i="1" s="1"/>
  <c r="Z1208" i="1"/>
  <c r="Y1208" i="1"/>
  <c r="X1208" i="1"/>
  <c r="W1208" i="1"/>
  <c r="V1208" i="1"/>
  <c r="U1208" i="1"/>
  <c r="R1208" i="1"/>
  <c r="O1208" i="1"/>
  <c r="L1208" i="1"/>
  <c r="V1207" i="1"/>
  <c r="S1207" i="1"/>
  <c r="Y1207" i="1" s="1"/>
  <c r="M1207" i="1"/>
  <c r="Y1206" i="1"/>
  <c r="V1206" i="1"/>
  <c r="S1206" i="1"/>
  <c r="M1206" i="1"/>
  <c r="V1205" i="1"/>
  <c r="S1205" i="1"/>
  <c r="Y1205" i="1" s="1"/>
  <c r="M1205" i="1"/>
  <c r="V1204" i="1"/>
  <c r="S1204" i="1"/>
  <c r="M1204" i="1"/>
  <c r="AL1203" i="1"/>
  <c r="AO1203" i="1" s="1"/>
  <c r="AK1203" i="1"/>
  <c r="AN1203" i="1" s="1"/>
  <c r="Z1203" i="1"/>
  <c r="X1203" i="1"/>
  <c r="W1203" i="1"/>
  <c r="AN1202" i="1"/>
  <c r="AL1202" i="1"/>
  <c r="AO1202" i="1" s="1"/>
  <c r="AK1202" i="1"/>
  <c r="Z1202" i="1"/>
  <c r="Y1202" i="1"/>
  <c r="W1202" i="1"/>
  <c r="V1202" i="1"/>
  <c r="U1202" i="1"/>
  <c r="AM1203" i="1" s="1"/>
  <c r="AP1203" i="1" s="1"/>
  <c r="R1202" i="1"/>
  <c r="X1202" i="1" s="1"/>
  <c r="O1202" i="1"/>
  <c r="L1202" i="1"/>
  <c r="V1201" i="1"/>
  <c r="S1201" i="1"/>
  <c r="AK1201" i="1" s="1"/>
  <c r="AN1201" i="1" s="1"/>
  <c r="M1201" i="1"/>
  <c r="V1200" i="1"/>
  <c r="S1200" i="1"/>
  <c r="Y1200" i="1" s="1"/>
  <c r="M1200" i="1"/>
  <c r="AK1200" i="1" s="1"/>
  <c r="AN1200" i="1" s="1"/>
  <c r="V1199" i="1"/>
  <c r="S1199" i="1"/>
  <c r="M1199" i="1"/>
  <c r="AL1198" i="1"/>
  <c r="AO1198" i="1" s="1"/>
  <c r="AK1198" i="1"/>
  <c r="AN1198" i="1" s="1"/>
  <c r="Z1198" i="1"/>
  <c r="Y1198" i="1"/>
  <c r="AA1198" i="1" s="1"/>
  <c r="W1198" i="1"/>
  <c r="V1198" i="1"/>
  <c r="U1198" i="1"/>
  <c r="R1198" i="1"/>
  <c r="X1198" i="1" s="1"/>
  <c r="O1198" i="1"/>
  <c r="L1198" i="1"/>
  <c r="T1197" i="1"/>
  <c r="S1197" i="1"/>
  <c r="N1197" i="1"/>
  <c r="M1197" i="1"/>
  <c r="V1196" i="1"/>
  <c r="S1196" i="1"/>
  <c r="M1196" i="1"/>
  <c r="V1195" i="1"/>
  <c r="S1195" i="1"/>
  <c r="Y1195" i="1" s="1"/>
  <c r="M1195" i="1"/>
  <c r="AK1195" i="1" s="1"/>
  <c r="AN1195" i="1" s="1"/>
  <c r="AN1194" i="1"/>
  <c r="AL1194" i="1"/>
  <c r="AO1194" i="1" s="1"/>
  <c r="AK1194" i="1"/>
  <c r="Z1194" i="1"/>
  <c r="Y1194" i="1"/>
  <c r="AA1194" i="1" s="1"/>
  <c r="W1194" i="1"/>
  <c r="V1194" i="1"/>
  <c r="U1194" i="1"/>
  <c r="R1194" i="1"/>
  <c r="X1194" i="1" s="1"/>
  <c r="O1194" i="1"/>
  <c r="L1194" i="1"/>
  <c r="V1193" i="1"/>
  <c r="S1193" i="1"/>
  <c r="M1193" i="1"/>
  <c r="V1192" i="1"/>
  <c r="S1192" i="1"/>
  <c r="M1192" i="1"/>
  <c r="AO1191" i="1"/>
  <c r="AL1191" i="1"/>
  <c r="AK1191" i="1"/>
  <c r="AN1191" i="1" s="1"/>
  <c r="Z1191" i="1"/>
  <c r="Y1191" i="1"/>
  <c r="W1191" i="1"/>
  <c r="V1191" i="1"/>
  <c r="U1191" i="1"/>
  <c r="AM1191" i="1" s="1"/>
  <c r="AP1191" i="1" s="1"/>
  <c r="R1191" i="1"/>
  <c r="X1191" i="1" s="1"/>
  <c r="O1191" i="1"/>
  <c r="L1191" i="1"/>
  <c r="Y1190" i="1"/>
  <c r="V1190" i="1"/>
  <c r="S1190" i="1"/>
  <c r="M1190" i="1"/>
  <c r="V1189" i="1"/>
  <c r="S1189" i="1"/>
  <c r="M1189" i="1"/>
  <c r="AL1188" i="1"/>
  <c r="AO1188" i="1" s="1"/>
  <c r="AK1188" i="1"/>
  <c r="AN1188" i="1" s="1"/>
  <c r="Z1188" i="1"/>
  <c r="Y1188" i="1"/>
  <c r="W1188" i="1"/>
  <c r="V1188" i="1"/>
  <c r="U1188" i="1"/>
  <c r="AM1188" i="1" s="1"/>
  <c r="AP1188" i="1" s="1"/>
  <c r="R1188" i="1"/>
  <c r="X1188" i="1" s="1"/>
  <c r="O1188" i="1"/>
  <c r="L1188" i="1"/>
  <c r="V1187" i="1"/>
  <c r="S1187" i="1"/>
  <c r="M1187" i="1"/>
  <c r="V1186" i="1"/>
  <c r="S1186" i="1"/>
  <c r="M1186" i="1"/>
  <c r="AL1185" i="1"/>
  <c r="AO1185" i="1" s="1"/>
  <c r="AK1185" i="1"/>
  <c r="AN1185" i="1" s="1"/>
  <c r="AA1185" i="1"/>
  <c r="Z1185" i="1"/>
  <c r="Y1185" i="1"/>
  <c r="W1185" i="1"/>
  <c r="V1185" i="1"/>
  <c r="U1185" i="1"/>
  <c r="R1185" i="1"/>
  <c r="X1185" i="1" s="1"/>
  <c r="O1185" i="1"/>
  <c r="L1185" i="1"/>
  <c r="V1184" i="1"/>
  <c r="S1184" i="1"/>
  <c r="Y1184" i="1" s="1"/>
  <c r="M1184" i="1"/>
  <c r="V1183" i="1"/>
  <c r="S1183" i="1"/>
  <c r="M1183" i="1"/>
  <c r="AL1182" i="1"/>
  <c r="AO1182" i="1" s="1"/>
  <c r="AK1182" i="1"/>
  <c r="AN1182" i="1" s="1"/>
  <c r="Z1182" i="1"/>
  <c r="Y1182" i="1"/>
  <c r="W1182" i="1"/>
  <c r="V1182" i="1"/>
  <c r="U1182" i="1"/>
  <c r="R1182" i="1"/>
  <c r="X1182" i="1" s="1"/>
  <c r="O1182" i="1"/>
  <c r="L1182" i="1"/>
  <c r="V1181" i="1"/>
  <c r="S1181" i="1"/>
  <c r="M1181" i="1"/>
  <c r="V1180" i="1"/>
  <c r="S1180" i="1"/>
  <c r="M1180" i="1"/>
  <c r="AO1179" i="1"/>
  <c r="AL1179" i="1"/>
  <c r="AK1179" i="1"/>
  <c r="AN1179" i="1" s="1"/>
  <c r="AA1179" i="1"/>
  <c r="Z1179" i="1"/>
  <c r="Y1179" i="1"/>
  <c r="W1179" i="1"/>
  <c r="V1179" i="1"/>
  <c r="U1179" i="1"/>
  <c r="R1179" i="1"/>
  <c r="X1179" i="1" s="1"/>
  <c r="O1179" i="1"/>
  <c r="L1179" i="1"/>
  <c r="Y1178" i="1"/>
  <c r="V1178" i="1"/>
  <c r="S1178" i="1"/>
  <c r="M1178" i="1"/>
  <c r="AK1178" i="1" s="1"/>
  <c r="AN1178" i="1" s="1"/>
  <c r="V1177" i="1"/>
  <c r="S1177" i="1"/>
  <c r="M1177" i="1"/>
  <c r="AL1176" i="1"/>
  <c r="AO1176" i="1" s="1"/>
  <c r="AK1176" i="1"/>
  <c r="AN1176" i="1" s="1"/>
  <c r="Z1176" i="1"/>
  <c r="Y1176" i="1"/>
  <c r="AA1176" i="1" s="1"/>
  <c r="W1176" i="1"/>
  <c r="V1176" i="1"/>
  <c r="U1176" i="1"/>
  <c r="R1176" i="1"/>
  <c r="X1176" i="1" s="1"/>
  <c r="O1176" i="1"/>
  <c r="L1176" i="1"/>
  <c r="V1175" i="1"/>
  <c r="S1175" i="1"/>
  <c r="M1175" i="1"/>
  <c r="V1174" i="1"/>
  <c r="S1174" i="1"/>
  <c r="Y1174" i="1" s="1"/>
  <c r="M1174" i="1"/>
  <c r="AK1174" i="1" s="1"/>
  <c r="AN1174" i="1" s="1"/>
  <c r="AL1173" i="1"/>
  <c r="AO1173" i="1" s="1"/>
  <c r="AK1173" i="1"/>
  <c r="AN1173" i="1" s="1"/>
  <c r="Z1173" i="1"/>
  <c r="Y1173" i="1"/>
  <c r="W1173" i="1"/>
  <c r="V1173" i="1"/>
  <c r="U1173" i="1"/>
  <c r="R1173" i="1"/>
  <c r="X1173" i="1" s="1"/>
  <c r="O1173" i="1"/>
  <c r="L1173" i="1"/>
  <c r="Y1172" i="1"/>
  <c r="V1172" i="1"/>
  <c r="S1172" i="1"/>
  <c r="M1172" i="1"/>
  <c r="V1171" i="1"/>
  <c r="S1171" i="1"/>
  <c r="Y1171" i="1" s="1"/>
  <c r="M1171" i="1"/>
  <c r="AK1172" i="1" s="1"/>
  <c r="AN1172" i="1" s="1"/>
  <c r="V1170" i="1"/>
  <c r="S1170" i="1"/>
  <c r="Y1170" i="1" s="1"/>
  <c r="M1170" i="1"/>
  <c r="V1169" i="1"/>
  <c r="S1169" i="1"/>
  <c r="Y1169" i="1" s="1"/>
  <c r="M1169" i="1"/>
  <c r="AL1168" i="1"/>
  <c r="AO1168" i="1" s="1"/>
  <c r="AK1168" i="1"/>
  <c r="AN1168" i="1" s="1"/>
  <c r="Z1168" i="1"/>
  <c r="X1168" i="1"/>
  <c r="W1168" i="1"/>
  <c r="AL1167" i="1"/>
  <c r="AO1167" i="1" s="1"/>
  <c r="AK1167" i="1"/>
  <c r="AN1167" i="1" s="1"/>
  <c r="Z1167" i="1"/>
  <c r="Y1167" i="1"/>
  <c r="AA1167" i="1" s="1"/>
  <c r="W1167" i="1"/>
  <c r="V1167" i="1"/>
  <c r="U1167" i="1"/>
  <c r="R1167" i="1"/>
  <c r="X1167" i="1" s="1"/>
  <c r="O1167" i="1"/>
  <c r="AM1168" i="1" s="1"/>
  <c r="AP1168" i="1" s="1"/>
  <c r="L1167" i="1"/>
  <c r="V1166" i="1"/>
  <c r="S1166" i="1"/>
  <c r="Y1166" i="1" s="1"/>
  <c r="M1166" i="1"/>
  <c r="V1165" i="1"/>
  <c r="S1165" i="1"/>
  <c r="M1165" i="1"/>
  <c r="V1164" i="1"/>
  <c r="S1164" i="1"/>
  <c r="Y1164" i="1" s="1"/>
  <c r="M1164" i="1"/>
  <c r="V1163" i="1"/>
  <c r="S1163" i="1"/>
  <c r="M1163" i="1"/>
  <c r="AO1162" i="1"/>
  <c r="AL1162" i="1"/>
  <c r="AK1162" i="1"/>
  <c r="AN1162" i="1" s="1"/>
  <c r="Z1162" i="1"/>
  <c r="X1162" i="1"/>
  <c r="W1162" i="1"/>
  <c r="AL1161" i="1"/>
  <c r="AO1161" i="1" s="1"/>
  <c r="AK1161" i="1"/>
  <c r="AN1161" i="1" s="1"/>
  <c r="Z1161" i="1"/>
  <c r="Y1161" i="1"/>
  <c r="W1161" i="1"/>
  <c r="V1161" i="1"/>
  <c r="U1161" i="1"/>
  <c r="R1161" i="1"/>
  <c r="X1161" i="1" s="1"/>
  <c r="O1161" i="1"/>
  <c r="L1161" i="1"/>
  <c r="V1160" i="1"/>
  <c r="S1160" i="1"/>
  <c r="Y1160" i="1" s="1"/>
  <c r="M1160" i="1"/>
  <c r="V1159" i="1"/>
  <c r="S1159" i="1"/>
  <c r="Y1159" i="1" s="1"/>
  <c r="M1159" i="1"/>
  <c r="AL1158" i="1"/>
  <c r="AO1158" i="1" s="1"/>
  <c r="AK1158" i="1"/>
  <c r="AN1158" i="1" s="1"/>
  <c r="Z1158" i="1"/>
  <c r="Y1158" i="1"/>
  <c r="AA1158" i="1" s="1"/>
  <c r="W1158" i="1"/>
  <c r="V1158" i="1"/>
  <c r="U1158" i="1"/>
  <c r="R1158" i="1"/>
  <c r="X1158" i="1" s="1"/>
  <c r="O1158" i="1"/>
  <c r="L1158" i="1"/>
  <c r="V1157" i="1"/>
  <c r="S1157" i="1"/>
  <c r="Y1157" i="1" s="1"/>
  <c r="M1157" i="1"/>
  <c r="V1156" i="1"/>
  <c r="S1156" i="1"/>
  <c r="Y1156" i="1" s="1"/>
  <c r="M1156" i="1"/>
  <c r="V1155" i="1"/>
  <c r="S1155" i="1"/>
  <c r="Y1155" i="1" s="1"/>
  <c r="M1155" i="1"/>
  <c r="V1154" i="1"/>
  <c r="S1154" i="1"/>
  <c r="M1154" i="1"/>
  <c r="AL1153" i="1"/>
  <c r="AO1153" i="1" s="1"/>
  <c r="AK1153" i="1"/>
  <c r="AN1153" i="1" s="1"/>
  <c r="Z1153" i="1"/>
  <c r="X1153" i="1"/>
  <c r="W1153" i="1"/>
  <c r="AL1152" i="1"/>
  <c r="AO1152" i="1" s="1"/>
  <c r="AK1152" i="1"/>
  <c r="AN1152" i="1" s="1"/>
  <c r="Z1152" i="1"/>
  <c r="Y1152" i="1"/>
  <c r="W1152" i="1"/>
  <c r="V1152" i="1"/>
  <c r="U1152" i="1"/>
  <c r="R1152" i="1"/>
  <c r="X1152" i="1" s="1"/>
  <c r="O1152" i="1"/>
  <c r="L1152" i="1"/>
  <c r="V1151" i="1"/>
  <c r="S1151" i="1"/>
  <c r="Y1151" i="1" s="1"/>
  <c r="M1151" i="1"/>
  <c r="V1150" i="1"/>
  <c r="S1150" i="1"/>
  <c r="M1150" i="1"/>
  <c r="V1149" i="1"/>
  <c r="S1149" i="1"/>
  <c r="Y1149" i="1" s="1"/>
  <c r="M1149" i="1"/>
  <c r="V1148" i="1"/>
  <c r="S1148" i="1"/>
  <c r="M1148" i="1"/>
  <c r="AL1147" i="1"/>
  <c r="AO1147" i="1" s="1"/>
  <c r="AK1147" i="1"/>
  <c r="AN1147" i="1" s="1"/>
  <c r="Z1147" i="1"/>
  <c r="X1147" i="1"/>
  <c r="W1147" i="1"/>
  <c r="AO1146" i="1"/>
  <c r="AL1146" i="1"/>
  <c r="AK1146" i="1"/>
  <c r="AN1146" i="1" s="1"/>
  <c r="Z1146" i="1"/>
  <c r="AA1146" i="1" s="1"/>
  <c r="Y1146" i="1"/>
  <c r="W1146" i="1"/>
  <c r="V1146" i="1"/>
  <c r="U1146" i="1"/>
  <c r="R1146" i="1"/>
  <c r="X1146" i="1" s="1"/>
  <c r="O1146" i="1"/>
  <c r="AM1147" i="1" s="1"/>
  <c r="AP1147" i="1" s="1"/>
  <c r="L1146" i="1"/>
  <c r="V1145" i="1"/>
  <c r="S1145" i="1"/>
  <c r="M1145" i="1"/>
  <c r="V1144" i="1"/>
  <c r="S1144" i="1"/>
  <c r="Y1144" i="1" s="1"/>
  <c r="M1144" i="1"/>
  <c r="AL1143" i="1"/>
  <c r="AO1143" i="1" s="1"/>
  <c r="AK1143" i="1"/>
  <c r="AN1143" i="1" s="1"/>
  <c r="Z1143" i="1"/>
  <c r="Y1143" i="1"/>
  <c r="W1143" i="1"/>
  <c r="V1143" i="1"/>
  <c r="U1143" i="1"/>
  <c r="R1143" i="1"/>
  <c r="X1143" i="1" s="1"/>
  <c r="O1143" i="1"/>
  <c r="L1143" i="1"/>
  <c r="V1142" i="1"/>
  <c r="S1142" i="1"/>
  <c r="Y1142" i="1" s="1"/>
  <c r="M1142" i="1"/>
  <c r="V1141" i="1"/>
  <c r="S1141" i="1"/>
  <c r="Y1141" i="1" s="1"/>
  <c r="M1141" i="1"/>
  <c r="AL1140" i="1"/>
  <c r="AO1140" i="1" s="1"/>
  <c r="AK1140" i="1"/>
  <c r="AN1140" i="1" s="1"/>
  <c r="Z1140" i="1"/>
  <c r="Y1140" i="1"/>
  <c r="W1140" i="1"/>
  <c r="V1140" i="1"/>
  <c r="U1140" i="1"/>
  <c r="R1140" i="1"/>
  <c r="X1140" i="1" s="1"/>
  <c r="O1140" i="1"/>
  <c r="L1140" i="1"/>
  <c r="V1139" i="1"/>
  <c r="S1139" i="1"/>
  <c r="Y1139" i="1" s="1"/>
  <c r="M1139" i="1"/>
  <c r="AK1139" i="1" s="1"/>
  <c r="AN1139" i="1" s="1"/>
  <c r="V1138" i="1"/>
  <c r="S1138" i="1"/>
  <c r="Y1138" i="1" s="1"/>
  <c r="M1138" i="1"/>
  <c r="AK1138" i="1" s="1"/>
  <c r="AN1138" i="1" s="1"/>
  <c r="AO1137" i="1"/>
  <c r="AL1137" i="1"/>
  <c r="AK1137" i="1"/>
  <c r="AN1137" i="1" s="1"/>
  <c r="Z1137" i="1"/>
  <c r="Y1137" i="1"/>
  <c r="W1137" i="1"/>
  <c r="V1137" i="1"/>
  <c r="U1137" i="1"/>
  <c r="AM1137" i="1" s="1"/>
  <c r="AP1137" i="1" s="1"/>
  <c r="R1137" i="1"/>
  <c r="X1137" i="1" s="1"/>
  <c r="O1137" i="1"/>
  <c r="L1137" i="1"/>
  <c r="Y1136" i="1"/>
  <c r="V1136" i="1"/>
  <c r="S1136" i="1"/>
  <c r="M1136" i="1"/>
  <c r="AK1136" i="1" s="1"/>
  <c r="AN1136" i="1" s="1"/>
  <c r="V1135" i="1"/>
  <c r="S1135" i="1"/>
  <c r="Y1135" i="1" s="1"/>
  <c r="M1135" i="1"/>
  <c r="AO1134" i="1"/>
  <c r="AN1134" i="1"/>
  <c r="AL1134" i="1"/>
  <c r="AK1134" i="1"/>
  <c r="Z1134" i="1"/>
  <c r="AA1134" i="1" s="1"/>
  <c r="Y1134" i="1"/>
  <c r="W1134" i="1"/>
  <c r="V1134" i="1"/>
  <c r="U1134" i="1"/>
  <c r="R1134" i="1"/>
  <c r="X1134" i="1" s="1"/>
  <c r="O1134" i="1"/>
  <c r="L1134" i="1"/>
  <c r="T1133" i="1"/>
  <c r="S1133" i="1"/>
  <c r="N1133" i="1"/>
  <c r="M1133" i="1"/>
  <c r="V1132" i="1"/>
  <c r="S1132" i="1"/>
  <c r="M1132" i="1"/>
  <c r="V1131" i="1"/>
  <c r="S1131" i="1"/>
  <c r="M1131" i="1"/>
  <c r="AL1130" i="1"/>
  <c r="AO1130" i="1" s="1"/>
  <c r="AK1130" i="1"/>
  <c r="AN1130" i="1" s="1"/>
  <c r="AA1130" i="1"/>
  <c r="Z1130" i="1"/>
  <c r="Y1130" i="1"/>
  <c r="W1130" i="1"/>
  <c r="V1130" i="1"/>
  <c r="U1130" i="1"/>
  <c r="R1130" i="1"/>
  <c r="X1130" i="1" s="1"/>
  <c r="O1130" i="1"/>
  <c r="L1130" i="1"/>
  <c r="V1129" i="1"/>
  <c r="S1129" i="1"/>
  <c r="M1129" i="1"/>
  <c r="Y1128" i="1"/>
  <c r="V1128" i="1"/>
  <c r="S1128" i="1"/>
  <c r="M1128" i="1"/>
  <c r="AK1128" i="1" s="1"/>
  <c r="AN1128" i="1" s="1"/>
  <c r="AN1127" i="1"/>
  <c r="AL1127" i="1"/>
  <c r="AO1127" i="1" s="1"/>
  <c r="AK1127" i="1"/>
  <c r="Z1127" i="1"/>
  <c r="Y1127" i="1"/>
  <c r="W1127" i="1"/>
  <c r="V1127" i="1"/>
  <c r="U1127" i="1"/>
  <c r="AM1127" i="1" s="1"/>
  <c r="AP1127" i="1" s="1"/>
  <c r="R1127" i="1"/>
  <c r="X1127" i="1" s="1"/>
  <c r="O1127" i="1"/>
  <c r="L1127" i="1"/>
  <c r="Y1126" i="1"/>
  <c r="V1126" i="1"/>
  <c r="S1126" i="1"/>
  <c r="M1126" i="1"/>
  <c r="V1125" i="1"/>
  <c r="S1125" i="1"/>
  <c r="M1125" i="1"/>
  <c r="AN1124" i="1"/>
  <c r="AL1124" i="1"/>
  <c r="AO1124" i="1" s="1"/>
  <c r="AK1124" i="1"/>
  <c r="Z1124" i="1"/>
  <c r="Y1124" i="1"/>
  <c r="AA1124" i="1" s="1"/>
  <c r="W1124" i="1"/>
  <c r="V1124" i="1"/>
  <c r="U1124" i="1"/>
  <c r="R1124" i="1"/>
  <c r="X1124" i="1" s="1"/>
  <c r="O1124" i="1"/>
  <c r="L1124" i="1"/>
  <c r="V1123" i="1"/>
  <c r="S1123" i="1"/>
  <c r="M1123" i="1"/>
  <c r="V1122" i="1"/>
  <c r="S1122" i="1"/>
  <c r="Y1122" i="1" s="1"/>
  <c r="M1122" i="1"/>
  <c r="AL1121" i="1"/>
  <c r="AO1121" i="1" s="1"/>
  <c r="AK1121" i="1"/>
  <c r="AN1121" i="1" s="1"/>
  <c r="Z1121" i="1"/>
  <c r="Y1121" i="1"/>
  <c r="W1121" i="1"/>
  <c r="V1121" i="1"/>
  <c r="U1121" i="1"/>
  <c r="R1121" i="1"/>
  <c r="X1121" i="1" s="1"/>
  <c r="O1121" i="1"/>
  <c r="L1121" i="1"/>
  <c r="V1120" i="1"/>
  <c r="S1120" i="1"/>
  <c r="M1120" i="1"/>
  <c r="V1119" i="1"/>
  <c r="S1119" i="1"/>
  <c r="M1119" i="1"/>
  <c r="AL1118" i="1"/>
  <c r="AO1118" i="1" s="1"/>
  <c r="AK1118" i="1"/>
  <c r="AN1118" i="1" s="1"/>
  <c r="Z1118" i="1"/>
  <c r="Y1118" i="1"/>
  <c r="AA1118" i="1" s="1"/>
  <c r="W1118" i="1"/>
  <c r="V1118" i="1"/>
  <c r="U1118" i="1"/>
  <c r="R1118" i="1"/>
  <c r="X1118" i="1" s="1"/>
  <c r="O1118" i="1"/>
  <c r="L1118" i="1"/>
  <c r="V1117" i="1"/>
  <c r="S1117" i="1"/>
  <c r="M1117" i="1"/>
  <c r="V1116" i="1"/>
  <c r="S1116" i="1"/>
  <c r="Y1116" i="1" s="1"/>
  <c r="M1116" i="1"/>
  <c r="AL1115" i="1"/>
  <c r="AO1115" i="1" s="1"/>
  <c r="AK1115" i="1"/>
  <c r="AN1115" i="1" s="1"/>
  <c r="Z1115" i="1"/>
  <c r="Y1115" i="1"/>
  <c r="W1115" i="1"/>
  <c r="V1115" i="1"/>
  <c r="U1115" i="1"/>
  <c r="R1115" i="1"/>
  <c r="X1115" i="1" s="1"/>
  <c r="O1115" i="1"/>
  <c r="L1115" i="1"/>
  <c r="V1114" i="1"/>
  <c r="S1114" i="1"/>
  <c r="Y1114" i="1" s="1"/>
  <c r="M1114" i="1"/>
  <c r="V1113" i="1"/>
  <c r="S1113" i="1"/>
  <c r="M1113" i="1"/>
  <c r="V1112" i="1"/>
  <c r="S1112" i="1"/>
  <c r="Y1112" i="1" s="1"/>
  <c r="M1112" i="1"/>
  <c r="V1111" i="1"/>
  <c r="S1111" i="1"/>
  <c r="AK1112" i="1" s="1"/>
  <c r="AN1112" i="1" s="1"/>
  <c r="M1111" i="1"/>
  <c r="AL1110" i="1"/>
  <c r="AO1110" i="1" s="1"/>
  <c r="AK1110" i="1"/>
  <c r="AN1110" i="1" s="1"/>
  <c r="Z1110" i="1"/>
  <c r="X1110" i="1"/>
  <c r="W1110" i="1"/>
  <c r="AL1109" i="1"/>
  <c r="AO1109" i="1" s="1"/>
  <c r="AK1109" i="1"/>
  <c r="AN1109" i="1" s="1"/>
  <c r="Z1109" i="1"/>
  <c r="Y1109" i="1"/>
  <c r="X1109" i="1"/>
  <c r="W1109" i="1"/>
  <c r="V1109" i="1"/>
  <c r="U1109" i="1"/>
  <c r="R1109" i="1"/>
  <c r="O1109" i="1"/>
  <c r="L1109" i="1"/>
  <c r="V1108" i="1"/>
  <c r="S1108" i="1"/>
  <c r="M1108" i="1"/>
  <c r="V1107" i="1"/>
  <c r="S1107" i="1"/>
  <c r="M1107" i="1"/>
  <c r="AL1106" i="1"/>
  <c r="AO1106" i="1" s="1"/>
  <c r="AK1106" i="1"/>
  <c r="AN1106" i="1" s="1"/>
  <c r="Z1106" i="1"/>
  <c r="Y1106" i="1"/>
  <c r="W1106" i="1"/>
  <c r="V1106" i="1"/>
  <c r="U1106" i="1"/>
  <c r="AM1106" i="1" s="1"/>
  <c r="AP1106" i="1" s="1"/>
  <c r="R1106" i="1"/>
  <c r="X1106" i="1" s="1"/>
  <c r="O1106" i="1"/>
  <c r="L1106" i="1"/>
  <c r="V1105" i="1"/>
  <c r="S1105" i="1"/>
  <c r="Y1105" i="1" s="1"/>
  <c r="M1105" i="1"/>
  <c r="V1104" i="1"/>
  <c r="S1104" i="1"/>
  <c r="Y1104" i="1" s="1"/>
  <c r="M1104" i="1"/>
  <c r="AL1103" i="1"/>
  <c r="AO1103" i="1" s="1"/>
  <c r="AK1103" i="1"/>
  <c r="AN1103" i="1" s="1"/>
  <c r="Z1103" i="1"/>
  <c r="Y1103" i="1"/>
  <c r="W1103" i="1"/>
  <c r="V1103" i="1"/>
  <c r="U1103" i="1"/>
  <c r="R1103" i="1"/>
  <c r="X1103" i="1" s="1"/>
  <c r="O1103" i="1"/>
  <c r="L1103" i="1"/>
  <c r="AK1102" i="1"/>
  <c r="AN1102" i="1" s="1"/>
  <c r="Y1102" i="1"/>
  <c r="V1102" i="1"/>
  <c r="S1102" i="1"/>
  <c r="M1102" i="1"/>
  <c r="V1101" i="1"/>
  <c r="S1101" i="1"/>
  <c r="Y1101" i="1" s="1"/>
  <c r="M1101" i="1"/>
  <c r="AL1100" i="1"/>
  <c r="AO1100" i="1" s="1"/>
  <c r="AK1100" i="1"/>
  <c r="AN1100" i="1" s="1"/>
  <c r="Z1100" i="1"/>
  <c r="Y1100" i="1"/>
  <c r="W1100" i="1"/>
  <c r="V1100" i="1"/>
  <c r="U1100" i="1"/>
  <c r="R1100" i="1"/>
  <c r="X1100" i="1" s="1"/>
  <c r="O1100" i="1"/>
  <c r="L1100" i="1"/>
  <c r="Y1099" i="1"/>
  <c r="V1099" i="1"/>
  <c r="S1099" i="1"/>
  <c r="M1099" i="1"/>
  <c r="AK1099" i="1" s="1"/>
  <c r="AN1099" i="1" s="1"/>
  <c r="V1098" i="1"/>
  <c r="S1098" i="1"/>
  <c r="Y1098" i="1" s="1"/>
  <c r="M1098" i="1"/>
  <c r="AL1097" i="1"/>
  <c r="AO1097" i="1" s="1"/>
  <c r="AK1097" i="1"/>
  <c r="AN1097" i="1" s="1"/>
  <c r="Z1097" i="1"/>
  <c r="Y1097" i="1"/>
  <c r="W1097" i="1"/>
  <c r="V1097" i="1"/>
  <c r="U1097" i="1"/>
  <c r="R1097" i="1"/>
  <c r="X1097" i="1" s="1"/>
  <c r="O1097" i="1"/>
  <c r="L1097" i="1"/>
  <c r="T1096" i="1"/>
  <c r="S1096" i="1"/>
  <c r="N1096" i="1"/>
  <c r="N1095" i="1" s="1"/>
  <c r="M1096" i="1"/>
  <c r="M1095" i="1" s="1"/>
  <c r="T1095" i="1"/>
  <c r="AK1094" i="1"/>
  <c r="AN1094" i="1" s="1"/>
  <c r="V1094" i="1"/>
  <c r="S1094" i="1"/>
  <c r="Y1094" i="1" s="1"/>
  <c r="M1094" i="1"/>
  <c r="AO1093" i="1"/>
  <c r="AL1093" i="1"/>
  <c r="AK1093" i="1"/>
  <c r="AN1093" i="1" s="1"/>
  <c r="Z1093" i="1"/>
  <c r="Y1093" i="1"/>
  <c r="W1093" i="1"/>
  <c r="V1093" i="1"/>
  <c r="U1093" i="1"/>
  <c r="AM1093" i="1" s="1"/>
  <c r="AP1093" i="1" s="1"/>
  <c r="R1093" i="1"/>
  <c r="X1093" i="1" s="1"/>
  <c r="O1093" i="1"/>
  <c r="L1093" i="1"/>
  <c r="Y1092" i="1"/>
  <c r="V1092" i="1"/>
  <c r="S1092" i="1"/>
  <c r="M1092" i="1"/>
  <c r="AL1091" i="1"/>
  <c r="AO1091" i="1" s="1"/>
  <c r="AK1091" i="1"/>
  <c r="AN1091" i="1" s="1"/>
  <c r="Z1091" i="1"/>
  <c r="Y1091" i="1"/>
  <c r="W1091" i="1"/>
  <c r="V1091" i="1"/>
  <c r="U1091" i="1"/>
  <c r="R1091" i="1"/>
  <c r="X1091" i="1" s="1"/>
  <c r="O1091" i="1"/>
  <c r="L1091" i="1"/>
  <c r="V1090" i="1"/>
  <c r="S1090" i="1"/>
  <c r="Y1090" i="1" s="1"/>
  <c r="M1090" i="1"/>
  <c r="AL1089" i="1"/>
  <c r="AO1089" i="1" s="1"/>
  <c r="AK1089" i="1"/>
  <c r="AN1089" i="1" s="1"/>
  <c r="Z1089" i="1"/>
  <c r="Y1089" i="1"/>
  <c r="W1089" i="1"/>
  <c r="V1089" i="1"/>
  <c r="U1089" i="1"/>
  <c r="R1089" i="1"/>
  <c r="X1089" i="1" s="1"/>
  <c r="O1089" i="1"/>
  <c r="AM1089" i="1" s="1"/>
  <c r="AP1089" i="1" s="1"/>
  <c r="L1089" i="1"/>
  <c r="V1088" i="1"/>
  <c r="S1088" i="1"/>
  <c r="AK1088" i="1" s="1"/>
  <c r="AN1088" i="1" s="1"/>
  <c r="M1088" i="1"/>
  <c r="AO1087" i="1"/>
  <c r="AL1087" i="1"/>
  <c r="AK1087" i="1"/>
  <c r="AN1087" i="1" s="1"/>
  <c r="Z1087" i="1"/>
  <c r="Y1087" i="1"/>
  <c r="W1087" i="1"/>
  <c r="V1087" i="1"/>
  <c r="U1087" i="1"/>
  <c r="R1087" i="1"/>
  <c r="X1087" i="1" s="1"/>
  <c r="O1087" i="1"/>
  <c r="L1087" i="1"/>
  <c r="V1086" i="1"/>
  <c r="S1086" i="1"/>
  <c r="Y1086" i="1" s="1"/>
  <c r="M1086" i="1"/>
  <c r="AL1085" i="1"/>
  <c r="AO1085" i="1" s="1"/>
  <c r="AK1085" i="1"/>
  <c r="AN1085" i="1" s="1"/>
  <c r="Z1085" i="1"/>
  <c r="AA1085" i="1" s="1"/>
  <c r="Y1085" i="1"/>
  <c r="W1085" i="1"/>
  <c r="V1085" i="1"/>
  <c r="U1085" i="1"/>
  <c r="R1085" i="1"/>
  <c r="X1085" i="1" s="1"/>
  <c r="O1085" i="1"/>
  <c r="L1085" i="1"/>
  <c r="Y1084" i="1"/>
  <c r="V1084" i="1"/>
  <c r="S1084" i="1"/>
  <c r="M1084" i="1"/>
  <c r="AK1084" i="1" s="1"/>
  <c r="AN1084" i="1" s="1"/>
  <c r="AO1083" i="1"/>
  <c r="AL1083" i="1"/>
  <c r="AK1083" i="1"/>
  <c r="AN1083" i="1" s="1"/>
  <c r="Z1083" i="1"/>
  <c r="Y1083" i="1"/>
  <c r="W1083" i="1"/>
  <c r="V1083" i="1"/>
  <c r="U1083" i="1"/>
  <c r="AM1083" i="1" s="1"/>
  <c r="AP1083" i="1" s="1"/>
  <c r="R1083" i="1"/>
  <c r="X1083" i="1" s="1"/>
  <c r="O1083" i="1"/>
  <c r="L1083" i="1"/>
  <c r="V1082" i="1"/>
  <c r="S1082" i="1"/>
  <c r="Y1082" i="1" s="1"/>
  <c r="M1082" i="1"/>
  <c r="AL1081" i="1"/>
  <c r="AO1081" i="1" s="1"/>
  <c r="AK1081" i="1"/>
  <c r="AN1081" i="1" s="1"/>
  <c r="Z1081" i="1"/>
  <c r="Y1081" i="1"/>
  <c r="W1081" i="1"/>
  <c r="V1081" i="1"/>
  <c r="U1081" i="1"/>
  <c r="R1081" i="1"/>
  <c r="X1081" i="1" s="1"/>
  <c r="O1081" i="1"/>
  <c r="L1081" i="1"/>
  <c r="V1080" i="1"/>
  <c r="S1080" i="1"/>
  <c r="Y1080" i="1" s="1"/>
  <c r="M1080" i="1"/>
  <c r="AL1079" i="1"/>
  <c r="AO1079" i="1" s="1"/>
  <c r="AK1079" i="1"/>
  <c r="AN1079" i="1" s="1"/>
  <c r="Z1079" i="1"/>
  <c r="Y1079" i="1"/>
  <c r="W1079" i="1"/>
  <c r="V1079" i="1"/>
  <c r="U1079" i="1"/>
  <c r="AM1079" i="1" s="1"/>
  <c r="AP1079" i="1" s="1"/>
  <c r="R1079" i="1"/>
  <c r="X1079" i="1" s="1"/>
  <c r="O1079" i="1"/>
  <c r="L1079" i="1"/>
  <c r="V1078" i="1"/>
  <c r="S1078" i="1"/>
  <c r="M1078" i="1"/>
  <c r="AL1077" i="1"/>
  <c r="AO1077" i="1" s="1"/>
  <c r="AK1077" i="1"/>
  <c r="AN1077" i="1" s="1"/>
  <c r="Z1077" i="1"/>
  <c r="Y1077" i="1"/>
  <c r="W1077" i="1"/>
  <c r="V1077" i="1"/>
  <c r="U1077" i="1"/>
  <c r="R1077" i="1"/>
  <c r="X1077" i="1" s="1"/>
  <c r="O1077" i="1"/>
  <c r="L1077" i="1"/>
  <c r="V1076" i="1"/>
  <c r="S1076" i="1"/>
  <c r="Y1076" i="1" s="1"/>
  <c r="M1076" i="1"/>
  <c r="AL1075" i="1"/>
  <c r="AO1075" i="1" s="1"/>
  <c r="AK1075" i="1"/>
  <c r="AN1075" i="1" s="1"/>
  <c r="Z1075" i="1"/>
  <c r="Y1075" i="1"/>
  <c r="X1075" i="1"/>
  <c r="W1075" i="1"/>
  <c r="V1075" i="1"/>
  <c r="U1075" i="1"/>
  <c r="R1075" i="1"/>
  <c r="O1075" i="1"/>
  <c r="L1075" i="1"/>
  <c r="V1074" i="1"/>
  <c r="S1074" i="1"/>
  <c r="Y1074" i="1" s="1"/>
  <c r="M1074" i="1"/>
  <c r="AL1073" i="1"/>
  <c r="AO1073" i="1" s="1"/>
  <c r="AK1073" i="1"/>
  <c r="AN1073" i="1" s="1"/>
  <c r="Z1073" i="1"/>
  <c r="Y1073" i="1"/>
  <c r="W1073" i="1"/>
  <c r="V1073" i="1"/>
  <c r="U1073" i="1"/>
  <c r="R1073" i="1"/>
  <c r="X1073" i="1" s="1"/>
  <c r="O1073" i="1"/>
  <c r="L1073" i="1"/>
  <c r="T1072" i="1"/>
  <c r="S1072" i="1"/>
  <c r="N1072" i="1"/>
  <c r="M1072" i="1"/>
  <c r="V1071" i="1"/>
  <c r="S1071" i="1"/>
  <c r="Y1071" i="1" s="1"/>
  <c r="M1071" i="1"/>
  <c r="V1070" i="1"/>
  <c r="S1070" i="1"/>
  <c r="M1070" i="1"/>
  <c r="V1069" i="1"/>
  <c r="S1069" i="1"/>
  <c r="Y1069" i="1" s="1"/>
  <c r="M1069" i="1"/>
  <c r="V1068" i="1"/>
  <c r="S1068" i="1"/>
  <c r="Y1068" i="1" s="1"/>
  <c r="M1068" i="1"/>
  <c r="V1067" i="1"/>
  <c r="S1067" i="1"/>
  <c r="Y1067" i="1" s="1"/>
  <c r="M1067" i="1"/>
  <c r="V1066" i="1"/>
  <c r="S1066" i="1"/>
  <c r="AK1066" i="1" s="1"/>
  <c r="AN1066" i="1" s="1"/>
  <c r="M1066" i="1"/>
  <c r="V1065" i="1"/>
  <c r="S1065" i="1"/>
  <c r="Y1065" i="1" s="1"/>
  <c r="M1065" i="1"/>
  <c r="V1064" i="1"/>
  <c r="S1064" i="1"/>
  <c r="M1064" i="1"/>
  <c r="AL1063" i="1"/>
  <c r="AO1063" i="1" s="1"/>
  <c r="AK1063" i="1"/>
  <c r="AN1063" i="1" s="1"/>
  <c r="Z1063" i="1"/>
  <c r="X1063" i="1"/>
  <c r="W1063" i="1"/>
  <c r="AL1062" i="1"/>
  <c r="AO1062" i="1" s="1"/>
  <c r="AK1062" i="1"/>
  <c r="AN1062" i="1" s="1"/>
  <c r="Z1062" i="1"/>
  <c r="Y1062" i="1"/>
  <c r="W1062" i="1"/>
  <c r="V1062" i="1"/>
  <c r="U1062" i="1"/>
  <c r="R1062" i="1"/>
  <c r="X1062" i="1" s="1"/>
  <c r="O1062" i="1"/>
  <c r="L1062" i="1"/>
  <c r="V1061" i="1"/>
  <c r="S1061" i="1"/>
  <c r="Y1061" i="1" s="1"/>
  <c r="M1061" i="1"/>
  <c r="V1060" i="1"/>
  <c r="S1060" i="1"/>
  <c r="Y1060" i="1" s="1"/>
  <c r="M1060" i="1"/>
  <c r="V1059" i="1"/>
  <c r="S1059" i="1"/>
  <c r="Y1059" i="1" s="1"/>
  <c r="M1059" i="1"/>
  <c r="AK1059" i="1" s="1"/>
  <c r="AN1059" i="1" s="1"/>
  <c r="V1058" i="1"/>
  <c r="S1058" i="1"/>
  <c r="Y1058" i="1" s="1"/>
  <c r="M1058" i="1"/>
  <c r="AN1057" i="1"/>
  <c r="AL1057" i="1"/>
  <c r="AO1057" i="1" s="1"/>
  <c r="AK1057" i="1"/>
  <c r="Z1057" i="1"/>
  <c r="Y1057" i="1"/>
  <c r="W1057" i="1"/>
  <c r="V1057" i="1"/>
  <c r="U1057" i="1"/>
  <c r="R1057" i="1"/>
  <c r="X1057" i="1" s="1"/>
  <c r="O1057" i="1"/>
  <c r="L1057" i="1"/>
  <c r="AK1056" i="1"/>
  <c r="AN1056" i="1" s="1"/>
  <c r="V1056" i="1"/>
  <c r="S1056" i="1"/>
  <c r="Y1056" i="1" s="1"/>
  <c r="M1056" i="1"/>
  <c r="V1055" i="1"/>
  <c r="S1055" i="1"/>
  <c r="M1055" i="1"/>
  <c r="V1054" i="1"/>
  <c r="S1054" i="1"/>
  <c r="Y1054" i="1" s="1"/>
  <c r="M1054" i="1"/>
  <c r="V1053" i="1"/>
  <c r="S1053" i="1"/>
  <c r="M1053" i="1"/>
  <c r="AO1052" i="1"/>
  <c r="AL1052" i="1"/>
  <c r="AK1052" i="1"/>
  <c r="AN1052" i="1" s="1"/>
  <c r="Z1052" i="1"/>
  <c r="Y1052" i="1"/>
  <c r="W1052" i="1"/>
  <c r="V1052" i="1"/>
  <c r="U1052" i="1"/>
  <c r="R1052" i="1"/>
  <c r="X1052" i="1" s="1"/>
  <c r="O1052" i="1"/>
  <c r="L1052" i="1"/>
  <c r="AK1051" i="1"/>
  <c r="AN1051" i="1" s="1"/>
  <c r="Y1051" i="1"/>
  <c r="V1051" i="1"/>
  <c r="S1051" i="1"/>
  <c r="M1051" i="1"/>
  <c r="V1050" i="1"/>
  <c r="S1050" i="1"/>
  <c r="Y1050" i="1" s="1"/>
  <c r="M1050" i="1"/>
  <c r="V1049" i="1"/>
  <c r="S1049" i="1"/>
  <c r="Y1049" i="1" s="1"/>
  <c r="M1049" i="1"/>
  <c r="V1048" i="1"/>
  <c r="S1048" i="1"/>
  <c r="Y1048" i="1" s="1"/>
  <c r="M1048" i="1"/>
  <c r="AL1047" i="1"/>
  <c r="AO1047" i="1" s="1"/>
  <c r="AK1047" i="1"/>
  <c r="AN1047" i="1" s="1"/>
  <c r="Z1047" i="1"/>
  <c r="AA1047" i="1" s="1"/>
  <c r="Y1047" i="1"/>
  <c r="W1047" i="1"/>
  <c r="V1047" i="1"/>
  <c r="U1047" i="1"/>
  <c r="AM1047" i="1" s="1"/>
  <c r="AP1047" i="1" s="1"/>
  <c r="R1047" i="1"/>
  <c r="X1047" i="1" s="1"/>
  <c r="O1047" i="1"/>
  <c r="L1047" i="1"/>
  <c r="V1046" i="1"/>
  <c r="S1046" i="1"/>
  <c r="Y1046" i="1" s="1"/>
  <c r="M1046" i="1"/>
  <c r="AK1046" i="1" s="1"/>
  <c r="AN1046" i="1" s="1"/>
  <c r="V1045" i="1"/>
  <c r="S1045" i="1"/>
  <c r="Y1045" i="1" s="1"/>
  <c r="M1045" i="1"/>
  <c r="AO1044" i="1"/>
  <c r="AN1044" i="1"/>
  <c r="AL1044" i="1"/>
  <c r="AK1044" i="1"/>
  <c r="Z1044" i="1"/>
  <c r="Y1044" i="1"/>
  <c r="AA1044" i="1" s="1"/>
  <c r="W1044" i="1"/>
  <c r="V1044" i="1"/>
  <c r="U1044" i="1"/>
  <c r="R1044" i="1"/>
  <c r="X1044" i="1" s="1"/>
  <c r="O1044" i="1"/>
  <c r="AM1044" i="1" s="1"/>
  <c r="AP1044" i="1" s="1"/>
  <c r="L1044" i="1"/>
  <c r="V1043" i="1"/>
  <c r="S1043" i="1"/>
  <c r="Y1043" i="1" s="1"/>
  <c r="M1043" i="1"/>
  <c r="V1042" i="1"/>
  <c r="S1042" i="1"/>
  <c r="Y1042" i="1" s="1"/>
  <c r="M1042" i="1"/>
  <c r="AK1042" i="1" s="1"/>
  <c r="AN1042" i="1" s="1"/>
  <c r="V1041" i="1"/>
  <c r="S1041" i="1"/>
  <c r="Y1041" i="1" s="1"/>
  <c r="M1041" i="1"/>
  <c r="AL1040" i="1"/>
  <c r="AO1040" i="1" s="1"/>
  <c r="AK1040" i="1"/>
  <c r="AN1040" i="1" s="1"/>
  <c r="Z1040" i="1"/>
  <c r="Y1040" i="1"/>
  <c r="W1040" i="1"/>
  <c r="V1040" i="1"/>
  <c r="U1040" i="1"/>
  <c r="R1040" i="1"/>
  <c r="X1040" i="1" s="1"/>
  <c r="O1040" i="1"/>
  <c r="L1040" i="1"/>
  <c r="V1039" i="1"/>
  <c r="S1039" i="1"/>
  <c r="Y1039" i="1" s="1"/>
  <c r="M1039" i="1"/>
  <c r="Y1038" i="1"/>
  <c r="V1038" i="1"/>
  <c r="S1038" i="1"/>
  <c r="M1038" i="1"/>
  <c r="AL1037" i="1"/>
  <c r="AO1037" i="1" s="1"/>
  <c r="AK1037" i="1"/>
  <c r="AN1037" i="1" s="1"/>
  <c r="Z1037" i="1"/>
  <c r="Y1037" i="1"/>
  <c r="W1037" i="1"/>
  <c r="V1037" i="1"/>
  <c r="U1037" i="1"/>
  <c r="R1037" i="1"/>
  <c r="X1037" i="1" s="1"/>
  <c r="O1037" i="1"/>
  <c r="L1037" i="1"/>
  <c r="V1036" i="1"/>
  <c r="S1036" i="1"/>
  <c r="Y1036" i="1" s="1"/>
  <c r="M1036" i="1"/>
  <c r="V1035" i="1"/>
  <c r="S1035" i="1"/>
  <c r="Y1035" i="1" s="1"/>
  <c r="M1035" i="1"/>
  <c r="AK1035" i="1" s="1"/>
  <c r="AN1035" i="1" s="1"/>
  <c r="V1034" i="1"/>
  <c r="S1034" i="1"/>
  <c r="M1034" i="1"/>
  <c r="AL1033" i="1"/>
  <c r="AO1033" i="1" s="1"/>
  <c r="AK1033" i="1"/>
  <c r="AN1033" i="1" s="1"/>
  <c r="AA1033" i="1"/>
  <c r="Z1033" i="1"/>
  <c r="Y1033" i="1"/>
  <c r="W1033" i="1"/>
  <c r="V1033" i="1"/>
  <c r="U1033" i="1"/>
  <c r="R1033" i="1"/>
  <c r="X1033" i="1" s="1"/>
  <c r="O1033" i="1"/>
  <c r="L1033" i="1"/>
  <c r="V1032" i="1"/>
  <c r="S1032" i="1"/>
  <c r="M1032" i="1"/>
  <c r="AK1031" i="1"/>
  <c r="AN1031" i="1" s="1"/>
  <c r="V1031" i="1"/>
  <c r="S1031" i="1"/>
  <c r="Y1031" i="1" s="1"/>
  <c r="M1031" i="1"/>
  <c r="AL1030" i="1"/>
  <c r="AO1030" i="1" s="1"/>
  <c r="AK1030" i="1"/>
  <c r="AN1030" i="1" s="1"/>
  <c r="Z1030" i="1"/>
  <c r="Y1030" i="1"/>
  <c r="W1030" i="1"/>
  <c r="V1030" i="1"/>
  <c r="U1030" i="1"/>
  <c r="R1030" i="1"/>
  <c r="X1030" i="1" s="1"/>
  <c r="O1030" i="1"/>
  <c r="L1030" i="1"/>
  <c r="V1029" i="1"/>
  <c r="S1029" i="1"/>
  <c r="Y1029" i="1" s="1"/>
  <c r="M1029" i="1"/>
  <c r="V1028" i="1"/>
  <c r="S1028" i="1"/>
  <c r="M1028" i="1"/>
  <c r="V1027" i="1"/>
  <c r="S1027" i="1"/>
  <c r="M1027" i="1"/>
  <c r="AL1026" i="1"/>
  <c r="AO1026" i="1" s="1"/>
  <c r="AK1026" i="1"/>
  <c r="AN1026" i="1" s="1"/>
  <c r="Z1026" i="1"/>
  <c r="Y1026" i="1"/>
  <c r="W1026" i="1"/>
  <c r="V1026" i="1"/>
  <c r="U1026" i="1"/>
  <c r="R1026" i="1"/>
  <c r="X1026" i="1" s="1"/>
  <c r="O1026" i="1"/>
  <c r="L1026" i="1"/>
  <c r="AK1025" i="1"/>
  <c r="AN1025" i="1" s="1"/>
  <c r="V1025" i="1"/>
  <c r="S1025" i="1"/>
  <c r="Y1025" i="1" s="1"/>
  <c r="M1025" i="1"/>
  <c r="V1024" i="1"/>
  <c r="S1024" i="1"/>
  <c r="Y1024" i="1" s="1"/>
  <c r="M1024" i="1"/>
  <c r="AM1023" i="1"/>
  <c r="AP1023" i="1" s="1"/>
  <c r="AL1023" i="1"/>
  <c r="AO1023" i="1" s="1"/>
  <c r="AK1023" i="1"/>
  <c r="AN1023" i="1" s="1"/>
  <c r="Z1023" i="1"/>
  <c r="Y1023" i="1"/>
  <c r="AA1023" i="1" s="1"/>
  <c r="W1023" i="1"/>
  <c r="V1023" i="1"/>
  <c r="U1023" i="1"/>
  <c r="R1023" i="1"/>
  <c r="X1023" i="1" s="1"/>
  <c r="O1023" i="1"/>
  <c r="L1023" i="1"/>
  <c r="V1022" i="1"/>
  <c r="S1022" i="1"/>
  <c r="M1022" i="1"/>
  <c r="V1021" i="1"/>
  <c r="S1021" i="1"/>
  <c r="M1021" i="1"/>
  <c r="AK1020" i="1"/>
  <c r="AN1020" i="1" s="1"/>
  <c r="V1020" i="1"/>
  <c r="S1020" i="1"/>
  <c r="Y1020" i="1" s="1"/>
  <c r="M1020" i="1"/>
  <c r="AL1019" i="1"/>
  <c r="AO1019" i="1" s="1"/>
  <c r="AK1019" i="1"/>
  <c r="AN1019" i="1" s="1"/>
  <c r="Z1019" i="1"/>
  <c r="Y1019" i="1"/>
  <c r="W1019" i="1"/>
  <c r="V1019" i="1"/>
  <c r="U1019" i="1"/>
  <c r="AM1019" i="1" s="1"/>
  <c r="AP1019" i="1" s="1"/>
  <c r="R1019" i="1"/>
  <c r="X1019" i="1" s="1"/>
  <c r="O1019" i="1"/>
  <c r="L1019" i="1"/>
  <c r="V1018" i="1"/>
  <c r="S1018" i="1"/>
  <c r="Y1018" i="1" s="1"/>
  <c r="M1018" i="1"/>
  <c r="V1017" i="1"/>
  <c r="S1017" i="1"/>
  <c r="M1017" i="1"/>
  <c r="V1016" i="1"/>
  <c r="S1016" i="1"/>
  <c r="AK1016" i="1" s="1"/>
  <c r="AN1016" i="1" s="1"/>
  <c r="M1016" i="1"/>
  <c r="V1015" i="1"/>
  <c r="S1015" i="1"/>
  <c r="Y1015" i="1" s="1"/>
  <c r="M1015" i="1"/>
  <c r="AM1014" i="1"/>
  <c r="AP1014" i="1" s="1"/>
  <c r="AL1014" i="1"/>
  <c r="AO1014" i="1" s="1"/>
  <c r="AK1014" i="1"/>
  <c r="AN1014" i="1" s="1"/>
  <c r="Z1014" i="1"/>
  <c r="Y1014" i="1"/>
  <c r="W1014" i="1"/>
  <c r="V1014" i="1"/>
  <c r="U1014" i="1"/>
  <c r="R1014" i="1"/>
  <c r="X1014" i="1" s="1"/>
  <c r="O1014" i="1"/>
  <c r="L1014" i="1"/>
  <c r="V1013" i="1"/>
  <c r="S1013" i="1"/>
  <c r="Y1013" i="1" s="1"/>
  <c r="M1013" i="1"/>
  <c r="V1012" i="1"/>
  <c r="S1012" i="1"/>
  <c r="M1012" i="1"/>
  <c r="V1011" i="1"/>
  <c r="S1011" i="1"/>
  <c r="M1011" i="1"/>
  <c r="V1010" i="1"/>
  <c r="S1010" i="1"/>
  <c r="Y1010" i="1" s="1"/>
  <c r="M1010" i="1"/>
  <c r="AN1009" i="1"/>
  <c r="AL1009" i="1"/>
  <c r="AO1009" i="1" s="1"/>
  <c r="AK1009" i="1"/>
  <c r="Z1009" i="1"/>
  <c r="Y1009" i="1"/>
  <c r="W1009" i="1"/>
  <c r="V1009" i="1"/>
  <c r="U1009" i="1"/>
  <c r="AM1009" i="1" s="1"/>
  <c r="AP1009" i="1" s="1"/>
  <c r="R1009" i="1"/>
  <c r="X1009" i="1" s="1"/>
  <c r="O1009" i="1"/>
  <c r="L1009" i="1"/>
  <c r="V1008" i="1"/>
  <c r="S1008" i="1"/>
  <c r="AK1008" i="1" s="1"/>
  <c r="AN1008" i="1" s="1"/>
  <c r="M1008" i="1"/>
  <c r="V1007" i="1"/>
  <c r="S1007" i="1"/>
  <c r="M1007" i="1"/>
  <c r="V1006" i="1"/>
  <c r="S1006" i="1"/>
  <c r="M1006" i="1"/>
  <c r="V1005" i="1"/>
  <c r="S1005" i="1"/>
  <c r="M1005" i="1"/>
  <c r="AO1004" i="1"/>
  <c r="AN1004" i="1"/>
  <c r="AL1004" i="1"/>
  <c r="AK1004" i="1"/>
  <c r="Z1004" i="1"/>
  <c r="Y1004" i="1"/>
  <c r="W1004" i="1"/>
  <c r="V1004" i="1"/>
  <c r="U1004" i="1"/>
  <c r="R1004" i="1"/>
  <c r="X1004" i="1" s="1"/>
  <c r="O1004" i="1"/>
  <c r="L1004" i="1"/>
  <c r="V1003" i="1"/>
  <c r="S1003" i="1"/>
  <c r="M1003" i="1"/>
  <c r="V1002" i="1"/>
  <c r="S1002" i="1"/>
  <c r="M1002" i="1"/>
  <c r="V1001" i="1"/>
  <c r="S1001" i="1"/>
  <c r="M1001" i="1"/>
  <c r="V1000" i="1"/>
  <c r="S1000" i="1"/>
  <c r="Y1000" i="1" s="1"/>
  <c r="M1000" i="1"/>
  <c r="AL999" i="1"/>
  <c r="AO999" i="1" s="1"/>
  <c r="AK999" i="1"/>
  <c r="AN999" i="1" s="1"/>
  <c r="Z999" i="1"/>
  <c r="Y999" i="1"/>
  <c r="X999" i="1"/>
  <c r="W999" i="1"/>
  <c r="V999" i="1"/>
  <c r="U999" i="1"/>
  <c r="R999" i="1"/>
  <c r="O999" i="1"/>
  <c r="L999" i="1"/>
  <c r="Y998" i="1"/>
  <c r="V998" i="1"/>
  <c r="S998" i="1"/>
  <c r="AK998" i="1" s="1"/>
  <c r="AN998" i="1" s="1"/>
  <c r="M998" i="1"/>
  <c r="V997" i="1"/>
  <c r="S997" i="1"/>
  <c r="M997" i="1"/>
  <c r="V996" i="1"/>
  <c r="S996" i="1"/>
  <c r="M996" i="1"/>
  <c r="V995" i="1"/>
  <c r="S995" i="1"/>
  <c r="Y995" i="1" s="1"/>
  <c r="M995" i="1"/>
  <c r="AN994" i="1"/>
  <c r="AL994" i="1"/>
  <c r="AO994" i="1" s="1"/>
  <c r="AK994" i="1"/>
  <c r="Z994" i="1"/>
  <c r="Y994" i="1"/>
  <c r="X994" i="1"/>
  <c r="W994" i="1"/>
  <c r="V994" i="1"/>
  <c r="U994" i="1"/>
  <c r="R994" i="1"/>
  <c r="O994" i="1"/>
  <c r="L994" i="1"/>
  <c r="Y993" i="1"/>
  <c r="V993" i="1"/>
  <c r="S993" i="1"/>
  <c r="M993" i="1"/>
  <c r="V992" i="1"/>
  <c r="S992" i="1"/>
  <c r="M992" i="1"/>
  <c r="V991" i="1"/>
  <c r="S991" i="1"/>
  <c r="M991" i="1"/>
  <c r="V990" i="1"/>
  <c r="S990" i="1"/>
  <c r="Y990" i="1" s="1"/>
  <c r="M990" i="1"/>
  <c r="AK990" i="1" s="1"/>
  <c r="AN990" i="1" s="1"/>
  <c r="AN989" i="1"/>
  <c r="AL989" i="1"/>
  <c r="AO989" i="1" s="1"/>
  <c r="AK989" i="1"/>
  <c r="Z989" i="1"/>
  <c r="Y989" i="1"/>
  <c r="W989" i="1"/>
  <c r="V989" i="1"/>
  <c r="U989" i="1"/>
  <c r="R989" i="1"/>
  <c r="X989" i="1" s="1"/>
  <c r="O989" i="1"/>
  <c r="L989" i="1"/>
  <c r="AK988" i="1"/>
  <c r="AN988" i="1" s="1"/>
  <c r="V988" i="1"/>
  <c r="S988" i="1"/>
  <c r="Y988" i="1" s="1"/>
  <c r="M988" i="1"/>
  <c r="V987" i="1"/>
  <c r="S987" i="1"/>
  <c r="M987" i="1"/>
  <c r="V986" i="1"/>
  <c r="S986" i="1"/>
  <c r="M986" i="1"/>
  <c r="V985" i="1"/>
  <c r="S985" i="1"/>
  <c r="Y985" i="1" s="1"/>
  <c r="M985" i="1"/>
  <c r="AK985" i="1" s="1"/>
  <c r="AN985" i="1" s="1"/>
  <c r="AL984" i="1"/>
  <c r="AO984" i="1" s="1"/>
  <c r="AK984" i="1"/>
  <c r="AN984" i="1" s="1"/>
  <c r="Z984" i="1"/>
  <c r="Y984" i="1"/>
  <c r="W984" i="1"/>
  <c r="V984" i="1"/>
  <c r="U984" i="1"/>
  <c r="R984" i="1"/>
  <c r="X984" i="1" s="1"/>
  <c r="O984" i="1"/>
  <c r="L984" i="1"/>
  <c r="U983" i="1"/>
  <c r="T983" i="1"/>
  <c r="S983" i="1"/>
  <c r="AK983" i="1" s="1"/>
  <c r="AN983" i="1" s="1"/>
  <c r="N983" i="1"/>
  <c r="M983" i="1"/>
  <c r="V982" i="1"/>
  <c r="S982" i="1"/>
  <c r="M982" i="1"/>
  <c r="V981" i="1"/>
  <c r="S981" i="1"/>
  <c r="M981" i="1"/>
  <c r="V980" i="1"/>
  <c r="S980" i="1"/>
  <c r="M980" i="1"/>
  <c r="V979" i="1"/>
  <c r="S979" i="1"/>
  <c r="Y979" i="1" s="1"/>
  <c r="M979" i="1"/>
  <c r="AO978" i="1"/>
  <c r="AN978" i="1"/>
  <c r="AL978" i="1"/>
  <c r="AK978" i="1"/>
  <c r="Z978" i="1"/>
  <c r="Y978" i="1"/>
  <c r="AA978" i="1" s="1"/>
  <c r="X978" i="1"/>
  <c r="W978" i="1"/>
  <c r="V978" i="1"/>
  <c r="U978" i="1"/>
  <c r="R978" i="1"/>
  <c r="O978" i="1"/>
  <c r="AM978" i="1" s="1"/>
  <c r="AP978" i="1" s="1"/>
  <c r="L978" i="1"/>
  <c r="V977" i="1"/>
  <c r="S977" i="1"/>
  <c r="Y977" i="1" s="1"/>
  <c r="M977" i="1"/>
  <c r="AK977" i="1" s="1"/>
  <c r="AN977" i="1" s="1"/>
  <c r="V976" i="1"/>
  <c r="S976" i="1"/>
  <c r="M976" i="1"/>
  <c r="Y975" i="1"/>
  <c r="V975" i="1"/>
  <c r="S975" i="1"/>
  <c r="M975" i="1"/>
  <c r="V974" i="1"/>
  <c r="S974" i="1"/>
  <c r="Y974" i="1" s="1"/>
  <c r="M974" i="1"/>
  <c r="AL973" i="1"/>
  <c r="AO973" i="1" s="1"/>
  <c r="AK973" i="1"/>
  <c r="AN973" i="1" s="1"/>
  <c r="Z973" i="1"/>
  <c r="AA973" i="1" s="1"/>
  <c r="Y973" i="1"/>
  <c r="W973" i="1"/>
  <c r="V973" i="1"/>
  <c r="U973" i="1"/>
  <c r="AM973" i="1" s="1"/>
  <c r="AP973" i="1" s="1"/>
  <c r="R973" i="1"/>
  <c r="X973" i="1" s="1"/>
  <c r="O973" i="1"/>
  <c r="L973" i="1"/>
  <c r="V972" i="1"/>
  <c r="S972" i="1"/>
  <c r="Y972" i="1" s="1"/>
  <c r="M972" i="1"/>
  <c r="AK972" i="1" s="1"/>
  <c r="AN972" i="1" s="1"/>
  <c r="V971" i="1"/>
  <c r="S971" i="1"/>
  <c r="M971" i="1"/>
  <c r="V970" i="1"/>
  <c r="S970" i="1"/>
  <c r="AK970" i="1" s="1"/>
  <c r="AN970" i="1" s="1"/>
  <c r="M970" i="1"/>
  <c r="V969" i="1"/>
  <c r="S969" i="1"/>
  <c r="Y969" i="1" s="1"/>
  <c r="M969" i="1"/>
  <c r="AL968" i="1"/>
  <c r="AO968" i="1" s="1"/>
  <c r="AK968" i="1"/>
  <c r="AN968" i="1" s="1"/>
  <c r="AA968" i="1"/>
  <c r="Z968" i="1"/>
  <c r="Y968" i="1"/>
  <c r="X968" i="1"/>
  <c r="W968" i="1"/>
  <c r="V968" i="1"/>
  <c r="U968" i="1"/>
  <c r="R968" i="1"/>
  <c r="O968" i="1"/>
  <c r="L968" i="1"/>
  <c r="V967" i="1"/>
  <c r="S967" i="1"/>
  <c r="Y967" i="1" s="1"/>
  <c r="M967" i="1"/>
  <c r="V966" i="1"/>
  <c r="S966" i="1"/>
  <c r="M966" i="1"/>
  <c r="Y965" i="1"/>
  <c r="V965" i="1"/>
  <c r="S965" i="1"/>
  <c r="M965" i="1"/>
  <c r="V964" i="1"/>
  <c r="S964" i="1"/>
  <c r="Y964" i="1" s="1"/>
  <c r="M964" i="1"/>
  <c r="AN963" i="1"/>
  <c r="AL963" i="1"/>
  <c r="AO963" i="1" s="1"/>
  <c r="AK963" i="1"/>
  <c r="Z963" i="1"/>
  <c r="Y963" i="1"/>
  <c r="AA963" i="1" s="1"/>
  <c r="W963" i="1"/>
  <c r="V963" i="1"/>
  <c r="U963" i="1"/>
  <c r="R963" i="1"/>
  <c r="X963" i="1" s="1"/>
  <c r="O963" i="1"/>
  <c r="L963" i="1"/>
  <c r="V962" i="1"/>
  <c r="S962" i="1"/>
  <c r="Y962" i="1" s="1"/>
  <c r="M962" i="1"/>
  <c r="V961" i="1"/>
  <c r="S961" i="1"/>
  <c r="M961" i="1"/>
  <c r="V960" i="1"/>
  <c r="S960" i="1"/>
  <c r="M960" i="1"/>
  <c r="V959" i="1"/>
  <c r="S959" i="1"/>
  <c r="Y959" i="1" s="1"/>
  <c r="M959" i="1"/>
  <c r="AL958" i="1"/>
  <c r="AO958" i="1" s="1"/>
  <c r="AK958" i="1"/>
  <c r="AN958" i="1" s="1"/>
  <c r="AA958" i="1"/>
  <c r="Z958" i="1"/>
  <c r="Y958" i="1"/>
  <c r="W958" i="1"/>
  <c r="V958" i="1"/>
  <c r="U958" i="1"/>
  <c r="AM958" i="1" s="1"/>
  <c r="AP958" i="1" s="1"/>
  <c r="R958" i="1"/>
  <c r="X958" i="1" s="1"/>
  <c r="O958" i="1"/>
  <c r="L958" i="1"/>
  <c r="V957" i="1"/>
  <c r="S957" i="1"/>
  <c r="Y957" i="1" s="1"/>
  <c r="M957" i="1"/>
  <c r="AK957" i="1" s="1"/>
  <c r="AN957" i="1" s="1"/>
  <c r="V956" i="1"/>
  <c r="S956" i="1"/>
  <c r="M956" i="1"/>
  <c r="V955" i="1"/>
  <c r="S955" i="1"/>
  <c r="AK955" i="1" s="1"/>
  <c r="AN955" i="1" s="1"/>
  <c r="M955" i="1"/>
  <c r="V954" i="1"/>
  <c r="S954" i="1"/>
  <c r="Y954" i="1" s="1"/>
  <c r="M954" i="1"/>
  <c r="AN953" i="1"/>
  <c r="AL953" i="1"/>
  <c r="AO953" i="1" s="1"/>
  <c r="AK953" i="1"/>
  <c r="Z953" i="1"/>
  <c r="Y953" i="1"/>
  <c r="AA953" i="1" s="1"/>
  <c r="X953" i="1"/>
  <c r="W953" i="1"/>
  <c r="V953" i="1"/>
  <c r="U953" i="1"/>
  <c r="R953" i="1"/>
  <c r="O953" i="1"/>
  <c r="L953" i="1"/>
  <c r="V952" i="1"/>
  <c r="S952" i="1"/>
  <c r="Y952" i="1" s="1"/>
  <c r="M952" i="1"/>
  <c r="V951" i="1"/>
  <c r="S951" i="1"/>
  <c r="M951" i="1"/>
  <c r="Y950" i="1"/>
  <c r="V950" i="1"/>
  <c r="S950" i="1"/>
  <c r="AK950" i="1" s="1"/>
  <c r="AN950" i="1" s="1"/>
  <c r="M950" i="1"/>
  <c r="V949" i="1"/>
  <c r="S949" i="1"/>
  <c r="Y949" i="1" s="1"/>
  <c r="M949" i="1"/>
  <c r="AN948" i="1"/>
  <c r="AL948" i="1"/>
  <c r="AO948" i="1" s="1"/>
  <c r="AK948" i="1"/>
  <c r="Z948" i="1"/>
  <c r="Y948" i="1"/>
  <c r="AA948" i="1" s="1"/>
  <c r="X948" i="1"/>
  <c r="W948" i="1"/>
  <c r="V948" i="1"/>
  <c r="U948" i="1"/>
  <c r="R948" i="1"/>
  <c r="O948" i="1"/>
  <c r="L948" i="1"/>
  <c r="V947" i="1"/>
  <c r="S947" i="1"/>
  <c r="Y947" i="1" s="1"/>
  <c r="M947" i="1"/>
  <c r="AK947" i="1" s="1"/>
  <c r="AN947" i="1" s="1"/>
  <c r="V946" i="1"/>
  <c r="S946" i="1"/>
  <c r="M946" i="1"/>
  <c r="Y945" i="1"/>
  <c r="V945" i="1"/>
  <c r="S945" i="1"/>
  <c r="M945" i="1"/>
  <c r="V944" i="1"/>
  <c r="S944" i="1"/>
  <c r="Y944" i="1" s="1"/>
  <c r="M944" i="1"/>
  <c r="AL943" i="1"/>
  <c r="AO943" i="1" s="1"/>
  <c r="AK943" i="1"/>
  <c r="AN943" i="1" s="1"/>
  <c r="Z943" i="1"/>
  <c r="AA943" i="1" s="1"/>
  <c r="Y943" i="1"/>
  <c r="W943" i="1"/>
  <c r="V943" i="1"/>
  <c r="U943" i="1"/>
  <c r="R943" i="1"/>
  <c r="X943" i="1" s="1"/>
  <c r="O943" i="1"/>
  <c r="L943" i="1"/>
  <c r="V942" i="1"/>
  <c r="S942" i="1"/>
  <c r="Y942" i="1" s="1"/>
  <c r="M942" i="1"/>
  <c r="V941" i="1"/>
  <c r="S941" i="1"/>
  <c r="M941" i="1"/>
  <c r="Y940" i="1"/>
  <c r="V940" i="1"/>
  <c r="S940" i="1"/>
  <c r="M940" i="1"/>
  <c r="V939" i="1"/>
  <c r="S939" i="1"/>
  <c r="Y939" i="1" s="1"/>
  <c r="M939" i="1"/>
  <c r="Y938" i="1"/>
  <c r="V938" i="1"/>
  <c r="S938" i="1"/>
  <c r="M938" i="1"/>
  <c r="V937" i="1"/>
  <c r="S937" i="1"/>
  <c r="M937" i="1"/>
  <c r="V936" i="1"/>
  <c r="S936" i="1"/>
  <c r="Y936" i="1" s="1"/>
  <c r="M936" i="1"/>
  <c r="AK935" i="1"/>
  <c r="AN935" i="1" s="1"/>
  <c r="V935" i="1"/>
  <c r="S935" i="1"/>
  <c r="Y935" i="1" s="1"/>
  <c r="M935" i="1"/>
  <c r="AM934" i="1"/>
  <c r="AP934" i="1" s="1"/>
  <c r="AL934" i="1"/>
  <c r="AO934" i="1" s="1"/>
  <c r="AK934" i="1"/>
  <c r="AN934" i="1" s="1"/>
  <c r="Z934" i="1"/>
  <c r="X934" i="1"/>
  <c r="W934" i="1"/>
  <c r="AL933" i="1"/>
  <c r="AO933" i="1" s="1"/>
  <c r="AK933" i="1"/>
  <c r="AN933" i="1" s="1"/>
  <c r="Z933" i="1"/>
  <c r="Y933" i="1"/>
  <c r="W933" i="1"/>
  <c r="V933" i="1"/>
  <c r="U933" i="1"/>
  <c r="R933" i="1"/>
  <c r="X933" i="1" s="1"/>
  <c r="O933" i="1"/>
  <c r="L933" i="1"/>
  <c r="V932" i="1"/>
  <c r="S932" i="1"/>
  <c r="Y932" i="1" s="1"/>
  <c r="M932" i="1"/>
  <c r="V931" i="1"/>
  <c r="S931" i="1"/>
  <c r="M931" i="1"/>
  <c r="V930" i="1"/>
  <c r="S930" i="1"/>
  <c r="Y930" i="1" s="1"/>
  <c r="M930" i="1"/>
  <c r="V929" i="1"/>
  <c r="S929" i="1"/>
  <c r="M929" i="1"/>
  <c r="AK930" i="1" s="1"/>
  <c r="AN930" i="1" s="1"/>
  <c r="V928" i="1"/>
  <c r="S928" i="1"/>
  <c r="Y928" i="1" s="1"/>
  <c r="M928" i="1"/>
  <c r="V927" i="1"/>
  <c r="S927" i="1"/>
  <c r="M927" i="1"/>
  <c r="V926" i="1"/>
  <c r="S926" i="1"/>
  <c r="Y926" i="1" s="1"/>
  <c r="M926" i="1"/>
  <c r="V925" i="1"/>
  <c r="S925" i="1"/>
  <c r="Y925" i="1" s="1"/>
  <c r="M925" i="1"/>
  <c r="AK925" i="1" s="1"/>
  <c r="AN925" i="1" s="1"/>
  <c r="AO924" i="1"/>
  <c r="AL924" i="1"/>
  <c r="AK924" i="1"/>
  <c r="AN924" i="1" s="1"/>
  <c r="Z924" i="1"/>
  <c r="X924" i="1"/>
  <c r="W924" i="1"/>
  <c r="AL923" i="1"/>
  <c r="AO923" i="1" s="1"/>
  <c r="AK923" i="1"/>
  <c r="AN923" i="1" s="1"/>
  <c r="Z923" i="1"/>
  <c r="Y923" i="1"/>
  <c r="X923" i="1"/>
  <c r="W923" i="1"/>
  <c r="V923" i="1"/>
  <c r="U923" i="1"/>
  <c r="R923" i="1"/>
  <c r="O923" i="1"/>
  <c r="L923" i="1"/>
  <c r="V922" i="1"/>
  <c r="S922" i="1"/>
  <c r="Y922" i="1" s="1"/>
  <c r="M922" i="1"/>
  <c r="V921" i="1"/>
  <c r="S921" i="1"/>
  <c r="Y921" i="1" s="1"/>
  <c r="M921" i="1"/>
  <c r="V920" i="1"/>
  <c r="S920" i="1"/>
  <c r="Y920" i="1" s="1"/>
  <c r="M920" i="1"/>
  <c r="V919" i="1"/>
  <c r="S919" i="1"/>
  <c r="Y919" i="1" s="1"/>
  <c r="M919" i="1"/>
  <c r="V918" i="1"/>
  <c r="S918" i="1"/>
  <c r="Y918" i="1" s="1"/>
  <c r="M918" i="1"/>
  <c r="Y917" i="1"/>
  <c r="V917" i="1"/>
  <c r="S917" i="1"/>
  <c r="M917" i="1"/>
  <c r="V916" i="1"/>
  <c r="S916" i="1"/>
  <c r="Y916" i="1" s="1"/>
  <c r="M916" i="1"/>
  <c r="V915" i="1"/>
  <c r="S915" i="1"/>
  <c r="Y915" i="1" s="1"/>
  <c r="M915" i="1"/>
  <c r="AL914" i="1"/>
  <c r="AO914" i="1" s="1"/>
  <c r="AK914" i="1"/>
  <c r="AN914" i="1" s="1"/>
  <c r="Z914" i="1"/>
  <c r="X914" i="1"/>
  <c r="W914" i="1"/>
  <c r="AL913" i="1"/>
  <c r="AO913" i="1" s="1"/>
  <c r="AK913" i="1"/>
  <c r="AN913" i="1" s="1"/>
  <c r="Z913" i="1"/>
  <c r="Y913" i="1"/>
  <c r="AA913" i="1" s="1"/>
  <c r="W913" i="1"/>
  <c r="V913" i="1"/>
  <c r="U913" i="1"/>
  <c r="R913" i="1"/>
  <c r="X913" i="1" s="1"/>
  <c r="O913" i="1"/>
  <c r="L913" i="1"/>
  <c r="V912" i="1"/>
  <c r="S912" i="1"/>
  <c r="AK912" i="1" s="1"/>
  <c r="AN912" i="1" s="1"/>
  <c r="M912" i="1"/>
  <c r="AK911" i="1"/>
  <c r="AN911" i="1" s="1"/>
  <c r="Y911" i="1"/>
  <c r="V911" i="1"/>
  <c r="S911" i="1"/>
  <c r="M911" i="1"/>
  <c r="V910" i="1"/>
  <c r="S910" i="1"/>
  <c r="M910" i="1"/>
  <c r="V909" i="1"/>
  <c r="S909" i="1"/>
  <c r="M909" i="1"/>
  <c r="AL908" i="1"/>
  <c r="AO908" i="1" s="1"/>
  <c r="AK908" i="1"/>
  <c r="AN908" i="1" s="1"/>
  <c r="Z908" i="1"/>
  <c r="Y908" i="1"/>
  <c r="W908" i="1"/>
  <c r="V908" i="1"/>
  <c r="U908" i="1"/>
  <c r="R908" i="1"/>
  <c r="X908" i="1" s="1"/>
  <c r="O908" i="1"/>
  <c r="L908" i="1"/>
  <c r="V907" i="1"/>
  <c r="S907" i="1"/>
  <c r="M907" i="1"/>
  <c r="V906" i="1"/>
  <c r="S906" i="1"/>
  <c r="M906" i="1"/>
  <c r="V905" i="1"/>
  <c r="S905" i="1"/>
  <c r="M905" i="1"/>
  <c r="V904" i="1"/>
  <c r="S904" i="1"/>
  <c r="Y904" i="1" s="1"/>
  <c r="M904" i="1"/>
  <c r="AL903" i="1"/>
  <c r="AO903" i="1" s="1"/>
  <c r="AK903" i="1"/>
  <c r="AN903" i="1" s="1"/>
  <c r="Z903" i="1"/>
  <c r="Y903" i="1"/>
  <c r="W903" i="1"/>
  <c r="V903" i="1"/>
  <c r="U903" i="1"/>
  <c r="R903" i="1"/>
  <c r="X903" i="1" s="1"/>
  <c r="O903" i="1"/>
  <c r="L903" i="1"/>
  <c r="V902" i="1"/>
  <c r="S902" i="1"/>
  <c r="Y902" i="1" s="1"/>
  <c r="M902" i="1"/>
  <c r="V901" i="1"/>
  <c r="S901" i="1"/>
  <c r="AK901" i="1" s="1"/>
  <c r="AN901" i="1" s="1"/>
  <c r="M901" i="1"/>
  <c r="V900" i="1"/>
  <c r="S900" i="1"/>
  <c r="M900" i="1"/>
  <c r="V899" i="1"/>
  <c r="S899" i="1"/>
  <c r="Y899" i="1" s="1"/>
  <c r="M899" i="1"/>
  <c r="AL898" i="1"/>
  <c r="AO898" i="1" s="1"/>
  <c r="AK898" i="1"/>
  <c r="AN898" i="1" s="1"/>
  <c r="Z898" i="1"/>
  <c r="Y898" i="1"/>
  <c r="W898" i="1"/>
  <c r="V898" i="1"/>
  <c r="U898" i="1"/>
  <c r="R898" i="1"/>
  <c r="X898" i="1" s="1"/>
  <c r="O898" i="1"/>
  <c r="L898" i="1"/>
  <c r="V897" i="1"/>
  <c r="S897" i="1"/>
  <c r="Y897" i="1" s="1"/>
  <c r="M897" i="1"/>
  <c r="V896" i="1"/>
  <c r="S896" i="1"/>
  <c r="M896" i="1"/>
  <c r="V895" i="1"/>
  <c r="S895" i="1"/>
  <c r="M895" i="1"/>
  <c r="V894" i="1"/>
  <c r="S894" i="1"/>
  <c r="Y894" i="1" s="1"/>
  <c r="M894" i="1"/>
  <c r="AO893" i="1"/>
  <c r="AL893" i="1"/>
  <c r="AK893" i="1"/>
  <c r="AN893" i="1" s="1"/>
  <c r="Z893" i="1"/>
  <c r="Y893" i="1"/>
  <c r="W893" i="1"/>
  <c r="V893" i="1"/>
  <c r="U893" i="1"/>
  <c r="R893" i="1"/>
  <c r="X893" i="1" s="1"/>
  <c r="O893" i="1"/>
  <c r="L893" i="1"/>
  <c r="V892" i="1"/>
  <c r="S892" i="1"/>
  <c r="Y892" i="1" s="1"/>
  <c r="M892" i="1"/>
  <c r="V891" i="1"/>
  <c r="S891" i="1"/>
  <c r="AK891" i="1" s="1"/>
  <c r="AN891" i="1" s="1"/>
  <c r="M891" i="1"/>
  <c r="V890" i="1"/>
  <c r="S890" i="1"/>
  <c r="M890" i="1"/>
  <c r="V889" i="1"/>
  <c r="S889" i="1"/>
  <c r="Y889" i="1" s="1"/>
  <c r="M889" i="1"/>
  <c r="AL888" i="1"/>
  <c r="AO888" i="1" s="1"/>
  <c r="AK888" i="1"/>
  <c r="AN888" i="1" s="1"/>
  <c r="Z888" i="1"/>
  <c r="Y888" i="1"/>
  <c r="W888" i="1"/>
  <c r="V888" i="1"/>
  <c r="U888" i="1"/>
  <c r="R888" i="1"/>
  <c r="X888" i="1" s="1"/>
  <c r="O888" i="1"/>
  <c r="L888" i="1"/>
  <c r="Y887" i="1"/>
  <c r="V887" i="1"/>
  <c r="S887" i="1"/>
  <c r="M887" i="1"/>
  <c r="V886" i="1"/>
  <c r="S886" i="1"/>
  <c r="AK886" i="1" s="1"/>
  <c r="AN886" i="1" s="1"/>
  <c r="M886" i="1"/>
  <c r="V885" i="1"/>
  <c r="S885" i="1"/>
  <c r="M885" i="1"/>
  <c r="V884" i="1"/>
  <c r="S884" i="1"/>
  <c r="Y884" i="1" s="1"/>
  <c r="M884" i="1"/>
  <c r="AO883" i="1"/>
  <c r="AL883" i="1"/>
  <c r="AK883" i="1"/>
  <c r="AN883" i="1" s="1"/>
  <c r="Z883" i="1"/>
  <c r="Y883" i="1"/>
  <c r="W883" i="1"/>
  <c r="V883" i="1"/>
  <c r="U883" i="1"/>
  <c r="R883" i="1"/>
  <c r="X883" i="1" s="1"/>
  <c r="O883" i="1"/>
  <c r="L883" i="1"/>
  <c r="V882" i="1"/>
  <c r="S882" i="1"/>
  <c r="Y882" i="1" s="1"/>
  <c r="M882" i="1"/>
  <c r="V881" i="1"/>
  <c r="S881" i="1"/>
  <c r="Y881" i="1" s="1"/>
  <c r="M881" i="1"/>
  <c r="V880" i="1"/>
  <c r="S880" i="1"/>
  <c r="M880" i="1"/>
  <c r="V879" i="1"/>
  <c r="S879" i="1"/>
  <c r="Y879" i="1" s="1"/>
  <c r="M879" i="1"/>
  <c r="AL878" i="1"/>
  <c r="AO878" i="1" s="1"/>
  <c r="AK878" i="1"/>
  <c r="AN878" i="1" s="1"/>
  <c r="Z878" i="1"/>
  <c r="Y878" i="1"/>
  <c r="AA878" i="1" s="1"/>
  <c r="W878" i="1"/>
  <c r="V878" i="1"/>
  <c r="U878" i="1"/>
  <c r="R878" i="1"/>
  <c r="X878" i="1" s="1"/>
  <c r="O878" i="1"/>
  <c r="L878" i="1"/>
  <c r="Y877" i="1"/>
  <c r="V877" i="1"/>
  <c r="S877" i="1"/>
  <c r="M877" i="1"/>
  <c r="V876" i="1"/>
  <c r="S876" i="1"/>
  <c r="Y876" i="1" s="1"/>
  <c r="M876" i="1"/>
  <c r="V875" i="1"/>
  <c r="S875" i="1"/>
  <c r="M875" i="1"/>
  <c r="V874" i="1"/>
  <c r="S874" i="1"/>
  <c r="Y874" i="1" s="1"/>
  <c r="M874" i="1"/>
  <c r="AL873" i="1"/>
  <c r="AO873" i="1" s="1"/>
  <c r="AK873" i="1"/>
  <c r="AN873" i="1" s="1"/>
  <c r="Z873" i="1"/>
  <c r="Y873" i="1"/>
  <c r="W873" i="1"/>
  <c r="V873" i="1"/>
  <c r="U873" i="1"/>
  <c r="R873" i="1"/>
  <c r="X873" i="1" s="1"/>
  <c r="O873" i="1"/>
  <c r="L873" i="1"/>
  <c r="V872" i="1"/>
  <c r="S872" i="1"/>
  <c r="Y872" i="1" s="1"/>
  <c r="M872" i="1"/>
  <c r="Y871" i="1"/>
  <c r="V871" i="1"/>
  <c r="S871" i="1"/>
  <c r="M871" i="1"/>
  <c r="V870" i="1"/>
  <c r="S870" i="1"/>
  <c r="AK870" i="1" s="1"/>
  <c r="AN870" i="1" s="1"/>
  <c r="M870" i="1"/>
  <c r="V869" i="1"/>
  <c r="S869" i="1"/>
  <c r="Y869" i="1" s="1"/>
  <c r="M869" i="1"/>
  <c r="AL868" i="1"/>
  <c r="AO868" i="1" s="1"/>
  <c r="AK868" i="1"/>
  <c r="AN868" i="1" s="1"/>
  <c r="Z868" i="1"/>
  <c r="Y868" i="1"/>
  <c r="W868" i="1"/>
  <c r="V868" i="1"/>
  <c r="U868" i="1"/>
  <c r="R868" i="1"/>
  <c r="X868" i="1" s="1"/>
  <c r="O868" i="1"/>
  <c r="L868" i="1"/>
  <c r="V867" i="1"/>
  <c r="S867" i="1"/>
  <c r="Y867" i="1" s="1"/>
  <c r="M867" i="1"/>
  <c r="V866" i="1"/>
  <c r="S866" i="1"/>
  <c r="Y866" i="1" s="1"/>
  <c r="M866" i="1"/>
  <c r="AK866" i="1" s="1"/>
  <c r="AN866" i="1" s="1"/>
  <c r="V865" i="1"/>
  <c r="S865" i="1"/>
  <c r="Y865" i="1" s="1"/>
  <c r="M865" i="1"/>
  <c r="V864" i="1"/>
  <c r="S864" i="1"/>
  <c r="M864" i="1"/>
  <c r="AO863" i="1"/>
  <c r="AL863" i="1"/>
  <c r="AK863" i="1"/>
  <c r="AN863" i="1" s="1"/>
  <c r="Z863" i="1"/>
  <c r="Y863" i="1"/>
  <c r="W863" i="1"/>
  <c r="V863" i="1"/>
  <c r="U863" i="1"/>
  <c r="R863" i="1"/>
  <c r="X863" i="1" s="1"/>
  <c r="O863" i="1"/>
  <c r="L863" i="1"/>
  <c r="V862" i="1"/>
  <c r="S862" i="1"/>
  <c r="Y862" i="1" s="1"/>
  <c r="M862" i="1"/>
  <c r="V861" i="1"/>
  <c r="S861" i="1"/>
  <c r="M861" i="1"/>
  <c r="V860" i="1"/>
  <c r="S860" i="1"/>
  <c r="Y860" i="1" s="1"/>
  <c r="M860" i="1"/>
  <c r="V859" i="1"/>
  <c r="S859" i="1"/>
  <c r="Y859" i="1" s="1"/>
  <c r="M859" i="1"/>
  <c r="V858" i="1"/>
  <c r="S858" i="1"/>
  <c r="Y858" i="1" s="1"/>
  <c r="M858" i="1"/>
  <c r="V857" i="1"/>
  <c r="S857" i="1"/>
  <c r="AK858" i="1" s="1"/>
  <c r="AN858" i="1" s="1"/>
  <c r="M857" i="1"/>
  <c r="V856" i="1"/>
  <c r="S856" i="1"/>
  <c r="Y856" i="1" s="1"/>
  <c r="M856" i="1"/>
  <c r="V855" i="1"/>
  <c r="S855" i="1"/>
  <c r="Y855" i="1" s="1"/>
  <c r="M855" i="1"/>
  <c r="AL854" i="1"/>
  <c r="AO854" i="1" s="1"/>
  <c r="AK854" i="1"/>
  <c r="AN854" i="1" s="1"/>
  <c r="Z854" i="1"/>
  <c r="X854" i="1"/>
  <c r="W854" i="1"/>
  <c r="AO853" i="1"/>
  <c r="AL853" i="1"/>
  <c r="AK853" i="1"/>
  <c r="AN853" i="1" s="1"/>
  <c r="Z853" i="1"/>
  <c r="Y853" i="1"/>
  <c r="AA853" i="1" s="1"/>
  <c r="X853" i="1"/>
  <c r="W853" i="1"/>
  <c r="V853" i="1"/>
  <c r="U853" i="1"/>
  <c r="R853" i="1"/>
  <c r="O853" i="1"/>
  <c r="AM854" i="1" s="1"/>
  <c r="AP854" i="1" s="1"/>
  <c r="L853" i="1"/>
  <c r="Y852" i="1"/>
  <c r="V852" i="1"/>
  <c r="S852" i="1"/>
  <c r="M852" i="1"/>
  <c r="V851" i="1"/>
  <c r="S851" i="1"/>
  <c r="M851" i="1"/>
  <c r="V850" i="1"/>
  <c r="S850" i="1"/>
  <c r="Y850" i="1" s="1"/>
  <c r="M850" i="1"/>
  <c r="V849" i="1"/>
  <c r="S849" i="1"/>
  <c r="AK850" i="1" s="1"/>
  <c r="AN850" i="1" s="1"/>
  <c r="M849" i="1"/>
  <c r="V848" i="1"/>
  <c r="S848" i="1"/>
  <c r="Y848" i="1" s="1"/>
  <c r="M848" i="1"/>
  <c r="V847" i="1"/>
  <c r="S847" i="1"/>
  <c r="M847" i="1"/>
  <c r="V846" i="1"/>
  <c r="S846" i="1"/>
  <c r="Y846" i="1" s="1"/>
  <c r="M846" i="1"/>
  <c r="V845" i="1"/>
  <c r="S845" i="1"/>
  <c r="M845" i="1"/>
  <c r="AL844" i="1"/>
  <c r="AO844" i="1" s="1"/>
  <c r="AK844" i="1"/>
  <c r="AN844" i="1" s="1"/>
  <c r="Z844" i="1"/>
  <c r="X844" i="1"/>
  <c r="W844" i="1"/>
  <c r="AL843" i="1"/>
  <c r="AO843" i="1" s="1"/>
  <c r="AK843" i="1"/>
  <c r="AN843" i="1" s="1"/>
  <c r="Z843" i="1"/>
  <c r="Y843" i="1"/>
  <c r="W843" i="1"/>
  <c r="V843" i="1"/>
  <c r="U843" i="1"/>
  <c r="R843" i="1"/>
  <c r="X843" i="1" s="1"/>
  <c r="O843" i="1"/>
  <c r="L843" i="1"/>
  <c r="V842" i="1"/>
  <c r="S842" i="1"/>
  <c r="M842" i="1"/>
  <c r="V841" i="1"/>
  <c r="S841" i="1"/>
  <c r="M841" i="1"/>
  <c r="V840" i="1"/>
  <c r="S840" i="1"/>
  <c r="M840" i="1"/>
  <c r="V839" i="1"/>
  <c r="S839" i="1"/>
  <c r="Y839" i="1" s="1"/>
  <c r="M839" i="1"/>
  <c r="AL838" i="1"/>
  <c r="AO838" i="1" s="1"/>
  <c r="AK838" i="1"/>
  <c r="AN838" i="1" s="1"/>
  <c r="Z838" i="1"/>
  <c r="Y838" i="1"/>
  <c r="W838" i="1"/>
  <c r="V838" i="1"/>
  <c r="U838" i="1"/>
  <c r="AM838" i="1" s="1"/>
  <c r="AP838" i="1" s="1"/>
  <c r="R838" i="1"/>
  <c r="X838" i="1" s="1"/>
  <c r="O838" i="1"/>
  <c r="L838" i="1"/>
  <c r="V837" i="1"/>
  <c r="S837" i="1"/>
  <c r="Y837" i="1" s="1"/>
  <c r="M837" i="1"/>
  <c r="V836" i="1"/>
  <c r="S836" i="1"/>
  <c r="Y836" i="1" s="1"/>
  <c r="M836" i="1"/>
  <c r="V835" i="1"/>
  <c r="S835" i="1"/>
  <c r="M835" i="1"/>
  <c r="V834" i="1"/>
  <c r="S834" i="1"/>
  <c r="Y834" i="1" s="1"/>
  <c r="M834" i="1"/>
  <c r="AL833" i="1"/>
  <c r="AO833" i="1" s="1"/>
  <c r="AK833" i="1"/>
  <c r="AN833" i="1" s="1"/>
  <c r="Z833" i="1"/>
  <c r="Y833" i="1"/>
  <c r="W833" i="1"/>
  <c r="V833" i="1"/>
  <c r="U833" i="1"/>
  <c r="AM833" i="1" s="1"/>
  <c r="AP833" i="1" s="1"/>
  <c r="R833" i="1"/>
  <c r="X833" i="1" s="1"/>
  <c r="O833" i="1"/>
  <c r="L833" i="1"/>
  <c r="V832" i="1"/>
  <c r="S832" i="1"/>
  <c r="M832" i="1"/>
  <c r="Y831" i="1"/>
  <c r="V831" i="1"/>
  <c r="S831" i="1"/>
  <c r="M831" i="1"/>
  <c r="V830" i="1"/>
  <c r="S830" i="1"/>
  <c r="M830" i="1"/>
  <c r="V829" i="1"/>
  <c r="S829" i="1"/>
  <c r="Y829" i="1" s="1"/>
  <c r="M829" i="1"/>
  <c r="AL828" i="1"/>
  <c r="AO828" i="1" s="1"/>
  <c r="AK828" i="1"/>
  <c r="AN828" i="1" s="1"/>
  <c r="Z828" i="1"/>
  <c r="Y828" i="1"/>
  <c r="AA828" i="1" s="1"/>
  <c r="X828" i="1"/>
  <c r="W828" i="1"/>
  <c r="V828" i="1"/>
  <c r="U828" i="1"/>
  <c r="R828" i="1"/>
  <c r="O828" i="1"/>
  <c r="AM828" i="1" s="1"/>
  <c r="AP828" i="1" s="1"/>
  <c r="L828" i="1"/>
  <c r="Y827" i="1"/>
  <c r="V827" i="1"/>
  <c r="S827" i="1"/>
  <c r="M827" i="1"/>
  <c r="V826" i="1"/>
  <c r="S826" i="1"/>
  <c r="Y826" i="1" s="1"/>
  <c r="M826" i="1"/>
  <c r="V825" i="1"/>
  <c r="S825" i="1"/>
  <c r="Y825" i="1" s="1"/>
  <c r="M825" i="1"/>
  <c r="V824" i="1"/>
  <c r="S824" i="1"/>
  <c r="M824" i="1"/>
  <c r="AO823" i="1"/>
  <c r="AL823" i="1"/>
  <c r="AK823" i="1"/>
  <c r="AN823" i="1" s="1"/>
  <c r="Z823" i="1"/>
  <c r="X823" i="1"/>
  <c r="W823" i="1"/>
  <c r="AL822" i="1"/>
  <c r="AO822" i="1" s="1"/>
  <c r="AK822" i="1"/>
  <c r="AN822" i="1" s="1"/>
  <c r="Z822" i="1"/>
  <c r="Y822" i="1"/>
  <c r="AA822" i="1" s="1"/>
  <c r="W822" i="1"/>
  <c r="V822" i="1"/>
  <c r="U822" i="1"/>
  <c r="R822" i="1"/>
  <c r="X822" i="1" s="1"/>
  <c r="O822" i="1"/>
  <c r="L822" i="1"/>
  <c r="V821" i="1"/>
  <c r="S821" i="1"/>
  <c r="M821" i="1"/>
  <c r="V820" i="1"/>
  <c r="S820" i="1"/>
  <c r="M820" i="1"/>
  <c r="AL819" i="1"/>
  <c r="AO819" i="1" s="1"/>
  <c r="AK819" i="1"/>
  <c r="AN819" i="1" s="1"/>
  <c r="Z819" i="1"/>
  <c r="Y819" i="1"/>
  <c r="W819" i="1"/>
  <c r="V819" i="1"/>
  <c r="U819" i="1"/>
  <c r="R819" i="1"/>
  <c r="X819" i="1" s="1"/>
  <c r="O819" i="1"/>
  <c r="L819" i="1"/>
  <c r="V818" i="1"/>
  <c r="S818" i="1"/>
  <c r="M818" i="1"/>
  <c r="V817" i="1"/>
  <c r="S817" i="1"/>
  <c r="Y817" i="1" s="1"/>
  <c r="M817" i="1"/>
  <c r="AL816" i="1"/>
  <c r="AO816" i="1" s="1"/>
  <c r="AK816" i="1"/>
  <c r="AN816" i="1" s="1"/>
  <c r="Z816" i="1"/>
  <c r="Y816" i="1"/>
  <c r="AA816" i="1" s="1"/>
  <c r="W816" i="1"/>
  <c r="V816" i="1"/>
  <c r="U816" i="1"/>
  <c r="AM816" i="1" s="1"/>
  <c r="AP816" i="1" s="1"/>
  <c r="R816" i="1"/>
  <c r="X816" i="1" s="1"/>
  <c r="O816" i="1"/>
  <c r="L816" i="1"/>
  <c r="V815" i="1"/>
  <c r="S815" i="1"/>
  <c r="M815" i="1"/>
  <c r="V814" i="1"/>
  <c r="S814" i="1"/>
  <c r="AK814" i="1" s="1"/>
  <c r="AN814" i="1" s="1"/>
  <c r="M814" i="1"/>
  <c r="AL813" i="1"/>
  <c r="AO813" i="1" s="1"/>
  <c r="AK813" i="1"/>
  <c r="AN813" i="1" s="1"/>
  <c r="Z813" i="1"/>
  <c r="Y813" i="1"/>
  <c r="W813" i="1"/>
  <c r="V813" i="1"/>
  <c r="U813" i="1"/>
  <c r="R813" i="1"/>
  <c r="X813" i="1" s="1"/>
  <c r="O813" i="1"/>
  <c r="L813" i="1"/>
  <c r="V812" i="1"/>
  <c r="S812" i="1"/>
  <c r="M812" i="1"/>
  <c r="V811" i="1"/>
  <c r="S811" i="1"/>
  <c r="M811" i="1"/>
  <c r="AL810" i="1"/>
  <c r="AO810" i="1" s="1"/>
  <c r="AK810" i="1"/>
  <c r="AN810" i="1" s="1"/>
  <c r="Z810" i="1"/>
  <c r="Y810" i="1"/>
  <c r="W810" i="1"/>
  <c r="V810" i="1"/>
  <c r="U810" i="1"/>
  <c r="R810" i="1"/>
  <c r="X810" i="1" s="1"/>
  <c r="O810" i="1"/>
  <c r="L810" i="1"/>
  <c r="V809" i="1"/>
  <c r="S809" i="1"/>
  <c r="M809" i="1"/>
  <c r="V808" i="1"/>
  <c r="S808" i="1"/>
  <c r="Y808" i="1" s="1"/>
  <c r="M808" i="1"/>
  <c r="AL807" i="1"/>
  <c r="AO807" i="1" s="1"/>
  <c r="AK807" i="1"/>
  <c r="AN807" i="1" s="1"/>
  <c r="Z807" i="1"/>
  <c r="Y807" i="1"/>
  <c r="AA807" i="1" s="1"/>
  <c r="W807" i="1"/>
  <c r="V807" i="1"/>
  <c r="U807" i="1"/>
  <c r="R807" i="1"/>
  <c r="X807" i="1" s="1"/>
  <c r="O807" i="1"/>
  <c r="L807" i="1"/>
  <c r="V806" i="1"/>
  <c r="S806" i="1"/>
  <c r="M806" i="1"/>
  <c r="V805" i="1"/>
  <c r="S805" i="1"/>
  <c r="M805" i="1"/>
  <c r="AL804" i="1"/>
  <c r="AO804" i="1" s="1"/>
  <c r="AK804" i="1"/>
  <c r="AN804" i="1" s="1"/>
  <c r="Z804" i="1"/>
  <c r="Y804" i="1"/>
  <c r="W804" i="1"/>
  <c r="V804" i="1"/>
  <c r="U804" i="1"/>
  <c r="AM804" i="1" s="1"/>
  <c r="AP804" i="1" s="1"/>
  <c r="R804" i="1"/>
  <c r="X804" i="1" s="1"/>
  <c r="O804" i="1"/>
  <c r="L804" i="1"/>
  <c r="V803" i="1"/>
  <c r="S803" i="1"/>
  <c r="M803" i="1"/>
  <c r="V802" i="1"/>
  <c r="S802" i="1"/>
  <c r="M802" i="1"/>
  <c r="AL801" i="1"/>
  <c r="AO801" i="1" s="1"/>
  <c r="AK801" i="1"/>
  <c r="AN801" i="1" s="1"/>
  <c r="Z801" i="1"/>
  <c r="Y801" i="1"/>
  <c r="W801" i="1"/>
  <c r="V801" i="1"/>
  <c r="U801" i="1"/>
  <c r="R801" i="1"/>
  <c r="X801" i="1" s="1"/>
  <c r="O801" i="1"/>
  <c r="L801" i="1"/>
  <c r="V800" i="1"/>
  <c r="S800" i="1"/>
  <c r="M800" i="1"/>
  <c r="Y799" i="1"/>
  <c r="V799" i="1"/>
  <c r="S799" i="1"/>
  <c r="M799" i="1"/>
  <c r="AL798" i="1"/>
  <c r="AO798" i="1" s="1"/>
  <c r="AK798" i="1"/>
  <c r="AN798" i="1" s="1"/>
  <c r="Z798" i="1"/>
  <c r="Y798" i="1"/>
  <c r="W798" i="1"/>
  <c r="V798" i="1"/>
  <c r="U798" i="1"/>
  <c r="R798" i="1"/>
  <c r="X798" i="1" s="1"/>
  <c r="O798" i="1"/>
  <c r="L798" i="1"/>
  <c r="V797" i="1"/>
  <c r="S797" i="1"/>
  <c r="M797" i="1"/>
  <c r="V796" i="1"/>
  <c r="S796" i="1"/>
  <c r="Y796" i="1" s="1"/>
  <c r="M796" i="1"/>
  <c r="AL795" i="1"/>
  <c r="AO795" i="1" s="1"/>
  <c r="AK795" i="1"/>
  <c r="AN795" i="1" s="1"/>
  <c r="Z795" i="1"/>
  <c r="Y795" i="1"/>
  <c r="AA795" i="1" s="1"/>
  <c r="W795" i="1"/>
  <c r="V795" i="1"/>
  <c r="U795" i="1"/>
  <c r="R795" i="1"/>
  <c r="X795" i="1" s="1"/>
  <c r="O795" i="1"/>
  <c r="L795" i="1"/>
  <c r="V794" i="1"/>
  <c r="S794" i="1"/>
  <c r="M794" i="1"/>
  <c r="V793" i="1"/>
  <c r="S793" i="1"/>
  <c r="M793" i="1"/>
  <c r="AL792" i="1"/>
  <c r="AO792" i="1" s="1"/>
  <c r="AK792" i="1"/>
  <c r="AN792" i="1" s="1"/>
  <c r="Z792" i="1"/>
  <c r="Y792" i="1"/>
  <c r="W792" i="1"/>
  <c r="V792" i="1"/>
  <c r="U792" i="1"/>
  <c r="AM792" i="1" s="1"/>
  <c r="AP792" i="1" s="1"/>
  <c r="R792" i="1"/>
  <c r="X792" i="1" s="1"/>
  <c r="O792" i="1"/>
  <c r="L792" i="1"/>
  <c r="V791" i="1"/>
  <c r="S791" i="1"/>
  <c r="AK791" i="1" s="1"/>
  <c r="AN791" i="1" s="1"/>
  <c r="M791" i="1"/>
  <c r="V790" i="1"/>
  <c r="S790" i="1"/>
  <c r="Y790" i="1" s="1"/>
  <c r="M790" i="1"/>
  <c r="AL789" i="1"/>
  <c r="AO789" i="1" s="1"/>
  <c r="AK789" i="1"/>
  <c r="AN789" i="1" s="1"/>
  <c r="Z789" i="1"/>
  <c r="Y789" i="1"/>
  <c r="AA789" i="1" s="1"/>
  <c r="W789" i="1"/>
  <c r="V789" i="1"/>
  <c r="U789" i="1"/>
  <c r="AM789" i="1" s="1"/>
  <c r="AP789" i="1" s="1"/>
  <c r="R789" i="1"/>
  <c r="X789" i="1" s="1"/>
  <c r="O789" i="1"/>
  <c r="L789" i="1"/>
  <c r="V788" i="1"/>
  <c r="S788" i="1"/>
  <c r="M788" i="1"/>
  <c r="Y787" i="1"/>
  <c r="V787" i="1"/>
  <c r="S787" i="1"/>
  <c r="M787" i="1"/>
  <c r="AK787" i="1" s="1"/>
  <c r="AN787" i="1" s="1"/>
  <c r="AL786" i="1"/>
  <c r="AO786" i="1" s="1"/>
  <c r="AK786" i="1"/>
  <c r="AN786" i="1" s="1"/>
  <c r="Z786" i="1"/>
  <c r="Y786" i="1"/>
  <c r="W786" i="1"/>
  <c r="V786" i="1"/>
  <c r="U786" i="1"/>
  <c r="R786" i="1"/>
  <c r="X786" i="1" s="1"/>
  <c r="O786" i="1"/>
  <c r="L786" i="1"/>
  <c r="V785" i="1"/>
  <c r="S785" i="1"/>
  <c r="M785" i="1"/>
  <c r="AK784" i="1"/>
  <c r="AN784" i="1" s="1"/>
  <c r="V784" i="1"/>
  <c r="S784" i="1"/>
  <c r="Y784" i="1" s="1"/>
  <c r="M784" i="1"/>
  <c r="AL783" i="1"/>
  <c r="AO783" i="1" s="1"/>
  <c r="AK783" i="1"/>
  <c r="AN783" i="1" s="1"/>
  <c r="Z783" i="1"/>
  <c r="Y783" i="1"/>
  <c r="W783" i="1"/>
  <c r="V783" i="1"/>
  <c r="U783" i="1"/>
  <c r="R783" i="1"/>
  <c r="X783" i="1" s="1"/>
  <c r="O783" i="1"/>
  <c r="L783" i="1"/>
  <c r="V782" i="1"/>
  <c r="S782" i="1"/>
  <c r="Y782" i="1" s="1"/>
  <c r="M782" i="1"/>
  <c r="Y781" i="1"/>
  <c r="V781" i="1"/>
  <c r="S781" i="1"/>
  <c r="M781" i="1"/>
  <c r="V780" i="1"/>
  <c r="S780" i="1"/>
  <c r="Y780" i="1" s="1"/>
  <c r="M780" i="1"/>
  <c r="Y779" i="1"/>
  <c r="V779" i="1"/>
  <c r="S779" i="1"/>
  <c r="M779" i="1"/>
  <c r="AL778" i="1"/>
  <c r="AO778" i="1" s="1"/>
  <c r="AK778" i="1"/>
  <c r="AN778" i="1" s="1"/>
  <c r="Z778" i="1"/>
  <c r="X778" i="1"/>
  <c r="W778" i="1"/>
  <c r="AL777" i="1"/>
  <c r="AO777" i="1" s="1"/>
  <c r="AK777" i="1"/>
  <c r="AN777" i="1" s="1"/>
  <c r="Z777" i="1"/>
  <c r="Y777" i="1"/>
  <c r="W777" i="1"/>
  <c r="V777" i="1"/>
  <c r="U777" i="1"/>
  <c r="R777" i="1"/>
  <c r="X777" i="1" s="1"/>
  <c r="O777" i="1"/>
  <c r="L777" i="1"/>
  <c r="V776" i="1"/>
  <c r="S776" i="1"/>
  <c r="Y776" i="1" s="1"/>
  <c r="M776" i="1"/>
  <c r="V775" i="1"/>
  <c r="S775" i="1"/>
  <c r="M775" i="1"/>
  <c r="V774" i="1"/>
  <c r="S774" i="1"/>
  <c r="Y774" i="1" s="1"/>
  <c r="M774" i="1"/>
  <c r="V773" i="1"/>
  <c r="S773" i="1"/>
  <c r="Y773" i="1" s="1"/>
  <c r="M773" i="1"/>
  <c r="AL772" i="1"/>
  <c r="AO772" i="1" s="1"/>
  <c r="AK772" i="1"/>
  <c r="AN772" i="1" s="1"/>
  <c r="Z772" i="1"/>
  <c r="X772" i="1"/>
  <c r="W772" i="1"/>
  <c r="AL771" i="1"/>
  <c r="AO771" i="1" s="1"/>
  <c r="AK771" i="1"/>
  <c r="AN771" i="1" s="1"/>
  <c r="Z771" i="1"/>
  <c r="AA771" i="1" s="1"/>
  <c r="Y771" i="1"/>
  <c r="W771" i="1"/>
  <c r="V771" i="1"/>
  <c r="U771" i="1"/>
  <c r="AM772" i="1" s="1"/>
  <c r="AP772" i="1" s="1"/>
  <c r="R771" i="1"/>
  <c r="X771" i="1" s="1"/>
  <c r="O771" i="1"/>
  <c r="L771" i="1"/>
  <c r="V770" i="1"/>
  <c r="S770" i="1"/>
  <c r="Y770" i="1" s="1"/>
  <c r="M770" i="1"/>
  <c r="V769" i="1"/>
  <c r="S769" i="1"/>
  <c r="M769" i="1"/>
  <c r="V768" i="1"/>
  <c r="S768" i="1"/>
  <c r="Y768" i="1" s="1"/>
  <c r="M768" i="1"/>
  <c r="V767" i="1"/>
  <c r="S767" i="1"/>
  <c r="M767" i="1"/>
  <c r="AL766" i="1"/>
  <c r="AO766" i="1" s="1"/>
  <c r="AK766" i="1"/>
  <c r="AN766" i="1" s="1"/>
  <c r="Z766" i="1"/>
  <c r="X766" i="1"/>
  <c r="W766" i="1"/>
  <c r="AL765" i="1"/>
  <c r="AO765" i="1" s="1"/>
  <c r="AK765" i="1"/>
  <c r="AN765" i="1" s="1"/>
  <c r="Z765" i="1"/>
  <c r="Y765" i="1"/>
  <c r="W765" i="1"/>
  <c r="V765" i="1"/>
  <c r="U765" i="1"/>
  <c r="R765" i="1"/>
  <c r="X765" i="1" s="1"/>
  <c r="O765" i="1"/>
  <c r="L765" i="1"/>
  <c r="V764" i="1"/>
  <c r="S764" i="1"/>
  <c r="Y764" i="1" s="1"/>
  <c r="M764" i="1"/>
  <c r="V763" i="1"/>
  <c r="S763" i="1"/>
  <c r="Y763" i="1" s="1"/>
  <c r="M763" i="1"/>
  <c r="AK764" i="1" s="1"/>
  <c r="AN764" i="1" s="1"/>
  <c r="V762" i="1"/>
  <c r="S762" i="1"/>
  <c r="Y762" i="1" s="1"/>
  <c r="M762" i="1"/>
  <c r="V761" i="1"/>
  <c r="S761" i="1"/>
  <c r="Y761" i="1" s="1"/>
  <c r="M761" i="1"/>
  <c r="AK762" i="1" s="1"/>
  <c r="AN762" i="1" s="1"/>
  <c r="AL760" i="1"/>
  <c r="AO760" i="1" s="1"/>
  <c r="AK760" i="1"/>
  <c r="AN760" i="1" s="1"/>
  <c r="Z760" i="1"/>
  <c r="X760" i="1"/>
  <c r="W760" i="1"/>
  <c r="AL759" i="1"/>
  <c r="AO759" i="1" s="1"/>
  <c r="AK759" i="1"/>
  <c r="AN759" i="1" s="1"/>
  <c r="Z759" i="1"/>
  <c r="Y759" i="1"/>
  <c r="W759" i="1"/>
  <c r="V759" i="1"/>
  <c r="U759" i="1"/>
  <c r="AM759" i="1" s="1"/>
  <c r="AP759" i="1" s="1"/>
  <c r="R759" i="1"/>
  <c r="X759" i="1" s="1"/>
  <c r="O759" i="1"/>
  <c r="L759" i="1"/>
  <c r="V758" i="1"/>
  <c r="S758" i="1"/>
  <c r="Y758" i="1" s="1"/>
  <c r="M758" i="1"/>
  <c r="Y757" i="1"/>
  <c r="V757" i="1"/>
  <c r="S757" i="1"/>
  <c r="M757" i="1"/>
  <c r="V756" i="1"/>
  <c r="S756" i="1"/>
  <c r="Y756" i="1" s="1"/>
  <c r="M756" i="1"/>
  <c r="V755" i="1"/>
  <c r="S755" i="1"/>
  <c r="Y755" i="1" s="1"/>
  <c r="M755" i="1"/>
  <c r="AL754" i="1"/>
  <c r="AO754" i="1" s="1"/>
  <c r="AK754" i="1"/>
  <c r="AN754" i="1" s="1"/>
  <c r="Z754" i="1"/>
  <c r="X754" i="1"/>
  <c r="W754" i="1"/>
  <c r="AL753" i="1"/>
  <c r="AO753" i="1" s="1"/>
  <c r="AK753" i="1"/>
  <c r="AN753" i="1" s="1"/>
  <c r="Z753" i="1"/>
  <c r="Y753" i="1"/>
  <c r="W753" i="1"/>
  <c r="V753" i="1"/>
  <c r="U753" i="1"/>
  <c r="AM753" i="1" s="1"/>
  <c r="AP753" i="1" s="1"/>
  <c r="R753" i="1"/>
  <c r="X753" i="1" s="1"/>
  <c r="O753" i="1"/>
  <c r="L753" i="1"/>
  <c r="V752" i="1"/>
  <c r="S752" i="1"/>
  <c r="Y752" i="1" s="1"/>
  <c r="M752" i="1"/>
  <c r="V751" i="1"/>
  <c r="S751" i="1"/>
  <c r="Y751" i="1" s="1"/>
  <c r="M751" i="1"/>
  <c r="V750" i="1"/>
  <c r="S750" i="1"/>
  <c r="Y750" i="1" s="1"/>
  <c r="M750" i="1"/>
  <c r="V749" i="1"/>
  <c r="S749" i="1"/>
  <c r="M749" i="1"/>
  <c r="AL748" i="1"/>
  <c r="AO748" i="1" s="1"/>
  <c r="AK748" i="1"/>
  <c r="AN748" i="1" s="1"/>
  <c r="Z748" i="1"/>
  <c r="X748" i="1"/>
  <c r="W748" i="1"/>
  <c r="AL747" i="1"/>
  <c r="AO747" i="1" s="1"/>
  <c r="AK747" i="1"/>
  <c r="AN747" i="1" s="1"/>
  <c r="Z747" i="1"/>
  <c r="AA747" i="1" s="1"/>
  <c r="Y747" i="1"/>
  <c r="W747" i="1"/>
  <c r="V747" i="1"/>
  <c r="U747" i="1"/>
  <c r="R747" i="1"/>
  <c r="X747" i="1" s="1"/>
  <c r="O747" i="1"/>
  <c r="L747" i="1"/>
  <c r="V746" i="1"/>
  <c r="S746" i="1"/>
  <c r="Y746" i="1" s="1"/>
  <c r="M746" i="1"/>
  <c r="V745" i="1"/>
  <c r="S745" i="1"/>
  <c r="M745" i="1"/>
  <c r="V744" i="1"/>
  <c r="S744" i="1"/>
  <c r="Y744" i="1" s="1"/>
  <c r="M744" i="1"/>
  <c r="V743" i="1"/>
  <c r="S743" i="1"/>
  <c r="M743" i="1"/>
  <c r="AL742" i="1"/>
  <c r="AO742" i="1" s="1"/>
  <c r="AK742" i="1"/>
  <c r="AN742" i="1" s="1"/>
  <c r="Z742" i="1"/>
  <c r="X742" i="1"/>
  <c r="W742" i="1"/>
  <c r="AL741" i="1"/>
  <c r="AO741" i="1" s="1"/>
  <c r="AK741" i="1"/>
  <c r="AN741" i="1" s="1"/>
  <c r="Z741" i="1"/>
  <c r="Y741" i="1"/>
  <c r="W741" i="1"/>
  <c r="V741" i="1"/>
  <c r="U741" i="1"/>
  <c r="R741" i="1"/>
  <c r="X741" i="1" s="1"/>
  <c r="O741" i="1"/>
  <c r="L741" i="1"/>
  <c r="V740" i="1"/>
  <c r="S740" i="1"/>
  <c r="Y740" i="1" s="1"/>
  <c r="M740" i="1"/>
  <c r="V739" i="1"/>
  <c r="S739" i="1"/>
  <c r="AK740" i="1" s="1"/>
  <c r="AN740" i="1" s="1"/>
  <c r="M739" i="1"/>
  <c r="V738" i="1"/>
  <c r="S738" i="1"/>
  <c r="Y738" i="1" s="1"/>
  <c r="M738" i="1"/>
  <c r="Y737" i="1"/>
  <c r="V737" i="1"/>
  <c r="S737" i="1"/>
  <c r="M737" i="1"/>
  <c r="AL736" i="1"/>
  <c r="AO736" i="1" s="1"/>
  <c r="AK736" i="1"/>
  <c r="AN736" i="1" s="1"/>
  <c r="Z736" i="1"/>
  <c r="X736" i="1"/>
  <c r="W736" i="1"/>
  <c r="AL735" i="1"/>
  <c r="AO735" i="1" s="1"/>
  <c r="AK735" i="1"/>
  <c r="AN735" i="1" s="1"/>
  <c r="Z735" i="1"/>
  <c r="Y735" i="1"/>
  <c r="W735" i="1"/>
  <c r="V735" i="1"/>
  <c r="U735" i="1"/>
  <c r="R735" i="1"/>
  <c r="X735" i="1" s="1"/>
  <c r="O735" i="1"/>
  <c r="L735" i="1"/>
  <c r="V734" i="1"/>
  <c r="S734" i="1"/>
  <c r="M734" i="1"/>
  <c r="V733" i="1"/>
  <c r="S733" i="1"/>
  <c r="M733" i="1"/>
  <c r="AO732" i="1"/>
  <c r="AL732" i="1"/>
  <c r="AK732" i="1"/>
  <c r="AN732" i="1" s="1"/>
  <c r="Z732" i="1"/>
  <c r="Y732" i="1"/>
  <c r="AA732" i="1" s="1"/>
  <c r="W732" i="1"/>
  <c r="V732" i="1"/>
  <c r="U732" i="1"/>
  <c r="R732" i="1"/>
  <c r="X732" i="1" s="1"/>
  <c r="O732" i="1"/>
  <c r="L732" i="1"/>
  <c r="V731" i="1"/>
  <c r="S731" i="1"/>
  <c r="Y731" i="1" s="1"/>
  <c r="M731" i="1"/>
  <c r="V730" i="1"/>
  <c r="S730" i="1"/>
  <c r="Y730" i="1" s="1"/>
  <c r="M730" i="1"/>
  <c r="AK730" i="1" s="1"/>
  <c r="AN730" i="1" s="1"/>
  <c r="AL729" i="1"/>
  <c r="AO729" i="1" s="1"/>
  <c r="AK729" i="1"/>
  <c r="AN729" i="1" s="1"/>
  <c r="Z729" i="1"/>
  <c r="Y729" i="1"/>
  <c r="W729" i="1"/>
  <c r="V729" i="1"/>
  <c r="U729" i="1"/>
  <c r="AM729" i="1" s="1"/>
  <c r="AP729" i="1" s="1"/>
  <c r="R729" i="1"/>
  <c r="X729" i="1" s="1"/>
  <c r="O729" i="1"/>
  <c r="L729" i="1"/>
  <c r="V728" i="1"/>
  <c r="S728" i="1"/>
  <c r="Y728" i="1" s="1"/>
  <c r="M728" i="1"/>
  <c r="V727" i="1"/>
  <c r="S727" i="1"/>
  <c r="AK727" i="1" s="1"/>
  <c r="AN727" i="1" s="1"/>
  <c r="M727" i="1"/>
  <c r="AL726" i="1"/>
  <c r="AO726" i="1" s="1"/>
  <c r="AK726" i="1"/>
  <c r="AN726" i="1" s="1"/>
  <c r="Z726" i="1"/>
  <c r="Y726" i="1"/>
  <c r="W726" i="1"/>
  <c r="V726" i="1"/>
  <c r="U726" i="1"/>
  <c r="R726" i="1"/>
  <c r="X726" i="1" s="1"/>
  <c r="O726" i="1"/>
  <c r="L726" i="1"/>
  <c r="V725" i="1"/>
  <c r="S725" i="1"/>
  <c r="Y725" i="1" s="1"/>
  <c r="M725" i="1"/>
  <c r="V724" i="1"/>
  <c r="S724" i="1"/>
  <c r="M724" i="1"/>
  <c r="AN723" i="1"/>
  <c r="AL723" i="1"/>
  <c r="AO723" i="1" s="1"/>
  <c r="AK723" i="1"/>
  <c r="Z723" i="1"/>
  <c r="Y723" i="1"/>
  <c r="W723" i="1"/>
  <c r="V723" i="1"/>
  <c r="U723" i="1"/>
  <c r="R723" i="1"/>
  <c r="X723" i="1" s="1"/>
  <c r="O723" i="1"/>
  <c r="L723" i="1"/>
  <c r="Y722" i="1"/>
  <c r="V722" i="1"/>
  <c r="S722" i="1"/>
  <c r="M722" i="1"/>
  <c r="V721" i="1"/>
  <c r="S721" i="1"/>
  <c r="M721" i="1"/>
  <c r="AL720" i="1"/>
  <c r="AO720" i="1" s="1"/>
  <c r="AK720" i="1"/>
  <c r="AN720" i="1" s="1"/>
  <c r="Z720" i="1"/>
  <c r="Y720" i="1"/>
  <c r="X720" i="1"/>
  <c r="W720" i="1"/>
  <c r="V720" i="1"/>
  <c r="U720" i="1"/>
  <c r="R720" i="1"/>
  <c r="O720" i="1"/>
  <c r="L720" i="1"/>
  <c r="V719" i="1"/>
  <c r="S719" i="1"/>
  <c r="Y719" i="1" s="1"/>
  <c r="M719" i="1"/>
  <c r="V718" i="1"/>
  <c r="S718" i="1"/>
  <c r="Y718" i="1" s="1"/>
  <c r="M718" i="1"/>
  <c r="AN717" i="1"/>
  <c r="AL717" i="1"/>
  <c r="AO717" i="1" s="1"/>
  <c r="AK717" i="1"/>
  <c r="Z717" i="1"/>
  <c r="Y717" i="1"/>
  <c r="W717" i="1"/>
  <c r="V717" i="1"/>
  <c r="U717" i="1"/>
  <c r="AM717" i="1" s="1"/>
  <c r="AP717" i="1" s="1"/>
  <c r="R717" i="1"/>
  <c r="X717" i="1" s="1"/>
  <c r="O717" i="1"/>
  <c r="L717" i="1"/>
  <c r="V716" i="1"/>
  <c r="S716" i="1"/>
  <c r="Y716" i="1" s="1"/>
  <c r="M716" i="1"/>
  <c r="V715" i="1"/>
  <c r="S715" i="1"/>
  <c r="M715" i="1"/>
  <c r="AL714" i="1"/>
  <c r="AO714" i="1" s="1"/>
  <c r="AK714" i="1"/>
  <c r="AN714" i="1" s="1"/>
  <c r="Z714" i="1"/>
  <c r="Y714" i="1"/>
  <c r="X714" i="1"/>
  <c r="W714" i="1"/>
  <c r="V714" i="1"/>
  <c r="U714" i="1"/>
  <c r="R714" i="1"/>
  <c r="O714" i="1"/>
  <c r="L714" i="1"/>
  <c r="Y713" i="1"/>
  <c r="V713" i="1"/>
  <c r="S713" i="1"/>
  <c r="AK713" i="1" s="1"/>
  <c r="AN713" i="1" s="1"/>
  <c r="M713" i="1"/>
  <c r="V712" i="1"/>
  <c r="S712" i="1"/>
  <c r="Y712" i="1" s="1"/>
  <c r="M712" i="1"/>
  <c r="AK712" i="1" s="1"/>
  <c r="AN712" i="1" s="1"/>
  <c r="AO711" i="1"/>
  <c r="AL711" i="1"/>
  <c r="AK711" i="1"/>
  <c r="AN711" i="1" s="1"/>
  <c r="Z711" i="1"/>
  <c r="Y711" i="1"/>
  <c r="W711" i="1"/>
  <c r="V711" i="1"/>
  <c r="U711" i="1"/>
  <c r="R711" i="1"/>
  <c r="X711" i="1" s="1"/>
  <c r="O711" i="1"/>
  <c r="L711" i="1"/>
  <c r="V710" i="1"/>
  <c r="S710" i="1"/>
  <c r="Y710" i="1" s="1"/>
  <c r="M710" i="1"/>
  <c r="V709" i="1"/>
  <c r="S709" i="1"/>
  <c r="M709" i="1"/>
  <c r="AL708" i="1"/>
  <c r="AO708" i="1" s="1"/>
  <c r="AK708" i="1"/>
  <c r="AN708" i="1" s="1"/>
  <c r="Z708" i="1"/>
  <c r="X708" i="1"/>
  <c r="W708" i="1"/>
  <c r="AL707" i="1"/>
  <c r="AO707" i="1" s="1"/>
  <c r="AK707" i="1"/>
  <c r="AN707" i="1" s="1"/>
  <c r="Z707" i="1"/>
  <c r="Y707" i="1"/>
  <c r="AA707" i="1" s="1"/>
  <c r="W707" i="1"/>
  <c r="V707" i="1"/>
  <c r="U707" i="1"/>
  <c r="R707" i="1"/>
  <c r="X707" i="1" s="1"/>
  <c r="O707" i="1"/>
  <c r="L707" i="1"/>
  <c r="V706" i="1"/>
  <c r="S706" i="1"/>
  <c r="Y706" i="1" s="1"/>
  <c r="M706" i="1"/>
  <c r="AL705" i="1"/>
  <c r="AO705" i="1" s="1"/>
  <c r="AK705" i="1"/>
  <c r="AN705" i="1" s="1"/>
  <c r="Z705" i="1"/>
  <c r="Y705" i="1"/>
  <c r="W705" i="1"/>
  <c r="V705" i="1"/>
  <c r="U705" i="1"/>
  <c r="R705" i="1"/>
  <c r="X705" i="1" s="1"/>
  <c r="O705" i="1"/>
  <c r="L705" i="1"/>
  <c r="V704" i="1"/>
  <c r="S704" i="1"/>
  <c r="M704" i="1"/>
  <c r="AL703" i="1"/>
  <c r="AO703" i="1" s="1"/>
  <c r="AK703" i="1"/>
  <c r="AN703" i="1" s="1"/>
  <c r="Z703" i="1"/>
  <c r="Y703" i="1"/>
  <c r="W703" i="1"/>
  <c r="V703" i="1"/>
  <c r="U703" i="1"/>
  <c r="R703" i="1"/>
  <c r="X703" i="1" s="1"/>
  <c r="O703" i="1"/>
  <c r="L703" i="1"/>
  <c r="V702" i="1"/>
  <c r="S702" i="1"/>
  <c r="Y702" i="1" s="1"/>
  <c r="M702" i="1"/>
  <c r="AK702" i="1" s="1"/>
  <c r="AN702" i="1" s="1"/>
  <c r="AL701" i="1"/>
  <c r="AO701" i="1" s="1"/>
  <c r="AK701" i="1"/>
  <c r="AN701" i="1" s="1"/>
  <c r="Z701" i="1"/>
  <c r="Y701" i="1"/>
  <c r="AA701" i="1" s="1"/>
  <c r="W701" i="1"/>
  <c r="V701" i="1"/>
  <c r="U701" i="1"/>
  <c r="AM701" i="1" s="1"/>
  <c r="AP701" i="1" s="1"/>
  <c r="R701" i="1"/>
  <c r="X701" i="1" s="1"/>
  <c r="O701" i="1"/>
  <c r="L701" i="1"/>
  <c r="V700" i="1"/>
  <c r="S700" i="1"/>
  <c r="Y700" i="1" s="1"/>
  <c r="M700" i="1"/>
  <c r="Y699" i="1"/>
  <c r="V699" i="1"/>
  <c r="S699" i="1"/>
  <c r="M699" i="1"/>
  <c r="AN698" i="1"/>
  <c r="AL698" i="1"/>
  <c r="AO698" i="1" s="1"/>
  <c r="AK698" i="1"/>
  <c r="Z698" i="1"/>
  <c r="X698" i="1"/>
  <c r="W698" i="1"/>
  <c r="AN697" i="1"/>
  <c r="AL697" i="1"/>
  <c r="AO697" i="1" s="1"/>
  <c r="AK697" i="1"/>
  <c r="Z697" i="1"/>
  <c r="Y697" i="1"/>
  <c r="W697" i="1"/>
  <c r="V697" i="1"/>
  <c r="U697" i="1"/>
  <c r="R697" i="1"/>
  <c r="X697" i="1" s="1"/>
  <c r="O697" i="1"/>
  <c r="L697" i="1"/>
  <c r="V696" i="1"/>
  <c r="S696" i="1"/>
  <c r="Y696" i="1" s="1"/>
  <c r="M696" i="1"/>
  <c r="V695" i="1"/>
  <c r="S695" i="1"/>
  <c r="Y695" i="1" s="1"/>
  <c r="M695" i="1"/>
  <c r="AK696" i="1" s="1"/>
  <c r="AN696" i="1" s="1"/>
  <c r="AL694" i="1"/>
  <c r="AO694" i="1" s="1"/>
  <c r="AK694" i="1"/>
  <c r="AN694" i="1" s="1"/>
  <c r="Z694" i="1"/>
  <c r="X694" i="1"/>
  <c r="W694" i="1"/>
  <c r="AO693" i="1"/>
  <c r="AN693" i="1"/>
  <c r="AL693" i="1"/>
  <c r="AK693" i="1"/>
  <c r="Z693" i="1"/>
  <c r="Y693" i="1"/>
  <c r="W693" i="1"/>
  <c r="V693" i="1"/>
  <c r="U693" i="1"/>
  <c r="R693" i="1"/>
  <c r="X693" i="1" s="1"/>
  <c r="O693" i="1"/>
  <c r="L693" i="1"/>
  <c r="V692" i="1"/>
  <c r="S692" i="1"/>
  <c r="Y692" i="1" s="1"/>
  <c r="M692" i="1"/>
  <c r="V691" i="1"/>
  <c r="S691" i="1"/>
  <c r="M691" i="1"/>
  <c r="AL690" i="1"/>
  <c r="AO690" i="1" s="1"/>
  <c r="AK690" i="1"/>
  <c r="AN690" i="1" s="1"/>
  <c r="Z690" i="1"/>
  <c r="X690" i="1"/>
  <c r="W690" i="1"/>
  <c r="AL689" i="1"/>
  <c r="AO689" i="1" s="1"/>
  <c r="AK689" i="1"/>
  <c r="AN689" i="1" s="1"/>
  <c r="Z689" i="1"/>
  <c r="Y689" i="1"/>
  <c r="W689" i="1"/>
  <c r="V689" i="1"/>
  <c r="U689" i="1"/>
  <c r="R689" i="1"/>
  <c r="X689" i="1" s="1"/>
  <c r="O689" i="1"/>
  <c r="L689" i="1"/>
  <c r="V688" i="1"/>
  <c r="S688" i="1"/>
  <c r="Y688" i="1" s="1"/>
  <c r="M688" i="1"/>
  <c r="V687" i="1"/>
  <c r="S687" i="1"/>
  <c r="Y687" i="1" s="1"/>
  <c r="M687" i="1"/>
  <c r="AL686" i="1"/>
  <c r="AO686" i="1" s="1"/>
  <c r="AK686" i="1"/>
  <c r="AN686" i="1" s="1"/>
  <c r="Z686" i="1"/>
  <c r="X686" i="1"/>
  <c r="W686" i="1"/>
  <c r="AL685" i="1"/>
  <c r="AO685" i="1" s="1"/>
  <c r="AK685" i="1"/>
  <c r="AN685" i="1" s="1"/>
  <c r="Z685" i="1"/>
  <c r="Y685" i="1"/>
  <c r="AA685" i="1" s="1"/>
  <c r="W685" i="1"/>
  <c r="V685" i="1"/>
  <c r="U685" i="1"/>
  <c r="R685" i="1"/>
  <c r="X685" i="1" s="1"/>
  <c r="O685" i="1"/>
  <c r="L685" i="1"/>
  <c r="V684" i="1"/>
  <c r="S684" i="1"/>
  <c r="Y684" i="1" s="1"/>
  <c r="M684" i="1"/>
  <c r="V683" i="1"/>
  <c r="S683" i="1"/>
  <c r="AK683" i="1" s="1"/>
  <c r="AN683" i="1" s="1"/>
  <c r="M683" i="1"/>
  <c r="AL682" i="1"/>
  <c r="AO682" i="1" s="1"/>
  <c r="AK682" i="1"/>
  <c r="AN682" i="1" s="1"/>
  <c r="Z682" i="1"/>
  <c r="X682" i="1"/>
  <c r="W682" i="1"/>
  <c r="AL681" i="1"/>
  <c r="AO681" i="1" s="1"/>
  <c r="AK681" i="1"/>
  <c r="AN681" i="1" s="1"/>
  <c r="Z681" i="1"/>
  <c r="Y681" i="1"/>
  <c r="W681" i="1"/>
  <c r="V681" i="1"/>
  <c r="U681" i="1"/>
  <c r="R681" i="1"/>
  <c r="X681" i="1" s="1"/>
  <c r="O681" i="1"/>
  <c r="L681" i="1"/>
  <c r="V680" i="1"/>
  <c r="S680" i="1"/>
  <c r="Y680" i="1" s="1"/>
  <c r="M680" i="1"/>
  <c r="V679" i="1"/>
  <c r="S679" i="1"/>
  <c r="M679" i="1"/>
  <c r="AL678" i="1"/>
  <c r="AO678" i="1" s="1"/>
  <c r="AK678" i="1"/>
  <c r="AN678" i="1" s="1"/>
  <c r="Z678" i="1"/>
  <c r="X678" i="1"/>
  <c r="W678" i="1"/>
  <c r="AL677" i="1"/>
  <c r="AO677" i="1" s="1"/>
  <c r="AK677" i="1"/>
  <c r="AN677" i="1" s="1"/>
  <c r="AA677" i="1"/>
  <c r="Z677" i="1"/>
  <c r="Y677" i="1"/>
  <c r="W677" i="1"/>
  <c r="V677" i="1"/>
  <c r="U677" i="1"/>
  <c r="R677" i="1"/>
  <c r="X677" i="1" s="1"/>
  <c r="O677" i="1"/>
  <c r="L677" i="1"/>
  <c r="V676" i="1"/>
  <c r="S676" i="1"/>
  <c r="Y676" i="1" s="1"/>
  <c r="M676" i="1"/>
  <c r="AL675" i="1"/>
  <c r="AO675" i="1" s="1"/>
  <c r="AK675" i="1"/>
  <c r="AN675" i="1" s="1"/>
  <c r="Z675" i="1"/>
  <c r="Y675" i="1"/>
  <c r="W675" i="1"/>
  <c r="V675" i="1"/>
  <c r="U675" i="1"/>
  <c r="R675" i="1"/>
  <c r="X675" i="1" s="1"/>
  <c r="O675" i="1"/>
  <c r="L675" i="1"/>
  <c r="Y674" i="1"/>
  <c r="V674" i="1"/>
  <c r="S674" i="1"/>
  <c r="M674" i="1"/>
  <c r="AN673" i="1"/>
  <c r="AL673" i="1"/>
  <c r="AO673" i="1" s="1"/>
  <c r="AK673" i="1"/>
  <c r="Z673" i="1"/>
  <c r="Y673" i="1"/>
  <c r="AA673" i="1" s="1"/>
  <c r="W673" i="1"/>
  <c r="V673" i="1"/>
  <c r="U673" i="1"/>
  <c r="R673" i="1"/>
  <c r="X673" i="1" s="1"/>
  <c r="O673" i="1"/>
  <c r="L673" i="1"/>
  <c r="V672" i="1"/>
  <c r="S672" i="1"/>
  <c r="M672" i="1"/>
  <c r="AL671" i="1"/>
  <c r="AO671" i="1" s="1"/>
  <c r="AK671" i="1"/>
  <c r="AN671" i="1" s="1"/>
  <c r="Z671" i="1"/>
  <c r="Y671" i="1"/>
  <c r="AA671" i="1" s="1"/>
  <c r="X671" i="1"/>
  <c r="W671" i="1"/>
  <c r="V671" i="1"/>
  <c r="U671" i="1"/>
  <c r="R671" i="1"/>
  <c r="O671" i="1"/>
  <c r="L671" i="1"/>
  <c r="V670" i="1"/>
  <c r="S670" i="1"/>
  <c r="M670" i="1"/>
  <c r="AL669" i="1"/>
  <c r="AO669" i="1" s="1"/>
  <c r="AK669" i="1"/>
  <c r="AN669" i="1" s="1"/>
  <c r="AA669" i="1"/>
  <c r="Z669" i="1"/>
  <c r="Y669" i="1"/>
  <c r="W669" i="1"/>
  <c r="V669" i="1"/>
  <c r="U669" i="1"/>
  <c r="R669" i="1"/>
  <c r="X669" i="1" s="1"/>
  <c r="O669" i="1"/>
  <c r="L669" i="1"/>
  <c r="V668" i="1"/>
  <c r="S668" i="1"/>
  <c r="Y668" i="1" s="1"/>
  <c r="M668" i="1"/>
  <c r="AK668" i="1" s="1"/>
  <c r="AN668" i="1" s="1"/>
  <c r="AL667" i="1"/>
  <c r="AO667" i="1" s="1"/>
  <c r="AK667" i="1"/>
  <c r="AN667" i="1" s="1"/>
  <c r="Z667" i="1"/>
  <c r="Y667" i="1"/>
  <c r="W667" i="1"/>
  <c r="V667" i="1"/>
  <c r="U667" i="1"/>
  <c r="R667" i="1"/>
  <c r="X667" i="1" s="1"/>
  <c r="O667" i="1"/>
  <c r="L667" i="1"/>
  <c r="V666" i="1"/>
  <c r="S666" i="1"/>
  <c r="M666" i="1"/>
  <c r="AL665" i="1"/>
  <c r="AO665" i="1" s="1"/>
  <c r="AK665" i="1"/>
  <c r="AN665" i="1" s="1"/>
  <c r="Z665" i="1"/>
  <c r="Y665" i="1"/>
  <c r="AA665" i="1" s="1"/>
  <c r="W665" i="1"/>
  <c r="V665" i="1"/>
  <c r="U665" i="1"/>
  <c r="R665" i="1"/>
  <c r="X665" i="1" s="1"/>
  <c r="O665" i="1"/>
  <c r="L665" i="1"/>
  <c r="V664" i="1"/>
  <c r="S664" i="1"/>
  <c r="M664" i="1"/>
  <c r="AM663" i="1"/>
  <c r="AP663" i="1" s="1"/>
  <c r="AL663" i="1"/>
  <c r="AO663" i="1" s="1"/>
  <c r="AK663" i="1"/>
  <c r="AN663" i="1" s="1"/>
  <c r="Z663" i="1"/>
  <c r="Y663" i="1"/>
  <c r="X663" i="1"/>
  <c r="W663" i="1"/>
  <c r="V663" i="1"/>
  <c r="U663" i="1"/>
  <c r="R663" i="1"/>
  <c r="O663" i="1"/>
  <c r="L663" i="1"/>
  <c r="V662" i="1"/>
  <c r="S662" i="1"/>
  <c r="M662" i="1"/>
  <c r="AL661" i="1"/>
  <c r="AO661" i="1" s="1"/>
  <c r="AK661" i="1"/>
  <c r="AN661" i="1" s="1"/>
  <c r="Z661" i="1"/>
  <c r="AA661" i="1" s="1"/>
  <c r="Y661" i="1"/>
  <c r="W661" i="1"/>
  <c r="V661" i="1"/>
  <c r="U661" i="1"/>
  <c r="R661" i="1"/>
  <c r="X661" i="1" s="1"/>
  <c r="O661" i="1"/>
  <c r="L661" i="1"/>
  <c r="V660" i="1"/>
  <c r="S660" i="1"/>
  <c r="Y660" i="1" s="1"/>
  <c r="M660" i="1"/>
  <c r="AN659" i="1"/>
  <c r="AL659" i="1"/>
  <c r="AO659" i="1" s="1"/>
  <c r="AK659" i="1"/>
  <c r="Z659" i="1"/>
  <c r="Y659" i="1"/>
  <c r="W659" i="1"/>
  <c r="V659" i="1"/>
  <c r="U659" i="1"/>
  <c r="R659" i="1"/>
  <c r="X659" i="1" s="1"/>
  <c r="O659" i="1"/>
  <c r="L659" i="1"/>
  <c r="V658" i="1"/>
  <c r="S658" i="1"/>
  <c r="AK658" i="1" s="1"/>
  <c r="AN658" i="1" s="1"/>
  <c r="M658" i="1"/>
  <c r="AL657" i="1"/>
  <c r="AO657" i="1" s="1"/>
  <c r="AK657" i="1"/>
  <c r="AN657" i="1" s="1"/>
  <c r="Z657" i="1"/>
  <c r="Y657" i="1"/>
  <c r="AA657" i="1" s="1"/>
  <c r="W657" i="1"/>
  <c r="V657" i="1"/>
  <c r="U657" i="1"/>
  <c r="R657" i="1"/>
  <c r="X657" i="1" s="1"/>
  <c r="O657" i="1"/>
  <c r="L657" i="1"/>
  <c r="T656" i="1"/>
  <c r="S656" i="1"/>
  <c r="N656" i="1"/>
  <c r="M656" i="1"/>
  <c r="AK656" i="1" s="1"/>
  <c r="AN656" i="1" s="1"/>
  <c r="V655" i="1"/>
  <c r="S655" i="1"/>
  <c r="M655" i="1"/>
  <c r="V654" i="1"/>
  <c r="S654" i="1"/>
  <c r="M654" i="1"/>
  <c r="V653" i="1"/>
  <c r="S653" i="1"/>
  <c r="M653" i="1"/>
  <c r="AL652" i="1"/>
  <c r="AO652" i="1" s="1"/>
  <c r="AK652" i="1"/>
  <c r="AN652" i="1" s="1"/>
  <c r="Z652" i="1"/>
  <c r="Y652" i="1"/>
  <c r="X652" i="1"/>
  <c r="W652" i="1"/>
  <c r="V652" i="1"/>
  <c r="U652" i="1"/>
  <c r="R652" i="1"/>
  <c r="O652" i="1"/>
  <c r="L652" i="1"/>
  <c r="V651" i="1"/>
  <c r="S651" i="1"/>
  <c r="Y651" i="1" s="1"/>
  <c r="M651" i="1"/>
  <c r="AK651" i="1" s="1"/>
  <c r="AN651" i="1" s="1"/>
  <c r="V650" i="1"/>
  <c r="S650" i="1"/>
  <c r="M650" i="1"/>
  <c r="V649" i="1"/>
  <c r="S649" i="1"/>
  <c r="M649" i="1"/>
  <c r="AL648" i="1"/>
  <c r="AO648" i="1" s="1"/>
  <c r="AK648" i="1"/>
  <c r="AN648" i="1" s="1"/>
  <c r="Z648" i="1"/>
  <c r="AA648" i="1" s="1"/>
  <c r="Y648" i="1"/>
  <c r="X648" i="1"/>
  <c r="W648" i="1"/>
  <c r="V648" i="1"/>
  <c r="U648" i="1"/>
  <c r="R648" i="1"/>
  <c r="O648" i="1"/>
  <c r="L648" i="1"/>
  <c r="V647" i="1"/>
  <c r="S647" i="1"/>
  <c r="AK647" i="1" s="1"/>
  <c r="AN647" i="1" s="1"/>
  <c r="M647" i="1"/>
  <c r="V646" i="1"/>
  <c r="S646" i="1"/>
  <c r="Y646" i="1" s="1"/>
  <c r="M646" i="1"/>
  <c r="Y645" i="1"/>
  <c r="V645" i="1"/>
  <c r="S645" i="1"/>
  <c r="AK645" i="1" s="1"/>
  <c r="AN645" i="1" s="1"/>
  <c r="M645" i="1"/>
  <c r="AL644" i="1"/>
  <c r="AO644" i="1" s="1"/>
  <c r="AK644" i="1"/>
  <c r="AN644" i="1" s="1"/>
  <c r="Z644" i="1"/>
  <c r="Y644" i="1"/>
  <c r="W644" i="1"/>
  <c r="V644" i="1"/>
  <c r="U644" i="1"/>
  <c r="R644" i="1"/>
  <c r="X644" i="1" s="1"/>
  <c r="O644" i="1"/>
  <c r="L644" i="1"/>
  <c r="V643" i="1"/>
  <c r="S643" i="1"/>
  <c r="M643" i="1"/>
  <c r="Y642" i="1"/>
  <c r="V642" i="1"/>
  <c r="S642" i="1"/>
  <c r="AK642" i="1" s="1"/>
  <c r="AN642" i="1" s="1"/>
  <c r="M642" i="1"/>
  <c r="V641" i="1"/>
  <c r="S641" i="1"/>
  <c r="M641" i="1"/>
  <c r="AO640" i="1"/>
  <c r="AL640" i="1"/>
  <c r="AK640" i="1"/>
  <c r="AN640" i="1" s="1"/>
  <c r="Z640" i="1"/>
  <c r="Y640" i="1"/>
  <c r="W640" i="1"/>
  <c r="V640" i="1"/>
  <c r="U640" i="1"/>
  <c r="R640" i="1"/>
  <c r="X640" i="1" s="1"/>
  <c r="O640" i="1"/>
  <c r="AM640" i="1" s="1"/>
  <c r="AP640" i="1" s="1"/>
  <c r="L640" i="1"/>
  <c r="Y639" i="1"/>
  <c r="V639" i="1"/>
  <c r="S639" i="1"/>
  <c r="M639" i="1"/>
  <c r="AK639" i="1" s="1"/>
  <c r="AN639" i="1" s="1"/>
  <c r="V638" i="1"/>
  <c r="S638" i="1"/>
  <c r="Y638" i="1" s="1"/>
  <c r="M638" i="1"/>
  <c r="V637" i="1"/>
  <c r="S637" i="1"/>
  <c r="Y637" i="1" s="1"/>
  <c r="M637" i="1"/>
  <c r="AK637" i="1" s="1"/>
  <c r="AN637" i="1" s="1"/>
  <c r="AL636" i="1"/>
  <c r="AO636" i="1" s="1"/>
  <c r="AK636" i="1"/>
  <c r="AN636" i="1" s="1"/>
  <c r="Z636" i="1"/>
  <c r="Y636" i="1"/>
  <c r="W636" i="1"/>
  <c r="V636" i="1"/>
  <c r="U636" i="1"/>
  <c r="AM636" i="1" s="1"/>
  <c r="AP636" i="1" s="1"/>
  <c r="R636" i="1"/>
  <c r="X636" i="1" s="1"/>
  <c r="O636" i="1"/>
  <c r="L636" i="1"/>
  <c r="V635" i="1"/>
  <c r="S635" i="1"/>
  <c r="Y635" i="1" s="1"/>
  <c r="M635" i="1"/>
  <c r="V634" i="1"/>
  <c r="S634" i="1"/>
  <c r="Y634" i="1" s="1"/>
  <c r="M634" i="1"/>
  <c r="V633" i="1"/>
  <c r="S633" i="1"/>
  <c r="Y633" i="1" s="1"/>
  <c r="M633" i="1"/>
  <c r="AO632" i="1"/>
  <c r="AL632" i="1"/>
  <c r="AK632" i="1"/>
  <c r="AN632" i="1" s="1"/>
  <c r="Z632" i="1"/>
  <c r="Y632" i="1"/>
  <c r="X632" i="1"/>
  <c r="W632" i="1"/>
  <c r="V632" i="1"/>
  <c r="U632" i="1"/>
  <c r="R632" i="1"/>
  <c r="O632" i="1"/>
  <c r="L632" i="1"/>
  <c r="Y631" i="1"/>
  <c r="V631" i="1"/>
  <c r="S631" i="1"/>
  <c r="M631" i="1"/>
  <c r="AK631" i="1" s="1"/>
  <c r="AN631" i="1" s="1"/>
  <c r="V630" i="1"/>
  <c r="S630" i="1"/>
  <c r="Y630" i="1" s="1"/>
  <c r="M630" i="1"/>
  <c r="V629" i="1"/>
  <c r="S629" i="1"/>
  <c r="Y629" i="1" s="1"/>
  <c r="M629" i="1"/>
  <c r="AL628" i="1"/>
  <c r="AO628" i="1" s="1"/>
  <c r="AK628" i="1"/>
  <c r="AN628" i="1" s="1"/>
  <c r="Z628" i="1"/>
  <c r="Y628" i="1"/>
  <c r="W628" i="1"/>
  <c r="V628" i="1"/>
  <c r="U628" i="1"/>
  <c r="R628" i="1"/>
  <c r="X628" i="1" s="1"/>
  <c r="O628" i="1"/>
  <c r="L628" i="1"/>
  <c r="V627" i="1"/>
  <c r="S627" i="1"/>
  <c r="Y627" i="1" s="1"/>
  <c r="M627" i="1"/>
  <c r="V626" i="1"/>
  <c r="S626" i="1"/>
  <c r="M626" i="1"/>
  <c r="V625" i="1"/>
  <c r="S625" i="1"/>
  <c r="Y625" i="1" s="1"/>
  <c r="M625" i="1"/>
  <c r="AL624" i="1"/>
  <c r="AO624" i="1" s="1"/>
  <c r="AK624" i="1"/>
  <c r="AN624" i="1" s="1"/>
  <c r="Z624" i="1"/>
  <c r="Y624" i="1"/>
  <c r="W624" i="1"/>
  <c r="V624" i="1"/>
  <c r="U624" i="1"/>
  <c r="R624" i="1"/>
  <c r="X624" i="1" s="1"/>
  <c r="O624" i="1"/>
  <c r="L624" i="1"/>
  <c r="V623" i="1"/>
  <c r="S623" i="1"/>
  <c r="Y623" i="1" s="1"/>
  <c r="M623" i="1"/>
  <c r="V622" i="1"/>
  <c r="S622" i="1"/>
  <c r="Y622" i="1" s="1"/>
  <c r="M622" i="1"/>
  <c r="AO621" i="1"/>
  <c r="AL621" i="1"/>
  <c r="AK621" i="1"/>
  <c r="AN621" i="1" s="1"/>
  <c r="Z621" i="1"/>
  <c r="Y621" i="1"/>
  <c r="AA621" i="1" s="1"/>
  <c r="W621" i="1"/>
  <c r="V621" i="1"/>
  <c r="U621" i="1"/>
  <c r="R621" i="1"/>
  <c r="X621" i="1" s="1"/>
  <c r="O621" i="1"/>
  <c r="L621" i="1"/>
  <c r="V620" i="1"/>
  <c r="S620" i="1"/>
  <c r="Y620" i="1" s="1"/>
  <c r="M620" i="1"/>
  <c r="V619" i="1"/>
  <c r="S619" i="1"/>
  <c r="M619" i="1"/>
  <c r="Y618" i="1"/>
  <c r="V618" i="1"/>
  <c r="S618" i="1"/>
  <c r="M618" i="1"/>
  <c r="AL617" i="1"/>
  <c r="AO617" i="1" s="1"/>
  <c r="AK617" i="1"/>
  <c r="AN617" i="1" s="1"/>
  <c r="Z617" i="1"/>
  <c r="Y617" i="1"/>
  <c r="W617" i="1"/>
  <c r="V617" i="1"/>
  <c r="U617" i="1"/>
  <c r="R617" i="1"/>
  <c r="X617" i="1" s="1"/>
  <c r="O617" i="1"/>
  <c r="L617" i="1"/>
  <c r="V616" i="1"/>
  <c r="S616" i="1"/>
  <c r="M616" i="1"/>
  <c r="V615" i="1"/>
  <c r="S615" i="1"/>
  <c r="Y615" i="1" s="1"/>
  <c r="M615" i="1"/>
  <c r="AL614" i="1"/>
  <c r="AO614" i="1" s="1"/>
  <c r="AK614" i="1"/>
  <c r="AN614" i="1" s="1"/>
  <c r="Z614" i="1"/>
  <c r="Y614" i="1"/>
  <c r="AA614" i="1" s="1"/>
  <c r="W614" i="1"/>
  <c r="V614" i="1"/>
  <c r="U614" i="1"/>
  <c r="R614" i="1"/>
  <c r="X614" i="1" s="1"/>
  <c r="O614" i="1"/>
  <c r="L614" i="1"/>
  <c r="V613" i="1"/>
  <c r="S613" i="1"/>
  <c r="Y613" i="1" s="1"/>
  <c r="M613" i="1"/>
  <c r="V612" i="1"/>
  <c r="S612" i="1"/>
  <c r="Y612" i="1" s="1"/>
  <c r="M612" i="1"/>
  <c r="AL611" i="1"/>
  <c r="AO611" i="1" s="1"/>
  <c r="AK611" i="1"/>
  <c r="AN611" i="1" s="1"/>
  <c r="Z611" i="1"/>
  <c r="Y611" i="1"/>
  <c r="W611" i="1"/>
  <c r="V611" i="1"/>
  <c r="U611" i="1"/>
  <c r="R611" i="1"/>
  <c r="X611" i="1" s="1"/>
  <c r="O611" i="1"/>
  <c r="L611" i="1"/>
  <c r="Y610" i="1"/>
  <c r="V610" i="1"/>
  <c r="S610" i="1"/>
  <c r="M610" i="1"/>
  <c r="V609" i="1"/>
  <c r="S609" i="1"/>
  <c r="M609" i="1"/>
  <c r="AL608" i="1"/>
  <c r="AO608" i="1" s="1"/>
  <c r="AK608" i="1"/>
  <c r="AN608" i="1" s="1"/>
  <c r="Z608" i="1"/>
  <c r="Y608" i="1"/>
  <c r="W608" i="1"/>
  <c r="V608" i="1"/>
  <c r="U608" i="1"/>
  <c r="AM608" i="1" s="1"/>
  <c r="AP608" i="1" s="1"/>
  <c r="R608" i="1"/>
  <c r="X608" i="1" s="1"/>
  <c r="O608" i="1"/>
  <c r="L608" i="1"/>
  <c r="V607" i="1"/>
  <c r="S607" i="1"/>
  <c r="Y607" i="1" s="1"/>
  <c r="M607" i="1"/>
  <c r="V606" i="1"/>
  <c r="S606" i="1"/>
  <c r="M606" i="1"/>
  <c r="V605" i="1"/>
  <c r="S605" i="1"/>
  <c r="M605" i="1"/>
  <c r="AL604" i="1"/>
  <c r="AO604" i="1" s="1"/>
  <c r="AK604" i="1"/>
  <c r="AN604" i="1" s="1"/>
  <c r="Z604" i="1"/>
  <c r="Y604" i="1"/>
  <c r="W604" i="1"/>
  <c r="V604" i="1"/>
  <c r="U604" i="1"/>
  <c r="R604" i="1"/>
  <c r="X604" i="1" s="1"/>
  <c r="O604" i="1"/>
  <c r="L604" i="1"/>
  <c r="V603" i="1"/>
  <c r="S603" i="1"/>
  <c r="M603" i="1"/>
  <c r="V602" i="1"/>
  <c r="S602" i="1"/>
  <c r="M602" i="1"/>
  <c r="AL601" i="1"/>
  <c r="AO601" i="1" s="1"/>
  <c r="AK601" i="1"/>
  <c r="AN601" i="1" s="1"/>
  <c r="Z601" i="1"/>
  <c r="Y601" i="1"/>
  <c r="AA601" i="1" s="1"/>
  <c r="W601" i="1"/>
  <c r="V601" i="1"/>
  <c r="U601" i="1"/>
  <c r="R601" i="1"/>
  <c r="X601" i="1" s="1"/>
  <c r="O601" i="1"/>
  <c r="L601" i="1"/>
  <c r="V600" i="1"/>
  <c r="S600" i="1"/>
  <c r="M600" i="1"/>
  <c r="V599" i="1"/>
  <c r="S599" i="1"/>
  <c r="Y599" i="1" s="1"/>
  <c r="M599" i="1"/>
  <c r="AK599" i="1" s="1"/>
  <c r="AN599" i="1" s="1"/>
  <c r="V598" i="1"/>
  <c r="S598" i="1"/>
  <c r="M598" i="1"/>
  <c r="AL597" i="1"/>
  <c r="AO597" i="1" s="1"/>
  <c r="AK597" i="1"/>
  <c r="AN597" i="1" s="1"/>
  <c r="Z597" i="1"/>
  <c r="Y597" i="1"/>
  <c r="W597" i="1"/>
  <c r="V597" i="1"/>
  <c r="U597" i="1"/>
  <c r="AM597" i="1" s="1"/>
  <c r="AP597" i="1" s="1"/>
  <c r="R597" i="1"/>
  <c r="X597" i="1" s="1"/>
  <c r="O597" i="1"/>
  <c r="L597" i="1"/>
  <c r="V596" i="1"/>
  <c r="S596" i="1"/>
  <c r="Y596" i="1" s="1"/>
  <c r="M596" i="1"/>
  <c r="V595" i="1"/>
  <c r="S595" i="1"/>
  <c r="M595" i="1"/>
  <c r="AL594" i="1"/>
  <c r="AO594" i="1" s="1"/>
  <c r="AK594" i="1"/>
  <c r="AN594" i="1" s="1"/>
  <c r="Z594" i="1"/>
  <c r="Y594" i="1"/>
  <c r="W594" i="1"/>
  <c r="V594" i="1"/>
  <c r="U594" i="1"/>
  <c r="R594" i="1"/>
  <c r="X594" i="1" s="1"/>
  <c r="O594" i="1"/>
  <c r="L594" i="1"/>
  <c r="V593" i="1"/>
  <c r="S593" i="1"/>
  <c r="Y593" i="1" s="1"/>
  <c r="M593" i="1"/>
  <c r="V592" i="1"/>
  <c r="S592" i="1"/>
  <c r="M592" i="1"/>
  <c r="V591" i="1"/>
  <c r="S591" i="1"/>
  <c r="AK591" i="1" s="1"/>
  <c r="AN591" i="1" s="1"/>
  <c r="M591" i="1"/>
  <c r="AL590" i="1"/>
  <c r="AO590" i="1" s="1"/>
  <c r="AK590" i="1"/>
  <c r="AN590" i="1" s="1"/>
  <c r="Z590" i="1"/>
  <c r="Y590" i="1"/>
  <c r="AA590" i="1" s="1"/>
  <c r="X590" i="1"/>
  <c r="W590" i="1"/>
  <c r="V590" i="1"/>
  <c r="U590" i="1"/>
  <c r="R590" i="1"/>
  <c r="O590" i="1"/>
  <c r="L590" i="1"/>
  <c r="V589" i="1"/>
  <c r="S589" i="1"/>
  <c r="M589" i="1"/>
  <c r="V588" i="1"/>
  <c r="S588" i="1"/>
  <c r="Y588" i="1" s="1"/>
  <c r="M588" i="1"/>
  <c r="AL587" i="1"/>
  <c r="AO587" i="1" s="1"/>
  <c r="AK587" i="1"/>
  <c r="AN587" i="1" s="1"/>
  <c r="Z587" i="1"/>
  <c r="Y587" i="1"/>
  <c r="W587" i="1"/>
  <c r="V587" i="1"/>
  <c r="U587" i="1"/>
  <c r="R587" i="1"/>
  <c r="X587" i="1" s="1"/>
  <c r="O587" i="1"/>
  <c r="L587" i="1"/>
  <c r="V586" i="1"/>
  <c r="S586" i="1"/>
  <c r="AK586" i="1" s="1"/>
  <c r="AN586" i="1" s="1"/>
  <c r="M586" i="1"/>
  <c r="V585" i="1"/>
  <c r="S585" i="1"/>
  <c r="AK585" i="1" s="1"/>
  <c r="AN585" i="1" s="1"/>
  <c r="M585" i="1"/>
  <c r="V584" i="1"/>
  <c r="S584" i="1"/>
  <c r="M584" i="1"/>
  <c r="AL583" i="1"/>
  <c r="AO583" i="1" s="1"/>
  <c r="AK583" i="1"/>
  <c r="AN583" i="1" s="1"/>
  <c r="Z583" i="1"/>
  <c r="Y583" i="1"/>
  <c r="W583" i="1"/>
  <c r="V583" i="1"/>
  <c r="U583" i="1"/>
  <c r="R583" i="1"/>
  <c r="X583" i="1" s="1"/>
  <c r="O583" i="1"/>
  <c r="L583" i="1"/>
  <c r="V582" i="1"/>
  <c r="S582" i="1"/>
  <c r="Y582" i="1" s="1"/>
  <c r="M582" i="1"/>
  <c r="V581" i="1"/>
  <c r="S581" i="1"/>
  <c r="M581" i="1"/>
  <c r="AN580" i="1"/>
  <c r="AL580" i="1"/>
  <c r="AO580" i="1" s="1"/>
  <c r="AK580" i="1"/>
  <c r="Z580" i="1"/>
  <c r="Y580" i="1"/>
  <c r="W580" i="1"/>
  <c r="V580" i="1"/>
  <c r="U580" i="1"/>
  <c r="R580" i="1"/>
  <c r="X580" i="1" s="1"/>
  <c r="O580" i="1"/>
  <c r="L580" i="1"/>
  <c r="AK579" i="1"/>
  <c r="AN579" i="1" s="1"/>
  <c r="Y579" i="1"/>
  <c r="V579" i="1"/>
  <c r="S579" i="1"/>
  <c r="M579" i="1"/>
  <c r="V578" i="1"/>
  <c r="S578" i="1"/>
  <c r="M578" i="1"/>
  <c r="AO577" i="1"/>
  <c r="AL577" i="1"/>
  <c r="AK577" i="1"/>
  <c r="AN577" i="1" s="1"/>
  <c r="Z577" i="1"/>
  <c r="Y577" i="1"/>
  <c r="AA577" i="1" s="1"/>
  <c r="W577" i="1"/>
  <c r="V577" i="1"/>
  <c r="U577" i="1"/>
  <c r="R577" i="1"/>
  <c r="X577" i="1" s="1"/>
  <c r="O577" i="1"/>
  <c r="L577" i="1"/>
  <c r="Y576" i="1"/>
  <c r="V576" i="1"/>
  <c r="S576" i="1"/>
  <c r="M576" i="1"/>
  <c r="V575" i="1"/>
  <c r="S575" i="1"/>
  <c r="M575" i="1"/>
  <c r="AN574" i="1"/>
  <c r="AL574" i="1"/>
  <c r="AO574" i="1" s="1"/>
  <c r="AK574" i="1"/>
  <c r="Z574" i="1"/>
  <c r="Y574" i="1"/>
  <c r="W574" i="1"/>
  <c r="V574" i="1"/>
  <c r="U574" i="1"/>
  <c r="R574" i="1"/>
  <c r="X574" i="1" s="1"/>
  <c r="O574" i="1"/>
  <c r="L574" i="1"/>
  <c r="AK573" i="1"/>
  <c r="AN573" i="1" s="1"/>
  <c r="Y573" i="1"/>
  <c r="V573" i="1"/>
  <c r="S573" i="1"/>
  <c r="M573" i="1"/>
  <c r="V572" i="1"/>
  <c r="S572" i="1"/>
  <c r="M572" i="1"/>
  <c r="AO571" i="1"/>
  <c r="AL571" i="1"/>
  <c r="AK571" i="1"/>
  <c r="AN571" i="1" s="1"/>
  <c r="Z571" i="1"/>
  <c r="Y571" i="1"/>
  <c r="AA571" i="1" s="1"/>
  <c r="W571" i="1"/>
  <c r="V571" i="1"/>
  <c r="U571" i="1"/>
  <c r="R571" i="1"/>
  <c r="X571" i="1" s="1"/>
  <c r="O571" i="1"/>
  <c r="AM571" i="1" s="1"/>
  <c r="AP571" i="1" s="1"/>
  <c r="L571" i="1"/>
  <c r="Y570" i="1"/>
  <c r="V570" i="1"/>
  <c r="S570" i="1"/>
  <c r="M570" i="1"/>
  <c r="V569" i="1"/>
  <c r="S569" i="1"/>
  <c r="AK569" i="1" s="1"/>
  <c r="AN569" i="1" s="1"/>
  <c r="M569" i="1"/>
  <c r="V568" i="1"/>
  <c r="S568" i="1"/>
  <c r="Y568" i="1" s="1"/>
  <c r="M568" i="1"/>
  <c r="AK568" i="1" s="1"/>
  <c r="AN568" i="1" s="1"/>
  <c r="AL567" i="1"/>
  <c r="AO567" i="1" s="1"/>
  <c r="AK567" i="1"/>
  <c r="AN567" i="1" s="1"/>
  <c r="Z567" i="1"/>
  <c r="Y567" i="1"/>
  <c r="W567" i="1"/>
  <c r="V567" i="1"/>
  <c r="U567" i="1"/>
  <c r="R567" i="1"/>
  <c r="X567" i="1" s="1"/>
  <c r="O567" i="1"/>
  <c r="L567" i="1"/>
  <c r="T566" i="1"/>
  <c r="T565" i="1" s="1"/>
  <c r="S566" i="1"/>
  <c r="N566" i="1"/>
  <c r="M566" i="1"/>
  <c r="M565" i="1" s="1"/>
  <c r="V564" i="1"/>
  <c r="S564" i="1"/>
  <c r="Y564" i="1" s="1"/>
  <c r="M564" i="1"/>
  <c r="AK564" i="1" s="1"/>
  <c r="AN564" i="1" s="1"/>
  <c r="AL563" i="1"/>
  <c r="AO563" i="1" s="1"/>
  <c r="AK563" i="1"/>
  <c r="AN563" i="1" s="1"/>
  <c r="Z563" i="1"/>
  <c r="Y563" i="1"/>
  <c r="W563" i="1"/>
  <c r="V563" i="1"/>
  <c r="U563" i="1"/>
  <c r="AM563" i="1" s="1"/>
  <c r="AP563" i="1" s="1"/>
  <c r="R563" i="1"/>
  <c r="X563" i="1" s="1"/>
  <c r="O563" i="1"/>
  <c r="L563" i="1"/>
  <c r="V562" i="1"/>
  <c r="S562" i="1"/>
  <c r="Y562" i="1" s="1"/>
  <c r="M562" i="1"/>
  <c r="V561" i="1"/>
  <c r="S561" i="1"/>
  <c r="Y561" i="1" s="1"/>
  <c r="M561" i="1"/>
  <c r="AL560" i="1"/>
  <c r="AO560" i="1" s="1"/>
  <c r="AK560" i="1"/>
  <c r="AN560" i="1" s="1"/>
  <c r="Z560" i="1"/>
  <c r="X560" i="1"/>
  <c r="W560" i="1"/>
  <c r="AL559" i="1"/>
  <c r="AO559" i="1" s="1"/>
  <c r="AK559" i="1"/>
  <c r="AN559" i="1" s="1"/>
  <c r="Z559" i="1"/>
  <c r="Y559" i="1"/>
  <c r="AA559" i="1" s="1"/>
  <c r="W559" i="1"/>
  <c r="V559" i="1"/>
  <c r="U559" i="1"/>
  <c r="AM560" i="1" s="1"/>
  <c r="AP560" i="1" s="1"/>
  <c r="R559" i="1"/>
  <c r="X559" i="1" s="1"/>
  <c r="O559" i="1"/>
  <c r="L559" i="1"/>
  <c r="V558" i="1"/>
  <c r="S558" i="1"/>
  <c r="AK558" i="1" s="1"/>
  <c r="AN558" i="1" s="1"/>
  <c r="M558" i="1"/>
  <c r="AL557" i="1"/>
  <c r="AO557" i="1" s="1"/>
  <c r="AK557" i="1"/>
  <c r="AN557" i="1" s="1"/>
  <c r="Z557" i="1"/>
  <c r="Y557" i="1"/>
  <c r="W557" i="1"/>
  <c r="V557" i="1"/>
  <c r="U557" i="1"/>
  <c r="R557" i="1"/>
  <c r="X557" i="1" s="1"/>
  <c r="O557" i="1"/>
  <c r="O556" i="1" s="1"/>
  <c r="L557" i="1"/>
  <c r="T556" i="1"/>
  <c r="S556" i="1"/>
  <c r="N556" i="1"/>
  <c r="M556" i="1"/>
  <c r="Y555" i="1"/>
  <c r="V555" i="1"/>
  <c r="S555" i="1"/>
  <c r="M555" i="1"/>
  <c r="V554" i="1"/>
  <c r="S554" i="1"/>
  <c r="M554" i="1"/>
  <c r="Y553" i="1"/>
  <c r="V553" i="1"/>
  <c r="S553" i="1"/>
  <c r="M553" i="1"/>
  <c r="AK553" i="1" s="1"/>
  <c r="AN553" i="1" s="1"/>
  <c r="V552" i="1"/>
  <c r="S552" i="1"/>
  <c r="M552" i="1"/>
  <c r="AO551" i="1"/>
  <c r="AL551" i="1"/>
  <c r="AK551" i="1"/>
  <c r="AN551" i="1" s="1"/>
  <c r="Z551" i="1"/>
  <c r="Y551" i="1"/>
  <c r="W551" i="1"/>
  <c r="V551" i="1"/>
  <c r="U551" i="1"/>
  <c r="R551" i="1"/>
  <c r="X551" i="1" s="1"/>
  <c r="O551" i="1"/>
  <c r="AM551" i="1" s="1"/>
  <c r="AP551" i="1" s="1"/>
  <c r="L551" i="1"/>
  <c r="Y550" i="1"/>
  <c r="V550" i="1"/>
  <c r="S550" i="1"/>
  <c r="M550" i="1"/>
  <c r="V549" i="1"/>
  <c r="S549" i="1"/>
  <c r="M549" i="1"/>
  <c r="V548" i="1"/>
  <c r="S548" i="1"/>
  <c r="AK548" i="1" s="1"/>
  <c r="AN548" i="1" s="1"/>
  <c r="M548" i="1"/>
  <c r="V547" i="1"/>
  <c r="S547" i="1"/>
  <c r="M547" i="1"/>
  <c r="AL546" i="1"/>
  <c r="AO546" i="1" s="1"/>
  <c r="AK546" i="1"/>
  <c r="AN546" i="1" s="1"/>
  <c r="Z546" i="1"/>
  <c r="Y546" i="1"/>
  <c r="AA546" i="1" s="1"/>
  <c r="W546" i="1"/>
  <c r="V546" i="1"/>
  <c r="U546" i="1"/>
  <c r="R546" i="1"/>
  <c r="X546" i="1" s="1"/>
  <c r="O546" i="1"/>
  <c r="AM546" i="1" s="1"/>
  <c r="AP546" i="1" s="1"/>
  <c r="L546" i="1"/>
  <c r="V545" i="1"/>
  <c r="S545" i="1"/>
  <c r="Y545" i="1" s="1"/>
  <c r="M545" i="1"/>
  <c r="AK545" i="1" s="1"/>
  <c r="AN545" i="1" s="1"/>
  <c r="V544" i="1"/>
  <c r="S544" i="1"/>
  <c r="AK544" i="1" s="1"/>
  <c r="AN544" i="1" s="1"/>
  <c r="M544" i="1"/>
  <c r="V543" i="1"/>
  <c r="S543" i="1"/>
  <c r="Y543" i="1" s="1"/>
  <c r="M543" i="1"/>
  <c r="AK543" i="1" s="1"/>
  <c r="AN543" i="1" s="1"/>
  <c r="V542" i="1"/>
  <c r="S542" i="1"/>
  <c r="M542" i="1"/>
  <c r="AO541" i="1"/>
  <c r="AL541" i="1"/>
  <c r="AK541" i="1"/>
  <c r="AN541" i="1" s="1"/>
  <c r="Z541" i="1"/>
  <c r="Y541" i="1"/>
  <c r="W541" i="1"/>
  <c r="V541" i="1"/>
  <c r="U541" i="1"/>
  <c r="R541" i="1"/>
  <c r="X541" i="1" s="1"/>
  <c r="O541" i="1"/>
  <c r="L541" i="1"/>
  <c r="V540" i="1"/>
  <c r="S540" i="1"/>
  <c r="Y540" i="1" s="1"/>
  <c r="M540" i="1"/>
  <c r="V539" i="1"/>
  <c r="S539" i="1"/>
  <c r="M539" i="1"/>
  <c r="Y538" i="1"/>
  <c r="V538" i="1"/>
  <c r="S538" i="1"/>
  <c r="M538" i="1"/>
  <c r="V537" i="1"/>
  <c r="S537" i="1"/>
  <c r="M537" i="1"/>
  <c r="V536" i="1"/>
  <c r="S536" i="1"/>
  <c r="Y536" i="1" s="1"/>
  <c r="M536" i="1"/>
  <c r="V535" i="1"/>
  <c r="S535" i="1"/>
  <c r="M535" i="1"/>
  <c r="V534" i="1"/>
  <c r="S534" i="1"/>
  <c r="Y534" i="1" s="1"/>
  <c r="M534" i="1"/>
  <c r="V533" i="1"/>
  <c r="S533" i="1"/>
  <c r="M533" i="1"/>
  <c r="AO532" i="1"/>
  <c r="AL532" i="1"/>
  <c r="AK532" i="1"/>
  <c r="AN532" i="1" s="1"/>
  <c r="Z532" i="1"/>
  <c r="X532" i="1"/>
  <c r="W532" i="1"/>
  <c r="AL531" i="1"/>
  <c r="AO531" i="1" s="1"/>
  <c r="AK531" i="1"/>
  <c r="AN531" i="1" s="1"/>
  <c r="Z531" i="1"/>
  <c r="Y531" i="1"/>
  <c r="W531" i="1"/>
  <c r="V531" i="1"/>
  <c r="U531" i="1"/>
  <c r="R531" i="1"/>
  <c r="X531" i="1" s="1"/>
  <c r="O531" i="1"/>
  <c r="L531" i="1"/>
  <c r="V530" i="1"/>
  <c r="S530" i="1"/>
  <c r="M530" i="1"/>
  <c r="V529" i="1"/>
  <c r="S529" i="1"/>
  <c r="Y529" i="1" s="1"/>
  <c r="M529" i="1"/>
  <c r="V528" i="1"/>
  <c r="S528" i="1"/>
  <c r="Y528" i="1" s="1"/>
  <c r="M528" i="1"/>
  <c r="V527" i="1"/>
  <c r="S527" i="1"/>
  <c r="Y527" i="1" s="1"/>
  <c r="M527" i="1"/>
  <c r="AL526" i="1"/>
  <c r="AO526" i="1" s="1"/>
  <c r="AK526" i="1"/>
  <c r="AN526" i="1" s="1"/>
  <c r="Z526" i="1"/>
  <c r="Y526" i="1"/>
  <c r="AA526" i="1" s="1"/>
  <c r="W526" i="1"/>
  <c r="V526" i="1"/>
  <c r="U526" i="1"/>
  <c r="R526" i="1"/>
  <c r="X526" i="1" s="1"/>
  <c r="O526" i="1"/>
  <c r="L526" i="1"/>
  <c r="V525" i="1"/>
  <c r="S525" i="1"/>
  <c r="Y525" i="1" s="1"/>
  <c r="M525" i="1"/>
  <c r="V524" i="1"/>
  <c r="S524" i="1"/>
  <c r="Y524" i="1" s="1"/>
  <c r="M524" i="1"/>
  <c r="V523" i="1"/>
  <c r="S523" i="1"/>
  <c r="Y523" i="1" s="1"/>
  <c r="M523" i="1"/>
  <c r="Y522" i="1"/>
  <c r="V522" i="1"/>
  <c r="S522" i="1"/>
  <c r="M522" i="1"/>
  <c r="V521" i="1"/>
  <c r="S521" i="1"/>
  <c r="Y521" i="1" s="1"/>
  <c r="M521" i="1"/>
  <c r="V520" i="1"/>
  <c r="S520" i="1"/>
  <c r="Y520" i="1" s="1"/>
  <c r="M520" i="1"/>
  <c r="V519" i="1"/>
  <c r="S519" i="1"/>
  <c r="Y519" i="1" s="1"/>
  <c r="M519" i="1"/>
  <c r="V518" i="1"/>
  <c r="S518" i="1"/>
  <c r="AK518" i="1" s="1"/>
  <c r="AN518" i="1" s="1"/>
  <c r="M518" i="1"/>
  <c r="AL517" i="1"/>
  <c r="AO517" i="1" s="1"/>
  <c r="AK517" i="1"/>
  <c r="AN517" i="1" s="1"/>
  <c r="Z517" i="1"/>
  <c r="X517" i="1"/>
  <c r="W517" i="1"/>
  <c r="AL516" i="1"/>
  <c r="AO516" i="1" s="1"/>
  <c r="AK516" i="1"/>
  <c r="AN516" i="1" s="1"/>
  <c r="Z516" i="1"/>
  <c r="Y516" i="1"/>
  <c r="X516" i="1"/>
  <c r="W516" i="1"/>
  <c r="V516" i="1"/>
  <c r="U516" i="1"/>
  <c r="R516" i="1"/>
  <c r="O516" i="1"/>
  <c r="L516" i="1"/>
  <c r="V515" i="1"/>
  <c r="S515" i="1"/>
  <c r="M515" i="1"/>
  <c r="V514" i="1"/>
  <c r="S514" i="1"/>
  <c r="Y514" i="1" s="1"/>
  <c r="M514" i="1"/>
  <c r="AK514" i="1" s="1"/>
  <c r="AN514" i="1" s="1"/>
  <c r="V513" i="1"/>
  <c r="S513" i="1"/>
  <c r="M513" i="1"/>
  <c r="V512" i="1"/>
  <c r="S512" i="1"/>
  <c r="Y512" i="1" s="1"/>
  <c r="M512" i="1"/>
  <c r="AK512" i="1" s="1"/>
  <c r="AN512" i="1" s="1"/>
  <c r="AL511" i="1"/>
  <c r="AO511" i="1" s="1"/>
  <c r="AK511" i="1"/>
  <c r="AN511" i="1" s="1"/>
  <c r="Z511" i="1"/>
  <c r="Y511" i="1"/>
  <c r="W511" i="1"/>
  <c r="V511" i="1"/>
  <c r="U511" i="1"/>
  <c r="AM511" i="1" s="1"/>
  <c r="AP511" i="1" s="1"/>
  <c r="R511" i="1"/>
  <c r="X511" i="1" s="1"/>
  <c r="O511" i="1"/>
  <c r="L511" i="1"/>
  <c r="V510" i="1"/>
  <c r="S510" i="1"/>
  <c r="M510" i="1"/>
  <c r="Y509" i="1"/>
  <c r="V509" i="1"/>
  <c r="S509" i="1"/>
  <c r="M509" i="1"/>
  <c r="V508" i="1"/>
  <c r="S508" i="1"/>
  <c r="M508" i="1"/>
  <c r="V507" i="1"/>
  <c r="S507" i="1"/>
  <c r="M507" i="1"/>
  <c r="AN506" i="1"/>
  <c r="AL506" i="1"/>
  <c r="AO506" i="1" s="1"/>
  <c r="AK506" i="1"/>
  <c r="Z506" i="1"/>
  <c r="Y506" i="1"/>
  <c r="AA506" i="1" s="1"/>
  <c r="W506" i="1"/>
  <c r="V506" i="1"/>
  <c r="U506" i="1"/>
  <c r="R506" i="1"/>
  <c r="X506" i="1" s="1"/>
  <c r="O506" i="1"/>
  <c r="L506" i="1"/>
  <c r="V505" i="1"/>
  <c r="S505" i="1"/>
  <c r="M505" i="1"/>
  <c r="V504" i="1"/>
  <c r="S504" i="1"/>
  <c r="Y504" i="1" s="1"/>
  <c r="M504" i="1"/>
  <c r="AK504" i="1" s="1"/>
  <c r="AN504" i="1" s="1"/>
  <c r="V503" i="1"/>
  <c r="S503" i="1"/>
  <c r="AK503" i="1" s="1"/>
  <c r="AN503" i="1" s="1"/>
  <c r="M503" i="1"/>
  <c r="V502" i="1"/>
  <c r="S502" i="1"/>
  <c r="Y502" i="1" s="1"/>
  <c r="M502" i="1"/>
  <c r="AN501" i="1"/>
  <c r="AL501" i="1"/>
  <c r="AO501" i="1" s="1"/>
  <c r="AK501" i="1"/>
  <c r="Z501" i="1"/>
  <c r="Y501" i="1"/>
  <c r="W501" i="1"/>
  <c r="V501" i="1"/>
  <c r="U501" i="1"/>
  <c r="R501" i="1"/>
  <c r="X501" i="1" s="1"/>
  <c r="O501" i="1"/>
  <c r="L501" i="1"/>
  <c r="V500" i="1"/>
  <c r="S500" i="1"/>
  <c r="M500" i="1"/>
  <c r="V499" i="1"/>
  <c r="S499" i="1"/>
  <c r="Y499" i="1" s="1"/>
  <c r="M499" i="1"/>
  <c r="AN498" i="1"/>
  <c r="V498" i="1"/>
  <c r="S498" i="1"/>
  <c r="AK498" i="1" s="1"/>
  <c r="M498" i="1"/>
  <c r="V497" i="1"/>
  <c r="S497" i="1"/>
  <c r="Y497" i="1" s="1"/>
  <c r="M497" i="1"/>
  <c r="AK497" i="1" s="1"/>
  <c r="AN497" i="1" s="1"/>
  <c r="AL496" i="1"/>
  <c r="AO496" i="1" s="1"/>
  <c r="AK496" i="1"/>
  <c r="AN496" i="1" s="1"/>
  <c r="Z496" i="1"/>
  <c r="Y496" i="1"/>
  <c r="AA496" i="1" s="1"/>
  <c r="X496" i="1"/>
  <c r="W496" i="1"/>
  <c r="V496" i="1"/>
  <c r="U496" i="1"/>
  <c r="R496" i="1"/>
  <c r="O496" i="1"/>
  <c r="L496" i="1"/>
  <c r="V495" i="1"/>
  <c r="S495" i="1"/>
  <c r="M495" i="1"/>
  <c r="V494" i="1"/>
  <c r="S494" i="1"/>
  <c r="Y494" i="1" s="1"/>
  <c r="M494" i="1"/>
  <c r="V493" i="1"/>
  <c r="S493" i="1"/>
  <c r="M493" i="1"/>
  <c r="V492" i="1"/>
  <c r="S492" i="1"/>
  <c r="Y492" i="1" s="1"/>
  <c r="M492" i="1"/>
  <c r="AL491" i="1"/>
  <c r="AO491" i="1" s="1"/>
  <c r="AK491" i="1"/>
  <c r="AN491" i="1" s="1"/>
  <c r="Z491" i="1"/>
  <c r="Y491" i="1"/>
  <c r="W491" i="1"/>
  <c r="V491" i="1"/>
  <c r="U491" i="1"/>
  <c r="R491" i="1"/>
  <c r="X491" i="1" s="1"/>
  <c r="O491" i="1"/>
  <c r="L491" i="1"/>
  <c r="V490" i="1"/>
  <c r="S490" i="1"/>
  <c r="M490" i="1"/>
  <c r="V489" i="1"/>
  <c r="S489" i="1"/>
  <c r="Y489" i="1" s="1"/>
  <c r="M489" i="1"/>
  <c r="V488" i="1"/>
  <c r="S488" i="1"/>
  <c r="M488" i="1"/>
  <c r="V487" i="1"/>
  <c r="S487" i="1"/>
  <c r="M487" i="1"/>
  <c r="AN486" i="1"/>
  <c r="AL486" i="1"/>
  <c r="AO486" i="1" s="1"/>
  <c r="AK486" i="1"/>
  <c r="Z486" i="1"/>
  <c r="Y486" i="1"/>
  <c r="AA486" i="1" s="1"/>
  <c r="X486" i="1"/>
  <c r="W486" i="1"/>
  <c r="V486" i="1"/>
  <c r="U486" i="1"/>
  <c r="R486" i="1"/>
  <c r="O486" i="1"/>
  <c r="L486" i="1"/>
  <c r="V485" i="1"/>
  <c r="S485" i="1"/>
  <c r="M485" i="1"/>
  <c r="V484" i="1"/>
  <c r="S484" i="1"/>
  <c r="Y484" i="1" s="1"/>
  <c r="M484" i="1"/>
  <c r="V483" i="1"/>
  <c r="S483" i="1"/>
  <c r="M483" i="1"/>
  <c r="V482" i="1"/>
  <c r="S482" i="1"/>
  <c r="Y482" i="1" s="1"/>
  <c r="M482" i="1"/>
  <c r="AL481" i="1"/>
  <c r="AO481" i="1" s="1"/>
  <c r="AK481" i="1"/>
  <c r="AN481" i="1" s="1"/>
  <c r="Z481" i="1"/>
  <c r="Y481" i="1"/>
  <c r="X481" i="1"/>
  <c r="W481" i="1"/>
  <c r="V481" i="1"/>
  <c r="U481" i="1"/>
  <c r="R481" i="1"/>
  <c r="O481" i="1"/>
  <c r="L481" i="1"/>
  <c r="V480" i="1"/>
  <c r="S480" i="1"/>
  <c r="Y480" i="1" s="1"/>
  <c r="M480" i="1"/>
  <c r="V479" i="1"/>
  <c r="S479" i="1"/>
  <c r="Y479" i="1" s="1"/>
  <c r="M479" i="1"/>
  <c r="V478" i="1"/>
  <c r="S478" i="1"/>
  <c r="Y478" i="1" s="1"/>
  <c r="M478" i="1"/>
  <c r="Y477" i="1"/>
  <c r="V477" i="1"/>
  <c r="S477" i="1"/>
  <c r="AK477" i="1" s="1"/>
  <c r="AN477" i="1" s="1"/>
  <c r="M477" i="1"/>
  <c r="V476" i="1"/>
  <c r="S476" i="1"/>
  <c r="Y476" i="1" s="1"/>
  <c r="M476" i="1"/>
  <c r="V475" i="1"/>
  <c r="S475" i="1"/>
  <c r="Y475" i="1" s="1"/>
  <c r="M475" i="1"/>
  <c r="V474" i="1"/>
  <c r="S474" i="1"/>
  <c r="Y474" i="1" s="1"/>
  <c r="M474" i="1"/>
  <c r="AK473" i="1"/>
  <c r="AN473" i="1" s="1"/>
  <c r="V473" i="1"/>
  <c r="S473" i="1"/>
  <c r="Y473" i="1" s="1"/>
  <c r="M473" i="1"/>
  <c r="AL472" i="1"/>
  <c r="AO472" i="1" s="1"/>
  <c r="AK472" i="1"/>
  <c r="AN472" i="1" s="1"/>
  <c r="Z472" i="1"/>
  <c r="X472" i="1"/>
  <c r="W472" i="1"/>
  <c r="AO471" i="1"/>
  <c r="AL471" i="1"/>
  <c r="AK471" i="1"/>
  <c r="AN471" i="1" s="1"/>
  <c r="Z471" i="1"/>
  <c r="Y471" i="1"/>
  <c r="W471" i="1"/>
  <c r="V471" i="1"/>
  <c r="U471" i="1"/>
  <c r="AM471" i="1" s="1"/>
  <c r="AP471" i="1" s="1"/>
  <c r="R471" i="1"/>
  <c r="X471" i="1" s="1"/>
  <c r="O471" i="1"/>
  <c r="L471" i="1"/>
  <c r="V470" i="1"/>
  <c r="S470" i="1"/>
  <c r="M470" i="1"/>
  <c r="V469" i="1"/>
  <c r="S469" i="1"/>
  <c r="M469" i="1"/>
  <c r="V468" i="1"/>
  <c r="S468" i="1"/>
  <c r="Y468" i="1" s="1"/>
  <c r="M468" i="1"/>
  <c r="V467" i="1"/>
  <c r="S467" i="1"/>
  <c r="Y467" i="1" s="1"/>
  <c r="M467" i="1"/>
  <c r="AK467" i="1" s="1"/>
  <c r="AN467" i="1" s="1"/>
  <c r="AL466" i="1"/>
  <c r="AO466" i="1" s="1"/>
  <c r="AK466" i="1"/>
  <c r="AN466" i="1" s="1"/>
  <c r="Z466" i="1"/>
  <c r="Y466" i="1"/>
  <c r="W466" i="1"/>
  <c r="V466" i="1"/>
  <c r="U466" i="1"/>
  <c r="AM466" i="1" s="1"/>
  <c r="AP466" i="1" s="1"/>
  <c r="R466" i="1"/>
  <c r="X466" i="1" s="1"/>
  <c r="O466" i="1"/>
  <c r="L466" i="1"/>
  <c r="V465" i="1"/>
  <c r="S465" i="1"/>
  <c r="Y465" i="1" s="1"/>
  <c r="M465" i="1"/>
  <c r="AK465" i="1" s="1"/>
  <c r="AN465" i="1" s="1"/>
  <c r="V464" i="1"/>
  <c r="S464" i="1"/>
  <c r="M464" i="1"/>
  <c r="V463" i="1"/>
  <c r="S463" i="1"/>
  <c r="Y463" i="1" s="1"/>
  <c r="M463" i="1"/>
  <c r="V462" i="1"/>
  <c r="S462" i="1"/>
  <c r="Y462" i="1" s="1"/>
  <c r="M462" i="1"/>
  <c r="AK462" i="1" s="1"/>
  <c r="AN462" i="1" s="1"/>
  <c r="AL461" i="1"/>
  <c r="AO461" i="1" s="1"/>
  <c r="AK461" i="1"/>
  <c r="AN461" i="1" s="1"/>
  <c r="Z461" i="1"/>
  <c r="Y461" i="1"/>
  <c r="W461" i="1"/>
  <c r="V461" i="1"/>
  <c r="U461" i="1"/>
  <c r="AM461" i="1" s="1"/>
  <c r="AP461" i="1" s="1"/>
  <c r="R461" i="1"/>
  <c r="X461" i="1" s="1"/>
  <c r="O461" i="1"/>
  <c r="L461" i="1"/>
  <c r="V460" i="1"/>
  <c r="S460" i="1"/>
  <c r="Y460" i="1" s="1"/>
  <c r="M460" i="1"/>
  <c r="V459" i="1"/>
  <c r="S459" i="1"/>
  <c r="M459" i="1"/>
  <c r="V458" i="1"/>
  <c r="S458" i="1"/>
  <c r="Y458" i="1" s="1"/>
  <c r="M458" i="1"/>
  <c r="V457" i="1"/>
  <c r="S457" i="1"/>
  <c r="M457" i="1"/>
  <c r="AL456" i="1"/>
  <c r="AO456" i="1" s="1"/>
  <c r="AK456" i="1"/>
  <c r="AN456" i="1" s="1"/>
  <c r="Z456" i="1"/>
  <c r="Y456" i="1"/>
  <c r="W456" i="1"/>
  <c r="V456" i="1"/>
  <c r="U456" i="1"/>
  <c r="AM456" i="1" s="1"/>
  <c r="AP456" i="1" s="1"/>
  <c r="R456" i="1"/>
  <c r="X456" i="1" s="1"/>
  <c r="O456" i="1"/>
  <c r="L456" i="1"/>
  <c r="V455" i="1"/>
  <c r="S455" i="1"/>
  <c r="M455" i="1"/>
  <c r="V454" i="1"/>
  <c r="S454" i="1"/>
  <c r="M454" i="1"/>
  <c r="V453" i="1"/>
  <c r="S453" i="1"/>
  <c r="Y453" i="1" s="1"/>
  <c r="M453" i="1"/>
  <c r="V452" i="1"/>
  <c r="S452" i="1"/>
  <c r="Y452" i="1" s="1"/>
  <c r="M452" i="1"/>
  <c r="AL451" i="1"/>
  <c r="AO451" i="1" s="1"/>
  <c r="AK451" i="1"/>
  <c r="AN451" i="1" s="1"/>
  <c r="Z451" i="1"/>
  <c r="Y451" i="1"/>
  <c r="AA451" i="1" s="1"/>
  <c r="X451" i="1"/>
  <c r="W451" i="1"/>
  <c r="V451" i="1"/>
  <c r="U451" i="1"/>
  <c r="R451" i="1"/>
  <c r="O451" i="1"/>
  <c r="L451" i="1"/>
  <c r="Y450" i="1"/>
  <c r="V450" i="1"/>
  <c r="S450" i="1"/>
  <c r="AK450" i="1" s="1"/>
  <c r="AN450" i="1" s="1"/>
  <c r="M450" i="1"/>
  <c r="V449" i="1"/>
  <c r="S449" i="1"/>
  <c r="M449" i="1"/>
  <c r="V448" i="1"/>
  <c r="S448" i="1"/>
  <c r="Y448" i="1" s="1"/>
  <c r="M448" i="1"/>
  <c r="V447" i="1"/>
  <c r="S447" i="1"/>
  <c r="Y447" i="1" s="1"/>
  <c r="M447" i="1"/>
  <c r="AN446" i="1"/>
  <c r="AL446" i="1"/>
  <c r="AO446" i="1" s="1"/>
  <c r="AK446" i="1"/>
  <c r="Z446" i="1"/>
  <c r="Y446" i="1"/>
  <c r="W446" i="1"/>
  <c r="V446" i="1"/>
  <c r="U446" i="1"/>
  <c r="R446" i="1"/>
  <c r="X446" i="1" s="1"/>
  <c r="O446" i="1"/>
  <c r="L446" i="1"/>
  <c r="V445" i="1"/>
  <c r="S445" i="1"/>
  <c r="Y445" i="1" s="1"/>
  <c r="M445" i="1"/>
  <c r="V444" i="1"/>
  <c r="S444" i="1"/>
  <c r="M444" i="1"/>
  <c r="V443" i="1"/>
  <c r="S443" i="1"/>
  <c r="Y443" i="1" s="1"/>
  <c r="M443" i="1"/>
  <c r="V442" i="1"/>
  <c r="S442" i="1"/>
  <c r="Y442" i="1" s="1"/>
  <c r="M442" i="1"/>
  <c r="AK442" i="1" s="1"/>
  <c r="AN442" i="1" s="1"/>
  <c r="V441" i="1"/>
  <c r="S441" i="1"/>
  <c r="Y441" i="1" s="1"/>
  <c r="M441" i="1"/>
  <c r="V440" i="1"/>
  <c r="S440" i="1"/>
  <c r="M440" i="1"/>
  <c r="V439" i="1"/>
  <c r="S439" i="1"/>
  <c r="Y439" i="1" s="1"/>
  <c r="M439" i="1"/>
  <c r="V438" i="1"/>
  <c r="S438" i="1"/>
  <c r="M438" i="1"/>
  <c r="AO437" i="1"/>
  <c r="AM437" i="1"/>
  <c r="AP437" i="1" s="1"/>
  <c r="AL437" i="1"/>
  <c r="AK437" i="1"/>
  <c r="AN437" i="1" s="1"/>
  <c r="Z437" i="1"/>
  <c r="X437" i="1"/>
  <c r="W437" i="1"/>
  <c r="AO436" i="1"/>
  <c r="AL436" i="1"/>
  <c r="AK436" i="1"/>
  <c r="AN436" i="1" s="1"/>
  <c r="Z436" i="1"/>
  <c r="Y436" i="1"/>
  <c r="X436" i="1"/>
  <c r="W436" i="1"/>
  <c r="V436" i="1"/>
  <c r="U436" i="1"/>
  <c r="R436" i="1"/>
  <c r="O436" i="1"/>
  <c r="L436" i="1"/>
  <c r="V435" i="1"/>
  <c r="S435" i="1"/>
  <c r="Y435" i="1" s="1"/>
  <c r="M435" i="1"/>
  <c r="V434" i="1"/>
  <c r="S434" i="1"/>
  <c r="AK435" i="1" s="1"/>
  <c r="AN435" i="1" s="1"/>
  <c r="M434" i="1"/>
  <c r="Y433" i="1"/>
  <c r="V433" i="1"/>
  <c r="S433" i="1"/>
  <c r="M433" i="1"/>
  <c r="V432" i="1"/>
  <c r="S432" i="1"/>
  <c r="AK433" i="1" s="1"/>
  <c r="AN433" i="1" s="1"/>
  <c r="M432" i="1"/>
  <c r="V431" i="1"/>
  <c r="S431" i="1"/>
  <c r="Y431" i="1" s="1"/>
  <c r="M431" i="1"/>
  <c r="V430" i="1"/>
  <c r="S430" i="1"/>
  <c r="AK431" i="1" s="1"/>
  <c r="AN431" i="1" s="1"/>
  <c r="M430" i="1"/>
  <c r="V429" i="1"/>
  <c r="S429" i="1"/>
  <c r="Y429" i="1" s="1"/>
  <c r="M429" i="1"/>
  <c r="V428" i="1"/>
  <c r="S428" i="1"/>
  <c r="M428" i="1"/>
  <c r="AL427" i="1"/>
  <c r="AO427" i="1" s="1"/>
  <c r="AK427" i="1"/>
  <c r="AN427" i="1" s="1"/>
  <c r="Z427" i="1"/>
  <c r="X427" i="1"/>
  <c r="W427" i="1"/>
  <c r="AL426" i="1"/>
  <c r="AO426" i="1" s="1"/>
  <c r="AK426" i="1"/>
  <c r="AN426" i="1" s="1"/>
  <c r="Z426" i="1"/>
  <c r="Y426" i="1"/>
  <c r="W426" i="1"/>
  <c r="V426" i="1"/>
  <c r="U426" i="1"/>
  <c r="R426" i="1"/>
  <c r="X426" i="1" s="1"/>
  <c r="O426" i="1"/>
  <c r="L426" i="1"/>
  <c r="V425" i="1"/>
  <c r="S425" i="1"/>
  <c r="Y425" i="1" s="1"/>
  <c r="M425" i="1"/>
  <c r="V424" i="1"/>
  <c r="S424" i="1"/>
  <c r="Y424" i="1" s="1"/>
  <c r="M424" i="1"/>
  <c r="V423" i="1"/>
  <c r="S423" i="1"/>
  <c r="Y423" i="1" s="1"/>
  <c r="M423" i="1"/>
  <c r="V422" i="1"/>
  <c r="S422" i="1"/>
  <c r="Y422" i="1" s="1"/>
  <c r="M422" i="1"/>
  <c r="V421" i="1"/>
  <c r="S421" i="1"/>
  <c r="Y421" i="1" s="1"/>
  <c r="M421" i="1"/>
  <c r="Y420" i="1"/>
  <c r="V420" i="1"/>
  <c r="S420" i="1"/>
  <c r="M420" i="1"/>
  <c r="AL419" i="1"/>
  <c r="AO419" i="1" s="1"/>
  <c r="AK419" i="1"/>
  <c r="AN419" i="1" s="1"/>
  <c r="Z419" i="1"/>
  <c r="X419" i="1"/>
  <c r="W419" i="1"/>
  <c r="AL418" i="1"/>
  <c r="AO418" i="1" s="1"/>
  <c r="AK418" i="1"/>
  <c r="AN418" i="1" s="1"/>
  <c r="Z418" i="1"/>
  <c r="Y418" i="1"/>
  <c r="AA418" i="1" s="1"/>
  <c r="W418" i="1"/>
  <c r="V418" i="1"/>
  <c r="U418" i="1"/>
  <c r="R418" i="1"/>
  <c r="X418" i="1" s="1"/>
  <c r="O418" i="1"/>
  <c r="L418" i="1"/>
  <c r="V417" i="1"/>
  <c r="S417" i="1"/>
  <c r="Y417" i="1" s="1"/>
  <c r="M417" i="1"/>
  <c r="V416" i="1"/>
  <c r="S416" i="1"/>
  <c r="Y416" i="1" s="1"/>
  <c r="M416" i="1"/>
  <c r="V415" i="1"/>
  <c r="S415" i="1"/>
  <c r="M415" i="1"/>
  <c r="AL414" i="1"/>
  <c r="AO414" i="1" s="1"/>
  <c r="AK414" i="1"/>
  <c r="AN414" i="1" s="1"/>
  <c r="Z414" i="1"/>
  <c r="AA414" i="1" s="1"/>
  <c r="Y414" i="1"/>
  <c r="W414" i="1"/>
  <c r="V414" i="1"/>
  <c r="U414" i="1"/>
  <c r="AM414" i="1" s="1"/>
  <c r="AP414" i="1" s="1"/>
  <c r="R414" i="1"/>
  <c r="X414" i="1" s="1"/>
  <c r="O414" i="1"/>
  <c r="L414" i="1"/>
  <c r="V413" i="1"/>
  <c r="S413" i="1"/>
  <c r="M413" i="1"/>
  <c r="V412" i="1"/>
  <c r="S412" i="1"/>
  <c r="Y412" i="1" s="1"/>
  <c r="M412" i="1"/>
  <c r="V411" i="1"/>
  <c r="S411" i="1"/>
  <c r="Y411" i="1" s="1"/>
  <c r="M411" i="1"/>
  <c r="V410" i="1"/>
  <c r="S410" i="1"/>
  <c r="M410" i="1"/>
  <c r="AL409" i="1"/>
  <c r="AO409" i="1" s="1"/>
  <c r="AK409" i="1"/>
  <c r="AN409" i="1" s="1"/>
  <c r="Z409" i="1"/>
  <c r="Y409" i="1"/>
  <c r="W409" i="1"/>
  <c r="V409" i="1"/>
  <c r="U409" i="1"/>
  <c r="R409" i="1"/>
  <c r="X409" i="1" s="1"/>
  <c r="O409" i="1"/>
  <c r="L409" i="1"/>
  <c r="V408" i="1"/>
  <c r="S408" i="1"/>
  <c r="Y408" i="1" s="1"/>
  <c r="M408" i="1"/>
  <c r="AK408" i="1" s="1"/>
  <c r="AN408" i="1" s="1"/>
  <c r="V407" i="1"/>
  <c r="S407" i="1"/>
  <c r="Y407" i="1" s="1"/>
  <c r="M407" i="1"/>
  <c r="V406" i="1"/>
  <c r="S406" i="1"/>
  <c r="M406" i="1"/>
  <c r="V405" i="1"/>
  <c r="S405" i="1"/>
  <c r="M405" i="1"/>
  <c r="AL404" i="1"/>
  <c r="AO404" i="1" s="1"/>
  <c r="AK404" i="1"/>
  <c r="AN404" i="1" s="1"/>
  <c r="Z404" i="1"/>
  <c r="Y404" i="1"/>
  <c r="W404" i="1"/>
  <c r="V404" i="1"/>
  <c r="U404" i="1"/>
  <c r="R404" i="1"/>
  <c r="X404" i="1" s="1"/>
  <c r="O404" i="1"/>
  <c r="L404" i="1"/>
  <c r="V403" i="1"/>
  <c r="S403" i="1"/>
  <c r="M403" i="1"/>
  <c r="V402" i="1"/>
  <c r="S402" i="1"/>
  <c r="M402" i="1"/>
  <c r="V401" i="1"/>
  <c r="S401" i="1"/>
  <c r="M401" i="1"/>
  <c r="V400" i="1"/>
  <c r="S400" i="1"/>
  <c r="M400" i="1"/>
  <c r="AL399" i="1"/>
  <c r="AO399" i="1" s="1"/>
  <c r="AK399" i="1"/>
  <c r="AN399" i="1" s="1"/>
  <c r="Z399" i="1"/>
  <c r="Y399" i="1"/>
  <c r="W399" i="1"/>
  <c r="V399" i="1"/>
  <c r="U399" i="1"/>
  <c r="R399" i="1"/>
  <c r="X399" i="1" s="1"/>
  <c r="O399" i="1"/>
  <c r="L399" i="1"/>
  <c r="V398" i="1"/>
  <c r="S398" i="1"/>
  <c r="Y398" i="1" s="1"/>
  <c r="M398" i="1"/>
  <c r="AK398" i="1" s="1"/>
  <c r="AN398" i="1" s="1"/>
  <c r="V397" i="1"/>
  <c r="S397" i="1"/>
  <c r="Y397" i="1" s="1"/>
  <c r="M397" i="1"/>
  <c r="V396" i="1"/>
  <c r="S396" i="1"/>
  <c r="M396" i="1"/>
  <c r="V395" i="1"/>
  <c r="S395" i="1"/>
  <c r="M395" i="1"/>
  <c r="AL394" i="1"/>
  <c r="AO394" i="1" s="1"/>
  <c r="AK394" i="1"/>
  <c r="AN394" i="1" s="1"/>
  <c r="Z394" i="1"/>
  <c r="Y394" i="1"/>
  <c r="W394" i="1"/>
  <c r="V394" i="1"/>
  <c r="U394" i="1"/>
  <c r="R394" i="1"/>
  <c r="X394" i="1" s="1"/>
  <c r="O394" i="1"/>
  <c r="AM394" i="1" s="1"/>
  <c r="AP394" i="1" s="1"/>
  <c r="L394" i="1"/>
  <c r="V393" i="1"/>
  <c r="S393" i="1"/>
  <c r="M393" i="1"/>
  <c r="V392" i="1"/>
  <c r="S392" i="1"/>
  <c r="M392" i="1"/>
  <c r="V391" i="1"/>
  <c r="S391" i="1"/>
  <c r="M391" i="1"/>
  <c r="V390" i="1"/>
  <c r="S390" i="1"/>
  <c r="M390" i="1"/>
  <c r="AL389" i="1"/>
  <c r="AO389" i="1" s="1"/>
  <c r="AK389" i="1"/>
  <c r="AN389" i="1" s="1"/>
  <c r="Z389" i="1"/>
  <c r="Y389" i="1"/>
  <c r="AA389" i="1" s="1"/>
  <c r="W389" i="1"/>
  <c r="V389" i="1"/>
  <c r="U389" i="1"/>
  <c r="R389" i="1"/>
  <c r="X389" i="1" s="1"/>
  <c r="O389" i="1"/>
  <c r="AM389" i="1" s="1"/>
  <c r="AP389" i="1" s="1"/>
  <c r="L389" i="1"/>
  <c r="V388" i="1"/>
  <c r="S388" i="1"/>
  <c r="Y388" i="1" s="1"/>
  <c r="M388" i="1"/>
  <c r="AK388" i="1" s="1"/>
  <c r="AN388" i="1" s="1"/>
  <c r="V387" i="1"/>
  <c r="S387" i="1"/>
  <c r="Y387" i="1" s="1"/>
  <c r="M387" i="1"/>
  <c r="V386" i="1"/>
  <c r="S386" i="1"/>
  <c r="M386" i="1"/>
  <c r="V385" i="1"/>
  <c r="S385" i="1"/>
  <c r="Y385" i="1" s="1"/>
  <c r="M385" i="1"/>
  <c r="AL384" i="1"/>
  <c r="AO384" i="1" s="1"/>
  <c r="AK384" i="1"/>
  <c r="AN384" i="1" s="1"/>
  <c r="Z384" i="1"/>
  <c r="Y384" i="1"/>
  <c r="W384" i="1"/>
  <c r="V384" i="1"/>
  <c r="U384" i="1"/>
  <c r="R384" i="1"/>
  <c r="X384" i="1" s="1"/>
  <c r="O384" i="1"/>
  <c r="L384" i="1"/>
  <c r="Y383" i="1"/>
  <c r="V383" i="1"/>
  <c r="S383" i="1"/>
  <c r="M383" i="1"/>
  <c r="Y382" i="1"/>
  <c r="V382" i="1"/>
  <c r="S382" i="1"/>
  <c r="AK382" i="1" s="1"/>
  <c r="AN382" i="1" s="1"/>
  <c r="M382" i="1"/>
  <c r="V381" i="1"/>
  <c r="S381" i="1"/>
  <c r="M381" i="1"/>
  <c r="V380" i="1"/>
  <c r="S380" i="1"/>
  <c r="M380" i="1"/>
  <c r="AL379" i="1"/>
  <c r="AO379" i="1" s="1"/>
  <c r="AK379" i="1"/>
  <c r="AN379" i="1" s="1"/>
  <c r="Z379" i="1"/>
  <c r="Y379" i="1"/>
  <c r="AA379" i="1" s="1"/>
  <c r="W379" i="1"/>
  <c r="V379" i="1"/>
  <c r="U379" i="1"/>
  <c r="R379" i="1"/>
  <c r="X379" i="1" s="1"/>
  <c r="O379" i="1"/>
  <c r="L379" i="1"/>
  <c r="V378" i="1"/>
  <c r="S378" i="1"/>
  <c r="M378" i="1"/>
  <c r="V377" i="1"/>
  <c r="S377" i="1"/>
  <c r="M377" i="1"/>
  <c r="V376" i="1"/>
  <c r="S376" i="1"/>
  <c r="M376" i="1"/>
  <c r="V375" i="1"/>
  <c r="S375" i="1"/>
  <c r="Y375" i="1" s="1"/>
  <c r="M375" i="1"/>
  <c r="AL374" i="1"/>
  <c r="AO374" i="1" s="1"/>
  <c r="AK374" i="1"/>
  <c r="AN374" i="1" s="1"/>
  <c r="Z374" i="1"/>
  <c r="Y374" i="1"/>
  <c r="W374" i="1"/>
  <c r="V374" i="1"/>
  <c r="U374" i="1"/>
  <c r="R374" i="1"/>
  <c r="X374" i="1" s="1"/>
  <c r="O374" i="1"/>
  <c r="L374" i="1"/>
  <c r="V373" i="1"/>
  <c r="S373" i="1"/>
  <c r="AK373" i="1" s="1"/>
  <c r="AN373" i="1" s="1"/>
  <c r="M373" i="1"/>
  <c r="V372" i="1"/>
  <c r="S372" i="1"/>
  <c r="Y372" i="1" s="1"/>
  <c r="M372" i="1"/>
  <c r="V371" i="1"/>
  <c r="S371" i="1"/>
  <c r="M371" i="1"/>
  <c r="V370" i="1"/>
  <c r="S370" i="1"/>
  <c r="M370" i="1"/>
  <c r="AL369" i="1"/>
  <c r="AO369" i="1" s="1"/>
  <c r="AK369" i="1"/>
  <c r="AN369" i="1" s="1"/>
  <c r="Z369" i="1"/>
  <c r="Y369" i="1"/>
  <c r="AA369" i="1" s="1"/>
  <c r="W369" i="1"/>
  <c r="V369" i="1"/>
  <c r="U369" i="1"/>
  <c r="AM369" i="1" s="1"/>
  <c r="AP369" i="1" s="1"/>
  <c r="R369" i="1"/>
  <c r="X369" i="1" s="1"/>
  <c r="O369" i="1"/>
  <c r="L369" i="1"/>
  <c r="V368" i="1"/>
  <c r="S368" i="1"/>
  <c r="AK368" i="1" s="1"/>
  <c r="AN368" i="1" s="1"/>
  <c r="M368" i="1"/>
  <c r="AL367" i="1"/>
  <c r="AO367" i="1" s="1"/>
  <c r="AK367" i="1"/>
  <c r="AN367" i="1" s="1"/>
  <c r="Z367" i="1"/>
  <c r="Y367" i="1"/>
  <c r="AA367" i="1" s="1"/>
  <c r="W367" i="1"/>
  <c r="V367" i="1"/>
  <c r="U367" i="1"/>
  <c r="R367" i="1"/>
  <c r="X367" i="1" s="1"/>
  <c r="O367" i="1"/>
  <c r="L367" i="1"/>
  <c r="V366" i="1"/>
  <c r="S366" i="1"/>
  <c r="M366" i="1"/>
  <c r="AL365" i="1"/>
  <c r="AO365" i="1" s="1"/>
  <c r="AK365" i="1"/>
  <c r="AN365" i="1" s="1"/>
  <c r="Z365" i="1"/>
  <c r="Y365" i="1"/>
  <c r="W365" i="1"/>
  <c r="V365" i="1"/>
  <c r="U365" i="1"/>
  <c r="R365" i="1"/>
  <c r="X365" i="1" s="1"/>
  <c r="O365" i="1"/>
  <c r="L365" i="1"/>
  <c r="V364" i="1"/>
  <c r="S364" i="1"/>
  <c r="M364" i="1"/>
  <c r="AN363" i="1"/>
  <c r="AL363" i="1"/>
  <c r="AO363" i="1" s="1"/>
  <c r="AK363" i="1"/>
  <c r="Z363" i="1"/>
  <c r="Y363" i="1"/>
  <c r="AA363" i="1" s="1"/>
  <c r="W363" i="1"/>
  <c r="V363" i="1"/>
  <c r="U363" i="1"/>
  <c r="R363" i="1"/>
  <c r="X363" i="1" s="1"/>
  <c r="O363" i="1"/>
  <c r="L363" i="1"/>
  <c r="V362" i="1"/>
  <c r="S362" i="1"/>
  <c r="Y362" i="1" s="1"/>
  <c r="M362" i="1"/>
  <c r="V361" i="1"/>
  <c r="S361" i="1"/>
  <c r="M361" i="1"/>
  <c r="AN360" i="1"/>
  <c r="AL360" i="1"/>
  <c r="AO360" i="1" s="1"/>
  <c r="AK360" i="1"/>
  <c r="Z360" i="1"/>
  <c r="X360" i="1"/>
  <c r="W360" i="1"/>
  <c r="AL359" i="1"/>
  <c r="AO359" i="1" s="1"/>
  <c r="AK359" i="1"/>
  <c r="AN359" i="1" s="1"/>
  <c r="Z359" i="1"/>
  <c r="Y359" i="1"/>
  <c r="AA359" i="1" s="1"/>
  <c r="W359" i="1"/>
  <c r="V359" i="1"/>
  <c r="U359" i="1"/>
  <c r="R359" i="1"/>
  <c r="X359" i="1" s="1"/>
  <c r="O359" i="1"/>
  <c r="L359" i="1"/>
  <c r="V358" i="1"/>
  <c r="S358" i="1"/>
  <c r="Y358" i="1" s="1"/>
  <c r="M358" i="1"/>
  <c r="V357" i="1"/>
  <c r="S357" i="1"/>
  <c r="M357" i="1"/>
  <c r="AK358" i="1" s="1"/>
  <c r="AN358" i="1" s="1"/>
  <c r="AO356" i="1"/>
  <c r="AL356" i="1"/>
  <c r="AK356" i="1"/>
  <c r="AN356" i="1" s="1"/>
  <c r="Z356" i="1"/>
  <c r="X356" i="1"/>
  <c r="W356" i="1"/>
  <c r="AL355" i="1"/>
  <c r="AO355" i="1" s="1"/>
  <c r="AK355" i="1"/>
  <c r="AN355" i="1" s="1"/>
  <c r="Z355" i="1"/>
  <c r="Y355" i="1"/>
  <c r="W355" i="1"/>
  <c r="V355" i="1"/>
  <c r="U355" i="1"/>
  <c r="R355" i="1"/>
  <c r="X355" i="1" s="1"/>
  <c r="O355" i="1"/>
  <c r="L355" i="1"/>
  <c r="V354" i="1"/>
  <c r="S354" i="1"/>
  <c r="M354" i="1"/>
  <c r="AN353" i="1"/>
  <c r="AL353" i="1"/>
  <c r="AO353" i="1" s="1"/>
  <c r="AK353" i="1"/>
  <c r="Z353" i="1"/>
  <c r="Y353" i="1"/>
  <c r="W353" i="1"/>
  <c r="V353" i="1"/>
  <c r="U353" i="1"/>
  <c r="R353" i="1"/>
  <c r="X353" i="1" s="1"/>
  <c r="O353" i="1"/>
  <c r="L353" i="1"/>
  <c r="V352" i="1"/>
  <c r="S352" i="1"/>
  <c r="M352" i="1"/>
  <c r="AL351" i="1"/>
  <c r="AO351" i="1" s="1"/>
  <c r="AK351" i="1"/>
  <c r="AN351" i="1" s="1"/>
  <c r="Z351" i="1"/>
  <c r="Y351" i="1"/>
  <c r="W351" i="1"/>
  <c r="V351" i="1"/>
  <c r="U351" i="1"/>
  <c r="R351" i="1"/>
  <c r="X351" i="1" s="1"/>
  <c r="O351" i="1"/>
  <c r="L351" i="1"/>
  <c r="V350" i="1"/>
  <c r="S350" i="1"/>
  <c r="M350" i="1"/>
  <c r="V349" i="1"/>
  <c r="S349" i="1"/>
  <c r="Y349" i="1" s="1"/>
  <c r="M349" i="1"/>
  <c r="V348" i="1"/>
  <c r="S348" i="1"/>
  <c r="M348" i="1"/>
  <c r="AL347" i="1"/>
  <c r="AO347" i="1" s="1"/>
  <c r="AK347" i="1"/>
  <c r="AN347" i="1" s="1"/>
  <c r="Z347" i="1"/>
  <c r="Y347" i="1"/>
  <c r="AA347" i="1" s="1"/>
  <c r="W347" i="1"/>
  <c r="V347" i="1"/>
  <c r="U347" i="1"/>
  <c r="R347" i="1"/>
  <c r="X347" i="1" s="1"/>
  <c r="O347" i="1"/>
  <c r="AM347" i="1" s="1"/>
  <c r="AP347" i="1" s="1"/>
  <c r="L347" i="1"/>
  <c r="V346" i="1"/>
  <c r="S346" i="1"/>
  <c r="Y346" i="1" s="1"/>
  <c r="M346" i="1"/>
  <c r="V345" i="1"/>
  <c r="S345" i="1"/>
  <c r="M345" i="1"/>
  <c r="V344" i="1"/>
  <c r="S344" i="1"/>
  <c r="M344" i="1"/>
  <c r="AL343" i="1"/>
  <c r="AO343" i="1" s="1"/>
  <c r="AK343" i="1"/>
  <c r="AN343" i="1" s="1"/>
  <c r="Z343" i="1"/>
  <c r="Y343" i="1"/>
  <c r="AA343" i="1" s="1"/>
  <c r="W343" i="1"/>
  <c r="V343" i="1"/>
  <c r="U343" i="1"/>
  <c r="R343" i="1"/>
  <c r="X343" i="1" s="1"/>
  <c r="O343" i="1"/>
  <c r="L343" i="1"/>
  <c r="V342" i="1"/>
  <c r="S342" i="1"/>
  <c r="Y342" i="1" s="1"/>
  <c r="M342" i="1"/>
  <c r="V341" i="1"/>
  <c r="S341" i="1"/>
  <c r="M341" i="1"/>
  <c r="V340" i="1"/>
  <c r="S340" i="1"/>
  <c r="Y340" i="1" s="1"/>
  <c r="M340" i="1"/>
  <c r="V339" i="1"/>
  <c r="S339" i="1"/>
  <c r="M339" i="1"/>
  <c r="AL338" i="1"/>
  <c r="AO338" i="1" s="1"/>
  <c r="AK338" i="1"/>
  <c r="AN338" i="1" s="1"/>
  <c r="Z338" i="1"/>
  <c r="X338" i="1"/>
  <c r="W338" i="1"/>
  <c r="AL337" i="1"/>
  <c r="AO337" i="1" s="1"/>
  <c r="AK337" i="1"/>
  <c r="AN337" i="1" s="1"/>
  <c r="Z337" i="1"/>
  <c r="Y337" i="1"/>
  <c r="W337" i="1"/>
  <c r="V337" i="1"/>
  <c r="U337" i="1"/>
  <c r="R337" i="1"/>
  <c r="X337" i="1" s="1"/>
  <c r="O337" i="1"/>
  <c r="L337" i="1"/>
  <c r="V336" i="1"/>
  <c r="S336" i="1"/>
  <c r="Y336" i="1" s="1"/>
  <c r="M336" i="1"/>
  <c r="V335" i="1"/>
  <c r="S335" i="1"/>
  <c r="Y335" i="1" s="1"/>
  <c r="M335" i="1"/>
  <c r="V334" i="1"/>
  <c r="S334" i="1"/>
  <c r="Y334" i="1" s="1"/>
  <c r="M334" i="1"/>
  <c r="V333" i="1"/>
  <c r="S333" i="1"/>
  <c r="AK333" i="1" s="1"/>
  <c r="AN333" i="1" s="1"/>
  <c r="M333" i="1"/>
  <c r="AL332" i="1"/>
  <c r="AO332" i="1" s="1"/>
  <c r="AK332" i="1"/>
  <c r="AN332" i="1" s="1"/>
  <c r="Z332" i="1"/>
  <c r="X332" i="1"/>
  <c r="W332" i="1"/>
  <c r="AN331" i="1"/>
  <c r="AL331" i="1"/>
  <c r="AO331" i="1" s="1"/>
  <c r="AK331" i="1"/>
  <c r="Z331" i="1"/>
  <c r="Y331" i="1"/>
  <c r="W331" i="1"/>
  <c r="V331" i="1"/>
  <c r="U331" i="1"/>
  <c r="R331" i="1"/>
  <c r="X331" i="1" s="1"/>
  <c r="O331" i="1"/>
  <c r="L331" i="1"/>
  <c r="Y330" i="1"/>
  <c r="V330" i="1"/>
  <c r="S330" i="1"/>
  <c r="M330" i="1"/>
  <c r="V329" i="1"/>
  <c r="S329" i="1"/>
  <c r="M329" i="1"/>
  <c r="AN328" i="1"/>
  <c r="AL328" i="1"/>
  <c r="AO328" i="1" s="1"/>
  <c r="AK328" i="1"/>
  <c r="Z328" i="1"/>
  <c r="Y328" i="1"/>
  <c r="W328" i="1"/>
  <c r="V328" i="1"/>
  <c r="U328" i="1"/>
  <c r="R328" i="1"/>
  <c r="X328" i="1" s="1"/>
  <c r="O328" i="1"/>
  <c r="L328" i="1"/>
  <c r="V327" i="1"/>
  <c r="S327" i="1"/>
  <c r="M327" i="1"/>
  <c r="V326" i="1"/>
  <c r="S326" i="1"/>
  <c r="M326" i="1"/>
  <c r="AL325" i="1"/>
  <c r="AO325" i="1" s="1"/>
  <c r="AK325" i="1"/>
  <c r="AN325" i="1" s="1"/>
  <c r="AA325" i="1"/>
  <c r="Z325" i="1"/>
  <c r="Y325" i="1"/>
  <c r="W325" i="1"/>
  <c r="V325" i="1"/>
  <c r="U325" i="1"/>
  <c r="R325" i="1"/>
  <c r="X325" i="1" s="1"/>
  <c r="O325" i="1"/>
  <c r="L325" i="1"/>
  <c r="V324" i="1"/>
  <c r="S324" i="1"/>
  <c r="M324" i="1"/>
  <c r="V323" i="1"/>
  <c r="S323" i="1"/>
  <c r="M323" i="1"/>
  <c r="AN322" i="1"/>
  <c r="AL322" i="1"/>
  <c r="AO322" i="1" s="1"/>
  <c r="AK322" i="1"/>
  <c r="Z322" i="1"/>
  <c r="Y322" i="1"/>
  <c r="AA322" i="1" s="1"/>
  <c r="W322" i="1"/>
  <c r="V322" i="1"/>
  <c r="U322" i="1"/>
  <c r="R322" i="1"/>
  <c r="X322" i="1" s="1"/>
  <c r="O322" i="1"/>
  <c r="L322" i="1"/>
  <c r="V321" i="1"/>
  <c r="S321" i="1"/>
  <c r="M321" i="1"/>
  <c r="V320" i="1"/>
  <c r="S320" i="1"/>
  <c r="M320" i="1"/>
  <c r="AL319" i="1"/>
  <c r="AO319" i="1" s="1"/>
  <c r="AK319" i="1"/>
  <c r="AN319" i="1" s="1"/>
  <c r="Z319" i="1"/>
  <c r="Y319" i="1"/>
  <c r="W319" i="1"/>
  <c r="V319" i="1"/>
  <c r="U319" i="1"/>
  <c r="R319" i="1"/>
  <c r="X319" i="1" s="1"/>
  <c r="O319" i="1"/>
  <c r="L319" i="1"/>
  <c r="V318" i="1"/>
  <c r="S318" i="1"/>
  <c r="Y318" i="1" s="1"/>
  <c r="M318" i="1"/>
  <c r="V317" i="1"/>
  <c r="S317" i="1"/>
  <c r="M317" i="1"/>
  <c r="AL316" i="1"/>
  <c r="AO316" i="1" s="1"/>
  <c r="AK316" i="1"/>
  <c r="AN316" i="1" s="1"/>
  <c r="Z316" i="1"/>
  <c r="Y316" i="1"/>
  <c r="W316" i="1"/>
  <c r="V316" i="1"/>
  <c r="U316" i="1"/>
  <c r="R316" i="1"/>
  <c r="X316" i="1" s="1"/>
  <c r="O316" i="1"/>
  <c r="L316" i="1"/>
  <c r="V315" i="1"/>
  <c r="S315" i="1"/>
  <c r="M315" i="1"/>
  <c r="V314" i="1"/>
  <c r="S314" i="1"/>
  <c r="AK314" i="1" s="1"/>
  <c r="AN314" i="1" s="1"/>
  <c r="M314" i="1"/>
  <c r="AL313" i="1"/>
  <c r="AO313" i="1" s="1"/>
  <c r="AK313" i="1"/>
  <c r="AN313" i="1" s="1"/>
  <c r="Z313" i="1"/>
  <c r="Y313" i="1"/>
  <c r="AA313" i="1" s="1"/>
  <c r="W313" i="1"/>
  <c r="V313" i="1"/>
  <c r="U313" i="1"/>
  <c r="R313" i="1"/>
  <c r="X313" i="1" s="1"/>
  <c r="O313" i="1"/>
  <c r="AM313" i="1" s="1"/>
  <c r="AP313" i="1" s="1"/>
  <c r="L313" i="1"/>
  <c r="V312" i="1"/>
  <c r="S312" i="1"/>
  <c r="M312" i="1"/>
  <c r="V311" i="1"/>
  <c r="S311" i="1"/>
  <c r="M311" i="1"/>
  <c r="AL310" i="1"/>
  <c r="AO310" i="1" s="1"/>
  <c r="AK310" i="1"/>
  <c r="AN310" i="1" s="1"/>
  <c r="Z310" i="1"/>
  <c r="Y310" i="1"/>
  <c r="AA310" i="1" s="1"/>
  <c r="W310" i="1"/>
  <c r="V310" i="1"/>
  <c r="U310" i="1"/>
  <c r="R310" i="1"/>
  <c r="X310" i="1" s="1"/>
  <c r="O310" i="1"/>
  <c r="AM310" i="1" s="1"/>
  <c r="AP310" i="1" s="1"/>
  <c r="L310" i="1"/>
  <c r="V309" i="1"/>
  <c r="S309" i="1"/>
  <c r="M309" i="1"/>
  <c r="V308" i="1"/>
  <c r="S308" i="1"/>
  <c r="M308" i="1"/>
  <c r="AL307" i="1"/>
  <c r="AO307" i="1" s="1"/>
  <c r="AK307" i="1"/>
  <c r="AN307" i="1" s="1"/>
  <c r="Z307" i="1"/>
  <c r="Y307" i="1"/>
  <c r="AA307" i="1" s="1"/>
  <c r="W307" i="1"/>
  <c r="V307" i="1"/>
  <c r="U307" i="1"/>
  <c r="R307" i="1"/>
  <c r="X307" i="1" s="1"/>
  <c r="O307" i="1"/>
  <c r="AM307" i="1" s="1"/>
  <c r="AP307" i="1" s="1"/>
  <c r="L307" i="1"/>
  <c r="V306" i="1"/>
  <c r="S306" i="1"/>
  <c r="M306" i="1"/>
  <c r="V305" i="1"/>
  <c r="S305" i="1"/>
  <c r="Y305" i="1" s="1"/>
  <c r="M305" i="1"/>
  <c r="AL304" i="1"/>
  <c r="AO304" i="1" s="1"/>
  <c r="AK304" i="1"/>
  <c r="AN304" i="1" s="1"/>
  <c r="Z304" i="1"/>
  <c r="AA304" i="1" s="1"/>
  <c r="Y304" i="1"/>
  <c r="W304" i="1"/>
  <c r="V304" i="1"/>
  <c r="U304" i="1"/>
  <c r="R304" i="1"/>
  <c r="X304" i="1" s="1"/>
  <c r="O304" i="1"/>
  <c r="L304" i="1"/>
  <c r="V303" i="1"/>
  <c r="S303" i="1"/>
  <c r="Y303" i="1" s="1"/>
  <c r="M303" i="1"/>
  <c r="V302" i="1"/>
  <c r="S302" i="1"/>
  <c r="M302" i="1"/>
  <c r="V301" i="1"/>
  <c r="S301" i="1"/>
  <c r="Y301" i="1" s="1"/>
  <c r="M301" i="1"/>
  <c r="V300" i="1"/>
  <c r="S300" i="1"/>
  <c r="M300" i="1"/>
  <c r="AL299" i="1"/>
  <c r="AO299" i="1" s="1"/>
  <c r="AK299" i="1"/>
  <c r="AN299" i="1" s="1"/>
  <c r="Z299" i="1"/>
  <c r="X299" i="1"/>
  <c r="W299" i="1"/>
  <c r="AO298" i="1"/>
  <c r="AN298" i="1"/>
  <c r="AL298" i="1"/>
  <c r="AK298" i="1"/>
  <c r="Z298" i="1"/>
  <c r="Y298" i="1"/>
  <c r="AA298" i="1" s="1"/>
  <c r="W298" i="1"/>
  <c r="V298" i="1"/>
  <c r="U298" i="1"/>
  <c r="R298" i="1"/>
  <c r="X298" i="1" s="1"/>
  <c r="O298" i="1"/>
  <c r="L298" i="1"/>
  <c r="V297" i="1"/>
  <c r="S297" i="1"/>
  <c r="Y297" i="1" s="1"/>
  <c r="M297" i="1"/>
  <c r="V296" i="1"/>
  <c r="S296" i="1"/>
  <c r="M296" i="1"/>
  <c r="V295" i="1"/>
  <c r="S295" i="1"/>
  <c r="Y295" i="1" s="1"/>
  <c r="M295" i="1"/>
  <c r="V294" i="1"/>
  <c r="S294" i="1"/>
  <c r="M294" i="1"/>
  <c r="AL293" i="1"/>
  <c r="AO293" i="1" s="1"/>
  <c r="AK293" i="1"/>
  <c r="AN293" i="1" s="1"/>
  <c r="Z293" i="1"/>
  <c r="X293" i="1"/>
  <c r="W293" i="1"/>
  <c r="AL292" i="1"/>
  <c r="AO292" i="1" s="1"/>
  <c r="AK292" i="1"/>
  <c r="AN292" i="1" s="1"/>
  <c r="Z292" i="1"/>
  <c r="Y292" i="1"/>
  <c r="AA292" i="1" s="1"/>
  <c r="W292" i="1"/>
  <c r="V292" i="1"/>
  <c r="U292" i="1"/>
  <c r="R292" i="1"/>
  <c r="X292" i="1" s="1"/>
  <c r="O292" i="1"/>
  <c r="L292" i="1"/>
  <c r="V291" i="1"/>
  <c r="S291" i="1"/>
  <c r="Y291" i="1" s="1"/>
  <c r="M291" i="1"/>
  <c r="V290" i="1"/>
  <c r="S290" i="1"/>
  <c r="M290" i="1"/>
  <c r="V289" i="1"/>
  <c r="S289" i="1"/>
  <c r="Y289" i="1" s="1"/>
  <c r="M289" i="1"/>
  <c r="V288" i="1"/>
  <c r="S288" i="1"/>
  <c r="M288" i="1"/>
  <c r="AL287" i="1"/>
  <c r="AO287" i="1" s="1"/>
  <c r="AK287" i="1"/>
  <c r="AN287" i="1" s="1"/>
  <c r="Z287" i="1"/>
  <c r="X287" i="1"/>
  <c r="W287" i="1"/>
  <c r="AL286" i="1"/>
  <c r="AO286" i="1" s="1"/>
  <c r="AK286" i="1"/>
  <c r="AN286" i="1" s="1"/>
  <c r="Z286" i="1"/>
  <c r="Y286" i="1"/>
  <c r="W286" i="1"/>
  <c r="V286" i="1"/>
  <c r="U286" i="1"/>
  <c r="R286" i="1"/>
  <c r="X286" i="1" s="1"/>
  <c r="O286" i="1"/>
  <c r="L286" i="1"/>
  <c r="V285" i="1"/>
  <c r="S285" i="1"/>
  <c r="Y285" i="1" s="1"/>
  <c r="M285" i="1"/>
  <c r="V284" i="1"/>
  <c r="S284" i="1"/>
  <c r="Y284" i="1" s="1"/>
  <c r="M284" i="1"/>
  <c r="AK284" i="1" s="1"/>
  <c r="AN284" i="1" s="1"/>
  <c r="V283" i="1"/>
  <c r="S283" i="1"/>
  <c r="Y283" i="1" s="1"/>
  <c r="M283" i="1"/>
  <c r="V282" i="1"/>
  <c r="S282" i="1"/>
  <c r="M282" i="1"/>
  <c r="AK283" i="1" s="1"/>
  <c r="AN283" i="1" s="1"/>
  <c r="AL281" i="1"/>
  <c r="AO281" i="1" s="1"/>
  <c r="AK281" i="1"/>
  <c r="AN281" i="1" s="1"/>
  <c r="Z281" i="1"/>
  <c r="X281" i="1"/>
  <c r="W281" i="1"/>
  <c r="AN280" i="1"/>
  <c r="AL280" i="1"/>
  <c r="AO280" i="1" s="1"/>
  <c r="AK280" i="1"/>
  <c r="Z280" i="1"/>
  <c r="Y280" i="1"/>
  <c r="W280" i="1"/>
  <c r="V280" i="1"/>
  <c r="U280" i="1"/>
  <c r="AM280" i="1" s="1"/>
  <c r="AP280" i="1" s="1"/>
  <c r="R280" i="1"/>
  <c r="X280" i="1" s="1"/>
  <c r="O280" i="1"/>
  <c r="L280" i="1"/>
  <c r="V279" i="1"/>
  <c r="S279" i="1"/>
  <c r="AK279" i="1" s="1"/>
  <c r="AN279" i="1" s="1"/>
  <c r="M279" i="1"/>
  <c r="V278" i="1"/>
  <c r="S278" i="1"/>
  <c r="Y278" i="1" s="1"/>
  <c r="M278" i="1"/>
  <c r="AO277" i="1"/>
  <c r="AM277" i="1"/>
  <c r="AP277" i="1" s="1"/>
  <c r="AL277" i="1"/>
  <c r="AK277" i="1"/>
  <c r="AN277" i="1" s="1"/>
  <c r="Z277" i="1"/>
  <c r="Y277" i="1"/>
  <c r="W277" i="1"/>
  <c r="V277" i="1"/>
  <c r="U277" i="1"/>
  <c r="R277" i="1"/>
  <c r="X277" i="1" s="1"/>
  <c r="O277" i="1"/>
  <c r="L277" i="1"/>
  <c r="Y276" i="1"/>
  <c r="V276" i="1"/>
  <c r="S276" i="1"/>
  <c r="M276" i="1"/>
  <c r="V275" i="1"/>
  <c r="S275" i="1"/>
  <c r="Y275" i="1" s="1"/>
  <c r="M275" i="1"/>
  <c r="AL274" i="1"/>
  <c r="AO274" i="1" s="1"/>
  <c r="AK274" i="1"/>
  <c r="AN274" i="1" s="1"/>
  <c r="Z274" i="1"/>
  <c r="Y274" i="1"/>
  <c r="W274" i="1"/>
  <c r="V274" i="1"/>
  <c r="U274" i="1"/>
  <c r="R274" i="1"/>
  <c r="X274" i="1" s="1"/>
  <c r="O274" i="1"/>
  <c r="L274" i="1"/>
  <c r="V273" i="1"/>
  <c r="S273" i="1"/>
  <c r="M273" i="1"/>
  <c r="V272" i="1"/>
  <c r="S272" i="1"/>
  <c r="Y272" i="1" s="1"/>
  <c r="M272" i="1"/>
  <c r="AL271" i="1"/>
  <c r="AO271" i="1" s="1"/>
  <c r="AK271" i="1"/>
  <c r="AN271" i="1" s="1"/>
  <c r="Z271" i="1"/>
  <c r="Y271" i="1"/>
  <c r="W271" i="1"/>
  <c r="V271" i="1"/>
  <c r="U271" i="1"/>
  <c r="AM271" i="1" s="1"/>
  <c r="AP271" i="1" s="1"/>
  <c r="R271" i="1"/>
  <c r="X271" i="1" s="1"/>
  <c r="O271" i="1"/>
  <c r="L271" i="1"/>
  <c r="V270" i="1"/>
  <c r="S270" i="1"/>
  <c r="Y270" i="1" s="1"/>
  <c r="M270" i="1"/>
  <c r="V269" i="1"/>
  <c r="S269" i="1"/>
  <c r="Y269" i="1" s="1"/>
  <c r="M269" i="1"/>
  <c r="AL268" i="1"/>
  <c r="AO268" i="1" s="1"/>
  <c r="AK268" i="1"/>
  <c r="AN268" i="1" s="1"/>
  <c r="Z268" i="1"/>
  <c r="Y268" i="1"/>
  <c r="W268" i="1"/>
  <c r="V268" i="1"/>
  <c r="U268" i="1"/>
  <c r="R268" i="1"/>
  <c r="X268" i="1" s="1"/>
  <c r="O268" i="1"/>
  <c r="L268" i="1"/>
  <c r="V267" i="1"/>
  <c r="S267" i="1"/>
  <c r="M267" i="1"/>
  <c r="V266" i="1"/>
  <c r="S266" i="1"/>
  <c r="Y266" i="1" s="1"/>
  <c r="M266" i="1"/>
  <c r="V265" i="1"/>
  <c r="S265" i="1"/>
  <c r="M265" i="1"/>
  <c r="V264" i="1"/>
  <c r="S264" i="1"/>
  <c r="M264" i="1"/>
  <c r="AL263" i="1"/>
  <c r="AO263" i="1" s="1"/>
  <c r="AK263" i="1"/>
  <c r="AN263" i="1" s="1"/>
  <c r="Z263" i="1"/>
  <c r="Y263" i="1"/>
  <c r="AA263" i="1" s="1"/>
  <c r="W263" i="1"/>
  <c r="V263" i="1"/>
  <c r="U263" i="1"/>
  <c r="R263" i="1"/>
  <c r="X263" i="1" s="1"/>
  <c r="O263" i="1"/>
  <c r="L263" i="1"/>
  <c r="V262" i="1"/>
  <c r="S262" i="1"/>
  <c r="Y262" i="1" s="1"/>
  <c r="M262" i="1"/>
  <c r="V261" i="1"/>
  <c r="S261" i="1"/>
  <c r="M261" i="1"/>
  <c r="V260" i="1"/>
  <c r="S260" i="1"/>
  <c r="Y260" i="1" s="1"/>
  <c r="M260" i="1"/>
  <c r="V259" i="1"/>
  <c r="S259" i="1"/>
  <c r="Y259" i="1" s="1"/>
  <c r="M259" i="1"/>
  <c r="AL258" i="1"/>
  <c r="AO258" i="1" s="1"/>
  <c r="AK258" i="1"/>
  <c r="AN258" i="1" s="1"/>
  <c r="Z258" i="1"/>
  <c r="X258" i="1"/>
  <c r="W258" i="1"/>
  <c r="AL257" i="1"/>
  <c r="AO257" i="1" s="1"/>
  <c r="AK257" i="1"/>
  <c r="AN257" i="1" s="1"/>
  <c r="Z257" i="1"/>
  <c r="Y257" i="1"/>
  <c r="X257" i="1"/>
  <c r="W257" i="1"/>
  <c r="V257" i="1"/>
  <c r="U257" i="1"/>
  <c r="AM258" i="1" s="1"/>
  <c r="AP258" i="1" s="1"/>
  <c r="R257" i="1"/>
  <c r="O257" i="1"/>
  <c r="L257" i="1"/>
  <c r="V256" i="1"/>
  <c r="S256" i="1"/>
  <c r="Y256" i="1" s="1"/>
  <c r="M256" i="1"/>
  <c r="V255" i="1"/>
  <c r="S255" i="1"/>
  <c r="M255" i="1"/>
  <c r="V254" i="1"/>
  <c r="S254" i="1"/>
  <c r="Y254" i="1" s="1"/>
  <c r="M254" i="1"/>
  <c r="V253" i="1"/>
  <c r="S253" i="1"/>
  <c r="M253" i="1"/>
  <c r="V252" i="1"/>
  <c r="S252" i="1"/>
  <c r="Y252" i="1" s="1"/>
  <c r="M252" i="1"/>
  <c r="V251" i="1"/>
  <c r="S251" i="1"/>
  <c r="Y251" i="1" s="1"/>
  <c r="M251" i="1"/>
  <c r="AL250" i="1"/>
  <c r="AO250" i="1" s="1"/>
  <c r="AK250" i="1"/>
  <c r="AN250" i="1" s="1"/>
  <c r="Z250" i="1"/>
  <c r="X250" i="1"/>
  <c r="W250" i="1"/>
  <c r="AL249" i="1"/>
  <c r="AO249" i="1" s="1"/>
  <c r="AK249" i="1"/>
  <c r="AN249" i="1" s="1"/>
  <c r="Z249" i="1"/>
  <c r="Y249" i="1"/>
  <c r="W249" i="1"/>
  <c r="V249" i="1"/>
  <c r="U249" i="1"/>
  <c r="R249" i="1"/>
  <c r="X249" i="1" s="1"/>
  <c r="O249" i="1"/>
  <c r="L249" i="1"/>
  <c r="V248" i="1"/>
  <c r="S248" i="1"/>
  <c r="M248" i="1"/>
  <c r="V247" i="1"/>
  <c r="S247" i="1"/>
  <c r="M247" i="1"/>
  <c r="V246" i="1"/>
  <c r="S246" i="1"/>
  <c r="M246" i="1"/>
  <c r="AN245" i="1"/>
  <c r="AL245" i="1"/>
  <c r="AO245" i="1" s="1"/>
  <c r="AK245" i="1"/>
  <c r="Z245" i="1"/>
  <c r="Y245" i="1"/>
  <c r="W245" i="1"/>
  <c r="V245" i="1"/>
  <c r="U245" i="1"/>
  <c r="R245" i="1"/>
  <c r="X245" i="1" s="1"/>
  <c r="O245" i="1"/>
  <c r="L245" i="1"/>
  <c r="V244" i="1"/>
  <c r="S244" i="1"/>
  <c r="AK244" i="1" s="1"/>
  <c r="AN244" i="1" s="1"/>
  <c r="M244" i="1"/>
  <c r="V243" i="1"/>
  <c r="S243" i="1"/>
  <c r="M243" i="1"/>
  <c r="V242" i="1"/>
  <c r="S242" i="1"/>
  <c r="M242" i="1"/>
  <c r="AL241" i="1"/>
  <c r="AO241" i="1" s="1"/>
  <c r="AK241" i="1"/>
  <c r="AN241" i="1" s="1"/>
  <c r="Z241" i="1"/>
  <c r="Y241" i="1"/>
  <c r="W241" i="1"/>
  <c r="V241" i="1"/>
  <c r="U241" i="1"/>
  <c r="R241" i="1"/>
  <c r="X241" i="1" s="1"/>
  <c r="O241" i="1"/>
  <c r="L241" i="1"/>
  <c r="Y240" i="1"/>
  <c r="V240" i="1"/>
  <c r="S240" i="1"/>
  <c r="M240" i="1"/>
  <c r="V239" i="1"/>
  <c r="S239" i="1"/>
  <c r="M239" i="1"/>
  <c r="V238" i="1"/>
  <c r="S238" i="1"/>
  <c r="M238" i="1"/>
  <c r="AL237" i="1"/>
  <c r="AO237" i="1" s="1"/>
  <c r="AK237" i="1"/>
  <c r="AN237" i="1" s="1"/>
  <c r="Z237" i="1"/>
  <c r="Y237" i="1"/>
  <c r="W237" i="1"/>
  <c r="V237" i="1"/>
  <c r="U237" i="1"/>
  <c r="AM237" i="1" s="1"/>
  <c r="AP237" i="1" s="1"/>
  <c r="R237" i="1"/>
  <c r="X237" i="1" s="1"/>
  <c r="O237" i="1"/>
  <c r="L237" i="1"/>
  <c r="V236" i="1"/>
  <c r="S236" i="1"/>
  <c r="M236" i="1"/>
  <c r="Y235" i="1"/>
  <c r="V235" i="1"/>
  <c r="S235" i="1"/>
  <c r="M235" i="1"/>
  <c r="V234" i="1"/>
  <c r="S234" i="1"/>
  <c r="Y234" i="1" s="1"/>
  <c r="M234" i="1"/>
  <c r="AN233" i="1"/>
  <c r="AL233" i="1"/>
  <c r="AO233" i="1" s="1"/>
  <c r="AK233" i="1"/>
  <c r="Z233" i="1"/>
  <c r="Y233" i="1"/>
  <c r="W233" i="1"/>
  <c r="V233" i="1"/>
  <c r="U233" i="1"/>
  <c r="R233" i="1"/>
  <c r="X233" i="1" s="1"/>
  <c r="O233" i="1"/>
  <c r="O232" i="1" s="1"/>
  <c r="L233" i="1"/>
  <c r="T232" i="1"/>
  <c r="S232" i="1"/>
  <c r="N232" i="1"/>
  <c r="M232" i="1"/>
  <c r="Y231" i="1"/>
  <c r="V231" i="1"/>
  <c r="S231" i="1"/>
  <c r="M231" i="1"/>
  <c r="AL230" i="1"/>
  <c r="AO230" i="1" s="1"/>
  <c r="AK230" i="1"/>
  <c r="AN230" i="1" s="1"/>
  <c r="Z230" i="1"/>
  <c r="Y230" i="1"/>
  <c r="W230" i="1"/>
  <c r="V230" i="1"/>
  <c r="U230" i="1"/>
  <c r="R230" i="1"/>
  <c r="X230" i="1" s="1"/>
  <c r="O230" i="1"/>
  <c r="L230" i="1"/>
  <c r="V229" i="1"/>
  <c r="S229" i="1"/>
  <c r="M229" i="1"/>
  <c r="AL228" i="1"/>
  <c r="AO228" i="1" s="1"/>
  <c r="AK228" i="1"/>
  <c r="AN228" i="1" s="1"/>
  <c r="Z228" i="1"/>
  <c r="Y228" i="1"/>
  <c r="W228" i="1"/>
  <c r="V228" i="1"/>
  <c r="U228" i="1"/>
  <c r="R228" i="1"/>
  <c r="X228" i="1" s="1"/>
  <c r="O228" i="1"/>
  <c r="L228" i="1"/>
  <c r="V227" i="1"/>
  <c r="S227" i="1"/>
  <c r="M227" i="1"/>
  <c r="AL226" i="1"/>
  <c r="AO226" i="1" s="1"/>
  <c r="AK226" i="1"/>
  <c r="AN226" i="1" s="1"/>
  <c r="Z226" i="1"/>
  <c r="Y226" i="1"/>
  <c r="X226" i="1"/>
  <c r="W226" i="1"/>
  <c r="V226" i="1"/>
  <c r="U226" i="1"/>
  <c r="AM226" i="1" s="1"/>
  <c r="AP226" i="1" s="1"/>
  <c r="R226" i="1"/>
  <c r="O226" i="1"/>
  <c r="L226" i="1"/>
  <c r="AK225" i="1"/>
  <c r="AN225" i="1" s="1"/>
  <c r="V225" i="1"/>
  <c r="S225" i="1"/>
  <c r="Y225" i="1" s="1"/>
  <c r="M225" i="1"/>
  <c r="AL224" i="1"/>
  <c r="AO224" i="1" s="1"/>
  <c r="AK224" i="1"/>
  <c r="AN224" i="1" s="1"/>
  <c r="Z224" i="1"/>
  <c r="Y224" i="1"/>
  <c r="W224" i="1"/>
  <c r="V224" i="1"/>
  <c r="U224" i="1"/>
  <c r="R224" i="1"/>
  <c r="X224" i="1" s="1"/>
  <c r="O224" i="1"/>
  <c r="L224" i="1"/>
  <c r="Y223" i="1"/>
  <c r="V223" i="1"/>
  <c r="S223" i="1"/>
  <c r="M223" i="1"/>
  <c r="V222" i="1"/>
  <c r="S222" i="1"/>
  <c r="M222" i="1"/>
  <c r="AL221" i="1"/>
  <c r="AO221" i="1" s="1"/>
  <c r="AK221" i="1"/>
  <c r="AN221" i="1" s="1"/>
  <c r="Z221" i="1"/>
  <c r="Y221" i="1"/>
  <c r="W221" i="1"/>
  <c r="V221" i="1"/>
  <c r="U221" i="1"/>
  <c r="R221" i="1"/>
  <c r="X221" i="1" s="1"/>
  <c r="O221" i="1"/>
  <c r="AM221" i="1" s="1"/>
  <c r="AP221" i="1" s="1"/>
  <c r="L221" i="1"/>
  <c r="V220" i="1"/>
  <c r="S220" i="1"/>
  <c r="Y220" i="1" s="1"/>
  <c r="M220" i="1"/>
  <c r="AK219" i="1"/>
  <c r="AN219" i="1" s="1"/>
  <c r="V219" i="1"/>
  <c r="S219" i="1"/>
  <c r="Y219" i="1" s="1"/>
  <c r="M219" i="1"/>
  <c r="AL218" i="1"/>
  <c r="AO218" i="1" s="1"/>
  <c r="AK218" i="1"/>
  <c r="AN218" i="1" s="1"/>
  <c r="Z218" i="1"/>
  <c r="Y218" i="1"/>
  <c r="W218" i="1"/>
  <c r="V218" i="1"/>
  <c r="U218" i="1"/>
  <c r="AM218" i="1" s="1"/>
  <c r="AP218" i="1" s="1"/>
  <c r="R218" i="1"/>
  <c r="X218" i="1" s="1"/>
  <c r="O218" i="1"/>
  <c r="L218" i="1"/>
  <c r="Y217" i="1"/>
  <c r="V217" i="1"/>
  <c r="S217" i="1"/>
  <c r="M217" i="1"/>
  <c r="V216" i="1"/>
  <c r="S216" i="1"/>
  <c r="M216" i="1"/>
  <c r="AL215" i="1"/>
  <c r="AO215" i="1" s="1"/>
  <c r="AK215" i="1"/>
  <c r="AN215" i="1" s="1"/>
  <c r="Z215" i="1"/>
  <c r="AA215" i="1" s="1"/>
  <c r="Y215" i="1"/>
  <c r="W215" i="1"/>
  <c r="V215" i="1"/>
  <c r="U215" i="1"/>
  <c r="R215" i="1"/>
  <c r="X215" i="1" s="1"/>
  <c r="O215" i="1"/>
  <c r="L215" i="1"/>
  <c r="V214" i="1"/>
  <c r="S214" i="1"/>
  <c r="Y214" i="1" s="1"/>
  <c r="M214" i="1"/>
  <c r="V213" i="1"/>
  <c r="S213" i="1"/>
  <c r="Y213" i="1" s="1"/>
  <c r="M213" i="1"/>
  <c r="V212" i="1"/>
  <c r="S212" i="1"/>
  <c r="Y212" i="1" s="1"/>
  <c r="M212" i="1"/>
  <c r="AL211" i="1"/>
  <c r="AO211" i="1" s="1"/>
  <c r="AK211" i="1"/>
  <c r="AN211" i="1" s="1"/>
  <c r="Z211" i="1"/>
  <c r="Y211" i="1"/>
  <c r="W211" i="1"/>
  <c r="V211" i="1"/>
  <c r="U211" i="1"/>
  <c r="R211" i="1"/>
  <c r="X211" i="1" s="1"/>
  <c r="O211" i="1"/>
  <c r="L211" i="1"/>
  <c r="V210" i="1"/>
  <c r="S210" i="1"/>
  <c r="M210" i="1"/>
  <c r="V209" i="1"/>
  <c r="S209" i="1"/>
  <c r="Y209" i="1" s="1"/>
  <c r="M209" i="1"/>
  <c r="V208" i="1"/>
  <c r="S208" i="1"/>
  <c r="Y208" i="1" s="1"/>
  <c r="M208" i="1"/>
  <c r="AL207" i="1"/>
  <c r="AO207" i="1" s="1"/>
  <c r="AK207" i="1"/>
  <c r="AN207" i="1" s="1"/>
  <c r="Z207" i="1"/>
  <c r="Y207" i="1"/>
  <c r="W207" i="1"/>
  <c r="V207" i="1"/>
  <c r="U207" i="1"/>
  <c r="AM207" i="1" s="1"/>
  <c r="AP207" i="1" s="1"/>
  <c r="R207" i="1"/>
  <c r="X207" i="1" s="1"/>
  <c r="O207" i="1"/>
  <c r="L207" i="1"/>
  <c r="Y206" i="1"/>
  <c r="T206" i="1"/>
  <c r="S206" i="1"/>
  <c r="AK206" i="1" s="1"/>
  <c r="AN206" i="1" s="1"/>
  <c r="N206" i="1"/>
  <c r="M206" i="1"/>
  <c r="V205" i="1"/>
  <c r="S205" i="1"/>
  <c r="M205" i="1"/>
  <c r="Y204" i="1"/>
  <c r="V204" i="1"/>
  <c r="S204" i="1"/>
  <c r="M204" i="1"/>
  <c r="V203" i="1"/>
  <c r="S203" i="1"/>
  <c r="M203" i="1"/>
  <c r="AN202" i="1"/>
  <c r="AL202" i="1"/>
  <c r="AO202" i="1" s="1"/>
  <c r="AK202" i="1"/>
  <c r="Z202" i="1"/>
  <c r="Y202" i="1"/>
  <c r="AA202" i="1" s="1"/>
  <c r="X202" i="1"/>
  <c r="W202" i="1"/>
  <c r="V202" i="1"/>
  <c r="U202" i="1"/>
  <c r="R202" i="1"/>
  <c r="O202" i="1"/>
  <c r="L202" i="1"/>
  <c r="V201" i="1"/>
  <c r="S201" i="1"/>
  <c r="M201" i="1"/>
  <c r="V200" i="1"/>
  <c r="S200" i="1"/>
  <c r="M200" i="1"/>
  <c r="V199" i="1"/>
  <c r="S199" i="1"/>
  <c r="M199" i="1"/>
  <c r="AL198" i="1"/>
  <c r="AO198" i="1" s="1"/>
  <c r="AK198" i="1"/>
  <c r="AN198" i="1" s="1"/>
  <c r="Z198" i="1"/>
  <c r="Y198" i="1"/>
  <c r="W198" i="1"/>
  <c r="V198" i="1"/>
  <c r="U198" i="1"/>
  <c r="AM198" i="1" s="1"/>
  <c r="AP198" i="1" s="1"/>
  <c r="R198" i="1"/>
  <c r="X198" i="1" s="1"/>
  <c r="O198" i="1"/>
  <c r="L198" i="1"/>
  <c r="V197" i="1"/>
  <c r="S197" i="1"/>
  <c r="M197" i="1"/>
  <c r="V196" i="1"/>
  <c r="S196" i="1"/>
  <c r="M196" i="1"/>
  <c r="V195" i="1"/>
  <c r="S195" i="1"/>
  <c r="M195" i="1"/>
  <c r="AL194" i="1"/>
  <c r="AO194" i="1" s="1"/>
  <c r="AK194" i="1"/>
  <c r="AN194" i="1" s="1"/>
  <c r="Z194" i="1"/>
  <c r="Y194" i="1"/>
  <c r="W194" i="1"/>
  <c r="V194" i="1"/>
  <c r="U194" i="1"/>
  <c r="R194" i="1"/>
  <c r="X194" i="1" s="1"/>
  <c r="O194" i="1"/>
  <c r="L194" i="1"/>
  <c r="V193" i="1"/>
  <c r="S193" i="1"/>
  <c r="Y193" i="1" s="1"/>
  <c r="M193" i="1"/>
  <c r="V192" i="1"/>
  <c r="S192" i="1"/>
  <c r="Y192" i="1" s="1"/>
  <c r="M192" i="1"/>
  <c r="V191" i="1"/>
  <c r="S191" i="1"/>
  <c r="M191" i="1"/>
  <c r="V190" i="1"/>
  <c r="S190" i="1"/>
  <c r="M190" i="1"/>
  <c r="AL189" i="1"/>
  <c r="AO189" i="1" s="1"/>
  <c r="AK189" i="1"/>
  <c r="AN189" i="1" s="1"/>
  <c r="Z189" i="1"/>
  <c r="Y189" i="1"/>
  <c r="AA189" i="1" s="1"/>
  <c r="W189" i="1"/>
  <c r="V189" i="1"/>
  <c r="U189" i="1"/>
  <c r="R189" i="1"/>
  <c r="X189" i="1" s="1"/>
  <c r="O189" i="1"/>
  <c r="L189" i="1"/>
  <c r="V188" i="1"/>
  <c r="S188" i="1"/>
  <c r="M188" i="1"/>
  <c r="AN187" i="1"/>
  <c r="AL187" i="1"/>
  <c r="AO187" i="1" s="1"/>
  <c r="AK187" i="1"/>
  <c r="Z187" i="1"/>
  <c r="Y187" i="1"/>
  <c r="AA187" i="1" s="1"/>
  <c r="W187" i="1"/>
  <c r="V187" i="1"/>
  <c r="U187" i="1"/>
  <c r="R187" i="1"/>
  <c r="X187" i="1" s="1"/>
  <c r="O187" i="1"/>
  <c r="L187" i="1"/>
  <c r="V186" i="1"/>
  <c r="S186" i="1"/>
  <c r="M186" i="1"/>
  <c r="AL185" i="1"/>
  <c r="AO185" i="1" s="1"/>
  <c r="AK185" i="1"/>
  <c r="AN185" i="1" s="1"/>
  <c r="Z185" i="1"/>
  <c r="Y185" i="1"/>
  <c r="W185" i="1"/>
  <c r="V185" i="1"/>
  <c r="U185" i="1"/>
  <c r="AM185" i="1" s="1"/>
  <c r="AP185" i="1" s="1"/>
  <c r="R185" i="1"/>
  <c r="X185" i="1" s="1"/>
  <c r="O185" i="1"/>
  <c r="L185" i="1"/>
  <c r="V184" i="1"/>
  <c r="S184" i="1"/>
  <c r="M184" i="1"/>
  <c r="AN183" i="1"/>
  <c r="AL183" i="1"/>
  <c r="AO183" i="1" s="1"/>
  <c r="AK183" i="1"/>
  <c r="Z183" i="1"/>
  <c r="Y183" i="1"/>
  <c r="AA183" i="1" s="1"/>
  <c r="X183" i="1"/>
  <c r="W183" i="1"/>
  <c r="V183" i="1"/>
  <c r="U183" i="1"/>
  <c r="R183" i="1"/>
  <c r="O183" i="1"/>
  <c r="L183" i="1"/>
  <c r="V182" i="1"/>
  <c r="S182" i="1"/>
  <c r="M182" i="1"/>
  <c r="V181" i="1"/>
  <c r="S181" i="1"/>
  <c r="Y181" i="1" s="1"/>
  <c r="M181" i="1"/>
  <c r="V180" i="1"/>
  <c r="S180" i="1"/>
  <c r="M180" i="1"/>
  <c r="AL179" i="1"/>
  <c r="AO179" i="1" s="1"/>
  <c r="AK179" i="1"/>
  <c r="AN179" i="1" s="1"/>
  <c r="Z179" i="1"/>
  <c r="Y179" i="1"/>
  <c r="AA179" i="1" s="1"/>
  <c r="W179" i="1"/>
  <c r="V179" i="1"/>
  <c r="U179" i="1"/>
  <c r="R179" i="1"/>
  <c r="X179" i="1" s="1"/>
  <c r="O179" i="1"/>
  <c r="L179" i="1"/>
  <c r="V178" i="1"/>
  <c r="S178" i="1"/>
  <c r="Y178" i="1" s="1"/>
  <c r="M178" i="1"/>
  <c r="V177" i="1"/>
  <c r="S177" i="1"/>
  <c r="M177" i="1"/>
  <c r="V176" i="1"/>
  <c r="S176" i="1"/>
  <c r="Y176" i="1" s="1"/>
  <c r="M176" i="1"/>
  <c r="AL175" i="1"/>
  <c r="AO175" i="1" s="1"/>
  <c r="AK175" i="1"/>
  <c r="AN175" i="1" s="1"/>
  <c r="Z175" i="1"/>
  <c r="Y175" i="1"/>
  <c r="W175" i="1"/>
  <c r="V175" i="1"/>
  <c r="U175" i="1"/>
  <c r="R175" i="1"/>
  <c r="X175" i="1" s="1"/>
  <c r="O175" i="1"/>
  <c r="L175" i="1"/>
  <c r="V174" i="1"/>
  <c r="S174" i="1"/>
  <c r="M174" i="1"/>
  <c r="V173" i="1"/>
  <c r="S173" i="1"/>
  <c r="AK173" i="1" s="1"/>
  <c r="AN173" i="1" s="1"/>
  <c r="M173" i="1"/>
  <c r="V172" i="1"/>
  <c r="S172" i="1"/>
  <c r="M172" i="1"/>
  <c r="AL171" i="1"/>
  <c r="AO171" i="1" s="1"/>
  <c r="AK171" i="1"/>
  <c r="AN171" i="1" s="1"/>
  <c r="AA171" i="1"/>
  <c r="Z171" i="1"/>
  <c r="Y171" i="1"/>
  <c r="W171" i="1"/>
  <c r="V171" i="1"/>
  <c r="U171" i="1"/>
  <c r="R171" i="1"/>
  <c r="X171" i="1" s="1"/>
  <c r="O171" i="1"/>
  <c r="L171" i="1"/>
  <c r="V170" i="1"/>
  <c r="S170" i="1"/>
  <c r="Y170" i="1" s="1"/>
  <c r="M170" i="1"/>
  <c r="AK170" i="1" s="1"/>
  <c r="AN170" i="1" s="1"/>
  <c r="V169" i="1"/>
  <c r="S169" i="1"/>
  <c r="AK169" i="1" s="1"/>
  <c r="AN169" i="1" s="1"/>
  <c r="M169" i="1"/>
  <c r="V168" i="1"/>
  <c r="S168" i="1"/>
  <c r="M168" i="1"/>
  <c r="AL167" i="1"/>
  <c r="AO167" i="1" s="1"/>
  <c r="AK167" i="1"/>
  <c r="AN167" i="1" s="1"/>
  <c r="AA167" i="1"/>
  <c r="Z167" i="1"/>
  <c r="Y167" i="1"/>
  <c r="Y164" i="1" s="1"/>
  <c r="X167" i="1"/>
  <c r="W167" i="1"/>
  <c r="V167" i="1"/>
  <c r="U167" i="1"/>
  <c r="R167" i="1"/>
  <c r="O167" i="1"/>
  <c r="L167" i="1"/>
  <c r="AL166" i="1"/>
  <c r="AO166" i="1" s="1"/>
  <c r="AK166" i="1"/>
  <c r="AN166" i="1" s="1"/>
  <c r="Z166" i="1"/>
  <c r="W166" i="1"/>
  <c r="U166" i="1"/>
  <c r="R166" i="1"/>
  <c r="X166" i="1" s="1"/>
  <c r="O166" i="1"/>
  <c r="L166" i="1"/>
  <c r="AL165" i="1"/>
  <c r="AO165" i="1" s="1"/>
  <c r="AK165" i="1"/>
  <c r="AN165" i="1" s="1"/>
  <c r="Z165" i="1"/>
  <c r="AA165" i="1" s="1"/>
  <c r="X165" i="1"/>
  <c r="W165" i="1"/>
  <c r="U165" i="1"/>
  <c r="R165" i="1"/>
  <c r="O165" i="1"/>
  <c r="L165" i="1"/>
  <c r="T164" i="1"/>
  <c r="S164" i="1"/>
  <c r="N164" i="1"/>
  <c r="M164" i="1"/>
  <c r="M163" i="1" s="1"/>
  <c r="M162" i="1" s="1"/>
  <c r="M161" i="1" s="1"/>
  <c r="M160" i="1" s="1"/>
  <c r="S163" i="1"/>
  <c r="V159" i="1"/>
  <c r="S159" i="1"/>
  <c r="M159" i="1"/>
  <c r="V158" i="1"/>
  <c r="S158" i="1"/>
  <c r="M158" i="1"/>
  <c r="V157" i="1"/>
  <c r="S157" i="1"/>
  <c r="Y157" i="1" s="1"/>
  <c r="M157" i="1"/>
  <c r="V156" i="1"/>
  <c r="S156" i="1"/>
  <c r="Y156" i="1" s="1"/>
  <c r="M156" i="1"/>
  <c r="V155" i="1"/>
  <c r="S155" i="1"/>
  <c r="M155" i="1"/>
  <c r="V154" i="1"/>
  <c r="S154" i="1"/>
  <c r="M154" i="1"/>
  <c r="AL153" i="1"/>
  <c r="AO153" i="1" s="1"/>
  <c r="AK153" i="1"/>
  <c r="AN153" i="1" s="1"/>
  <c r="Z153" i="1"/>
  <c r="Y153" i="1"/>
  <c r="W153" i="1"/>
  <c r="V153" i="1"/>
  <c r="U153" i="1"/>
  <c r="AM153" i="1" s="1"/>
  <c r="AP153" i="1" s="1"/>
  <c r="R153" i="1"/>
  <c r="X153" i="1" s="1"/>
  <c r="O153" i="1"/>
  <c r="L153" i="1"/>
  <c r="V152" i="1"/>
  <c r="S152" i="1"/>
  <c r="M152" i="1"/>
  <c r="Y151" i="1"/>
  <c r="V151" i="1"/>
  <c r="S151" i="1"/>
  <c r="M151" i="1"/>
  <c r="V150" i="1"/>
  <c r="S150" i="1"/>
  <c r="M150" i="1"/>
  <c r="V149" i="1"/>
  <c r="S149" i="1"/>
  <c r="Y149" i="1" s="1"/>
  <c r="M149" i="1"/>
  <c r="AK149" i="1" s="1"/>
  <c r="AN149" i="1" s="1"/>
  <c r="V148" i="1"/>
  <c r="S148" i="1"/>
  <c r="M148" i="1"/>
  <c r="Y147" i="1"/>
  <c r="V147" i="1"/>
  <c r="S147" i="1"/>
  <c r="M147" i="1"/>
  <c r="AL146" i="1"/>
  <c r="AO146" i="1" s="1"/>
  <c r="AK146" i="1"/>
  <c r="AN146" i="1" s="1"/>
  <c r="Z146" i="1"/>
  <c r="Y146" i="1"/>
  <c r="AA146" i="1" s="1"/>
  <c r="W146" i="1"/>
  <c r="V146" i="1"/>
  <c r="U146" i="1"/>
  <c r="R146" i="1"/>
  <c r="X146" i="1" s="1"/>
  <c r="O146" i="1"/>
  <c r="O145" i="1" s="1"/>
  <c r="O144" i="1" s="1"/>
  <c r="L146" i="1"/>
  <c r="AK145" i="1"/>
  <c r="AN145" i="1" s="1"/>
  <c r="Z145" i="1"/>
  <c r="Z144" i="1" s="1"/>
  <c r="T145" i="1"/>
  <c r="T144" i="1" s="1"/>
  <c r="S145" i="1"/>
  <c r="S144" i="1" s="1"/>
  <c r="N145" i="1"/>
  <c r="M145" i="1"/>
  <c r="M144" i="1"/>
  <c r="V143" i="1"/>
  <c r="S143" i="1"/>
  <c r="Y143" i="1" s="1"/>
  <c r="M143" i="1"/>
  <c r="V142" i="1"/>
  <c r="S142" i="1"/>
  <c r="M142" i="1"/>
  <c r="Y141" i="1"/>
  <c r="V141" i="1"/>
  <c r="S141" i="1"/>
  <c r="M141" i="1"/>
  <c r="V140" i="1"/>
  <c r="S140" i="1"/>
  <c r="M140" i="1"/>
  <c r="V139" i="1"/>
  <c r="S139" i="1"/>
  <c r="Y139" i="1" s="1"/>
  <c r="M139" i="1"/>
  <c r="AK139" i="1" s="1"/>
  <c r="AN139" i="1" s="1"/>
  <c r="AL138" i="1"/>
  <c r="AO138" i="1" s="1"/>
  <c r="AK138" i="1"/>
  <c r="AN138" i="1" s="1"/>
  <c r="Z138" i="1"/>
  <c r="Y138" i="1"/>
  <c r="W138" i="1"/>
  <c r="V138" i="1"/>
  <c r="U138" i="1"/>
  <c r="AM138" i="1" s="1"/>
  <c r="AP138" i="1" s="1"/>
  <c r="R138" i="1"/>
  <c r="X138" i="1" s="1"/>
  <c r="O138" i="1"/>
  <c r="L138" i="1"/>
  <c r="V137" i="1"/>
  <c r="S137" i="1"/>
  <c r="Y137" i="1" s="1"/>
  <c r="M137" i="1"/>
  <c r="V136" i="1"/>
  <c r="S136" i="1"/>
  <c r="Y136" i="1" s="1"/>
  <c r="M136" i="1"/>
  <c r="AK136" i="1" s="1"/>
  <c r="AN136" i="1" s="1"/>
  <c r="V135" i="1"/>
  <c r="S135" i="1"/>
  <c r="Y135" i="1" s="1"/>
  <c r="M135" i="1"/>
  <c r="V134" i="1"/>
  <c r="S134" i="1"/>
  <c r="Y134" i="1" s="1"/>
  <c r="M134" i="1"/>
  <c r="AK135" i="1" s="1"/>
  <c r="AN135" i="1" s="1"/>
  <c r="V133" i="1"/>
  <c r="S133" i="1"/>
  <c r="Y133" i="1" s="1"/>
  <c r="M133" i="1"/>
  <c r="V132" i="1"/>
  <c r="S132" i="1"/>
  <c r="Y132" i="1" s="1"/>
  <c r="M132" i="1"/>
  <c r="V131" i="1"/>
  <c r="S131" i="1"/>
  <c r="Y131" i="1" s="1"/>
  <c r="M131" i="1"/>
  <c r="V130" i="1"/>
  <c r="S130" i="1"/>
  <c r="Y130" i="1" s="1"/>
  <c r="M130" i="1"/>
  <c r="AK131" i="1" s="1"/>
  <c r="AN131" i="1" s="1"/>
  <c r="AL129" i="1"/>
  <c r="AO129" i="1" s="1"/>
  <c r="AK129" i="1"/>
  <c r="AN129" i="1" s="1"/>
  <c r="Z129" i="1"/>
  <c r="X129" i="1"/>
  <c r="W129" i="1"/>
  <c r="AL128" i="1"/>
  <c r="AO128" i="1" s="1"/>
  <c r="AK128" i="1"/>
  <c r="AN128" i="1" s="1"/>
  <c r="Z128" i="1"/>
  <c r="Y128" i="1"/>
  <c r="W128" i="1"/>
  <c r="V128" i="1"/>
  <c r="U128" i="1"/>
  <c r="AM129" i="1" s="1"/>
  <c r="AP129" i="1" s="1"/>
  <c r="R128" i="1"/>
  <c r="X128" i="1" s="1"/>
  <c r="O128" i="1"/>
  <c r="L128" i="1"/>
  <c r="Y127" i="1"/>
  <c r="V127" i="1"/>
  <c r="S127" i="1"/>
  <c r="M127" i="1"/>
  <c r="V126" i="1"/>
  <c r="S126" i="1"/>
  <c r="M126" i="1"/>
  <c r="V125" i="1"/>
  <c r="S125" i="1"/>
  <c r="M125" i="1"/>
  <c r="V124" i="1"/>
  <c r="S124" i="1"/>
  <c r="Y124" i="1" s="1"/>
  <c r="M124" i="1"/>
  <c r="AL123" i="1"/>
  <c r="AO123" i="1" s="1"/>
  <c r="AK123" i="1"/>
  <c r="AN123" i="1" s="1"/>
  <c r="Z123" i="1"/>
  <c r="Y123" i="1"/>
  <c r="AA123" i="1" s="1"/>
  <c r="W123" i="1"/>
  <c r="V123" i="1"/>
  <c r="U123" i="1"/>
  <c r="R123" i="1"/>
  <c r="X123" i="1" s="1"/>
  <c r="O123" i="1"/>
  <c r="L123" i="1"/>
  <c r="Y122" i="1"/>
  <c r="V122" i="1"/>
  <c r="S122" i="1"/>
  <c r="M122" i="1"/>
  <c r="V121" i="1"/>
  <c r="S121" i="1"/>
  <c r="M121" i="1"/>
  <c r="V120" i="1"/>
  <c r="S120" i="1"/>
  <c r="Y120" i="1" s="1"/>
  <c r="M120" i="1"/>
  <c r="V119" i="1"/>
  <c r="S119" i="1"/>
  <c r="AK119" i="1" s="1"/>
  <c r="AN119" i="1" s="1"/>
  <c r="M119" i="1"/>
  <c r="V118" i="1"/>
  <c r="S118" i="1"/>
  <c r="Y118" i="1" s="1"/>
  <c r="M118" i="1"/>
  <c r="V117" i="1"/>
  <c r="S117" i="1"/>
  <c r="M117" i="1"/>
  <c r="V116" i="1"/>
  <c r="S116" i="1"/>
  <c r="Y116" i="1" s="1"/>
  <c r="M116" i="1"/>
  <c r="V115" i="1"/>
  <c r="S115" i="1"/>
  <c r="AK115" i="1" s="1"/>
  <c r="AN115" i="1" s="1"/>
  <c r="M115" i="1"/>
  <c r="AL114" i="1"/>
  <c r="AO114" i="1" s="1"/>
  <c r="AK114" i="1"/>
  <c r="AN114" i="1" s="1"/>
  <c r="Z114" i="1"/>
  <c r="X114" i="1"/>
  <c r="W114" i="1"/>
  <c r="AL113" i="1"/>
  <c r="AO113" i="1" s="1"/>
  <c r="AK113" i="1"/>
  <c r="AN113" i="1" s="1"/>
  <c r="Z113" i="1"/>
  <c r="Y113" i="1"/>
  <c r="W113" i="1"/>
  <c r="V113" i="1"/>
  <c r="U113" i="1"/>
  <c r="R113" i="1"/>
  <c r="X113" i="1" s="1"/>
  <c r="O113" i="1"/>
  <c r="L113" i="1"/>
  <c r="AK112" i="1"/>
  <c r="AN112" i="1" s="1"/>
  <c r="V112" i="1"/>
  <c r="S112" i="1"/>
  <c r="Y112" i="1" s="1"/>
  <c r="M112" i="1"/>
  <c r="V111" i="1"/>
  <c r="S111" i="1"/>
  <c r="Y111" i="1" s="1"/>
  <c r="M111" i="1"/>
  <c r="V110" i="1"/>
  <c r="S110" i="1"/>
  <c r="Y110" i="1" s="1"/>
  <c r="M110" i="1"/>
  <c r="V109" i="1"/>
  <c r="S109" i="1"/>
  <c r="M109" i="1"/>
  <c r="AO108" i="1"/>
  <c r="AL108" i="1"/>
  <c r="AK108" i="1"/>
  <c r="AN108" i="1" s="1"/>
  <c r="Z108" i="1"/>
  <c r="Y108" i="1"/>
  <c r="W108" i="1"/>
  <c r="V108" i="1"/>
  <c r="U108" i="1"/>
  <c r="R108" i="1"/>
  <c r="X108" i="1" s="1"/>
  <c r="O108" i="1"/>
  <c r="L108" i="1"/>
  <c r="V107" i="1"/>
  <c r="S107" i="1"/>
  <c r="Y107" i="1" s="1"/>
  <c r="M107" i="1"/>
  <c r="V106" i="1"/>
  <c r="S106" i="1"/>
  <c r="Y106" i="1" s="1"/>
  <c r="M106" i="1"/>
  <c r="V105" i="1"/>
  <c r="S105" i="1"/>
  <c r="Y105" i="1" s="1"/>
  <c r="M105" i="1"/>
  <c r="V104" i="1"/>
  <c r="S104" i="1"/>
  <c r="M104" i="1"/>
  <c r="AK103" i="1"/>
  <c r="AN103" i="1" s="1"/>
  <c r="V103" i="1"/>
  <c r="S103" i="1"/>
  <c r="Y103" i="1" s="1"/>
  <c r="M103" i="1"/>
  <c r="V102" i="1"/>
  <c r="S102" i="1"/>
  <c r="M102" i="1"/>
  <c r="Y101" i="1"/>
  <c r="V101" i="1"/>
  <c r="S101" i="1"/>
  <c r="M101" i="1"/>
  <c r="V100" i="1"/>
  <c r="S100" i="1"/>
  <c r="M100" i="1"/>
  <c r="AL99" i="1"/>
  <c r="AO99" i="1" s="1"/>
  <c r="AK99" i="1"/>
  <c r="AN99" i="1" s="1"/>
  <c r="Z99" i="1"/>
  <c r="X99" i="1"/>
  <c r="W99" i="1"/>
  <c r="AL98" i="1"/>
  <c r="AO98" i="1" s="1"/>
  <c r="AK98" i="1"/>
  <c r="AN98" i="1" s="1"/>
  <c r="Z98" i="1"/>
  <c r="Y98" i="1"/>
  <c r="W98" i="1"/>
  <c r="V98" i="1"/>
  <c r="U98" i="1"/>
  <c r="R98" i="1"/>
  <c r="X98" i="1" s="1"/>
  <c r="O98" i="1"/>
  <c r="L98" i="1"/>
  <c r="V97" i="1"/>
  <c r="S97" i="1"/>
  <c r="M97" i="1"/>
  <c r="V96" i="1"/>
  <c r="S96" i="1"/>
  <c r="Y96" i="1" s="1"/>
  <c r="M96" i="1"/>
  <c r="V95" i="1"/>
  <c r="S95" i="1"/>
  <c r="AK95" i="1" s="1"/>
  <c r="AN95" i="1" s="1"/>
  <c r="M95" i="1"/>
  <c r="V94" i="1"/>
  <c r="S94" i="1"/>
  <c r="M94" i="1"/>
  <c r="AL93" i="1"/>
  <c r="AO93" i="1" s="1"/>
  <c r="AK93" i="1"/>
  <c r="AN93" i="1" s="1"/>
  <c r="Z93" i="1"/>
  <c r="Y93" i="1"/>
  <c r="AA93" i="1" s="1"/>
  <c r="W93" i="1"/>
  <c r="V93" i="1"/>
  <c r="U93" i="1"/>
  <c r="AM93" i="1" s="1"/>
  <c r="AP93" i="1" s="1"/>
  <c r="R93" i="1"/>
  <c r="X93" i="1" s="1"/>
  <c r="O93" i="1"/>
  <c r="L93" i="1"/>
  <c r="V92" i="1"/>
  <c r="S92" i="1"/>
  <c r="M92" i="1"/>
  <c r="Y91" i="1"/>
  <c r="V91" i="1"/>
  <c r="S91" i="1"/>
  <c r="M91" i="1"/>
  <c r="V90" i="1"/>
  <c r="S90" i="1"/>
  <c r="M90" i="1"/>
  <c r="V89" i="1"/>
  <c r="S89" i="1"/>
  <c r="M89" i="1"/>
  <c r="AL88" i="1"/>
  <c r="AO88" i="1" s="1"/>
  <c r="AK88" i="1"/>
  <c r="AN88" i="1" s="1"/>
  <c r="Z88" i="1"/>
  <c r="Y88" i="1"/>
  <c r="W88" i="1"/>
  <c r="V88" i="1"/>
  <c r="U88" i="1"/>
  <c r="R88" i="1"/>
  <c r="X88" i="1" s="1"/>
  <c r="O88" i="1"/>
  <c r="L88" i="1"/>
  <c r="V87" i="1"/>
  <c r="S87" i="1"/>
  <c r="M87" i="1"/>
  <c r="V86" i="1"/>
  <c r="S86" i="1"/>
  <c r="M86" i="1"/>
  <c r="V85" i="1"/>
  <c r="S85" i="1"/>
  <c r="M85" i="1"/>
  <c r="V84" i="1"/>
  <c r="S84" i="1"/>
  <c r="M84" i="1"/>
  <c r="AL83" i="1"/>
  <c r="AO83" i="1" s="1"/>
  <c r="AK83" i="1"/>
  <c r="AN83" i="1" s="1"/>
  <c r="Z83" i="1"/>
  <c r="Y83" i="1"/>
  <c r="W83" i="1"/>
  <c r="V83" i="1"/>
  <c r="U83" i="1"/>
  <c r="R83" i="1"/>
  <c r="X83" i="1" s="1"/>
  <c r="O83" i="1"/>
  <c r="L83" i="1"/>
  <c r="T82" i="1"/>
  <c r="S82" i="1"/>
  <c r="N82" i="1"/>
  <c r="M82" i="1"/>
  <c r="V81" i="1"/>
  <c r="S81" i="1"/>
  <c r="M81" i="1"/>
  <c r="V80" i="1"/>
  <c r="S80" i="1"/>
  <c r="Y80" i="1" s="1"/>
  <c r="M80" i="1"/>
  <c r="AK80" i="1" s="1"/>
  <c r="AN80" i="1" s="1"/>
  <c r="V79" i="1"/>
  <c r="S79" i="1"/>
  <c r="M79" i="1"/>
  <c r="V78" i="1"/>
  <c r="S78" i="1"/>
  <c r="M78" i="1"/>
  <c r="AL77" i="1"/>
  <c r="AO77" i="1" s="1"/>
  <c r="AK77" i="1"/>
  <c r="AN77" i="1" s="1"/>
  <c r="Z77" i="1"/>
  <c r="Y77" i="1"/>
  <c r="X77" i="1"/>
  <c r="W77" i="1"/>
  <c r="V77" i="1"/>
  <c r="U77" i="1"/>
  <c r="R77" i="1"/>
  <c r="O77" i="1"/>
  <c r="AM77" i="1" s="1"/>
  <c r="AP77" i="1" s="1"/>
  <c r="L77" i="1"/>
  <c r="AK76" i="1"/>
  <c r="AN76" i="1" s="1"/>
  <c r="V76" i="1"/>
  <c r="S76" i="1"/>
  <c r="Y76" i="1" s="1"/>
  <c r="M76" i="1"/>
  <c r="V75" i="1"/>
  <c r="S75" i="1"/>
  <c r="M75" i="1"/>
  <c r="V74" i="1"/>
  <c r="S74" i="1"/>
  <c r="Y74" i="1" s="1"/>
  <c r="M74" i="1"/>
  <c r="V73" i="1"/>
  <c r="S73" i="1"/>
  <c r="M73" i="1"/>
  <c r="AL72" i="1"/>
  <c r="AO72" i="1" s="1"/>
  <c r="AK72" i="1"/>
  <c r="AN72" i="1" s="1"/>
  <c r="Z72" i="1"/>
  <c r="Y72" i="1"/>
  <c r="W72" i="1"/>
  <c r="V72" i="1"/>
  <c r="U72" i="1"/>
  <c r="R72" i="1"/>
  <c r="X72" i="1" s="1"/>
  <c r="O72" i="1"/>
  <c r="L72" i="1"/>
  <c r="V71" i="1"/>
  <c r="S71" i="1"/>
  <c r="M71" i="1"/>
  <c r="V70" i="1"/>
  <c r="S70" i="1"/>
  <c r="Y70" i="1" s="1"/>
  <c r="M70" i="1"/>
  <c r="V69" i="1"/>
  <c r="S69" i="1"/>
  <c r="M69" i="1"/>
  <c r="V68" i="1"/>
  <c r="S68" i="1"/>
  <c r="M68" i="1"/>
  <c r="AO67" i="1"/>
  <c r="AL67" i="1"/>
  <c r="AK67" i="1"/>
  <c r="AN67" i="1" s="1"/>
  <c r="Z67" i="1"/>
  <c r="Y67" i="1"/>
  <c r="Y66" i="1" s="1"/>
  <c r="W67" i="1"/>
  <c r="V67" i="1"/>
  <c r="U67" i="1"/>
  <c r="U66" i="1" s="1"/>
  <c r="R67" i="1"/>
  <c r="X67" i="1" s="1"/>
  <c r="O67" i="1"/>
  <c r="L67" i="1"/>
  <c r="T66" i="1"/>
  <c r="S66" i="1"/>
  <c r="N66" i="1"/>
  <c r="AL66" i="1" s="1"/>
  <c r="AO66" i="1" s="1"/>
  <c r="M66" i="1"/>
  <c r="V65" i="1"/>
  <c r="S65" i="1"/>
  <c r="Y65" i="1" s="1"/>
  <c r="M65" i="1"/>
  <c r="V64" i="1"/>
  <c r="S64" i="1"/>
  <c r="M64" i="1"/>
  <c r="V63" i="1"/>
  <c r="S63" i="1"/>
  <c r="M63" i="1"/>
  <c r="AN62" i="1"/>
  <c r="V62" i="1"/>
  <c r="S62" i="1"/>
  <c r="AK62" i="1" s="1"/>
  <c r="M62" i="1"/>
  <c r="V61" i="1"/>
  <c r="S61" i="1"/>
  <c r="M61" i="1"/>
  <c r="AN60" i="1"/>
  <c r="AL60" i="1"/>
  <c r="AO60" i="1" s="1"/>
  <c r="AK60" i="1"/>
  <c r="Z60" i="1"/>
  <c r="Y60" i="1"/>
  <c r="AA60" i="1" s="1"/>
  <c r="AA59" i="1" s="1"/>
  <c r="W60" i="1"/>
  <c r="V60" i="1"/>
  <c r="U60" i="1"/>
  <c r="R60" i="1"/>
  <c r="X60" i="1" s="1"/>
  <c r="O60" i="1"/>
  <c r="O59" i="1" s="1"/>
  <c r="L60" i="1"/>
  <c r="Z59" i="1"/>
  <c r="T59" i="1"/>
  <c r="T58" i="1" s="1"/>
  <c r="S59" i="1"/>
  <c r="N59" i="1"/>
  <c r="M59" i="1"/>
  <c r="M58" i="1" s="1"/>
  <c r="V57" i="1"/>
  <c r="S57" i="1"/>
  <c r="M57" i="1"/>
  <c r="V56" i="1"/>
  <c r="S56" i="1"/>
  <c r="AK56" i="1" s="1"/>
  <c r="AN56" i="1" s="1"/>
  <c r="M56" i="1"/>
  <c r="V55" i="1"/>
  <c r="S55" i="1"/>
  <c r="M55" i="1"/>
  <c r="V54" i="1"/>
  <c r="S54" i="1"/>
  <c r="M54" i="1"/>
  <c r="V53" i="1"/>
  <c r="S53" i="1"/>
  <c r="M53" i="1"/>
  <c r="V52" i="1"/>
  <c r="S52" i="1"/>
  <c r="AK52" i="1" s="1"/>
  <c r="AN52" i="1" s="1"/>
  <c r="M52" i="1"/>
  <c r="AL51" i="1"/>
  <c r="AO51" i="1" s="1"/>
  <c r="AK51" i="1"/>
  <c r="AN51" i="1" s="1"/>
  <c r="Z51" i="1"/>
  <c r="Y51" i="1"/>
  <c r="W51" i="1"/>
  <c r="V51" i="1"/>
  <c r="U51" i="1"/>
  <c r="AM51" i="1" s="1"/>
  <c r="AP51" i="1" s="1"/>
  <c r="R51" i="1"/>
  <c r="X51" i="1" s="1"/>
  <c r="O51" i="1"/>
  <c r="L51" i="1"/>
  <c r="V50" i="1"/>
  <c r="S50" i="1"/>
  <c r="M50" i="1"/>
  <c r="Y49" i="1"/>
  <c r="V49" i="1"/>
  <c r="S49" i="1"/>
  <c r="M49" i="1"/>
  <c r="V48" i="1"/>
  <c r="S48" i="1"/>
  <c r="M48" i="1"/>
  <c r="V47" i="1"/>
  <c r="S47" i="1"/>
  <c r="M47" i="1"/>
  <c r="V46" i="1"/>
  <c r="S46" i="1"/>
  <c r="M46" i="1"/>
  <c r="V45" i="1"/>
  <c r="S45" i="1"/>
  <c r="Y45" i="1" s="1"/>
  <c r="M45" i="1"/>
  <c r="AL44" i="1"/>
  <c r="AO44" i="1" s="1"/>
  <c r="AK44" i="1"/>
  <c r="AN44" i="1" s="1"/>
  <c r="Z44" i="1"/>
  <c r="Y44" i="1"/>
  <c r="W44" i="1"/>
  <c r="V44" i="1"/>
  <c r="U44" i="1"/>
  <c r="R44" i="1"/>
  <c r="X44" i="1" s="1"/>
  <c r="O44" i="1"/>
  <c r="L44" i="1"/>
  <c r="V43" i="1"/>
  <c r="S43" i="1"/>
  <c r="M43" i="1"/>
  <c r="V42" i="1"/>
  <c r="S42" i="1"/>
  <c r="M42" i="1"/>
  <c r="V41" i="1"/>
  <c r="S41" i="1"/>
  <c r="Y41" i="1" s="1"/>
  <c r="M41" i="1"/>
  <c r="V40" i="1"/>
  <c r="S40" i="1"/>
  <c r="M40" i="1"/>
  <c r="V39" i="1"/>
  <c r="S39" i="1"/>
  <c r="M39" i="1"/>
  <c r="V38" i="1"/>
  <c r="S38" i="1"/>
  <c r="M38" i="1"/>
  <c r="AL37" i="1"/>
  <c r="AO37" i="1" s="1"/>
  <c r="AK37" i="1"/>
  <c r="AN37" i="1" s="1"/>
  <c r="Z37" i="1"/>
  <c r="Y37" i="1"/>
  <c r="W37" i="1"/>
  <c r="V37" i="1"/>
  <c r="U37" i="1"/>
  <c r="R37" i="1"/>
  <c r="X37" i="1" s="1"/>
  <c r="O37" i="1"/>
  <c r="L37" i="1"/>
  <c r="T36" i="1"/>
  <c r="S36" i="1"/>
  <c r="N36" i="1"/>
  <c r="M36" i="1"/>
  <c r="Y33" i="1"/>
  <c r="V33" i="1"/>
  <c r="S33" i="1"/>
  <c r="M33" i="1"/>
  <c r="AK33" i="1" s="1"/>
  <c r="AN33" i="1" s="1"/>
  <c r="V32" i="1"/>
  <c r="S32" i="1"/>
  <c r="M32" i="1"/>
  <c r="V31" i="1"/>
  <c r="S31" i="1"/>
  <c r="M31" i="1"/>
  <c r="V30" i="1"/>
  <c r="S30" i="1"/>
  <c r="Y30" i="1" s="1"/>
  <c r="M30" i="1"/>
  <c r="V29" i="1"/>
  <c r="S29" i="1"/>
  <c r="Y29" i="1" s="1"/>
  <c r="M29" i="1"/>
  <c r="AL28" i="1"/>
  <c r="AO28" i="1" s="1"/>
  <c r="AK28" i="1"/>
  <c r="AN28" i="1" s="1"/>
  <c r="Z28" i="1"/>
  <c r="AA28" i="1" s="1"/>
  <c r="AA27" i="1" s="1"/>
  <c r="Y28" i="1"/>
  <c r="Y27" i="1" s="1"/>
  <c r="W28" i="1"/>
  <c r="V28" i="1"/>
  <c r="U28" i="1"/>
  <c r="U27" i="1" s="1"/>
  <c r="R28" i="1"/>
  <c r="X28" i="1" s="1"/>
  <c r="O28" i="1"/>
  <c r="L28" i="1"/>
  <c r="Z27" i="1"/>
  <c r="T27" i="1"/>
  <c r="S27" i="1"/>
  <c r="O27" i="1"/>
  <c r="N27" i="1"/>
  <c r="M27" i="1"/>
  <c r="V26" i="1"/>
  <c r="S26" i="1"/>
  <c r="AK26" i="1" s="1"/>
  <c r="AN26" i="1" s="1"/>
  <c r="M26" i="1"/>
  <c r="V25" i="1"/>
  <c r="S25" i="1"/>
  <c r="Y25" i="1" s="1"/>
  <c r="M25" i="1"/>
  <c r="V24" i="1"/>
  <c r="S24" i="1"/>
  <c r="M24" i="1"/>
  <c r="V23" i="1"/>
  <c r="S23" i="1"/>
  <c r="M23" i="1"/>
  <c r="V22" i="1"/>
  <c r="S22" i="1"/>
  <c r="M22" i="1"/>
  <c r="V21" i="1"/>
  <c r="S21" i="1"/>
  <c r="Y21" i="1" s="1"/>
  <c r="M21" i="1"/>
  <c r="AL20" i="1"/>
  <c r="AO20" i="1" s="1"/>
  <c r="AK20" i="1"/>
  <c r="AN20" i="1" s="1"/>
  <c r="Z20" i="1"/>
  <c r="Z19" i="1" s="1"/>
  <c r="Z18" i="1" s="1"/>
  <c r="Z17" i="1" s="1"/>
  <c r="Z16" i="1" s="1"/>
  <c r="Y20" i="1"/>
  <c r="X20" i="1"/>
  <c r="W20" i="1"/>
  <c r="V20" i="1"/>
  <c r="U20" i="1"/>
  <c r="R20" i="1"/>
  <c r="O20" i="1"/>
  <c r="O19" i="1" s="1"/>
  <c r="L20" i="1"/>
  <c r="T19" i="1"/>
  <c r="S19" i="1"/>
  <c r="N19" i="1"/>
  <c r="AL19" i="1" s="1"/>
  <c r="AO19" i="1" s="1"/>
  <c r="M19" i="1"/>
  <c r="M18" i="1" s="1"/>
  <c r="M17" i="1" s="1"/>
  <c r="M16" i="1" s="1"/>
  <c r="S18" i="1"/>
  <c r="AL14" i="1"/>
  <c r="AO14" i="1" s="1"/>
  <c r="AK14" i="1"/>
  <c r="AN14" i="1" s="1"/>
  <c r="Z14" i="1"/>
  <c r="W14" i="1"/>
  <c r="U14" i="1"/>
  <c r="U13" i="1" s="1"/>
  <c r="R14" i="1"/>
  <c r="X14" i="1" s="1"/>
  <c r="O14" i="1"/>
  <c r="L14" i="1"/>
  <c r="Y13" i="1"/>
  <c r="Y12" i="1" s="1"/>
  <c r="Y11" i="1" s="1"/>
  <c r="Y10" i="1" s="1"/>
  <c r="T13" i="1"/>
  <c r="S13" i="1"/>
  <c r="O13" i="1"/>
  <c r="N13" i="1"/>
  <c r="N12" i="1" s="1"/>
  <c r="N11" i="1" s="1"/>
  <c r="N10" i="1" s="1"/>
  <c r="M13" i="1"/>
  <c r="M12" i="1" s="1"/>
  <c r="M11" i="1" s="1"/>
  <c r="M10" i="1" s="1"/>
  <c r="T12" i="1"/>
  <c r="T11" i="1" s="1"/>
  <c r="O12" i="1"/>
  <c r="O11" i="1" s="1"/>
  <c r="O10" i="1" s="1"/>
  <c r="AL1156" i="2"/>
  <c r="AO1156" i="2" s="1"/>
  <c r="AK1156" i="2"/>
  <c r="AN1156" i="2" s="1"/>
  <c r="Z1156" i="2"/>
  <c r="Z1155" i="2" s="1"/>
  <c r="W1156" i="2"/>
  <c r="U1156" i="2"/>
  <c r="R1156" i="2"/>
  <c r="X1156" i="2" s="1"/>
  <c r="O1156" i="2"/>
  <c r="O1155" i="2" s="1"/>
  <c r="L1156" i="2"/>
  <c r="Y1155" i="2"/>
  <c r="T1155" i="2"/>
  <c r="S1155" i="2"/>
  <c r="N1155" i="2"/>
  <c r="M1155" i="2"/>
  <c r="V1154" i="2"/>
  <c r="S1154" i="2"/>
  <c r="M1154" i="2"/>
  <c r="AL1153" i="2"/>
  <c r="AO1153" i="2" s="1"/>
  <c r="AK1153" i="2"/>
  <c r="AN1153" i="2" s="1"/>
  <c r="Z1153" i="2"/>
  <c r="Y1153" i="2"/>
  <c r="W1153" i="2"/>
  <c r="V1153" i="2"/>
  <c r="U1153" i="2"/>
  <c r="AM1153" i="2" s="1"/>
  <c r="AP1153" i="2" s="1"/>
  <c r="R1153" i="2"/>
  <c r="X1153" i="2" s="1"/>
  <c r="O1153" i="2"/>
  <c r="L1153" i="2"/>
  <c r="V1152" i="2"/>
  <c r="S1152" i="2"/>
  <c r="M1152" i="2"/>
  <c r="AN1151" i="2"/>
  <c r="AL1151" i="2"/>
  <c r="AO1151" i="2" s="1"/>
  <c r="AK1151" i="2"/>
  <c r="Z1151" i="2"/>
  <c r="Z1150" i="2" s="1"/>
  <c r="Y1151" i="2"/>
  <c r="Y1150" i="2" s="1"/>
  <c r="W1151" i="2"/>
  <c r="V1151" i="2"/>
  <c r="U1151" i="2"/>
  <c r="R1151" i="2"/>
  <c r="X1151" i="2" s="1"/>
  <c r="O1151" i="2"/>
  <c r="O1150" i="2" s="1"/>
  <c r="L1151" i="2"/>
  <c r="U1150" i="2"/>
  <c r="T1150" i="2"/>
  <c r="S1150" i="2"/>
  <c r="N1150" i="2"/>
  <c r="M1150" i="2"/>
  <c r="V1149" i="2"/>
  <c r="S1149" i="2"/>
  <c r="M1149" i="2"/>
  <c r="AN1148" i="2"/>
  <c r="AL1148" i="2"/>
  <c r="AO1148" i="2" s="1"/>
  <c r="AK1148" i="2"/>
  <c r="Z1148" i="2"/>
  <c r="Y1148" i="2"/>
  <c r="W1148" i="2"/>
  <c r="V1148" i="2"/>
  <c r="U1148" i="2"/>
  <c r="AM1148" i="2" s="1"/>
  <c r="AP1148" i="2" s="1"/>
  <c r="R1148" i="2"/>
  <c r="X1148" i="2" s="1"/>
  <c r="O1148" i="2"/>
  <c r="L1148" i="2"/>
  <c r="V1147" i="2"/>
  <c r="S1147" i="2"/>
  <c r="M1147" i="2"/>
  <c r="AL1146" i="2"/>
  <c r="AO1146" i="2" s="1"/>
  <c r="AK1146" i="2"/>
  <c r="AN1146" i="2" s="1"/>
  <c r="Z1146" i="2"/>
  <c r="Y1146" i="2"/>
  <c r="W1146" i="2"/>
  <c r="V1146" i="2"/>
  <c r="U1146" i="2"/>
  <c r="R1146" i="2"/>
  <c r="X1146" i="2" s="1"/>
  <c r="O1146" i="2"/>
  <c r="L1146" i="2"/>
  <c r="V1145" i="2"/>
  <c r="S1145" i="2"/>
  <c r="AK1145" i="2" s="1"/>
  <c r="AN1145" i="2" s="1"/>
  <c r="M1145" i="2"/>
  <c r="AL1144" i="2"/>
  <c r="AO1144" i="2" s="1"/>
  <c r="AK1144" i="2"/>
  <c r="AN1144" i="2" s="1"/>
  <c r="Z1144" i="2"/>
  <c r="Y1144" i="2"/>
  <c r="X1144" i="2"/>
  <c r="W1144" i="2"/>
  <c r="V1144" i="2"/>
  <c r="U1144" i="2"/>
  <c r="R1144" i="2"/>
  <c r="O1144" i="2"/>
  <c r="L1144" i="2"/>
  <c r="V1143" i="2"/>
  <c r="S1143" i="2"/>
  <c r="Y1143" i="2" s="1"/>
  <c r="M1143" i="2"/>
  <c r="AL1142" i="2"/>
  <c r="AO1142" i="2" s="1"/>
  <c r="AK1142" i="2"/>
  <c r="AN1142" i="2" s="1"/>
  <c r="Z1142" i="2"/>
  <c r="Y1142" i="2"/>
  <c r="W1142" i="2"/>
  <c r="V1142" i="2"/>
  <c r="U1142" i="2"/>
  <c r="AM1142" i="2" s="1"/>
  <c r="AP1142" i="2" s="1"/>
  <c r="R1142" i="2"/>
  <c r="X1142" i="2" s="1"/>
  <c r="O1142" i="2"/>
  <c r="L1142" i="2"/>
  <c r="V1141" i="2"/>
  <c r="S1141" i="2"/>
  <c r="M1141" i="2"/>
  <c r="AL1140" i="2"/>
  <c r="AO1140" i="2" s="1"/>
  <c r="AK1140" i="2"/>
  <c r="AN1140" i="2" s="1"/>
  <c r="Z1140" i="2"/>
  <c r="Y1140" i="2"/>
  <c r="AA1140" i="2" s="1"/>
  <c r="W1140" i="2"/>
  <c r="V1140" i="2"/>
  <c r="U1140" i="2"/>
  <c r="R1140" i="2"/>
  <c r="X1140" i="2" s="1"/>
  <c r="O1140" i="2"/>
  <c r="AM1140" i="2" s="1"/>
  <c r="AP1140" i="2" s="1"/>
  <c r="L1140" i="2"/>
  <c r="V1139" i="2"/>
  <c r="S1139" i="2"/>
  <c r="AK1139" i="2" s="1"/>
  <c r="AN1139" i="2" s="1"/>
  <c r="M1139" i="2"/>
  <c r="AL1138" i="2"/>
  <c r="AO1138" i="2" s="1"/>
  <c r="AK1138" i="2"/>
  <c r="AN1138" i="2" s="1"/>
  <c r="Z1138" i="2"/>
  <c r="Y1138" i="2"/>
  <c r="AA1138" i="2" s="1"/>
  <c r="W1138" i="2"/>
  <c r="V1138" i="2"/>
  <c r="U1138" i="2"/>
  <c r="R1138" i="2"/>
  <c r="X1138" i="2" s="1"/>
  <c r="O1138" i="2"/>
  <c r="L1138" i="2"/>
  <c r="V1137" i="2"/>
  <c r="S1137" i="2"/>
  <c r="AK1137" i="2" s="1"/>
  <c r="AN1137" i="2" s="1"/>
  <c r="M1137" i="2"/>
  <c r="AL1136" i="2"/>
  <c r="AO1136" i="2" s="1"/>
  <c r="AK1136" i="2"/>
  <c r="AN1136" i="2" s="1"/>
  <c r="Z1136" i="2"/>
  <c r="Y1136" i="2"/>
  <c r="W1136" i="2"/>
  <c r="V1136" i="2"/>
  <c r="U1136" i="2"/>
  <c r="R1136" i="2"/>
  <c r="X1136" i="2" s="1"/>
  <c r="O1136" i="2"/>
  <c r="L1136" i="2"/>
  <c r="V1135" i="2"/>
  <c r="S1135" i="2"/>
  <c r="AK1135" i="2" s="1"/>
  <c r="AN1135" i="2" s="1"/>
  <c r="M1135" i="2"/>
  <c r="AL1134" i="2"/>
  <c r="AO1134" i="2" s="1"/>
  <c r="AK1134" i="2"/>
  <c r="AN1134" i="2" s="1"/>
  <c r="Z1134" i="2"/>
  <c r="Y1134" i="2"/>
  <c r="X1134" i="2"/>
  <c r="W1134" i="2"/>
  <c r="V1134" i="2"/>
  <c r="U1134" i="2"/>
  <c r="R1134" i="2"/>
  <c r="O1134" i="2"/>
  <c r="L1134" i="2"/>
  <c r="V1133" i="2"/>
  <c r="S1133" i="2"/>
  <c r="M1133" i="2"/>
  <c r="AL1132" i="2"/>
  <c r="AO1132" i="2" s="1"/>
  <c r="AK1132" i="2"/>
  <c r="AN1132" i="2" s="1"/>
  <c r="Z1132" i="2"/>
  <c r="Y1132" i="2"/>
  <c r="W1132" i="2"/>
  <c r="V1132" i="2"/>
  <c r="U1132" i="2"/>
  <c r="R1132" i="2"/>
  <c r="X1132" i="2" s="1"/>
  <c r="O1132" i="2"/>
  <c r="AM1132" i="2" s="1"/>
  <c r="AP1132" i="2" s="1"/>
  <c r="L1132" i="2"/>
  <c r="V1131" i="2"/>
  <c r="S1131" i="2"/>
  <c r="M1131" i="2"/>
  <c r="V1130" i="2"/>
  <c r="S1130" i="2"/>
  <c r="M1130" i="2"/>
  <c r="V1129" i="2"/>
  <c r="S1129" i="2"/>
  <c r="M1129" i="2"/>
  <c r="V1128" i="2"/>
  <c r="S1128" i="2"/>
  <c r="M1128" i="2"/>
  <c r="V1127" i="2"/>
  <c r="S1127" i="2"/>
  <c r="M1127" i="2"/>
  <c r="V1126" i="2"/>
  <c r="S1126" i="2"/>
  <c r="AK1126" i="2" s="1"/>
  <c r="AN1126" i="2" s="1"/>
  <c r="M1126" i="2"/>
  <c r="V1125" i="2"/>
  <c r="S1125" i="2"/>
  <c r="M1125" i="2"/>
  <c r="V1124" i="2"/>
  <c r="S1124" i="2"/>
  <c r="M1124" i="2"/>
  <c r="V1123" i="2"/>
  <c r="S1123" i="2"/>
  <c r="M1123" i="2"/>
  <c r="V1122" i="2"/>
  <c r="S1122" i="2"/>
  <c r="M1122" i="2"/>
  <c r="V1121" i="2"/>
  <c r="S1121" i="2"/>
  <c r="M1121" i="2"/>
  <c r="V1120" i="2"/>
  <c r="S1120" i="2"/>
  <c r="M1120" i="2"/>
  <c r="V1119" i="2"/>
  <c r="S1119" i="2"/>
  <c r="M1119" i="2"/>
  <c r="AL1118" i="2"/>
  <c r="AO1118" i="2" s="1"/>
  <c r="AK1118" i="2"/>
  <c r="AN1118" i="2" s="1"/>
  <c r="Z1118" i="2"/>
  <c r="Y1118" i="2"/>
  <c r="AA1118" i="2" s="1"/>
  <c r="W1118" i="2"/>
  <c r="V1118" i="2"/>
  <c r="U1118" i="2"/>
  <c r="R1118" i="2"/>
  <c r="X1118" i="2" s="1"/>
  <c r="O1118" i="2"/>
  <c r="L1118" i="2"/>
  <c r="V1117" i="2"/>
  <c r="S1117" i="2"/>
  <c r="AK1117" i="2" s="1"/>
  <c r="AN1117" i="2" s="1"/>
  <c r="M1117" i="2"/>
  <c r="V1116" i="2"/>
  <c r="S1116" i="2"/>
  <c r="M1116" i="2"/>
  <c r="V1115" i="2"/>
  <c r="S1115" i="2"/>
  <c r="M1115" i="2"/>
  <c r="V1114" i="2"/>
  <c r="S1114" i="2"/>
  <c r="M1114" i="2"/>
  <c r="V1113" i="2"/>
  <c r="S1113" i="2"/>
  <c r="M1113" i="2"/>
  <c r="V1112" i="2"/>
  <c r="S1112" i="2"/>
  <c r="M1112" i="2"/>
  <c r="V1111" i="2"/>
  <c r="S1111" i="2"/>
  <c r="M1111" i="2"/>
  <c r="V1110" i="2"/>
  <c r="S1110" i="2"/>
  <c r="M1110" i="2"/>
  <c r="V1109" i="2"/>
  <c r="S1109" i="2"/>
  <c r="AK1109" i="2" s="1"/>
  <c r="AN1109" i="2" s="1"/>
  <c r="M1109" i="2"/>
  <c r="V1108" i="2"/>
  <c r="S1108" i="2"/>
  <c r="M1108" i="2"/>
  <c r="V1107" i="2"/>
  <c r="S1107" i="2"/>
  <c r="M1107" i="2"/>
  <c r="V1106" i="2"/>
  <c r="S1106" i="2"/>
  <c r="M1106" i="2"/>
  <c r="V1105" i="2"/>
  <c r="S1105" i="2"/>
  <c r="AK1105" i="2" s="1"/>
  <c r="AN1105" i="2" s="1"/>
  <c r="M1105" i="2"/>
  <c r="AO1104" i="2"/>
  <c r="AL1104" i="2"/>
  <c r="AK1104" i="2"/>
  <c r="AN1104" i="2" s="1"/>
  <c r="Z1104" i="2"/>
  <c r="Y1104" i="2"/>
  <c r="AA1104" i="2" s="1"/>
  <c r="W1104" i="2"/>
  <c r="V1104" i="2"/>
  <c r="U1104" i="2"/>
  <c r="R1104" i="2"/>
  <c r="X1104" i="2" s="1"/>
  <c r="O1104" i="2"/>
  <c r="L1104" i="2"/>
  <c r="V1103" i="2"/>
  <c r="S1103" i="2"/>
  <c r="AK1103" i="2" s="1"/>
  <c r="AN1103" i="2" s="1"/>
  <c r="M1103" i="2"/>
  <c r="AL1102" i="2"/>
  <c r="AO1102" i="2" s="1"/>
  <c r="AK1102" i="2"/>
  <c r="AN1102" i="2" s="1"/>
  <c r="Z1102" i="2"/>
  <c r="Y1102" i="2"/>
  <c r="AA1102" i="2" s="1"/>
  <c r="X1102" i="2"/>
  <c r="W1102" i="2"/>
  <c r="V1102" i="2"/>
  <c r="U1102" i="2"/>
  <c r="R1102" i="2"/>
  <c r="O1102" i="2"/>
  <c r="L1102" i="2"/>
  <c r="V1101" i="2"/>
  <c r="S1101" i="2"/>
  <c r="M1101" i="2"/>
  <c r="AL1100" i="2"/>
  <c r="AO1100" i="2" s="1"/>
  <c r="AK1100" i="2"/>
  <c r="AN1100" i="2" s="1"/>
  <c r="Z1100" i="2"/>
  <c r="Y1100" i="2"/>
  <c r="W1100" i="2"/>
  <c r="V1100" i="2"/>
  <c r="U1100" i="2"/>
  <c r="R1100" i="2"/>
  <c r="X1100" i="2" s="1"/>
  <c r="O1100" i="2"/>
  <c r="L1100" i="2"/>
  <c r="AL1099" i="2"/>
  <c r="AO1099" i="2" s="1"/>
  <c r="AK1099" i="2"/>
  <c r="AN1099" i="2" s="1"/>
  <c r="Z1099" i="2"/>
  <c r="AA1099" i="2" s="1"/>
  <c r="W1099" i="2"/>
  <c r="U1099" i="2"/>
  <c r="R1099" i="2"/>
  <c r="X1099" i="2" s="1"/>
  <c r="O1099" i="2"/>
  <c r="L1099" i="2"/>
  <c r="AL1098" i="2"/>
  <c r="AO1098" i="2" s="1"/>
  <c r="AK1098" i="2"/>
  <c r="AN1098" i="2" s="1"/>
  <c r="Z1098" i="2"/>
  <c r="AA1098" i="2" s="1"/>
  <c r="W1098" i="2"/>
  <c r="U1098" i="2"/>
  <c r="R1098" i="2"/>
  <c r="X1098" i="2" s="1"/>
  <c r="O1098" i="2"/>
  <c r="L1098" i="2"/>
  <c r="AO1097" i="2"/>
  <c r="AL1097" i="2"/>
  <c r="AK1097" i="2"/>
  <c r="AN1097" i="2" s="1"/>
  <c r="Z1097" i="2"/>
  <c r="AA1097" i="2" s="1"/>
  <c r="W1097" i="2"/>
  <c r="U1097" i="2"/>
  <c r="AM1097" i="2" s="1"/>
  <c r="AP1097" i="2" s="1"/>
  <c r="R1097" i="2"/>
  <c r="X1097" i="2" s="1"/>
  <c r="O1097" i="2"/>
  <c r="L1097" i="2"/>
  <c r="V1096" i="2"/>
  <c r="S1096" i="2"/>
  <c r="M1096" i="2"/>
  <c r="AL1095" i="2"/>
  <c r="AO1095" i="2" s="1"/>
  <c r="AK1095" i="2"/>
  <c r="AN1095" i="2" s="1"/>
  <c r="Z1095" i="2"/>
  <c r="Y1095" i="2"/>
  <c r="AA1095" i="2" s="1"/>
  <c r="W1095" i="2"/>
  <c r="V1095" i="2"/>
  <c r="U1095" i="2"/>
  <c r="R1095" i="2"/>
  <c r="X1095" i="2" s="1"/>
  <c r="O1095" i="2"/>
  <c r="L1095" i="2"/>
  <c r="V1094" i="2"/>
  <c r="S1094" i="2"/>
  <c r="M1094" i="2"/>
  <c r="V1093" i="2"/>
  <c r="S1093" i="2"/>
  <c r="M1093" i="2"/>
  <c r="V1092" i="2"/>
  <c r="S1092" i="2"/>
  <c r="AK1092" i="2" s="1"/>
  <c r="AN1092" i="2" s="1"/>
  <c r="M1092" i="2"/>
  <c r="V1091" i="2"/>
  <c r="S1091" i="2"/>
  <c r="M1091" i="2"/>
  <c r="V1090" i="2"/>
  <c r="S1090" i="2"/>
  <c r="M1090" i="2"/>
  <c r="V1089" i="2"/>
  <c r="S1089" i="2"/>
  <c r="M1089" i="2"/>
  <c r="V1088" i="2"/>
  <c r="S1088" i="2"/>
  <c r="M1088" i="2"/>
  <c r="V1087" i="2"/>
  <c r="S1087" i="2"/>
  <c r="M1087" i="2"/>
  <c r="V1086" i="2"/>
  <c r="S1086" i="2"/>
  <c r="M1086" i="2"/>
  <c r="V1085" i="2"/>
  <c r="S1085" i="2"/>
  <c r="AK1085" i="2" s="1"/>
  <c r="AN1085" i="2" s="1"/>
  <c r="M1085" i="2"/>
  <c r="V1084" i="2"/>
  <c r="S1084" i="2"/>
  <c r="M1084" i="2"/>
  <c r="V1083" i="2"/>
  <c r="S1083" i="2"/>
  <c r="M1083" i="2"/>
  <c r="V1082" i="2"/>
  <c r="S1082" i="2"/>
  <c r="M1082" i="2"/>
  <c r="AL1081" i="2"/>
  <c r="AO1081" i="2" s="1"/>
  <c r="AK1081" i="2"/>
  <c r="AN1081" i="2" s="1"/>
  <c r="Z1081" i="2"/>
  <c r="Y1081" i="2"/>
  <c r="AA1081" i="2" s="1"/>
  <c r="W1081" i="2"/>
  <c r="V1081" i="2"/>
  <c r="U1081" i="2"/>
  <c r="R1081" i="2"/>
  <c r="X1081" i="2" s="1"/>
  <c r="O1081" i="2"/>
  <c r="L1081" i="2"/>
  <c r="V1080" i="2"/>
  <c r="S1080" i="2"/>
  <c r="M1080" i="2"/>
  <c r="V1079" i="2"/>
  <c r="S1079" i="2"/>
  <c r="M1079" i="2"/>
  <c r="V1078" i="2"/>
  <c r="S1078" i="2"/>
  <c r="M1078" i="2"/>
  <c r="V1077" i="2"/>
  <c r="S1077" i="2"/>
  <c r="M1077" i="2"/>
  <c r="V1076" i="2"/>
  <c r="S1076" i="2"/>
  <c r="M1076" i="2"/>
  <c r="V1075" i="2"/>
  <c r="S1075" i="2"/>
  <c r="M1075" i="2"/>
  <c r="V1074" i="2"/>
  <c r="S1074" i="2"/>
  <c r="M1074" i="2"/>
  <c r="V1073" i="2"/>
  <c r="S1073" i="2"/>
  <c r="M1073" i="2"/>
  <c r="V1072" i="2"/>
  <c r="S1072" i="2"/>
  <c r="AK1072" i="2" s="1"/>
  <c r="AN1072" i="2" s="1"/>
  <c r="M1072" i="2"/>
  <c r="V1071" i="2"/>
  <c r="S1071" i="2"/>
  <c r="M1071" i="2"/>
  <c r="V1070" i="2"/>
  <c r="S1070" i="2"/>
  <c r="M1070" i="2"/>
  <c r="V1069" i="2"/>
  <c r="S1069" i="2"/>
  <c r="M1069" i="2"/>
  <c r="AL1068" i="2"/>
  <c r="AO1068" i="2" s="1"/>
  <c r="AK1068" i="2"/>
  <c r="AN1068" i="2" s="1"/>
  <c r="Z1068" i="2"/>
  <c r="Y1068" i="2"/>
  <c r="W1068" i="2"/>
  <c r="V1068" i="2"/>
  <c r="U1068" i="2"/>
  <c r="AM1068" i="2" s="1"/>
  <c r="AP1068" i="2" s="1"/>
  <c r="R1068" i="2"/>
  <c r="X1068" i="2" s="1"/>
  <c r="O1068" i="2"/>
  <c r="L1068" i="2"/>
  <c r="V1067" i="2"/>
  <c r="S1067" i="2"/>
  <c r="M1067" i="2"/>
  <c r="V1066" i="2"/>
  <c r="S1066" i="2"/>
  <c r="M1066" i="2"/>
  <c r="V1065" i="2"/>
  <c r="S1065" i="2"/>
  <c r="M1065" i="2"/>
  <c r="V1064" i="2"/>
  <c r="S1064" i="2"/>
  <c r="M1064" i="2"/>
  <c r="V1063" i="2"/>
  <c r="S1063" i="2"/>
  <c r="AK1063" i="2" s="1"/>
  <c r="AN1063" i="2" s="1"/>
  <c r="M1063" i="2"/>
  <c r="V1062" i="2"/>
  <c r="S1062" i="2"/>
  <c r="Y1062" i="2" s="1"/>
  <c r="M1062" i="2"/>
  <c r="V1061" i="2"/>
  <c r="S1061" i="2"/>
  <c r="M1061" i="2"/>
  <c r="V1060" i="2"/>
  <c r="S1060" i="2"/>
  <c r="M1060" i="2"/>
  <c r="V1059" i="2"/>
  <c r="S1059" i="2"/>
  <c r="M1059" i="2"/>
  <c r="V1058" i="2"/>
  <c r="S1058" i="2"/>
  <c r="Y1058" i="2" s="1"/>
  <c r="M1058" i="2"/>
  <c r="V1057" i="2"/>
  <c r="S1057" i="2"/>
  <c r="M1057" i="2"/>
  <c r="AL1056" i="2"/>
  <c r="AO1056" i="2" s="1"/>
  <c r="AK1056" i="2"/>
  <c r="AN1056" i="2" s="1"/>
  <c r="Z1056" i="2"/>
  <c r="AA1056" i="2" s="1"/>
  <c r="Y1056" i="2"/>
  <c r="W1056" i="2"/>
  <c r="V1056" i="2"/>
  <c r="U1056" i="2"/>
  <c r="R1056" i="2"/>
  <c r="X1056" i="2" s="1"/>
  <c r="O1056" i="2"/>
  <c r="L1056" i="2"/>
  <c r="V1055" i="2"/>
  <c r="S1055" i="2"/>
  <c r="M1055" i="2"/>
  <c r="AL1054" i="2"/>
  <c r="AO1054" i="2" s="1"/>
  <c r="AK1054" i="2"/>
  <c r="AN1054" i="2" s="1"/>
  <c r="Z1054" i="2"/>
  <c r="Y1054" i="2"/>
  <c r="W1054" i="2"/>
  <c r="V1054" i="2"/>
  <c r="U1054" i="2"/>
  <c r="R1054" i="2"/>
  <c r="X1054" i="2" s="1"/>
  <c r="O1054" i="2"/>
  <c r="L1054" i="2"/>
  <c r="V1053" i="2"/>
  <c r="S1053" i="2"/>
  <c r="Y1053" i="2" s="1"/>
  <c r="M1053" i="2"/>
  <c r="AK1053" i="2" s="1"/>
  <c r="AN1053" i="2" s="1"/>
  <c r="AN1052" i="2"/>
  <c r="AL1052" i="2"/>
  <c r="AO1052" i="2" s="1"/>
  <c r="AK1052" i="2"/>
  <c r="Z1052" i="2"/>
  <c r="Y1052" i="2"/>
  <c r="W1052" i="2"/>
  <c r="V1052" i="2"/>
  <c r="U1052" i="2"/>
  <c r="R1052" i="2"/>
  <c r="X1052" i="2" s="1"/>
  <c r="O1052" i="2"/>
  <c r="L1052" i="2"/>
  <c r="V1051" i="2"/>
  <c r="S1051" i="2"/>
  <c r="M1051" i="2"/>
  <c r="AL1050" i="2"/>
  <c r="AO1050" i="2" s="1"/>
  <c r="AK1050" i="2"/>
  <c r="AN1050" i="2" s="1"/>
  <c r="Z1050" i="2"/>
  <c r="Y1050" i="2"/>
  <c r="W1050" i="2"/>
  <c r="V1050" i="2"/>
  <c r="U1050" i="2"/>
  <c r="R1050" i="2"/>
  <c r="X1050" i="2" s="1"/>
  <c r="O1050" i="2"/>
  <c r="L1050" i="2"/>
  <c r="V1049" i="2"/>
  <c r="S1049" i="2"/>
  <c r="M1049" i="2"/>
  <c r="AL1048" i="2"/>
  <c r="AO1048" i="2" s="1"/>
  <c r="AK1048" i="2"/>
  <c r="AN1048" i="2" s="1"/>
  <c r="Z1048" i="2"/>
  <c r="AA1048" i="2" s="1"/>
  <c r="Y1048" i="2"/>
  <c r="W1048" i="2"/>
  <c r="V1048" i="2"/>
  <c r="U1048" i="2"/>
  <c r="R1048" i="2"/>
  <c r="X1048" i="2" s="1"/>
  <c r="O1048" i="2"/>
  <c r="L1048" i="2"/>
  <c r="V1047" i="2"/>
  <c r="S1047" i="2"/>
  <c r="M1047" i="2"/>
  <c r="AL1046" i="2"/>
  <c r="AO1046" i="2" s="1"/>
  <c r="AK1046" i="2"/>
  <c r="AN1046" i="2" s="1"/>
  <c r="Z1046" i="2"/>
  <c r="Y1046" i="2"/>
  <c r="AA1046" i="2" s="1"/>
  <c r="W1046" i="2"/>
  <c r="V1046" i="2"/>
  <c r="U1046" i="2"/>
  <c r="R1046" i="2"/>
  <c r="X1046" i="2" s="1"/>
  <c r="O1046" i="2"/>
  <c r="L1046" i="2"/>
  <c r="V1045" i="2"/>
  <c r="S1045" i="2"/>
  <c r="Y1045" i="2" s="1"/>
  <c r="M1045" i="2"/>
  <c r="AL1044" i="2"/>
  <c r="AO1044" i="2" s="1"/>
  <c r="AK1044" i="2"/>
  <c r="AN1044" i="2" s="1"/>
  <c r="Z1044" i="2"/>
  <c r="Y1044" i="2"/>
  <c r="W1044" i="2"/>
  <c r="V1044" i="2"/>
  <c r="U1044" i="2"/>
  <c r="R1044" i="2"/>
  <c r="X1044" i="2" s="1"/>
  <c r="O1044" i="2"/>
  <c r="L1044" i="2"/>
  <c r="V1043" i="2"/>
  <c r="S1043" i="2"/>
  <c r="M1043" i="2"/>
  <c r="V1042" i="2"/>
  <c r="S1042" i="2"/>
  <c r="M1042" i="2"/>
  <c r="AL1041" i="2"/>
  <c r="AO1041" i="2" s="1"/>
  <c r="AK1041" i="2"/>
  <c r="AN1041" i="2" s="1"/>
  <c r="Z1041" i="2"/>
  <c r="Y1041" i="2"/>
  <c r="W1041" i="2"/>
  <c r="V1041" i="2"/>
  <c r="U1041" i="2"/>
  <c r="R1041" i="2"/>
  <c r="X1041" i="2" s="1"/>
  <c r="O1041" i="2"/>
  <c r="L1041" i="2"/>
  <c r="V1040" i="2"/>
  <c r="S1040" i="2"/>
  <c r="M1040" i="2"/>
  <c r="V1039" i="2"/>
  <c r="S1039" i="2"/>
  <c r="Y1039" i="2" s="1"/>
  <c r="M1039" i="2"/>
  <c r="AK1039" i="2" s="1"/>
  <c r="AN1039" i="2" s="1"/>
  <c r="V1038" i="2"/>
  <c r="S1038" i="2"/>
  <c r="AK1038" i="2" s="1"/>
  <c r="AN1038" i="2" s="1"/>
  <c r="M1038" i="2"/>
  <c r="AL1037" i="2"/>
  <c r="AO1037" i="2" s="1"/>
  <c r="AK1037" i="2"/>
  <c r="AN1037" i="2" s="1"/>
  <c r="Z1037" i="2"/>
  <c r="Y1037" i="2"/>
  <c r="AA1037" i="2" s="1"/>
  <c r="X1037" i="2"/>
  <c r="W1037" i="2"/>
  <c r="V1037" i="2"/>
  <c r="U1037" i="2"/>
  <c r="R1037" i="2"/>
  <c r="O1037" i="2"/>
  <c r="L1037" i="2"/>
  <c r="T1036" i="2"/>
  <c r="AL1036" i="2" s="1"/>
  <c r="AO1036" i="2" s="1"/>
  <c r="S1036" i="2"/>
  <c r="AK1036" i="2" s="1"/>
  <c r="AN1036" i="2" s="1"/>
  <c r="N1036" i="2"/>
  <c r="M1036" i="2"/>
  <c r="Y1035" i="2"/>
  <c r="V1035" i="2"/>
  <c r="S1035" i="2"/>
  <c r="M1035" i="2"/>
  <c r="V1034" i="2"/>
  <c r="S1034" i="2"/>
  <c r="M1034" i="2"/>
  <c r="AL1033" i="2"/>
  <c r="AO1033" i="2" s="1"/>
  <c r="AK1033" i="2"/>
  <c r="AN1033" i="2" s="1"/>
  <c r="Z1033" i="2"/>
  <c r="Y1033" i="2"/>
  <c r="AA1033" i="2" s="1"/>
  <c r="X1033" i="2"/>
  <c r="W1033" i="2"/>
  <c r="V1033" i="2"/>
  <c r="U1033" i="2"/>
  <c r="R1033" i="2"/>
  <c r="O1033" i="2"/>
  <c r="AM1033" i="2" s="1"/>
  <c r="AP1033" i="2" s="1"/>
  <c r="L1033" i="2"/>
  <c r="Y1032" i="2"/>
  <c r="V1032" i="2"/>
  <c r="S1032" i="2"/>
  <c r="M1032" i="2"/>
  <c r="AK1032" i="2" s="1"/>
  <c r="AN1032" i="2" s="1"/>
  <c r="AK1031" i="2"/>
  <c r="AN1031" i="2" s="1"/>
  <c r="Y1031" i="2"/>
  <c r="V1031" i="2"/>
  <c r="S1031" i="2"/>
  <c r="M1031" i="2"/>
  <c r="AL1030" i="2"/>
  <c r="AO1030" i="2" s="1"/>
  <c r="AK1030" i="2"/>
  <c r="AN1030" i="2" s="1"/>
  <c r="Z1030" i="2"/>
  <c r="Y1030" i="2"/>
  <c r="AA1030" i="2" s="1"/>
  <c r="W1030" i="2"/>
  <c r="V1030" i="2"/>
  <c r="U1030" i="2"/>
  <c r="AM1030" i="2" s="1"/>
  <c r="AP1030" i="2" s="1"/>
  <c r="R1030" i="2"/>
  <c r="X1030" i="2" s="1"/>
  <c r="O1030" i="2"/>
  <c r="L1030" i="2"/>
  <c r="V1029" i="2"/>
  <c r="S1029" i="2"/>
  <c r="Y1029" i="2" s="1"/>
  <c r="M1029" i="2"/>
  <c r="V1028" i="2"/>
  <c r="S1028" i="2"/>
  <c r="AK1028" i="2" s="1"/>
  <c r="AN1028" i="2" s="1"/>
  <c r="M1028" i="2"/>
  <c r="AN1027" i="2"/>
  <c r="AL1027" i="2"/>
  <c r="AO1027" i="2" s="1"/>
  <c r="AK1027" i="2"/>
  <c r="Z1027" i="2"/>
  <c r="Y1027" i="2"/>
  <c r="AA1027" i="2" s="1"/>
  <c r="W1027" i="2"/>
  <c r="V1027" i="2"/>
  <c r="U1027" i="2"/>
  <c r="R1027" i="2"/>
  <c r="X1027" i="2" s="1"/>
  <c r="O1027" i="2"/>
  <c r="L1027" i="2"/>
  <c r="V1026" i="2"/>
  <c r="S1026" i="2"/>
  <c r="M1026" i="2"/>
  <c r="V1025" i="2"/>
  <c r="S1025" i="2"/>
  <c r="Y1025" i="2" s="1"/>
  <c r="M1025" i="2"/>
  <c r="AK1025" i="2" s="1"/>
  <c r="AN1025" i="2" s="1"/>
  <c r="AL1024" i="2"/>
  <c r="AO1024" i="2" s="1"/>
  <c r="AK1024" i="2"/>
  <c r="AN1024" i="2" s="1"/>
  <c r="Z1024" i="2"/>
  <c r="Y1024" i="2"/>
  <c r="W1024" i="2"/>
  <c r="V1024" i="2"/>
  <c r="U1024" i="2"/>
  <c r="AM1024" i="2" s="1"/>
  <c r="AP1024" i="2" s="1"/>
  <c r="R1024" i="2"/>
  <c r="X1024" i="2" s="1"/>
  <c r="O1024" i="2"/>
  <c r="L1024" i="2"/>
  <c r="Y1023" i="2"/>
  <c r="V1023" i="2"/>
  <c r="S1023" i="2"/>
  <c r="M1023" i="2"/>
  <c r="V1022" i="2"/>
  <c r="S1022" i="2"/>
  <c r="M1022" i="2"/>
  <c r="AN1021" i="2"/>
  <c r="AL1021" i="2"/>
  <c r="AO1021" i="2" s="1"/>
  <c r="AK1021" i="2"/>
  <c r="Z1021" i="2"/>
  <c r="Y1021" i="2"/>
  <c r="AA1021" i="2" s="1"/>
  <c r="X1021" i="2"/>
  <c r="W1021" i="2"/>
  <c r="V1021" i="2"/>
  <c r="U1021" i="2"/>
  <c r="R1021" i="2"/>
  <c r="O1021" i="2"/>
  <c r="L1021" i="2"/>
  <c r="Y1020" i="2"/>
  <c r="V1020" i="2"/>
  <c r="S1020" i="2"/>
  <c r="M1020" i="2"/>
  <c r="AK1020" i="2" s="1"/>
  <c r="AN1020" i="2" s="1"/>
  <c r="Y1019" i="2"/>
  <c r="V1019" i="2"/>
  <c r="S1019" i="2"/>
  <c r="M1019" i="2"/>
  <c r="AK1019" i="2" s="1"/>
  <c r="AN1019" i="2" s="1"/>
  <c r="AL1018" i="2"/>
  <c r="AO1018" i="2" s="1"/>
  <c r="AK1018" i="2"/>
  <c r="AN1018" i="2" s="1"/>
  <c r="Z1018" i="2"/>
  <c r="AA1018" i="2" s="1"/>
  <c r="Y1018" i="2"/>
  <c r="W1018" i="2"/>
  <c r="V1018" i="2"/>
  <c r="U1018" i="2"/>
  <c r="AM1018" i="2" s="1"/>
  <c r="AP1018" i="2" s="1"/>
  <c r="R1018" i="2"/>
  <c r="X1018" i="2" s="1"/>
  <c r="O1018" i="2"/>
  <c r="L1018" i="2"/>
  <c r="Y1017" i="2"/>
  <c r="V1017" i="2"/>
  <c r="S1017" i="2"/>
  <c r="M1017" i="2"/>
  <c r="V1016" i="2"/>
  <c r="S1016" i="2"/>
  <c r="AK1016" i="2" s="1"/>
  <c r="AN1016" i="2" s="1"/>
  <c r="M1016" i="2"/>
  <c r="AN1015" i="2"/>
  <c r="AL1015" i="2"/>
  <c r="AO1015" i="2" s="1"/>
  <c r="AK1015" i="2"/>
  <c r="Z1015" i="2"/>
  <c r="Y1015" i="2"/>
  <c r="AA1015" i="2" s="1"/>
  <c r="W1015" i="2"/>
  <c r="V1015" i="2"/>
  <c r="U1015" i="2"/>
  <c r="R1015" i="2"/>
  <c r="X1015" i="2" s="1"/>
  <c r="O1015" i="2"/>
  <c r="L1015" i="2"/>
  <c r="V1014" i="2"/>
  <c r="S1014" i="2"/>
  <c r="M1014" i="2"/>
  <c r="V1013" i="2"/>
  <c r="S1013" i="2"/>
  <c r="Y1013" i="2" s="1"/>
  <c r="M1013" i="2"/>
  <c r="AL1012" i="2"/>
  <c r="AO1012" i="2" s="1"/>
  <c r="AK1012" i="2"/>
  <c r="AN1012" i="2" s="1"/>
  <c r="Z1012" i="2"/>
  <c r="Y1012" i="2"/>
  <c r="W1012" i="2"/>
  <c r="V1012" i="2"/>
  <c r="U1012" i="2"/>
  <c r="AM1012" i="2" s="1"/>
  <c r="AP1012" i="2" s="1"/>
  <c r="R1012" i="2"/>
  <c r="X1012" i="2" s="1"/>
  <c r="O1012" i="2"/>
  <c r="L1012" i="2"/>
  <c r="V1011" i="2"/>
  <c r="S1011" i="2"/>
  <c r="Y1011" i="2" s="1"/>
  <c r="M1011" i="2"/>
  <c r="V1010" i="2"/>
  <c r="S1010" i="2"/>
  <c r="M1010" i="2"/>
  <c r="AN1009" i="2"/>
  <c r="AL1009" i="2"/>
  <c r="AO1009" i="2" s="1"/>
  <c r="AK1009" i="2"/>
  <c r="Z1009" i="2"/>
  <c r="AA1009" i="2" s="1"/>
  <c r="Y1009" i="2"/>
  <c r="X1009" i="2"/>
  <c r="W1009" i="2"/>
  <c r="V1009" i="2"/>
  <c r="U1009" i="2"/>
  <c r="R1009" i="2"/>
  <c r="O1009" i="2"/>
  <c r="AM1009" i="2" s="1"/>
  <c r="AP1009" i="2" s="1"/>
  <c r="L1009" i="2"/>
  <c r="Y1008" i="2"/>
  <c r="V1008" i="2"/>
  <c r="S1008" i="2"/>
  <c r="M1008" i="2"/>
  <c r="AK1008" i="2" s="1"/>
  <c r="AN1008" i="2" s="1"/>
  <c r="V1007" i="2"/>
  <c r="S1007" i="2"/>
  <c r="AK1007" i="2" s="1"/>
  <c r="AN1007" i="2" s="1"/>
  <c r="M1007" i="2"/>
  <c r="AL1006" i="2"/>
  <c r="AO1006" i="2" s="1"/>
  <c r="AK1006" i="2"/>
  <c r="AN1006" i="2" s="1"/>
  <c r="Z1006" i="2"/>
  <c r="AA1006" i="2" s="1"/>
  <c r="Y1006" i="2"/>
  <c r="W1006" i="2"/>
  <c r="V1006" i="2"/>
  <c r="U1006" i="2"/>
  <c r="AM1006" i="2" s="1"/>
  <c r="AP1006" i="2" s="1"/>
  <c r="R1006" i="2"/>
  <c r="X1006" i="2" s="1"/>
  <c r="O1006" i="2"/>
  <c r="L1006" i="2"/>
  <c r="Y1005" i="2"/>
  <c r="V1005" i="2"/>
  <c r="S1005" i="2"/>
  <c r="M1005" i="2"/>
  <c r="V1004" i="2"/>
  <c r="S1004" i="2"/>
  <c r="AK1004" i="2" s="1"/>
  <c r="AN1004" i="2" s="1"/>
  <c r="M1004" i="2"/>
  <c r="AO1003" i="2"/>
  <c r="AN1003" i="2"/>
  <c r="AL1003" i="2"/>
  <c r="AK1003" i="2"/>
  <c r="Z1003" i="2"/>
  <c r="Y1003" i="2"/>
  <c r="AA1003" i="2" s="1"/>
  <c r="W1003" i="2"/>
  <c r="V1003" i="2"/>
  <c r="U1003" i="2"/>
  <c r="R1003" i="2"/>
  <c r="X1003" i="2" s="1"/>
  <c r="O1003" i="2"/>
  <c r="L1003" i="2"/>
  <c r="V1002" i="2"/>
  <c r="S1002" i="2"/>
  <c r="M1002" i="2"/>
  <c r="V1001" i="2"/>
  <c r="S1001" i="2"/>
  <c r="Y1001" i="2" s="1"/>
  <c r="M1001" i="2"/>
  <c r="AL1000" i="2"/>
  <c r="AO1000" i="2" s="1"/>
  <c r="AK1000" i="2"/>
  <c r="AN1000" i="2" s="1"/>
  <c r="Z1000" i="2"/>
  <c r="Y1000" i="2"/>
  <c r="W1000" i="2"/>
  <c r="V1000" i="2"/>
  <c r="U1000" i="2"/>
  <c r="AM1000" i="2" s="1"/>
  <c r="AP1000" i="2" s="1"/>
  <c r="R1000" i="2"/>
  <c r="X1000" i="2" s="1"/>
  <c r="O1000" i="2"/>
  <c r="L1000" i="2"/>
  <c r="V999" i="2"/>
  <c r="S999" i="2"/>
  <c r="Y999" i="2" s="1"/>
  <c r="M999" i="2"/>
  <c r="V998" i="2"/>
  <c r="S998" i="2"/>
  <c r="M998" i="2"/>
  <c r="AN997" i="2"/>
  <c r="AL997" i="2"/>
  <c r="AO997" i="2" s="1"/>
  <c r="AK997" i="2"/>
  <c r="Z997" i="2"/>
  <c r="Y997" i="2"/>
  <c r="W997" i="2"/>
  <c r="V997" i="2"/>
  <c r="U997" i="2"/>
  <c r="R997" i="2"/>
  <c r="X997" i="2" s="1"/>
  <c r="O997" i="2"/>
  <c r="L997" i="2"/>
  <c r="Y996" i="2"/>
  <c r="V996" i="2"/>
  <c r="S996" i="2"/>
  <c r="M996" i="2"/>
  <c r="AK996" i="2" s="1"/>
  <c r="AN996" i="2" s="1"/>
  <c r="AK995" i="2"/>
  <c r="AN995" i="2" s="1"/>
  <c r="V995" i="2"/>
  <c r="S995" i="2"/>
  <c r="Y995" i="2" s="1"/>
  <c r="M995" i="2"/>
  <c r="AL994" i="2"/>
  <c r="AO994" i="2" s="1"/>
  <c r="AK994" i="2"/>
  <c r="AN994" i="2" s="1"/>
  <c r="Z994" i="2"/>
  <c r="Y994" i="2"/>
  <c r="W994" i="2"/>
  <c r="V994" i="2"/>
  <c r="U994" i="2"/>
  <c r="AM994" i="2" s="1"/>
  <c r="AP994" i="2" s="1"/>
  <c r="R994" i="2"/>
  <c r="X994" i="2" s="1"/>
  <c r="O994" i="2"/>
  <c r="L994" i="2"/>
  <c r="V993" i="2"/>
  <c r="S993" i="2"/>
  <c r="Y993" i="2" s="1"/>
  <c r="M993" i="2"/>
  <c r="V992" i="2"/>
  <c r="S992" i="2"/>
  <c r="M992" i="2"/>
  <c r="AN991" i="2"/>
  <c r="AL991" i="2"/>
  <c r="AO991" i="2" s="1"/>
  <c r="AK991" i="2"/>
  <c r="Z991" i="2"/>
  <c r="Y991" i="2"/>
  <c r="AA991" i="2" s="1"/>
  <c r="W991" i="2"/>
  <c r="V991" i="2"/>
  <c r="U991" i="2"/>
  <c r="R991" i="2"/>
  <c r="X991" i="2" s="1"/>
  <c r="O991" i="2"/>
  <c r="L991" i="2"/>
  <c r="V990" i="2"/>
  <c r="S990" i="2"/>
  <c r="M990" i="2"/>
  <c r="V989" i="2"/>
  <c r="S989" i="2"/>
  <c r="Y989" i="2" s="1"/>
  <c r="M989" i="2"/>
  <c r="AK989" i="2" s="1"/>
  <c r="AN989" i="2" s="1"/>
  <c r="AL988" i="2"/>
  <c r="AO988" i="2" s="1"/>
  <c r="AK988" i="2"/>
  <c r="AN988" i="2" s="1"/>
  <c r="Z988" i="2"/>
  <c r="Y988" i="2"/>
  <c r="W988" i="2"/>
  <c r="V988" i="2"/>
  <c r="U988" i="2"/>
  <c r="AM988" i="2" s="1"/>
  <c r="AP988" i="2" s="1"/>
  <c r="R988" i="2"/>
  <c r="X988" i="2" s="1"/>
  <c r="O988" i="2"/>
  <c r="L988" i="2"/>
  <c r="V987" i="2"/>
  <c r="S987" i="2"/>
  <c r="Y987" i="2" s="1"/>
  <c r="M987" i="2"/>
  <c r="V986" i="2"/>
  <c r="S986" i="2"/>
  <c r="M986" i="2"/>
  <c r="AL985" i="2"/>
  <c r="AO985" i="2" s="1"/>
  <c r="AK985" i="2"/>
  <c r="AN985" i="2" s="1"/>
  <c r="Z985" i="2"/>
  <c r="Y985" i="2"/>
  <c r="W985" i="2"/>
  <c r="V985" i="2"/>
  <c r="U985" i="2"/>
  <c r="R985" i="2"/>
  <c r="X985" i="2" s="1"/>
  <c r="O985" i="2"/>
  <c r="L985" i="2"/>
  <c r="T984" i="2"/>
  <c r="S984" i="2"/>
  <c r="N984" i="2"/>
  <c r="M984" i="2"/>
  <c r="V983" i="2"/>
  <c r="S983" i="2"/>
  <c r="Y983" i="2" s="1"/>
  <c r="M983" i="2"/>
  <c r="AK983" i="2" s="1"/>
  <c r="AN983" i="2" s="1"/>
  <c r="V982" i="2"/>
  <c r="S982" i="2"/>
  <c r="Y982" i="2" s="1"/>
  <c r="M982" i="2"/>
  <c r="AL981" i="2"/>
  <c r="AO981" i="2" s="1"/>
  <c r="AK981" i="2"/>
  <c r="AN981" i="2" s="1"/>
  <c r="Z981" i="2"/>
  <c r="Y981" i="2"/>
  <c r="W981" i="2"/>
  <c r="V981" i="2"/>
  <c r="U981" i="2"/>
  <c r="R981" i="2"/>
  <c r="X981" i="2" s="1"/>
  <c r="O981" i="2"/>
  <c r="L981" i="2"/>
  <c r="V980" i="2"/>
  <c r="S980" i="2"/>
  <c r="M980" i="2"/>
  <c r="Y979" i="2"/>
  <c r="V979" i="2"/>
  <c r="S979" i="2"/>
  <c r="M979" i="2"/>
  <c r="AL978" i="2"/>
  <c r="AO978" i="2" s="1"/>
  <c r="AK978" i="2"/>
  <c r="AN978" i="2" s="1"/>
  <c r="Z978" i="2"/>
  <c r="Y978" i="2"/>
  <c r="W978" i="2"/>
  <c r="V978" i="2"/>
  <c r="U978" i="2"/>
  <c r="AM978" i="2" s="1"/>
  <c r="AP978" i="2" s="1"/>
  <c r="R978" i="2"/>
  <c r="X978" i="2" s="1"/>
  <c r="O978" i="2"/>
  <c r="L978" i="2"/>
  <c r="V977" i="2"/>
  <c r="S977" i="2"/>
  <c r="M977" i="2"/>
  <c r="V976" i="2"/>
  <c r="S976" i="2"/>
  <c r="Y976" i="2" s="1"/>
  <c r="M976" i="2"/>
  <c r="AK976" i="2" s="1"/>
  <c r="AN976" i="2" s="1"/>
  <c r="AL975" i="2"/>
  <c r="AO975" i="2" s="1"/>
  <c r="AK975" i="2"/>
  <c r="AN975" i="2" s="1"/>
  <c r="Z975" i="2"/>
  <c r="AA975" i="2" s="1"/>
  <c r="Y975" i="2"/>
  <c r="W975" i="2"/>
  <c r="V975" i="2"/>
  <c r="U975" i="2"/>
  <c r="R975" i="2"/>
  <c r="X975" i="2" s="1"/>
  <c r="O975" i="2"/>
  <c r="L975" i="2"/>
  <c r="V974" i="2"/>
  <c r="S974" i="2"/>
  <c r="M974" i="2"/>
  <c r="Y973" i="2"/>
  <c r="V973" i="2"/>
  <c r="S973" i="2"/>
  <c r="M973" i="2"/>
  <c r="AL972" i="2"/>
  <c r="AO972" i="2" s="1"/>
  <c r="AK972" i="2"/>
  <c r="AN972" i="2" s="1"/>
  <c r="Z972" i="2"/>
  <c r="Y972" i="2"/>
  <c r="W972" i="2"/>
  <c r="V972" i="2"/>
  <c r="U972" i="2"/>
  <c r="AM972" i="2" s="1"/>
  <c r="AP972" i="2" s="1"/>
  <c r="R972" i="2"/>
  <c r="X972" i="2" s="1"/>
  <c r="O972" i="2"/>
  <c r="L972" i="2"/>
  <c r="Y971" i="2"/>
  <c r="V971" i="2"/>
  <c r="S971" i="2"/>
  <c r="M971" i="2"/>
  <c r="AK971" i="2" s="1"/>
  <c r="AN971" i="2" s="1"/>
  <c r="V970" i="2"/>
  <c r="S970" i="2"/>
  <c r="M970" i="2"/>
  <c r="AL969" i="2"/>
  <c r="AO969" i="2" s="1"/>
  <c r="AK969" i="2"/>
  <c r="AN969" i="2" s="1"/>
  <c r="Z969" i="2"/>
  <c r="Y969" i="2"/>
  <c r="W969" i="2"/>
  <c r="V969" i="2"/>
  <c r="U969" i="2"/>
  <c r="R969" i="2"/>
  <c r="X969" i="2" s="1"/>
  <c r="O969" i="2"/>
  <c r="L969" i="2"/>
  <c r="V968" i="2"/>
  <c r="S968" i="2"/>
  <c r="M968" i="2"/>
  <c r="Y967" i="2"/>
  <c r="V967" i="2"/>
  <c r="S967" i="2"/>
  <c r="M967" i="2"/>
  <c r="AL966" i="2"/>
  <c r="AO966" i="2" s="1"/>
  <c r="AK966" i="2"/>
  <c r="AN966" i="2" s="1"/>
  <c r="Z966" i="2"/>
  <c r="Y966" i="2"/>
  <c r="W966" i="2"/>
  <c r="V966" i="2"/>
  <c r="U966" i="2"/>
  <c r="AM966" i="2" s="1"/>
  <c r="AP966" i="2" s="1"/>
  <c r="R966" i="2"/>
  <c r="X966" i="2" s="1"/>
  <c r="O966" i="2"/>
  <c r="L966" i="2"/>
  <c r="V965" i="2"/>
  <c r="S965" i="2"/>
  <c r="M965" i="2"/>
  <c r="V964" i="2"/>
  <c r="S964" i="2"/>
  <c r="M964" i="2"/>
  <c r="AL963" i="2"/>
  <c r="AO963" i="2" s="1"/>
  <c r="AK963" i="2"/>
  <c r="AN963" i="2" s="1"/>
  <c r="Z963" i="2"/>
  <c r="Y963" i="2"/>
  <c r="AA963" i="2" s="1"/>
  <c r="W963" i="2"/>
  <c r="V963" i="2"/>
  <c r="U963" i="2"/>
  <c r="R963" i="2"/>
  <c r="X963" i="2" s="1"/>
  <c r="O963" i="2"/>
  <c r="L963" i="2"/>
  <c r="V962" i="2"/>
  <c r="S962" i="2"/>
  <c r="M962" i="2"/>
  <c r="V961" i="2"/>
  <c r="S961" i="2"/>
  <c r="Y961" i="2" s="1"/>
  <c r="M961" i="2"/>
  <c r="AL960" i="2"/>
  <c r="AO960" i="2" s="1"/>
  <c r="AK960" i="2"/>
  <c r="AN960" i="2" s="1"/>
  <c r="Z960" i="2"/>
  <c r="Y960" i="2"/>
  <c r="W960" i="2"/>
  <c r="V960" i="2"/>
  <c r="U960" i="2"/>
  <c r="AM960" i="2" s="1"/>
  <c r="AP960" i="2" s="1"/>
  <c r="R960" i="2"/>
  <c r="X960" i="2" s="1"/>
  <c r="O960" i="2"/>
  <c r="L960" i="2"/>
  <c r="V959" i="2"/>
  <c r="S959" i="2"/>
  <c r="AK959" i="2" s="1"/>
  <c r="AN959" i="2" s="1"/>
  <c r="M959" i="2"/>
  <c r="V958" i="2"/>
  <c r="S958" i="2"/>
  <c r="M958" i="2"/>
  <c r="AL957" i="2"/>
  <c r="AO957" i="2" s="1"/>
  <c r="AK957" i="2"/>
  <c r="AN957" i="2" s="1"/>
  <c r="Z957" i="2"/>
  <c r="Y957" i="2"/>
  <c r="AA957" i="2" s="1"/>
  <c r="W957" i="2"/>
  <c r="V957" i="2"/>
  <c r="U957" i="2"/>
  <c r="AM957" i="2" s="1"/>
  <c r="AP957" i="2" s="1"/>
  <c r="R957" i="2"/>
  <c r="X957" i="2" s="1"/>
  <c r="O957" i="2"/>
  <c r="L957" i="2"/>
  <c r="V956" i="2"/>
  <c r="S956" i="2"/>
  <c r="M956" i="2"/>
  <c r="V955" i="2"/>
  <c r="S955" i="2"/>
  <c r="Y955" i="2" s="1"/>
  <c r="M955" i="2"/>
  <c r="AL954" i="2"/>
  <c r="AO954" i="2" s="1"/>
  <c r="AK954" i="2"/>
  <c r="AN954" i="2" s="1"/>
  <c r="Z954" i="2"/>
  <c r="Y954" i="2"/>
  <c r="W954" i="2"/>
  <c r="V954" i="2"/>
  <c r="U954" i="2"/>
  <c r="R954" i="2"/>
  <c r="X954" i="2" s="1"/>
  <c r="O954" i="2"/>
  <c r="L954" i="2"/>
  <c r="V953" i="2"/>
  <c r="S953" i="2"/>
  <c r="Y953" i="2" s="1"/>
  <c r="M953" i="2"/>
  <c r="Y952" i="2"/>
  <c r="V952" i="2"/>
  <c r="S952" i="2"/>
  <c r="M952" i="2"/>
  <c r="AL951" i="2"/>
  <c r="AO951" i="2" s="1"/>
  <c r="AK951" i="2"/>
  <c r="AN951" i="2" s="1"/>
  <c r="Z951" i="2"/>
  <c r="Y951" i="2"/>
  <c r="AA951" i="2" s="1"/>
  <c r="W951" i="2"/>
  <c r="V951" i="2"/>
  <c r="U951" i="2"/>
  <c r="R951" i="2"/>
  <c r="X951" i="2" s="1"/>
  <c r="O951" i="2"/>
  <c r="L951" i="2"/>
  <c r="T950" i="2"/>
  <c r="S950" i="2"/>
  <c r="N950" i="2"/>
  <c r="N949" i="2" s="1"/>
  <c r="M950" i="2"/>
  <c r="V948" i="2"/>
  <c r="S948" i="2"/>
  <c r="Y948" i="2" s="1"/>
  <c r="M948" i="2"/>
  <c r="AL947" i="2"/>
  <c r="AO947" i="2" s="1"/>
  <c r="AK947" i="2"/>
  <c r="AN947" i="2" s="1"/>
  <c r="Z947" i="2"/>
  <c r="Y947" i="2"/>
  <c r="W947" i="2"/>
  <c r="V947" i="2"/>
  <c r="U947" i="2"/>
  <c r="AM947" i="2" s="1"/>
  <c r="AP947" i="2" s="1"/>
  <c r="R947" i="2"/>
  <c r="X947" i="2" s="1"/>
  <c r="O947" i="2"/>
  <c r="L947" i="2"/>
  <c r="V946" i="2"/>
  <c r="S946" i="2"/>
  <c r="Y946" i="2" s="1"/>
  <c r="M946" i="2"/>
  <c r="AN945" i="2"/>
  <c r="AL945" i="2"/>
  <c r="AO945" i="2" s="1"/>
  <c r="AK945" i="2"/>
  <c r="Z945" i="2"/>
  <c r="AA945" i="2" s="1"/>
  <c r="Y945" i="2"/>
  <c r="W945" i="2"/>
  <c r="V945" i="2"/>
  <c r="U945" i="2"/>
  <c r="AM945" i="2" s="1"/>
  <c r="AP945" i="2" s="1"/>
  <c r="R945" i="2"/>
  <c r="X945" i="2" s="1"/>
  <c r="O945" i="2"/>
  <c r="L945" i="2"/>
  <c r="V944" i="2"/>
  <c r="S944" i="2"/>
  <c r="M944" i="2"/>
  <c r="AL943" i="2"/>
  <c r="AO943" i="2" s="1"/>
  <c r="AK943" i="2"/>
  <c r="AN943" i="2" s="1"/>
  <c r="Z943" i="2"/>
  <c r="AA943" i="2" s="1"/>
  <c r="Y943" i="2"/>
  <c r="W943" i="2"/>
  <c r="V943" i="2"/>
  <c r="U943" i="2"/>
  <c r="R943" i="2"/>
  <c r="X943" i="2" s="1"/>
  <c r="O943" i="2"/>
  <c r="L943" i="2"/>
  <c r="V942" i="2"/>
  <c r="S942" i="2"/>
  <c r="M942" i="2"/>
  <c r="AL941" i="2"/>
  <c r="AO941" i="2" s="1"/>
  <c r="AK941" i="2"/>
  <c r="AN941" i="2" s="1"/>
  <c r="Z941" i="2"/>
  <c r="Y941" i="2"/>
  <c r="W941" i="2"/>
  <c r="V941" i="2"/>
  <c r="U941" i="2"/>
  <c r="AM941" i="2" s="1"/>
  <c r="AP941" i="2" s="1"/>
  <c r="R941" i="2"/>
  <c r="X941" i="2" s="1"/>
  <c r="O941" i="2"/>
  <c r="L941" i="2"/>
  <c r="AN940" i="2"/>
  <c r="V940" i="2"/>
  <c r="S940" i="2"/>
  <c r="Y940" i="2" s="1"/>
  <c r="M940" i="2"/>
  <c r="AK940" i="2" s="1"/>
  <c r="AN939" i="2"/>
  <c r="AL939" i="2"/>
  <c r="AO939" i="2" s="1"/>
  <c r="AK939" i="2"/>
  <c r="Z939" i="2"/>
  <c r="Y939" i="2"/>
  <c r="X939" i="2"/>
  <c r="W939" i="2"/>
  <c r="V939" i="2"/>
  <c r="U939" i="2"/>
  <c r="R939" i="2"/>
  <c r="O939" i="2"/>
  <c r="L939" i="2"/>
  <c r="V938" i="2"/>
  <c r="S938" i="2"/>
  <c r="M938" i="2"/>
  <c r="AO937" i="2"/>
  <c r="AL937" i="2"/>
  <c r="AK937" i="2"/>
  <c r="AN937" i="2" s="1"/>
  <c r="Z937" i="2"/>
  <c r="Y937" i="2"/>
  <c r="W937" i="2"/>
  <c r="V937" i="2"/>
  <c r="U937" i="2"/>
  <c r="R937" i="2"/>
  <c r="X937" i="2" s="1"/>
  <c r="O937" i="2"/>
  <c r="L937" i="2"/>
  <c r="Y936" i="2"/>
  <c r="V936" i="2"/>
  <c r="S936" i="2"/>
  <c r="AK936" i="2" s="1"/>
  <c r="AN936" i="2" s="1"/>
  <c r="M936" i="2"/>
  <c r="AL935" i="2"/>
  <c r="AO935" i="2" s="1"/>
  <c r="AK935" i="2"/>
  <c r="AN935" i="2" s="1"/>
  <c r="Z935" i="2"/>
  <c r="AA935" i="2" s="1"/>
  <c r="Y935" i="2"/>
  <c r="W935" i="2"/>
  <c r="V935" i="2"/>
  <c r="U935" i="2"/>
  <c r="AM935" i="2" s="1"/>
  <c r="AP935" i="2" s="1"/>
  <c r="R935" i="2"/>
  <c r="X935" i="2" s="1"/>
  <c r="O935" i="2"/>
  <c r="L935" i="2"/>
  <c r="V934" i="2"/>
  <c r="S934" i="2"/>
  <c r="M934" i="2"/>
  <c r="AL933" i="2"/>
  <c r="AO933" i="2" s="1"/>
  <c r="AK933" i="2"/>
  <c r="AN933" i="2" s="1"/>
  <c r="Z933" i="2"/>
  <c r="Y933" i="2"/>
  <c r="AA933" i="2" s="1"/>
  <c r="W933" i="2"/>
  <c r="V933" i="2"/>
  <c r="U933" i="2"/>
  <c r="R933" i="2"/>
  <c r="X933" i="2" s="1"/>
  <c r="O933" i="2"/>
  <c r="L933" i="2"/>
  <c r="Y932" i="2"/>
  <c r="V932" i="2"/>
  <c r="S932" i="2"/>
  <c r="M932" i="2"/>
  <c r="AK932" i="2" s="1"/>
  <c r="AN932" i="2" s="1"/>
  <c r="AL931" i="2"/>
  <c r="AO931" i="2" s="1"/>
  <c r="AK931" i="2"/>
  <c r="AN931" i="2" s="1"/>
  <c r="Z931" i="2"/>
  <c r="Y931" i="2"/>
  <c r="W931" i="2"/>
  <c r="V931" i="2"/>
  <c r="U931" i="2"/>
  <c r="R931" i="2"/>
  <c r="X931" i="2" s="1"/>
  <c r="O931" i="2"/>
  <c r="L931" i="2"/>
  <c r="V930" i="2"/>
  <c r="S930" i="2"/>
  <c r="Y930" i="2" s="1"/>
  <c r="M930" i="2"/>
  <c r="AN929" i="2"/>
  <c r="AL929" i="2"/>
  <c r="AO929" i="2" s="1"/>
  <c r="AK929" i="2"/>
  <c r="AA929" i="2"/>
  <c r="Z929" i="2"/>
  <c r="Y929" i="2"/>
  <c r="X929" i="2"/>
  <c r="W929" i="2"/>
  <c r="V929" i="2"/>
  <c r="U929" i="2"/>
  <c r="R929" i="2"/>
  <c r="O929" i="2"/>
  <c r="L929" i="2"/>
  <c r="V928" i="2"/>
  <c r="S928" i="2"/>
  <c r="Y928" i="2" s="1"/>
  <c r="M928" i="2"/>
  <c r="AK928" i="2" s="1"/>
  <c r="AN928" i="2" s="1"/>
  <c r="AL927" i="2"/>
  <c r="AO927" i="2" s="1"/>
  <c r="AK927" i="2"/>
  <c r="AN927" i="2" s="1"/>
  <c r="Z927" i="2"/>
  <c r="AA927" i="2" s="1"/>
  <c r="Y927" i="2"/>
  <c r="W927" i="2"/>
  <c r="V927" i="2"/>
  <c r="U927" i="2"/>
  <c r="R927" i="2"/>
  <c r="X927" i="2" s="1"/>
  <c r="O927" i="2"/>
  <c r="L927" i="2"/>
  <c r="T926" i="2"/>
  <c r="S926" i="2"/>
  <c r="N926" i="2"/>
  <c r="M926" i="2"/>
  <c r="V925" i="2"/>
  <c r="S925" i="2"/>
  <c r="M925" i="2"/>
  <c r="V924" i="2"/>
  <c r="S924" i="2"/>
  <c r="Y924" i="2" s="1"/>
  <c r="M924" i="2"/>
  <c r="Y923" i="2"/>
  <c r="V923" i="2"/>
  <c r="S923" i="2"/>
  <c r="AK923" i="2" s="1"/>
  <c r="AN923" i="2" s="1"/>
  <c r="M923" i="2"/>
  <c r="V922" i="2"/>
  <c r="S922" i="2"/>
  <c r="M922" i="2"/>
  <c r="AL921" i="2"/>
  <c r="AO921" i="2" s="1"/>
  <c r="AK921" i="2"/>
  <c r="AN921" i="2" s="1"/>
  <c r="Z921" i="2"/>
  <c r="Y921" i="2"/>
  <c r="W921" i="2"/>
  <c r="V921" i="2"/>
  <c r="U921" i="2"/>
  <c r="R921" i="2"/>
  <c r="X921" i="2" s="1"/>
  <c r="O921" i="2"/>
  <c r="L921" i="2"/>
  <c r="V920" i="2"/>
  <c r="S920" i="2"/>
  <c r="M920" i="2"/>
  <c r="V919" i="2"/>
  <c r="S919" i="2"/>
  <c r="M919" i="2"/>
  <c r="Y918" i="2"/>
  <c r="V918" i="2"/>
  <c r="S918" i="2"/>
  <c r="M918" i="2"/>
  <c r="AK918" i="2" s="1"/>
  <c r="AN918" i="2" s="1"/>
  <c r="V917" i="2"/>
  <c r="S917" i="2"/>
  <c r="Y917" i="2" s="1"/>
  <c r="M917" i="2"/>
  <c r="AL916" i="2"/>
  <c r="AO916" i="2" s="1"/>
  <c r="AK916" i="2"/>
  <c r="AN916" i="2" s="1"/>
  <c r="Z916" i="2"/>
  <c r="Y916" i="2"/>
  <c r="W916" i="2"/>
  <c r="V916" i="2"/>
  <c r="U916" i="2"/>
  <c r="AM916" i="2" s="1"/>
  <c r="AP916" i="2" s="1"/>
  <c r="R916" i="2"/>
  <c r="X916" i="2" s="1"/>
  <c r="O916" i="2"/>
  <c r="L916" i="2"/>
  <c r="V915" i="2"/>
  <c r="S915" i="2"/>
  <c r="M915" i="2"/>
  <c r="V914" i="2"/>
  <c r="S914" i="2"/>
  <c r="AK914" i="2" s="1"/>
  <c r="AN914" i="2" s="1"/>
  <c r="M914" i="2"/>
  <c r="V913" i="2"/>
  <c r="S913" i="2"/>
  <c r="M913" i="2"/>
  <c r="V912" i="2"/>
  <c r="S912" i="2"/>
  <c r="M912" i="2"/>
  <c r="AL911" i="2"/>
  <c r="AO911" i="2" s="1"/>
  <c r="AK911" i="2"/>
  <c r="AN911" i="2" s="1"/>
  <c r="Z911" i="2"/>
  <c r="Y911" i="2"/>
  <c r="W911" i="2"/>
  <c r="V911" i="2"/>
  <c r="U911" i="2"/>
  <c r="AM911" i="2" s="1"/>
  <c r="AP911" i="2" s="1"/>
  <c r="R911" i="2"/>
  <c r="X911" i="2" s="1"/>
  <c r="O911" i="2"/>
  <c r="L911" i="2"/>
  <c r="V910" i="2"/>
  <c r="S910" i="2"/>
  <c r="M910" i="2"/>
  <c r="V909" i="2"/>
  <c r="S909" i="2"/>
  <c r="Y909" i="2" s="1"/>
  <c r="M909" i="2"/>
  <c r="AK909" i="2" s="1"/>
  <c r="AN909" i="2" s="1"/>
  <c r="V908" i="2"/>
  <c r="S908" i="2"/>
  <c r="Y908" i="2" s="1"/>
  <c r="M908" i="2"/>
  <c r="V907" i="2"/>
  <c r="S907" i="2"/>
  <c r="Y907" i="2" s="1"/>
  <c r="M907" i="2"/>
  <c r="AL906" i="2"/>
  <c r="AO906" i="2" s="1"/>
  <c r="AK906" i="2"/>
  <c r="AN906" i="2" s="1"/>
  <c r="Z906" i="2"/>
  <c r="Y906" i="2"/>
  <c r="W906" i="2"/>
  <c r="V906" i="2"/>
  <c r="U906" i="2"/>
  <c r="R906" i="2"/>
  <c r="X906" i="2" s="1"/>
  <c r="O906" i="2"/>
  <c r="L906" i="2"/>
  <c r="V905" i="2"/>
  <c r="S905" i="2"/>
  <c r="M905" i="2"/>
  <c r="V904" i="2"/>
  <c r="S904" i="2"/>
  <c r="M904" i="2"/>
  <c r="AO903" i="2"/>
  <c r="AL903" i="2"/>
  <c r="AK903" i="2"/>
  <c r="AN903" i="2" s="1"/>
  <c r="Z903" i="2"/>
  <c r="Y903" i="2"/>
  <c r="X903" i="2"/>
  <c r="W903" i="2"/>
  <c r="V903" i="2"/>
  <c r="U903" i="2"/>
  <c r="R903" i="2"/>
  <c r="O903" i="2"/>
  <c r="L903" i="2"/>
  <c r="V902" i="2"/>
  <c r="S902" i="2"/>
  <c r="M902" i="2"/>
  <c r="V901" i="2"/>
  <c r="S901" i="2"/>
  <c r="AK901" i="2" s="1"/>
  <c r="AN901" i="2" s="1"/>
  <c r="M901" i="2"/>
  <c r="V900" i="2"/>
  <c r="S900" i="2"/>
  <c r="M900" i="2"/>
  <c r="AO899" i="2"/>
  <c r="AN899" i="2"/>
  <c r="AL899" i="2"/>
  <c r="AK899" i="2"/>
  <c r="Z899" i="2"/>
  <c r="Y899" i="2"/>
  <c r="X899" i="2"/>
  <c r="W899" i="2"/>
  <c r="V899" i="2"/>
  <c r="U899" i="2"/>
  <c r="R899" i="2"/>
  <c r="O899" i="2"/>
  <c r="L899" i="2"/>
  <c r="V898" i="2"/>
  <c r="S898" i="2"/>
  <c r="AK898" i="2" s="1"/>
  <c r="AN898" i="2" s="1"/>
  <c r="M898" i="2"/>
  <c r="V897" i="2"/>
  <c r="S897" i="2"/>
  <c r="M897" i="2"/>
  <c r="AL896" i="2"/>
  <c r="AO896" i="2" s="1"/>
  <c r="AK896" i="2"/>
  <c r="AN896" i="2" s="1"/>
  <c r="Z896" i="2"/>
  <c r="Y896" i="2"/>
  <c r="AA896" i="2" s="1"/>
  <c r="W896" i="2"/>
  <c r="V896" i="2"/>
  <c r="U896" i="2"/>
  <c r="AM896" i="2" s="1"/>
  <c r="AP896" i="2" s="1"/>
  <c r="R896" i="2"/>
  <c r="X896" i="2" s="1"/>
  <c r="O896" i="2"/>
  <c r="L896" i="2"/>
  <c r="V895" i="2"/>
  <c r="S895" i="2"/>
  <c r="M895" i="2"/>
  <c r="V894" i="2"/>
  <c r="S894" i="2"/>
  <c r="Y894" i="2" s="1"/>
  <c r="M894" i="2"/>
  <c r="V893" i="2"/>
  <c r="S893" i="2"/>
  <c r="Y893" i="2" s="1"/>
  <c r="M893" i="2"/>
  <c r="AL892" i="2"/>
  <c r="AO892" i="2" s="1"/>
  <c r="AK892" i="2"/>
  <c r="AN892" i="2" s="1"/>
  <c r="Z892" i="2"/>
  <c r="Y892" i="2"/>
  <c r="W892" i="2"/>
  <c r="V892" i="2"/>
  <c r="U892" i="2"/>
  <c r="R892" i="2"/>
  <c r="X892" i="2" s="1"/>
  <c r="O892" i="2"/>
  <c r="L892" i="2"/>
  <c r="Y891" i="2"/>
  <c r="V891" i="2"/>
  <c r="S891" i="2"/>
  <c r="M891" i="2"/>
  <c r="V890" i="2"/>
  <c r="S890" i="2"/>
  <c r="M890" i="2"/>
  <c r="AL889" i="2"/>
  <c r="AO889" i="2" s="1"/>
  <c r="AK889" i="2"/>
  <c r="AN889" i="2" s="1"/>
  <c r="Z889" i="2"/>
  <c r="Y889" i="2"/>
  <c r="W889" i="2"/>
  <c r="V889" i="2"/>
  <c r="U889" i="2"/>
  <c r="R889" i="2"/>
  <c r="X889" i="2" s="1"/>
  <c r="O889" i="2"/>
  <c r="L889" i="2"/>
  <c r="V888" i="2"/>
  <c r="S888" i="2"/>
  <c r="M888" i="2"/>
  <c r="Y887" i="2"/>
  <c r="V887" i="2"/>
  <c r="S887" i="2"/>
  <c r="M887" i="2"/>
  <c r="AK887" i="2" s="1"/>
  <c r="AN887" i="2" s="1"/>
  <c r="V886" i="2"/>
  <c r="S886" i="2"/>
  <c r="M886" i="2"/>
  <c r="AO885" i="2"/>
  <c r="AL885" i="2"/>
  <c r="AK885" i="2"/>
  <c r="AN885" i="2" s="1"/>
  <c r="Z885" i="2"/>
  <c r="Y885" i="2"/>
  <c r="X885" i="2"/>
  <c r="W885" i="2"/>
  <c r="V885" i="2"/>
  <c r="U885" i="2"/>
  <c r="AM885" i="2" s="1"/>
  <c r="AP885" i="2" s="1"/>
  <c r="R885" i="2"/>
  <c r="O885" i="2"/>
  <c r="L885" i="2"/>
  <c r="V884" i="2"/>
  <c r="S884" i="2"/>
  <c r="M884" i="2"/>
  <c r="V883" i="2"/>
  <c r="S883" i="2"/>
  <c r="Y883" i="2" s="1"/>
  <c r="M883" i="2"/>
  <c r="AL882" i="2"/>
  <c r="AO882" i="2" s="1"/>
  <c r="AK882" i="2"/>
  <c r="AN882" i="2" s="1"/>
  <c r="Z882" i="2"/>
  <c r="Y882" i="2"/>
  <c r="W882" i="2"/>
  <c r="V882" i="2"/>
  <c r="U882" i="2"/>
  <c r="R882" i="2"/>
  <c r="X882" i="2" s="1"/>
  <c r="O882" i="2"/>
  <c r="L882" i="2"/>
  <c r="Y881" i="2"/>
  <c r="V881" i="2"/>
  <c r="S881" i="2"/>
  <c r="M881" i="2"/>
  <c r="V880" i="2"/>
  <c r="S880" i="2"/>
  <c r="M880" i="2"/>
  <c r="V879" i="2"/>
  <c r="S879" i="2"/>
  <c r="AK879" i="2" s="1"/>
  <c r="AN879" i="2" s="1"/>
  <c r="M879" i="2"/>
  <c r="AL878" i="2"/>
  <c r="AO878" i="2" s="1"/>
  <c r="AK878" i="2"/>
  <c r="AN878" i="2" s="1"/>
  <c r="Z878" i="2"/>
  <c r="Y878" i="2"/>
  <c r="W878" i="2"/>
  <c r="V878" i="2"/>
  <c r="U878" i="2"/>
  <c r="AM878" i="2" s="1"/>
  <c r="AP878" i="2" s="1"/>
  <c r="R878" i="2"/>
  <c r="X878" i="2" s="1"/>
  <c r="O878" i="2"/>
  <c r="L878" i="2"/>
  <c r="AK877" i="2"/>
  <c r="AN877" i="2" s="1"/>
  <c r="V877" i="2"/>
  <c r="S877" i="2"/>
  <c r="Y877" i="2" s="1"/>
  <c r="M877" i="2"/>
  <c r="V876" i="2"/>
  <c r="S876" i="2"/>
  <c r="Y876" i="2" s="1"/>
  <c r="M876" i="2"/>
  <c r="V875" i="2"/>
  <c r="S875" i="2"/>
  <c r="AK875" i="2" s="1"/>
  <c r="AN875" i="2" s="1"/>
  <c r="M875" i="2"/>
  <c r="V874" i="2"/>
  <c r="S874" i="2"/>
  <c r="Y874" i="2" s="1"/>
  <c r="M874" i="2"/>
  <c r="AK874" i="2" s="1"/>
  <c r="AN874" i="2" s="1"/>
  <c r="AL873" i="2"/>
  <c r="AO873" i="2" s="1"/>
  <c r="AK873" i="2"/>
  <c r="AN873" i="2" s="1"/>
  <c r="Z873" i="2"/>
  <c r="Y873" i="2"/>
  <c r="W873" i="2"/>
  <c r="V873" i="2"/>
  <c r="U873" i="2"/>
  <c r="R873" i="2"/>
  <c r="X873" i="2" s="1"/>
  <c r="O873" i="2"/>
  <c r="L873" i="2"/>
  <c r="V872" i="2"/>
  <c r="S872" i="2"/>
  <c r="Y872" i="2" s="1"/>
  <c r="M872" i="2"/>
  <c r="V871" i="2"/>
  <c r="S871" i="2"/>
  <c r="Y871" i="2" s="1"/>
  <c r="M871" i="2"/>
  <c r="V870" i="2"/>
  <c r="S870" i="2"/>
  <c r="Y870" i="2" s="1"/>
  <c r="M870" i="2"/>
  <c r="AK870" i="2" s="1"/>
  <c r="AN870" i="2" s="1"/>
  <c r="V869" i="2"/>
  <c r="S869" i="2"/>
  <c r="M869" i="2"/>
  <c r="AL868" i="2"/>
  <c r="AO868" i="2" s="1"/>
  <c r="AK868" i="2"/>
  <c r="AN868" i="2" s="1"/>
  <c r="Z868" i="2"/>
  <c r="Y868" i="2"/>
  <c r="AA868" i="2" s="1"/>
  <c r="W868" i="2"/>
  <c r="V868" i="2"/>
  <c r="U868" i="2"/>
  <c r="R868" i="2"/>
  <c r="X868" i="2" s="1"/>
  <c r="O868" i="2"/>
  <c r="L868" i="2"/>
  <c r="Y867" i="2"/>
  <c r="V867" i="2"/>
  <c r="S867" i="2"/>
  <c r="AK867" i="2" s="1"/>
  <c r="AN867" i="2" s="1"/>
  <c r="M867" i="2"/>
  <c r="V866" i="2"/>
  <c r="S866" i="2"/>
  <c r="M866" i="2"/>
  <c r="V865" i="2"/>
  <c r="S865" i="2"/>
  <c r="Y865" i="2" s="1"/>
  <c r="M865" i="2"/>
  <c r="V864" i="2"/>
  <c r="S864" i="2"/>
  <c r="M864" i="2"/>
  <c r="AL863" i="2"/>
  <c r="AO863" i="2" s="1"/>
  <c r="AK863" i="2"/>
  <c r="AN863" i="2" s="1"/>
  <c r="Z863" i="2"/>
  <c r="Y863" i="2"/>
  <c r="W863" i="2"/>
  <c r="V863" i="2"/>
  <c r="U863" i="2"/>
  <c r="R863" i="2"/>
  <c r="X863" i="2" s="1"/>
  <c r="O863" i="2"/>
  <c r="L863" i="2"/>
  <c r="V862" i="2"/>
  <c r="S862" i="2"/>
  <c r="M862" i="2"/>
  <c r="V861" i="2"/>
  <c r="S861" i="2"/>
  <c r="M861" i="2"/>
  <c r="V860" i="2"/>
  <c r="S860" i="2"/>
  <c r="M860" i="2"/>
  <c r="V859" i="2"/>
  <c r="S859" i="2"/>
  <c r="AK859" i="2" s="1"/>
  <c r="AN859" i="2" s="1"/>
  <c r="M859" i="2"/>
  <c r="AL858" i="2"/>
  <c r="AO858" i="2" s="1"/>
  <c r="AK858" i="2"/>
  <c r="AN858" i="2" s="1"/>
  <c r="Z858" i="2"/>
  <c r="AA858" i="2" s="1"/>
  <c r="Y858" i="2"/>
  <c r="W858" i="2"/>
  <c r="V858" i="2"/>
  <c r="U858" i="2"/>
  <c r="R858" i="2"/>
  <c r="X858" i="2" s="1"/>
  <c r="O858" i="2"/>
  <c r="L858" i="2"/>
  <c r="V857" i="2"/>
  <c r="S857" i="2"/>
  <c r="M857" i="2"/>
  <c r="V856" i="2"/>
  <c r="S856" i="2"/>
  <c r="M856" i="2"/>
  <c r="V855" i="2"/>
  <c r="S855" i="2"/>
  <c r="M855" i="2"/>
  <c r="V854" i="2"/>
  <c r="S854" i="2"/>
  <c r="Y854" i="2" s="1"/>
  <c r="M854" i="2"/>
  <c r="AL853" i="2"/>
  <c r="AO853" i="2" s="1"/>
  <c r="AK853" i="2"/>
  <c r="AN853" i="2" s="1"/>
  <c r="Z853" i="2"/>
  <c r="Y853" i="2"/>
  <c r="W853" i="2"/>
  <c r="V853" i="2"/>
  <c r="U853" i="2"/>
  <c r="R853" i="2"/>
  <c r="X853" i="2" s="1"/>
  <c r="O853" i="2"/>
  <c r="L853" i="2"/>
  <c r="Y852" i="2"/>
  <c r="V852" i="2"/>
  <c r="S852" i="2"/>
  <c r="M852" i="2"/>
  <c r="V851" i="2"/>
  <c r="S851" i="2"/>
  <c r="M851" i="2"/>
  <c r="V850" i="2"/>
  <c r="S850" i="2"/>
  <c r="AK850" i="2" s="1"/>
  <c r="AN850" i="2" s="1"/>
  <c r="M850" i="2"/>
  <c r="V849" i="2"/>
  <c r="S849" i="2"/>
  <c r="M849" i="2"/>
  <c r="AN848" i="2"/>
  <c r="AL848" i="2"/>
  <c r="AO848" i="2" s="1"/>
  <c r="AK848" i="2"/>
  <c r="Z848" i="2"/>
  <c r="Y848" i="2"/>
  <c r="AA848" i="2" s="1"/>
  <c r="W848" i="2"/>
  <c r="V848" i="2"/>
  <c r="U848" i="2"/>
  <c r="AM848" i="2" s="1"/>
  <c r="AP848" i="2" s="1"/>
  <c r="R848" i="2"/>
  <c r="X848" i="2" s="1"/>
  <c r="O848" i="2"/>
  <c r="L848" i="2"/>
  <c r="V847" i="2"/>
  <c r="S847" i="2"/>
  <c r="M847" i="2"/>
  <c r="V846" i="2"/>
  <c r="S846" i="2"/>
  <c r="M846" i="2"/>
  <c r="V845" i="2"/>
  <c r="S845" i="2"/>
  <c r="M845" i="2"/>
  <c r="V844" i="2"/>
  <c r="S844" i="2"/>
  <c r="Y844" i="2" s="1"/>
  <c r="M844" i="2"/>
  <c r="AL843" i="2"/>
  <c r="AO843" i="2" s="1"/>
  <c r="AK843" i="2"/>
  <c r="AN843" i="2" s="1"/>
  <c r="Z843" i="2"/>
  <c r="Y843" i="2"/>
  <c r="W843" i="2"/>
  <c r="V843" i="2"/>
  <c r="U843" i="2"/>
  <c r="R843" i="2"/>
  <c r="X843" i="2" s="1"/>
  <c r="O843" i="2"/>
  <c r="L843" i="2"/>
  <c r="T842" i="2"/>
  <c r="S842" i="2"/>
  <c r="N842" i="2"/>
  <c r="M842" i="2"/>
  <c r="V841" i="2"/>
  <c r="S841" i="2"/>
  <c r="Y841" i="2" s="1"/>
  <c r="M841" i="2"/>
  <c r="AK841" i="2" s="1"/>
  <c r="AN841" i="2" s="1"/>
  <c r="V840" i="2"/>
  <c r="S840" i="2"/>
  <c r="Y840" i="2" s="1"/>
  <c r="M840" i="2"/>
  <c r="V839" i="2"/>
  <c r="S839" i="2"/>
  <c r="M839" i="2"/>
  <c r="Y838" i="2"/>
  <c r="V838" i="2"/>
  <c r="S838" i="2"/>
  <c r="M838" i="2"/>
  <c r="AK838" i="2" s="1"/>
  <c r="AN838" i="2" s="1"/>
  <c r="AL837" i="2"/>
  <c r="AO837" i="2" s="1"/>
  <c r="AK837" i="2"/>
  <c r="AN837" i="2" s="1"/>
  <c r="Z837" i="2"/>
  <c r="Y837" i="2"/>
  <c r="W837" i="2"/>
  <c r="V837" i="2"/>
  <c r="U837" i="2"/>
  <c r="AM837" i="2" s="1"/>
  <c r="AP837" i="2" s="1"/>
  <c r="R837" i="2"/>
  <c r="X837" i="2" s="1"/>
  <c r="O837" i="2"/>
  <c r="L837" i="2"/>
  <c r="V836" i="2"/>
  <c r="S836" i="2"/>
  <c r="Y836" i="2" s="1"/>
  <c r="M836" i="2"/>
  <c r="V835" i="2"/>
  <c r="S835" i="2"/>
  <c r="Y835" i="2" s="1"/>
  <c r="M835" i="2"/>
  <c r="V834" i="2"/>
  <c r="S834" i="2"/>
  <c r="Y834" i="2" s="1"/>
  <c r="M834" i="2"/>
  <c r="V833" i="2"/>
  <c r="S833" i="2"/>
  <c r="M833" i="2"/>
  <c r="AO832" i="2"/>
  <c r="AL832" i="2"/>
  <c r="AK832" i="2"/>
  <c r="AN832" i="2" s="1"/>
  <c r="Z832" i="2"/>
  <c r="Y832" i="2"/>
  <c r="W832" i="2"/>
  <c r="V832" i="2"/>
  <c r="U832" i="2"/>
  <c r="AM832" i="2" s="1"/>
  <c r="AP832" i="2" s="1"/>
  <c r="R832" i="2"/>
  <c r="X832" i="2" s="1"/>
  <c r="O832" i="2"/>
  <c r="L832" i="2"/>
  <c r="V831" i="2"/>
  <c r="S831" i="2"/>
  <c r="Y831" i="2" s="1"/>
  <c r="M831" i="2"/>
  <c r="V830" i="2"/>
  <c r="S830" i="2"/>
  <c r="Y830" i="2" s="1"/>
  <c r="M830" i="2"/>
  <c r="V829" i="2"/>
  <c r="S829" i="2"/>
  <c r="M829" i="2"/>
  <c r="Y828" i="2"/>
  <c r="V828" i="2"/>
  <c r="S828" i="2"/>
  <c r="M828" i="2"/>
  <c r="AK828" i="2" s="1"/>
  <c r="AN828" i="2" s="1"/>
  <c r="AL827" i="2"/>
  <c r="AO827" i="2" s="1"/>
  <c r="AK827" i="2"/>
  <c r="AN827" i="2" s="1"/>
  <c r="Z827" i="2"/>
  <c r="Y827" i="2"/>
  <c r="W827" i="2"/>
  <c r="V827" i="2"/>
  <c r="U827" i="2"/>
  <c r="AM827" i="2" s="1"/>
  <c r="AP827" i="2" s="1"/>
  <c r="R827" i="2"/>
  <c r="X827" i="2" s="1"/>
  <c r="O827" i="2"/>
  <c r="L827" i="2"/>
  <c r="V826" i="2"/>
  <c r="S826" i="2"/>
  <c r="Y826" i="2" s="1"/>
  <c r="M826" i="2"/>
  <c r="V825" i="2"/>
  <c r="S825" i="2"/>
  <c r="Y825" i="2" s="1"/>
  <c r="M825" i="2"/>
  <c r="V824" i="2"/>
  <c r="S824" i="2"/>
  <c r="Y824" i="2" s="1"/>
  <c r="M824" i="2"/>
  <c r="V823" i="2"/>
  <c r="S823" i="2"/>
  <c r="M823" i="2"/>
  <c r="AO822" i="2"/>
  <c r="AL822" i="2"/>
  <c r="AK822" i="2"/>
  <c r="AN822" i="2" s="1"/>
  <c r="Z822" i="2"/>
  <c r="Y822" i="2"/>
  <c r="AA822" i="2" s="1"/>
  <c r="W822" i="2"/>
  <c r="V822" i="2"/>
  <c r="U822" i="2"/>
  <c r="AM822" i="2" s="1"/>
  <c r="AP822" i="2" s="1"/>
  <c r="R822" i="2"/>
  <c r="X822" i="2" s="1"/>
  <c r="O822" i="2"/>
  <c r="L822" i="2"/>
  <c r="V821" i="2"/>
  <c r="S821" i="2"/>
  <c r="Y821" i="2" s="1"/>
  <c r="M821" i="2"/>
  <c r="V820" i="2"/>
  <c r="S820" i="2"/>
  <c r="Y820" i="2" s="1"/>
  <c r="M820" i="2"/>
  <c r="V819" i="2"/>
  <c r="S819" i="2"/>
  <c r="M819" i="2"/>
  <c r="Y818" i="2"/>
  <c r="V818" i="2"/>
  <c r="S818" i="2"/>
  <c r="AK818" i="2" s="1"/>
  <c r="AN818" i="2" s="1"/>
  <c r="M818" i="2"/>
  <c r="AL817" i="2"/>
  <c r="AO817" i="2" s="1"/>
  <c r="AK817" i="2"/>
  <c r="AN817" i="2" s="1"/>
  <c r="Z817" i="2"/>
  <c r="Y817" i="2"/>
  <c r="W817" i="2"/>
  <c r="V817" i="2"/>
  <c r="U817" i="2"/>
  <c r="R817" i="2"/>
  <c r="X817" i="2" s="1"/>
  <c r="O817" i="2"/>
  <c r="AM817" i="2" s="1"/>
  <c r="AP817" i="2" s="1"/>
  <c r="L817" i="2"/>
  <c r="V816" i="2"/>
  <c r="S816" i="2"/>
  <c r="Y816" i="2" s="1"/>
  <c r="M816" i="2"/>
  <c r="V815" i="2"/>
  <c r="S815" i="2"/>
  <c r="Y815" i="2" s="1"/>
  <c r="M815" i="2"/>
  <c r="V814" i="2"/>
  <c r="S814" i="2"/>
  <c r="Y814" i="2" s="1"/>
  <c r="M814" i="2"/>
  <c r="V813" i="2"/>
  <c r="S813" i="2"/>
  <c r="M813" i="2"/>
  <c r="AL812" i="2"/>
  <c r="AO812" i="2" s="1"/>
  <c r="AK812" i="2"/>
  <c r="AN812" i="2" s="1"/>
  <c r="Z812" i="2"/>
  <c r="Y812" i="2"/>
  <c r="W812" i="2"/>
  <c r="V812" i="2"/>
  <c r="U812" i="2"/>
  <c r="R812" i="2"/>
  <c r="X812" i="2" s="1"/>
  <c r="O812" i="2"/>
  <c r="L812" i="2"/>
  <c r="V811" i="2"/>
  <c r="S811" i="2"/>
  <c r="Y811" i="2" s="1"/>
  <c r="M811" i="2"/>
  <c r="V810" i="2"/>
  <c r="S810" i="2"/>
  <c r="Y810" i="2" s="1"/>
  <c r="M810" i="2"/>
  <c r="V809" i="2"/>
  <c r="S809" i="2"/>
  <c r="M809" i="2"/>
  <c r="V808" i="2"/>
  <c r="S808" i="2"/>
  <c r="AK808" i="2" s="1"/>
  <c r="AN808" i="2" s="1"/>
  <c r="M808" i="2"/>
  <c r="AL807" i="2"/>
  <c r="AO807" i="2" s="1"/>
  <c r="AK807" i="2"/>
  <c r="AN807" i="2" s="1"/>
  <c r="Z807" i="2"/>
  <c r="Y807" i="2"/>
  <c r="W807" i="2"/>
  <c r="V807" i="2"/>
  <c r="U807" i="2"/>
  <c r="R807" i="2"/>
  <c r="X807" i="2" s="1"/>
  <c r="O807" i="2"/>
  <c r="L807" i="2"/>
  <c r="V806" i="2"/>
  <c r="S806" i="2"/>
  <c r="Y806" i="2" s="1"/>
  <c r="M806" i="2"/>
  <c r="V805" i="2"/>
  <c r="S805" i="2"/>
  <c r="Y805" i="2" s="1"/>
  <c r="M805" i="2"/>
  <c r="V804" i="2"/>
  <c r="S804" i="2"/>
  <c r="Y804" i="2" s="1"/>
  <c r="M804" i="2"/>
  <c r="V803" i="2"/>
  <c r="S803" i="2"/>
  <c r="M803" i="2"/>
  <c r="AO802" i="2"/>
  <c r="AL802" i="2"/>
  <c r="AK802" i="2"/>
  <c r="AN802" i="2" s="1"/>
  <c r="Z802" i="2"/>
  <c r="Y802" i="2"/>
  <c r="AA802" i="2" s="1"/>
  <c r="W802" i="2"/>
  <c r="V802" i="2"/>
  <c r="U802" i="2"/>
  <c r="AM802" i="2" s="1"/>
  <c r="AP802" i="2" s="1"/>
  <c r="R802" i="2"/>
  <c r="X802" i="2" s="1"/>
  <c r="O802" i="2"/>
  <c r="L802" i="2"/>
  <c r="V801" i="2"/>
  <c r="S801" i="2"/>
  <c r="Y801" i="2" s="1"/>
  <c r="M801" i="2"/>
  <c r="V800" i="2"/>
  <c r="S800" i="2"/>
  <c r="Y800" i="2" s="1"/>
  <c r="M800" i="2"/>
  <c r="V799" i="2"/>
  <c r="S799" i="2"/>
  <c r="M799" i="2"/>
  <c r="Y798" i="2"/>
  <c r="V798" i="2"/>
  <c r="S798" i="2"/>
  <c r="M798" i="2"/>
  <c r="AM797" i="2"/>
  <c r="AP797" i="2" s="1"/>
  <c r="AL797" i="2"/>
  <c r="AO797" i="2" s="1"/>
  <c r="AK797" i="2"/>
  <c r="AN797" i="2" s="1"/>
  <c r="Z797" i="2"/>
  <c r="Y797" i="2"/>
  <c r="W797" i="2"/>
  <c r="V797" i="2"/>
  <c r="U797" i="2"/>
  <c r="R797" i="2"/>
  <c r="X797" i="2" s="1"/>
  <c r="O797" i="2"/>
  <c r="L797" i="2"/>
  <c r="V796" i="2"/>
  <c r="S796" i="2"/>
  <c r="Y796" i="2" s="1"/>
  <c r="M796" i="2"/>
  <c r="V795" i="2"/>
  <c r="S795" i="2"/>
  <c r="Y795" i="2" s="1"/>
  <c r="M795" i="2"/>
  <c r="AK795" i="2" s="1"/>
  <c r="AN795" i="2" s="1"/>
  <c r="V794" i="2"/>
  <c r="S794" i="2"/>
  <c r="Y794" i="2" s="1"/>
  <c r="M794" i="2"/>
  <c r="V793" i="2"/>
  <c r="S793" i="2"/>
  <c r="M793" i="2"/>
  <c r="AL792" i="2"/>
  <c r="AO792" i="2" s="1"/>
  <c r="AK792" i="2"/>
  <c r="AN792" i="2" s="1"/>
  <c r="Z792" i="2"/>
  <c r="Y792" i="2"/>
  <c r="AA792" i="2" s="1"/>
  <c r="W792" i="2"/>
  <c r="V792" i="2"/>
  <c r="U792" i="2"/>
  <c r="R792" i="2"/>
  <c r="X792" i="2" s="1"/>
  <c r="O792" i="2"/>
  <c r="L792" i="2"/>
  <c r="V791" i="2"/>
  <c r="S791" i="2"/>
  <c r="Y791" i="2" s="1"/>
  <c r="M791" i="2"/>
  <c r="V790" i="2"/>
  <c r="S790" i="2"/>
  <c r="Y790" i="2" s="1"/>
  <c r="M790" i="2"/>
  <c r="V789" i="2"/>
  <c r="S789" i="2"/>
  <c r="M789" i="2"/>
  <c r="V788" i="2"/>
  <c r="S788" i="2"/>
  <c r="AK788" i="2" s="1"/>
  <c r="AN788" i="2" s="1"/>
  <c r="M788" i="2"/>
  <c r="AL787" i="2"/>
  <c r="AO787" i="2" s="1"/>
  <c r="AK787" i="2"/>
  <c r="AN787" i="2" s="1"/>
  <c r="Z787" i="2"/>
  <c r="Y787" i="2"/>
  <c r="W787" i="2"/>
  <c r="V787" i="2"/>
  <c r="U787" i="2"/>
  <c r="R787" i="2"/>
  <c r="X787" i="2" s="1"/>
  <c r="O787" i="2"/>
  <c r="L787" i="2"/>
  <c r="V786" i="2"/>
  <c r="S786" i="2"/>
  <c r="Y786" i="2" s="1"/>
  <c r="M786" i="2"/>
  <c r="V785" i="2"/>
  <c r="S785" i="2"/>
  <c r="Y785" i="2" s="1"/>
  <c r="M785" i="2"/>
  <c r="AK785" i="2" s="1"/>
  <c r="AN785" i="2" s="1"/>
  <c r="V784" i="2"/>
  <c r="S784" i="2"/>
  <c r="Y784" i="2" s="1"/>
  <c r="M784" i="2"/>
  <c r="V783" i="2"/>
  <c r="S783" i="2"/>
  <c r="M783" i="2"/>
  <c r="AO782" i="2"/>
  <c r="AL782" i="2"/>
  <c r="AK782" i="2"/>
  <c r="AN782" i="2" s="1"/>
  <c r="Z782" i="2"/>
  <c r="Y782" i="2"/>
  <c r="W782" i="2"/>
  <c r="V782" i="2"/>
  <c r="U782" i="2"/>
  <c r="AM782" i="2" s="1"/>
  <c r="AP782" i="2" s="1"/>
  <c r="R782" i="2"/>
  <c r="X782" i="2" s="1"/>
  <c r="O782" i="2"/>
  <c r="L782" i="2"/>
  <c r="V781" i="2"/>
  <c r="S781" i="2"/>
  <c r="Y781" i="2" s="1"/>
  <c r="M781" i="2"/>
  <c r="V780" i="2"/>
  <c r="S780" i="2"/>
  <c r="Y780" i="2" s="1"/>
  <c r="M780" i="2"/>
  <c r="V779" i="2"/>
  <c r="S779" i="2"/>
  <c r="M779" i="2"/>
  <c r="Y778" i="2"/>
  <c r="V778" i="2"/>
  <c r="S778" i="2"/>
  <c r="M778" i="2"/>
  <c r="AL777" i="2"/>
  <c r="AO777" i="2" s="1"/>
  <c r="AK777" i="2"/>
  <c r="AN777" i="2" s="1"/>
  <c r="Z777" i="2"/>
  <c r="Y777" i="2"/>
  <c r="W777" i="2"/>
  <c r="V777" i="2"/>
  <c r="U777" i="2"/>
  <c r="R777" i="2"/>
  <c r="X777" i="2" s="1"/>
  <c r="O777" i="2"/>
  <c r="AM777" i="2" s="1"/>
  <c r="AP777" i="2" s="1"/>
  <c r="L777" i="2"/>
  <c r="V776" i="2"/>
  <c r="S776" i="2"/>
  <c r="Y776" i="2" s="1"/>
  <c r="M776" i="2"/>
  <c r="V775" i="2"/>
  <c r="S775" i="2"/>
  <c r="Y775" i="2" s="1"/>
  <c r="M775" i="2"/>
  <c r="V774" i="2"/>
  <c r="S774" i="2"/>
  <c r="Y774" i="2" s="1"/>
  <c r="M774" i="2"/>
  <c r="V773" i="2"/>
  <c r="S773" i="2"/>
  <c r="M773" i="2"/>
  <c r="AL772" i="2"/>
  <c r="AO772" i="2" s="1"/>
  <c r="AK772" i="2"/>
  <c r="AN772" i="2" s="1"/>
  <c r="Z772" i="2"/>
  <c r="Y772" i="2"/>
  <c r="AA772" i="2" s="1"/>
  <c r="W772" i="2"/>
  <c r="V772" i="2"/>
  <c r="U772" i="2"/>
  <c r="R772" i="2"/>
  <c r="X772" i="2" s="1"/>
  <c r="O772" i="2"/>
  <c r="L772" i="2"/>
  <c r="V771" i="2"/>
  <c r="S771" i="2"/>
  <c r="Y771" i="2" s="1"/>
  <c r="M771" i="2"/>
  <c r="AK771" i="2" s="1"/>
  <c r="AN771" i="2" s="1"/>
  <c r="V770" i="2"/>
  <c r="S770" i="2"/>
  <c r="Y770" i="2" s="1"/>
  <c r="M770" i="2"/>
  <c r="V769" i="2"/>
  <c r="S769" i="2"/>
  <c r="M769" i="2"/>
  <c r="V768" i="2"/>
  <c r="S768" i="2"/>
  <c r="M768" i="2"/>
  <c r="AL767" i="2"/>
  <c r="AO767" i="2" s="1"/>
  <c r="AK767" i="2"/>
  <c r="AN767" i="2" s="1"/>
  <c r="Z767" i="2"/>
  <c r="Y767" i="2"/>
  <c r="AA767" i="2" s="1"/>
  <c r="W767" i="2"/>
  <c r="V767" i="2"/>
  <c r="U767" i="2"/>
  <c r="AM767" i="2" s="1"/>
  <c r="AP767" i="2" s="1"/>
  <c r="R767" i="2"/>
  <c r="X767" i="2" s="1"/>
  <c r="O767" i="2"/>
  <c r="L767" i="2"/>
  <c r="V766" i="2"/>
  <c r="S766" i="2"/>
  <c r="Y766" i="2" s="1"/>
  <c r="M766" i="2"/>
  <c r="V765" i="2"/>
  <c r="S765" i="2"/>
  <c r="Y765" i="2" s="1"/>
  <c r="M765" i="2"/>
  <c r="AK765" i="2" s="1"/>
  <c r="AN765" i="2" s="1"/>
  <c r="V764" i="2"/>
  <c r="S764" i="2"/>
  <c r="M764" i="2"/>
  <c r="V763" i="2"/>
  <c r="S763" i="2"/>
  <c r="M763" i="2"/>
  <c r="AL762" i="2"/>
  <c r="AO762" i="2" s="1"/>
  <c r="AK762" i="2"/>
  <c r="AN762" i="2" s="1"/>
  <c r="Z762" i="2"/>
  <c r="Y762" i="2"/>
  <c r="AA762" i="2" s="1"/>
  <c r="W762" i="2"/>
  <c r="V762" i="2"/>
  <c r="U762" i="2"/>
  <c r="AM762" i="2" s="1"/>
  <c r="AP762" i="2" s="1"/>
  <c r="R762" i="2"/>
  <c r="X762" i="2" s="1"/>
  <c r="O762" i="2"/>
  <c r="L762" i="2"/>
  <c r="V761" i="2"/>
  <c r="S761" i="2"/>
  <c r="Y761" i="2" s="1"/>
  <c r="M761" i="2"/>
  <c r="AK761" i="2" s="1"/>
  <c r="AN761" i="2" s="1"/>
  <c r="V760" i="2"/>
  <c r="S760" i="2"/>
  <c r="Y760" i="2" s="1"/>
  <c r="M760" i="2"/>
  <c r="V759" i="2"/>
  <c r="S759" i="2"/>
  <c r="M759" i="2"/>
  <c r="V758" i="2"/>
  <c r="S758" i="2"/>
  <c r="AK758" i="2" s="1"/>
  <c r="AN758" i="2" s="1"/>
  <c r="M758" i="2"/>
  <c r="AL757" i="2"/>
  <c r="AO757" i="2" s="1"/>
  <c r="AK757" i="2"/>
  <c r="AN757" i="2" s="1"/>
  <c r="Z757" i="2"/>
  <c r="Y757" i="2"/>
  <c r="W757" i="2"/>
  <c r="V757" i="2"/>
  <c r="U757" i="2"/>
  <c r="AM757" i="2" s="1"/>
  <c r="AP757" i="2" s="1"/>
  <c r="R757" i="2"/>
  <c r="X757" i="2" s="1"/>
  <c r="O757" i="2"/>
  <c r="L757" i="2"/>
  <c r="V756" i="2"/>
  <c r="S756" i="2"/>
  <c r="Y756" i="2" s="1"/>
  <c r="M756" i="2"/>
  <c r="V755" i="2"/>
  <c r="S755" i="2"/>
  <c r="Y755" i="2" s="1"/>
  <c r="M755" i="2"/>
  <c r="AK755" i="2" s="1"/>
  <c r="AN755" i="2" s="1"/>
  <c r="V754" i="2"/>
  <c r="S754" i="2"/>
  <c r="M754" i="2"/>
  <c r="V753" i="2"/>
  <c r="S753" i="2"/>
  <c r="M753" i="2"/>
  <c r="AL752" i="2"/>
  <c r="AO752" i="2" s="1"/>
  <c r="AK752" i="2"/>
  <c r="AN752" i="2" s="1"/>
  <c r="Z752" i="2"/>
  <c r="Y752" i="2"/>
  <c r="AA752" i="2" s="1"/>
  <c r="W752" i="2"/>
  <c r="V752" i="2"/>
  <c r="U752" i="2"/>
  <c r="R752" i="2"/>
  <c r="X752" i="2" s="1"/>
  <c r="O752" i="2"/>
  <c r="AM752" i="2" s="1"/>
  <c r="AP752" i="2" s="1"/>
  <c r="L752" i="2"/>
  <c r="V751" i="2"/>
  <c r="S751" i="2"/>
  <c r="Y751" i="2" s="1"/>
  <c r="M751" i="2"/>
  <c r="AK751" i="2" s="1"/>
  <c r="AN751" i="2" s="1"/>
  <c r="V750" i="2"/>
  <c r="S750" i="2"/>
  <c r="Y750" i="2" s="1"/>
  <c r="M750" i="2"/>
  <c r="V749" i="2"/>
  <c r="S749" i="2"/>
  <c r="M749" i="2"/>
  <c r="V748" i="2"/>
  <c r="S748" i="2"/>
  <c r="AK748" i="2" s="1"/>
  <c r="AN748" i="2" s="1"/>
  <c r="M748" i="2"/>
  <c r="AL747" i="2"/>
  <c r="AO747" i="2" s="1"/>
  <c r="AK747" i="2"/>
  <c r="AN747" i="2" s="1"/>
  <c r="Z747" i="2"/>
  <c r="Y747" i="2"/>
  <c r="W747" i="2"/>
  <c r="V747" i="2"/>
  <c r="U747" i="2"/>
  <c r="R747" i="2"/>
  <c r="X747" i="2" s="1"/>
  <c r="O747" i="2"/>
  <c r="AM747" i="2" s="1"/>
  <c r="AP747" i="2" s="1"/>
  <c r="L747" i="2"/>
  <c r="V746" i="2"/>
  <c r="S746" i="2"/>
  <c r="Y746" i="2" s="1"/>
  <c r="M746" i="2"/>
  <c r="AK746" i="2" s="1"/>
  <c r="AN746" i="2" s="1"/>
  <c r="V745" i="2"/>
  <c r="S745" i="2"/>
  <c r="Y745" i="2" s="1"/>
  <c r="M745" i="2"/>
  <c r="AK745" i="2" s="1"/>
  <c r="AN745" i="2" s="1"/>
  <c r="V744" i="2"/>
  <c r="S744" i="2"/>
  <c r="M744" i="2"/>
  <c r="V743" i="2"/>
  <c r="S743" i="2"/>
  <c r="M743" i="2"/>
  <c r="AL742" i="2"/>
  <c r="AO742" i="2" s="1"/>
  <c r="AK742" i="2"/>
  <c r="AN742" i="2" s="1"/>
  <c r="Z742" i="2"/>
  <c r="Y742" i="2"/>
  <c r="AA742" i="2" s="1"/>
  <c r="W742" i="2"/>
  <c r="V742" i="2"/>
  <c r="U742" i="2"/>
  <c r="R742" i="2"/>
  <c r="X742" i="2" s="1"/>
  <c r="O742" i="2"/>
  <c r="AM742" i="2" s="1"/>
  <c r="AP742" i="2" s="1"/>
  <c r="L742" i="2"/>
  <c r="V741" i="2"/>
  <c r="S741" i="2"/>
  <c r="Y741" i="2" s="1"/>
  <c r="M741" i="2"/>
  <c r="AK741" i="2" s="1"/>
  <c r="AN741" i="2" s="1"/>
  <c r="V740" i="2"/>
  <c r="S740" i="2"/>
  <c r="Y740" i="2" s="1"/>
  <c r="M740" i="2"/>
  <c r="AK740" i="2" s="1"/>
  <c r="AN740" i="2" s="1"/>
  <c r="V739" i="2"/>
  <c r="S739" i="2"/>
  <c r="M739" i="2"/>
  <c r="V738" i="2"/>
  <c r="S738" i="2"/>
  <c r="M738" i="2"/>
  <c r="AM737" i="2"/>
  <c r="AP737" i="2" s="1"/>
  <c r="AL737" i="2"/>
  <c r="AO737" i="2" s="1"/>
  <c r="AK737" i="2"/>
  <c r="AN737" i="2" s="1"/>
  <c r="Z737" i="2"/>
  <c r="Y737" i="2"/>
  <c r="W737" i="2"/>
  <c r="V737" i="2"/>
  <c r="U737" i="2"/>
  <c r="R737" i="2"/>
  <c r="X737" i="2" s="1"/>
  <c r="O737" i="2"/>
  <c r="L737" i="2"/>
  <c r="V736" i="2"/>
  <c r="S736" i="2"/>
  <c r="Y736" i="2" s="1"/>
  <c r="M736" i="2"/>
  <c r="V735" i="2"/>
  <c r="S735" i="2"/>
  <c r="Y735" i="2" s="1"/>
  <c r="M735" i="2"/>
  <c r="AK735" i="2" s="1"/>
  <c r="AN735" i="2" s="1"/>
  <c r="V734" i="2"/>
  <c r="S734" i="2"/>
  <c r="M734" i="2"/>
  <c r="V733" i="2"/>
  <c r="S733" i="2"/>
  <c r="M733" i="2"/>
  <c r="AO732" i="2"/>
  <c r="AM732" i="2"/>
  <c r="AP732" i="2" s="1"/>
  <c r="AL732" i="2"/>
  <c r="AK732" i="2"/>
  <c r="AN732" i="2" s="1"/>
  <c r="Z732" i="2"/>
  <c r="Y732" i="2"/>
  <c r="AA732" i="2" s="1"/>
  <c r="W732" i="2"/>
  <c r="V732" i="2"/>
  <c r="U732" i="2"/>
  <c r="R732" i="2"/>
  <c r="X732" i="2" s="1"/>
  <c r="O732" i="2"/>
  <c r="L732" i="2"/>
  <c r="V731" i="2"/>
  <c r="S731" i="2"/>
  <c r="Y731" i="2" s="1"/>
  <c r="M731" i="2"/>
  <c r="V730" i="2"/>
  <c r="S730" i="2"/>
  <c r="Y730" i="2" s="1"/>
  <c r="M730" i="2"/>
  <c r="AK730" i="2" s="1"/>
  <c r="AN730" i="2" s="1"/>
  <c r="V729" i="2"/>
  <c r="S729" i="2"/>
  <c r="M729" i="2"/>
  <c r="V728" i="2"/>
  <c r="S728" i="2"/>
  <c r="M728" i="2"/>
  <c r="AL727" i="2"/>
  <c r="AO727" i="2" s="1"/>
  <c r="AK727" i="2"/>
  <c r="AN727" i="2" s="1"/>
  <c r="Z727" i="2"/>
  <c r="Y727" i="2"/>
  <c r="W727" i="2"/>
  <c r="V727" i="2"/>
  <c r="U727" i="2"/>
  <c r="AM727" i="2" s="1"/>
  <c r="AP727" i="2" s="1"/>
  <c r="R727" i="2"/>
  <c r="X727" i="2" s="1"/>
  <c r="O727" i="2"/>
  <c r="L727" i="2"/>
  <c r="V726" i="2"/>
  <c r="S726" i="2"/>
  <c r="Y726" i="2" s="1"/>
  <c r="M726" i="2"/>
  <c r="AK726" i="2" s="1"/>
  <c r="AN726" i="2" s="1"/>
  <c r="V725" i="2"/>
  <c r="S725" i="2"/>
  <c r="Y725" i="2" s="1"/>
  <c r="M725" i="2"/>
  <c r="V724" i="2"/>
  <c r="S724" i="2"/>
  <c r="M724" i="2"/>
  <c r="V723" i="2"/>
  <c r="S723" i="2"/>
  <c r="M723" i="2"/>
  <c r="AL722" i="2"/>
  <c r="AO722" i="2" s="1"/>
  <c r="AK722" i="2"/>
  <c r="AN722" i="2" s="1"/>
  <c r="Z722" i="2"/>
  <c r="Y722" i="2"/>
  <c r="AA722" i="2" s="1"/>
  <c r="W722" i="2"/>
  <c r="V722" i="2"/>
  <c r="U722" i="2"/>
  <c r="R722" i="2"/>
  <c r="X722" i="2" s="1"/>
  <c r="O722" i="2"/>
  <c r="L722" i="2"/>
  <c r="V721" i="2"/>
  <c r="S721" i="2"/>
  <c r="Y721" i="2" s="1"/>
  <c r="M721" i="2"/>
  <c r="V720" i="2"/>
  <c r="S720" i="2"/>
  <c r="Y720" i="2" s="1"/>
  <c r="M720" i="2"/>
  <c r="AK720" i="2" s="1"/>
  <c r="AN720" i="2" s="1"/>
  <c r="V719" i="2"/>
  <c r="S719" i="2"/>
  <c r="M719" i="2"/>
  <c r="V718" i="2"/>
  <c r="S718" i="2"/>
  <c r="M718" i="2"/>
  <c r="AL717" i="2"/>
  <c r="AO717" i="2" s="1"/>
  <c r="AK717" i="2"/>
  <c r="AN717" i="2" s="1"/>
  <c r="Z717" i="2"/>
  <c r="Y717" i="2"/>
  <c r="W717" i="2"/>
  <c r="V717" i="2"/>
  <c r="U717" i="2"/>
  <c r="AM717" i="2" s="1"/>
  <c r="AP717" i="2" s="1"/>
  <c r="R717" i="2"/>
  <c r="X717" i="2" s="1"/>
  <c r="O717" i="2"/>
  <c r="L717" i="2"/>
  <c r="V716" i="2"/>
  <c r="S716" i="2"/>
  <c r="Y716" i="2" s="1"/>
  <c r="M716" i="2"/>
  <c r="AK716" i="2" s="1"/>
  <c r="AN716" i="2" s="1"/>
  <c r="V715" i="2"/>
  <c r="S715" i="2"/>
  <c r="Y715" i="2" s="1"/>
  <c r="M715" i="2"/>
  <c r="V714" i="2"/>
  <c r="S714" i="2"/>
  <c r="M714" i="2"/>
  <c r="V713" i="2"/>
  <c r="S713" i="2"/>
  <c r="Y713" i="2" s="1"/>
  <c r="M713" i="2"/>
  <c r="AL712" i="2"/>
  <c r="AO712" i="2" s="1"/>
  <c r="AK712" i="2"/>
  <c r="AN712" i="2" s="1"/>
  <c r="Z712" i="2"/>
  <c r="Y712" i="2"/>
  <c r="W712" i="2"/>
  <c r="V712" i="2"/>
  <c r="U712" i="2"/>
  <c r="R712" i="2"/>
  <c r="X712" i="2" s="1"/>
  <c r="O712" i="2"/>
  <c r="L712" i="2"/>
  <c r="V711" i="2"/>
  <c r="S711" i="2"/>
  <c r="Y711" i="2" s="1"/>
  <c r="M711" i="2"/>
  <c r="V710" i="2"/>
  <c r="S710" i="2"/>
  <c r="Y710" i="2" s="1"/>
  <c r="M710" i="2"/>
  <c r="AL709" i="2"/>
  <c r="AO709" i="2" s="1"/>
  <c r="AK709" i="2"/>
  <c r="AN709" i="2" s="1"/>
  <c r="Z709" i="2"/>
  <c r="Y709" i="2"/>
  <c r="X709" i="2"/>
  <c r="W709" i="2"/>
  <c r="V709" i="2"/>
  <c r="U709" i="2"/>
  <c r="R709" i="2"/>
  <c r="O709" i="2"/>
  <c r="L709" i="2"/>
  <c r="V708" i="2"/>
  <c r="S708" i="2"/>
  <c r="Y708" i="2" s="1"/>
  <c r="M708" i="2"/>
  <c r="AK707" i="2"/>
  <c r="AN707" i="2" s="1"/>
  <c r="Y707" i="2"/>
  <c r="V707" i="2"/>
  <c r="S707" i="2"/>
  <c r="M707" i="2"/>
  <c r="AL706" i="2"/>
  <c r="AO706" i="2" s="1"/>
  <c r="AK706" i="2"/>
  <c r="AN706" i="2" s="1"/>
  <c r="Z706" i="2"/>
  <c r="Y706" i="2"/>
  <c r="W706" i="2"/>
  <c r="V706" i="2"/>
  <c r="U706" i="2"/>
  <c r="R706" i="2"/>
  <c r="X706" i="2" s="1"/>
  <c r="O706" i="2"/>
  <c r="L706" i="2"/>
  <c r="V705" i="2"/>
  <c r="S705" i="2"/>
  <c r="Y705" i="2" s="1"/>
  <c r="M705" i="2"/>
  <c r="V704" i="2"/>
  <c r="S704" i="2"/>
  <c r="Y704" i="2" s="1"/>
  <c r="M704" i="2"/>
  <c r="AK704" i="2" s="1"/>
  <c r="AN704" i="2" s="1"/>
  <c r="AL703" i="2"/>
  <c r="AO703" i="2" s="1"/>
  <c r="AK703" i="2"/>
  <c r="AN703" i="2" s="1"/>
  <c r="Z703" i="2"/>
  <c r="Y703" i="2"/>
  <c r="W703" i="2"/>
  <c r="V703" i="2"/>
  <c r="U703" i="2"/>
  <c r="AM703" i="2" s="1"/>
  <c r="AP703" i="2" s="1"/>
  <c r="R703" i="2"/>
  <c r="X703" i="2" s="1"/>
  <c r="O703" i="2"/>
  <c r="L703" i="2"/>
  <c r="V702" i="2"/>
  <c r="S702" i="2"/>
  <c r="Y702" i="2" s="1"/>
  <c r="M702" i="2"/>
  <c r="Y701" i="2"/>
  <c r="V701" i="2"/>
  <c r="S701" i="2"/>
  <c r="M701" i="2"/>
  <c r="AL700" i="2"/>
  <c r="AO700" i="2" s="1"/>
  <c r="AK700" i="2"/>
  <c r="AN700" i="2" s="1"/>
  <c r="Z700" i="2"/>
  <c r="Y700" i="2"/>
  <c r="W700" i="2"/>
  <c r="V700" i="2"/>
  <c r="U700" i="2"/>
  <c r="R700" i="2"/>
  <c r="X700" i="2" s="1"/>
  <c r="O700" i="2"/>
  <c r="AM700" i="2" s="1"/>
  <c r="AP700" i="2" s="1"/>
  <c r="L700" i="2"/>
  <c r="V699" i="2"/>
  <c r="S699" i="2"/>
  <c r="Y699" i="2" s="1"/>
  <c r="M699" i="2"/>
  <c r="AK699" i="2" s="1"/>
  <c r="AN699" i="2" s="1"/>
  <c r="V698" i="2"/>
  <c r="S698" i="2"/>
  <c r="Y698" i="2" s="1"/>
  <c r="M698" i="2"/>
  <c r="AM697" i="2"/>
  <c r="AP697" i="2" s="1"/>
  <c r="AL697" i="2"/>
  <c r="AO697" i="2" s="1"/>
  <c r="AK697" i="2"/>
  <c r="AN697" i="2" s="1"/>
  <c r="Z697" i="2"/>
  <c r="Y697" i="2"/>
  <c r="X697" i="2"/>
  <c r="W697" i="2"/>
  <c r="V697" i="2"/>
  <c r="U697" i="2"/>
  <c r="R697" i="2"/>
  <c r="O697" i="2"/>
  <c r="L697" i="2"/>
  <c r="V696" i="2"/>
  <c r="S696" i="2"/>
  <c r="Y696" i="2" s="1"/>
  <c r="M696" i="2"/>
  <c r="Y695" i="2"/>
  <c r="V695" i="2"/>
  <c r="S695" i="2"/>
  <c r="M695" i="2"/>
  <c r="AK695" i="2" s="1"/>
  <c r="AN695" i="2" s="1"/>
  <c r="AL694" i="2"/>
  <c r="AO694" i="2" s="1"/>
  <c r="AK694" i="2"/>
  <c r="AN694" i="2" s="1"/>
  <c r="Z694" i="2"/>
  <c r="Y694" i="2"/>
  <c r="W694" i="2"/>
  <c r="V694" i="2"/>
  <c r="U694" i="2"/>
  <c r="R694" i="2"/>
  <c r="X694" i="2" s="1"/>
  <c r="O694" i="2"/>
  <c r="AM694" i="2" s="1"/>
  <c r="AP694" i="2" s="1"/>
  <c r="L694" i="2"/>
  <c r="V693" i="2"/>
  <c r="S693" i="2"/>
  <c r="Y693" i="2" s="1"/>
  <c r="M693" i="2"/>
  <c r="AK693" i="2" s="1"/>
  <c r="AN693" i="2" s="1"/>
  <c r="V692" i="2"/>
  <c r="S692" i="2"/>
  <c r="AK692" i="2" s="1"/>
  <c r="AN692" i="2" s="1"/>
  <c r="M692" i="2"/>
  <c r="AL691" i="2"/>
  <c r="AO691" i="2" s="1"/>
  <c r="AK691" i="2"/>
  <c r="AN691" i="2" s="1"/>
  <c r="Z691" i="2"/>
  <c r="Y691" i="2"/>
  <c r="W691" i="2"/>
  <c r="V691" i="2"/>
  <c r="U691" i="2"/>
  <c r="AM691" i="2" s="1"/>
  <c r="AP691" i="2" s="1"/>
  <c r="R691" i="2"/>
  <c r="X691" i="2" s="1"/>
  <c r="O691" i="2"/>
  <c r="L691" i="2"/>
  <c r="V690" i="2"/>
  <c r="S690" i="2"/>
  <c r="Y690" i="2" s="1"/>
  <c r="M690" i="2"/>
  <c r="AK690" i="2" s="1"/>
  <c r="AN690" i="2" s="1"/>
  <c r="V689" i="2"/>
  <c r="S689" i="2"/>
  <c r="Y689" i="2" s="1"/>
  <c r="M689" i="2"/>
  <c r="AL688" i="2"/>
  <c r="AO688" i="2" s="1"/>
  <c r="AK688" i="2"/>
  <c r="AN688" i="2" s="1"/>
  <c r="Z688" i="2"/>
  <c r="Y688" i="2"/>
  <c r="W688" i="2"/>
  <c r="V688" i="2"/>
  <c r="U688" i="2"/>
  <c r="R688" i="2"/>
  <c r="X688" i="2" s="1"/>
  <c r="O688" i="2"/>
  <c r="AM688" i="2" s="1"/>
  <c r="AP688" i="2" s="1"/>
  <c r="L688" i="2"/>
  <c r="V687" i="2"/>
  <c r="S687" i="2"/>
  <c r="Y687" i="2" s="1"/>
  <c r="M687" i="2"/>
  <c r="AK687" i="2" s="1"/>
  <c r="AN687" i="2" s="1"/>
  <c r="V686" i="2"/>
  <c r="S686" i="2"/>
  <c r="Y686" i="2" s="1"/>
  <c r="M686" i="2"/>
  <c r="AK686" i="2" s="1"/>
  <c r="AN686" i="2" s="1"/>
  <c r="AL685" i="2"/>
  <c r="AO685" i="2" s="1"/>
  <c r="AK685" i="2"/>
  <c r="AN685" i="2" s="1"/>
  <c r="Z685" i="2"/>
  <c r="Y685" i="2"/>
  <c r="W685" i="2"/>
  <c r="V685" i="2"/>
  <c r="U685" i="2"/>
  <c r="AM685" i="2" s="1"/>
  <c r="AP685" i="2" s="1"/>
  <c r="R685" i="2"/>
  <c r="X685" i="2" s="1"/>
  <c r="O685" i="2"/>
  <c r="L685" i="2"/>
  <c r="V684" i="2"/>
  <c r="S684" i="2"/>
  <c r="Y684" i="2" s="1"/>
  <c r="M684" i="2"/>
  <c r="AK684" i="2" s="1"/>
  <c r="AN684" i="2" s="1"/>
  <c r="V683" i="2"/>
  <c r="S683" i="2"/>
  <c r="M683" i="2"/>
  <c r="AL682" i="2"/>
  <c r="AO682" i="2" s="1"/>
  <c r="AK682" i="2"/>
  <c r="AN682" i="2" s="1"/>
  <c r="Z682" i="2"/>
  <c r="Y682" i="2"/>
  <c r="W682" i="2"/>
  <c r="V682" i="2"/>
  <c r="U682" i="2"/>
  <c r="R682" i="2"/>
  <c r="X682" i="2" s="1"/>
  <c r="O682" i="2"/>
  <c r="L682" i="2"/>
  <c r="V681" i="2"/>
  <c r="S681" i="2"/>
  <c r="Y681" i="2" s="1"/>
  <c r="M681" i="2"/>
  <c r="V680" i="2"/>
  <c r="S680" i="2"/>
  <c r="Y680" i="2" s="1"/>
  <c r="M680" i="2"/>
  <c r="AL679" i="2"/>
  <c r="AO679" i="2" s="1"/>
  <c r="AK679" i="2"/>
  <c r="AN679" i="2" s="1"/>
  <c r="Z679" i="2"/>
  <c r="Y679" i="2"/>
  <c r="X679" i="2"/>
  <c r="W679" i="2"/>
  <c r="V679" i="2"/>
  <c r="U679" i="2"/>
  <c r="AM679" i="2" s="1"/>
  <c r="AP679" i="2" s="1"/>
  <c r="R679" i="2"/>
  <c r="O679" i="2"/>
  <c r="L679" i="2"/>
  <c r="V678" i="2"/>
  <c r="S678" i="2"/>
  <c r="Y678" i="2" s="1"/>
  <c r="M678" i="2"/>
  <c r="V677" i="2"/>
  <c r="S677" i="2"/>
  <c r="Y677" i="2" s="1"/>
  <c r="M677" i="2"/>
  <c r="AK677" i="2" s="1"/>
  <c r="AN677" i="2" s="1"/>
  <c r="AL676" i="2"/>
  <c r="AO676" i="2" s="1"/>
  <c r="AK676" i="2"/>
  <c r="AN676" i="2" s="1"/>
  <c r="Z676" i="2"/>
  <c r="Y676" i="2"/>
  <c r="W676" i="2"/>
  <c r="V676" i="2"/>
  <c r="U676" i="2"/>
  <c r="R676" i="2"/>
  <c r="X676" i="2" s="1"/>
  <c r="O676" i="2"/>
  <c r="L676" i="2"/>
  <c r="V675" i="2"/>
  <c r="S675" i="2"/>
  <c r="Y675" i="2" s="1"/>
  <c r="M675" i="2"/>
  <c r="V674" i="2"/>
  <c r="S674" i="2"/>
  <c r="M674" i="2"/>
  <c r="AL673" i="2"/>
  <c r="AO673" i="2" s="1"/>
  <c r="AK673" i="2"/>
  <c r="AN673" i="2" s="1"/>
  <c r="Z673" i="2"/>
  <c r="Y673" i="2"/>
  <c r="W673" i="2"/>
  <c r="V673" i="2"/>
  <c r="U673" i="2"/>
  <c r="AM673" i="2" s="1"/>
  <c r="AP673" i="2" s="1"/>
  <c r="R673" i="2"/>
  <c r="X673" i="2" s="1"/>
  <c r="O673" i="2"/>
  <c r="L673" i="2"/>
  <c r="V672" i="2"/>
  <c r="S672" i="2"/>
  <c r="Y672" i="2" s="1"/>
  <c r="M672" i="2"/>
  <c r="AK672" i="2" s="1"/>
  <c r="AN672" i="2" s="1"/>
  <c r="V671" i="2"/>
  <c r="S671" i="2"/>
  <c r="M671" i="2"/>
  <c r="AL670" i="2"/>
  <c r="AO670" i="2" s="1"/>
  <c r="AK670" i="2"/>
  <c r="AN670" i="2" s="1"/>
  <c r="Z670" i="2"/>
  <c r="Y670" i="2"/>
  <c r="W670" i="2"/>
  <c r="V670" i="2"/>
  <c r="U670" i="2"/>
  <c r="R670" i="2"/>
  <c r="X670" i="2" s="1"/>
  <c r="O670" i="2"/>
  <c r="L670" i="2"/>
  <c r="V669" i="2"/>
  <c r="S669" i="2"/>
  <c r="Y669" i="2" s="1"/>
  <c r="M669" i="2"/>
  <c r="V668" i="2"/>
  <c r="S668" i="2"/>
  <c r="Y668" i="2" s="1"/>
  <c r="M668" i="2"/>
  <c r="AL667" i="2"/>
  <c r="AO667" i="2" s="1"/>
  <c r="AK667" i="2"/>
  <c r="AN667" i="2" s="1"/>
  <c r="Z667" i="2"/>
  <c r="Y667" i="2"/>
  <c r="X667" i="2"/>
  <c r="W667" i="2"/>
  <c r="V667" i="2"/>
  <c r="U667" i="2"/>
  <c r="R667" i="2"/>
  <c r="O667" i="2"/>
  <c r="L667" i="2"/>
  <c r="V666" i="2"/>
  <c r="S666" i="2"/>
  <c r="Y666" i="2" s="1"/>
  <c r="M666" i="2"/>
  <c r="V665" i="2"/>
  <c r="S665" i="2"/>
  <c r="Y665" i="2" s="1"/>
  <c r="M665" i="2"/>
  <c r="AK665" i="2" s="1"/>
  <c r="AN665" i="2" s="1"/>
  <c r="AL664" i="2"/>
  <c r="AO664" i="2" s="1"/>
  <c r="AK664" i="2"/>
  <c r="AN664" i="2" s="1"/>
  <c r="Z664" i="2"/>
  <c r="Y664" i="2"/>
  <c r="W664" i="2"/>
  <c r="V664" i="2"/>
  <c r="U664" i="2"/>
  <c r="R664" i="2"/>
  <c r="X664" i="2" s="1"/>
  <c r="O664" i="2"/>
  <c r="L664" i="2"/>
  <c r="V663" i="2"/>
  <c r="S663" i="2"/>
  <c r="Y663" i="2" s="1"/>
  <c r="M663" i="2"/>
  <c r="V662" i="2"/>
  <c r="S662" i="2"/>
  <c r="M662" i="2"/>
  <c r="AL661" i="2"/>
  <c r="AO661" i="2" s="1"/>
  <c r="AK661" i="2"/>
  <c r="AN661" i="2" s="1"/>
  <c r="Z661" i="2"/>
  <c r="Y661" i="2"/>
  <c r="W661" i="2"/>
  <c r="V661" i="2"/>
  <c r="U661" i="2"/>
  <c r="AM661" i="2" s="1"/>
  <c r="AP661" i="2" s="1"/>
  <c r="R661" i="2"/>
  <c r="X661" i="2" s="1"/>
  <c r="O661" i="2"/>
  <c r="L661" i="2"/>
  <c r="V660" i="2"/>
  <c r="S660" i="2"/>
  <c r="Y660" i="2" s="1"/>
  <c r="M660" i="2"/>
  <c r="AK660" i="2" s="1"/>
  <c r="AN660" i="2" s="1"/>
  <c r="V659" i="2"/>
  <c r="S659" i="2"/>
  <c r="M659" i="2"/>
  <c r="AL658" i="2"/>
  <c r="AO658" i="2" s="1"/>
  <c r="AK658" i="2"/>
  <c r="AN658" i="2" s="1"/>
  <c r="Z658" i="2"/>
  <c r="Y658" i="2"/>
  <c r="W658" i="2"/>
  <c r="V658" i="2"/>
  <c r="U658" i="2"/>
  <c r="R658" i="2"/>
  <c r="X658" i="2" s="1"/>
  <c r="O658" i="2"/>
  <c r="L658" i="2"/>
  <c r="V657" i="2"/>
  <c r="S657" i="2"/>
  <c r="Y657" i="2" s="1"/>
  <c r="M657" i="2"/>
  <c r="V656" i="2"/>
  <c r="S656" i="2"/>
  <c r="Y656" i="2" s="1"/>
  <c r="M656" i="2"/>
  <c r="AL655" i="2"/>
  <c r="AO655" i="2" s="1"/>
  <c r="AK655" i="2"/>
  <c r="AN655" i="2" s="1"/>
  <c r="Z655" i="2"/>
  <c r="Y655" i="2"/>
  <c r="AA655" i="2" s="1"/>
  <c r="W655" i="2"/>
  <c r="V655" i="2"/>
  <c r="U655" i="2"/>
  <c r="R655" i="2"/>
  <c r="X655" i="2" s="1"/>
  <c r="O655" i="2"/>
  <c r="L655" i="2"/>
  <c r="V654" i="2"/>
  <c r="S654" i="2"/>
  <c r="Y654" i="2" s="1"/>
  <c r="M654" i="2"/>
  <c r="V653" i="2"/>
  <c r="S653" i="2"/>
  <c r="Y653" i="2" s="1"/>
  <c r="M653" i="2"/>
  <c r="AL652" i="2"/>
  <c r="AO652" i="2" s="1"/>
  <c r="AK652" i="2"/>
  <c r="AN652" i="2" s="1"/>
  <c r="Z652" i="2"/>
  <c r="Y652" i="2"/>
  <c r="W652" i="2"/>
  <c r="V652" i="2"/>
  <c r="U652" i="2"/>
  <c r="AM652" i="2" s="1"/>
  <c r="AP652" i="2" s="1"/>
  <c r="R652" i="2"/>
  <c r="X652" i="2" s="1"/>
  <c r="O652" i="2"/>
  <c r="L652" i="2"/>
  <c r="V651" i="2"/>
  <c r="S651" i="2"/>
  <c r="Y651" i="2" s="1"/>
  <c r="M651" i="2"/>
  <c r="V650" i="2"/>
  <c r="S650" i="2"/>
  <c r="Y650" i="2" s="1"/>
  <c r="M650" i="2"/>
  <c r="AL649" i="2"/>
  <c r="AO649" i="2" s="1"/>
  <c r="AK649" i="2"/>
  <c r="AN649" i="2" s="1"/>
  <c r="Z649" i="2"/>
  <c r="Y649" i="2"/>
  <c r="W649" i="2"/>
  <c r="V649" i="2"/>
  <c r="U649" i="2"/>
  <c r="AM649" i="2" s="1"/>
  <c r="AP649" i="2" s="1"/>
  <c r="R649" i="2"/>
  <c r="X649" i="2" s="1"/>
  <c r="O649" i="2"/>
  <c r="L649" i="2"/>
  <c r="V648" i="2"/>
  <c r="S648" i="2"/>
  <c r="Y648" i="2" s="1"/>
  <c r="M648" i="2"/>
  <c r="Y647" i="2"/>
  <c r="V647" i="2"/>
  <c r="S647" i="2"/>
  <c r="M647" i="2"/>
  <c r="AK647" i="2" s="1"/>
  <c r="AN647" i="2" s="1"/>
  <c r="AL646" i="2"/>
  <c r="AO646" i="2" s="1"/>
  <c r="AK646" i="2"/>
  <c r="AN646" i="2" s="1"/>
  <c r="Z646" i="2"/>
  <c r="Y646" i="2"/>
  <c r="W646" i="2"/>
  <c r="V646" i="2"/>
  <c r="U646" i="2"/>
  <c r="AM646" i="2" s="1"/>
  <c r="AP646" i="2" s="1"/>
  <c r="R646" i="2"/>
  <c r="X646" i="2" s="1"/>
  <c r="O646" i="2"/>
  <c r="L646" i="2"/>
  <c r="V645" i="2"/>
  <c r="S645" i="2"/>
  <c r="M645" i="2"/>
  <c r="V644" i="2"/>
  <c r="S644" i="2"/>
  <c r="M644" i="2"/>
  <c r="AL643" i="2"/>
  <c r="AO643" i="2" s="1"/>
  <c r="AK643" i="2"/>
  <c r="AN643" i="2" s="1"/>
  <c r="Z643" i="2"/>
  <c r="Y643" i="2"/>
  <c r="AA643" i="2" s="1"/>
  <c r="W643" i="2"/>
  <c r="V643" i="2"/>
  <c r="U643" i="2"/>
  <c r="R643" i="2"/>
  <c r="X643" i="2" s="1"/>
  <c r="O643" i="2"/>
  <c r="L643" i="2"/>
  <c r="V642" i="2"/>
  <c r="S642" i="2"/>
  <c r="Y642" i="2" s="1"/>
  <c r="M642" i="2"/>
  <c r="V641" i="2"/>
  <c r="S641" i="2"/>
  <c r="Y641" i="2" s="1"/>
  <c r="M641" i="2"/>
  <c r="AL640" i="2"/>
  <c r="AO640" i="2" s="1"/>
  <c r="AK640" i="2"/>
  <c r="AN640" i="2" s="1"/>
  <c r="Z640" i="2"/>
  <c r="Y640" i="2"/>
  <c r="W640" i="2"/>
  <c r="V640" i="2"/>
  <c r="U640" i="2"/>
  <c r="AM640" i="2" s="1"/>
  <c r="AP640" i="2" s="1"/>
  <c r="R640" i="2"/>
  <c r="X640" i="2" s="1"/>
  <c r="O640" i="2"/>
  <c r="L640" i="2"/>
  <c r="V639" i="2"/>
  <c r="S639" i="2"/>
  <c r="M639" i="2"/>
  <c r="V638" i="2"/>
  <c r="S638" i="2"/>
  <c r="AK638" i="2" s="1"/>
  <c r="AN638" i="2" s="1"/>
  <c r="M638" i="2"/>
  <c r="AL637" i="2"/>
  <c r="AO637" i="2" s="1"/>
  <c r="AK637" i="2"/>
  <c r="AN637" i="2" s="1"/>
  <c r="Z637" i="2"/>
  <c r="Y637" i="2"/>
  <c r="AA637" i="2" s="1"/>
  <c r="W637" i="2"/>
  <c r="V637" i="2"/>
  <c r="U637" i="2"/>
  <c r="R637" i="2"/>
  <c r="X637" i="2" s="1"/>
  <c r="O637" i="2"/>
  <c r="L637" i="2"/>
  <c r="V636" i="2"/>
  <c r="S636" i="2"/>
  <c r="Y636" i="2" s="1"/>
  <c r="M636" i="2"/>
  <c r="Y635" i="2"/>
  <c r="V635" i="2"/>
  <c r="S635" i="2"/>
  <c r="M635" i="2"/>
  <c r="AK635" i="2" s="1"/>
  <c r="AN635" i="2" s="1"/>
  <c r="AM634" i="2"/>
  <c r="AP634" i="2" s="1"/>
  <c r="AL634" i="2"/>
  <c r="AO634" i="2" s="1"/>
  <c r="AK634" i="2"/>
  <c r="AN634" i="2" s="1"/>
  <c r="Z634" i="2"/>
  <c r="Y634" i="2"/>
  <c r="W634" i="2"/>
  <c r="V634" i="2"/>
  <c r="U634" i="2"/>
  <c r="R634" i="2"/>
  <c r="X634" i="2" s="1"/>
  <c r="O634" i="2"/>
  <c r="L634" i="2"/>
  <c r="V633" i="2"/>
  <c r="S633" i="2"/>
  <c r="M633" i="2"/>
  <c r="V632" i="2"/>
  <c r="S632" i="2"/>
  <c r="M632" i="2"/>
  <c r="AL631" i="2"/>
  <c r="AO631" i="2" s="1"/>
  <c r="AK631" i="2"/>
  <c r="AN631" i="2" s="1"/>
  <c r="Z631" i="2"/>
  <c r="Y631" i="2"/>
  <c r="AA631" i="2" s="1"/>
  <c r="W631" i="2"/>
  <c r="V631" i="2"/>
  <c r="U631" i="2"/>
  <c r="AM631" i="2" s="1"/>
  <c r="AP631" i="2" s="1"/>
  <c r="R631" i="2"/>
  <c r="X631" i="2" s="1"/>
  <c r="O631" i="2"/>
  <c r="L631" i="2"/>
  <c r="V630" i="2"/>
  <c r="S630" i="2"/>
  <c r="Y630" i="2" s="1"/>
  <c r="M630" i="2"/>
  <c r="V629" i="2"/>
  <c r="S629" i="2"/>
  <c r="Y629" i="2" s="1"/>
  <c r="M629" i="2"/>
  <c r="AL628" i="2"/>
  <c r="AO628" i="2" s="1"/>
  <c r="AK628" i="2"/>
  <c r="AN628" i="2" s="1"/>
  <c r="Z628" i="2"/>
  <c r="Y628" i="2"/>
  <c r="W628" i="2"/>
  <c r="V628" i="2"/>
  <c r="U628" i="2"/>
  <c r="AM628" i="2" s="1"/>
  <c r="AP628" i="2" s="1"/>
  <c r="R628" i="2"/>
  <c r="X628" i="2" s="1"/>
  <c r="O628" i="2"/>
  <c r="L628" i="2"/>
  <c r="V627" i="2"/>
  <c r="S627" i="2"/>
  <c r="M627" i="2"/>
  <c r="V626" i="2"/>
  <c r="S626" i="2"/>
  <c r="M626" i="2"/>
  <c r="AL625" i="2"/>
  <c r="AO625" i="2" s="1"/>
  <c r="AK625" i="2"/>
  <c r="AN625" i="2" s="1"/>
  <c r="Z625" i="2"/>
  <c r="Y625" i="2"/>
  <c r="W625" i="2"/>
  <c r="V625" i="2"/>
  <c r="U625" i="2"/>
  <c r="R625" i="2"/>
  <c r="X625" i="2" s="1"/>
  <c r="O625" i="2"/>
  <c r="L625" i="2"/>
  <c r="V624" i="2"/>
  <c r="S624" i="2"/>
  <c r="Y624" i="2" s="1"/>
  <c r="M624" i="2"/>
  <c r="Y623" i="2"/>
  <c r="V623" i="2"/>
  <c r="S623" i="2"/>
  <c r="M623" i="2"/>
  <c r="AM622" i="2"/>
  <c r="AP622" i="2" s="1"/>
  <c r="AL622" i="2"/>
  <c r="AO622" i="2" s="1"/>
  <c r="AK622" i="2"/>
  <c r="AN622" i="2" s="1"/>
  <c r="Z622" i="2"/>
  <c r="Y622" i="2"/>
  <c r="W622" i="2"/>
  <c r="V622" i="2"/>
  <c r="U622" i="2"/>
  <c r="R622" i="2"/>
  <c r="X622" i="2" s="1"/>
  <c r="O622" i="2"/>
  <c r="L622" i="2"/>
  <c r="V621" i="2"/>
  <c r="S621" i="2"/>
  <c r="M621" i="2"/>
  <c r="AL620" i="2"/>
  <c r="AO620" i="2" s="1"/>
  <c r="AK620" i="2"/>
  <c r="AN620" i="2" s="1"/>
  <c r="Z620" i="2"/>
  <c r="Y620" i="2"/>
  <c r="W620" i="2"/>
  <c r="V620" i="2"/>
  <c r="U620" i="2"/>
  <c r="R620" i="2"/>
  <c r="X620" i="2" s="1"/>
  <c r="O620" i="2"/>
  <c r="L620" i="2"/>
  <c r="V619" i="2"/>
  <c r="S619" i="2"/>
  <c r="M619" i="2"/>
  <c r="AL618" i="2"/>
  <c r="AO618" i="2" s="1"/>
  <c r="AK618" i="2"/>
  <c r="AN618" i="2" s="1"/>
  <c r="Z618" i="2"/>
  <c r="Y618" i="2"/>
  <c r="W618" i="2"/>
  <c r="V618" i="2"/>
  <c r="U618" i="2"/>
  <c r="AM618" i="2" s="1"/>
  <c r="AP618" i="2" s="1"/>
  <c r="R618" i="2"/>
  <c r="X618" i="2" s="1"/>
  <c r="O618" i="2"/>
  <c r="L618" i="2"/>
  <c r="V617" i="2"/>
  <c r="S617" i="2"/>
  <c r="Y617" i="2" s="1"/>
  <c r="M617" i="2"/>
  <c r="AL616" i="2"/>
  <c r="AO616" i="2" s="1"/>
  <c r="AK616" i="2"/>
  <c r="AN616" i="2" s="1"/>
  <c r="Z616" i="2"/>
  <c r="AA616" i="2" s="1"/>
  <c r="Y616" i="2"/>
  <c r="W616" i="2"/>
  <c r="V616" i="2"/>
  <c r="U616" i="2"/>
  <c r="AM616" i="2" s="1"/>
  <c r="AP616" i="2" s="1"/>
  <c r="R616" i="2"/>
  <c r="X616" i="2" s="1"/>
  <c r="O616" i="2"/>
  <c r="L616" i="2"/>
  <c r="Y615" i="2"/>
  <c r="V615" i="2"/>
  <c r="S615" i="2"/>
  <c r="M615" i="2"/>
  <c r="AL614" i="2"/>
  <c r="AO614" i="2" s="1"/>
  <c r="AK614" i="2"/>
  <c r="AN614" i="2" s="1"/>
  <c r="Z614" i="2"/>
  <c r="Y614" i="2"/>
  <c r="W614" i="2"/>
  <c r="V614" i="2"/>
  <c r="U614" i="2"/>
  <c r="R614" i="2"/>
  <c r="X614" i="2" s="1"/>
  <c r="O614" i="2"/>
  <c r="L614" i="2"/>
  <c r="V613" i="2"/>
  <c r="S613" i="2"/>
  <c r="M613" i="2"/>
  <c r="AL612" i="2"/>
  <c r="AO612" i="2" s="1"/>
  <c r="AK612" i="2"/>
  <c r="AN612" i="2" s="1"/>
  <c r="Z612" i="2"/>
  <c r="Y612" i="2"/>
  <c r="W612" i="2"/>
  <c r="V612" i="2"/>
  <c r="U612" i="2"/>
  <c r="R612" i="2"/>
  <c r="X612" i="2" s="1"/>
  <c r="O612" i="2"/>
  <c r="L612" i="2"/>
  <c r="Y611" i="2"/>
  <c r="V611" i="2"/>
  <c r="S611" i="2"/>
  <c r="AK611" i="2" s="1"/>
  <c r="AN611" i="2" s="1"/>
  <c r="M611" i="2"/>
  <c r="AL610" i="2"/>
  <c r="AO610" i="2" s="1"/>
  <c r="AK610" i="2"/>
  <c r="AN610" i="2" s="1"/>
  <c r="Z610" i="2"/>
  <c r="Y610" i="2"/>
  <c r="AA610" i="2" s="1"/>
  <c r="W610" i="2"/>
  <c r="V610" i="2"/>
  <c r="U610" i="2"/>
  <c r="R610" i="2"/>
  <c r="X610" i="2" s="1"/>
  <c r="O610" i="2"/>
  <c r="L610" i="2"/>
  <c r="V609" i="2"/>
  <c r="S609" i="2"/>
  <c r="Y609" i="2" s="1"/>
  <c r="M609" i="2"/>
  <c r="AL608" i="2"/>
  <c r="AO608" i="2" s="1"/>
  <c r="AK608" i="2"/>
  <c r="AN608" i="2" s="1"/>
  <c r="AA608" i="2"/>
  <c r="Z608" i="2"/>
  <c r="Y608" i="2"/>
  <c r="W608" i="2"/>
  <c r="V608" i="2"/>
  <c r="U608" i="2"/>
  <c r="AM608" i="2" s="1"/>
  <c r="AP608" i="2" s="1"/>
  <c r="R608" i="2"/>
  <c r="X608" i="2" s="1"/>
  <c r="O608" i="2"/>
  <c r="L608" i="2"/>
  <c r="V607" i="2"/>
  <c r="S607" i="2"/>
  <c r="Y607" i="2" s="1"/>
  <c r="M607" i="2"/>
  <c r="AL606" i="2"/>
  <c r="AO606" i="2" s="1"/>
  <c r="AK606" i="2"/>
  <c r="AN606" i="2" s="1"/>
  <c r="Z606" i="2"/>
  <c r="Y606" i="2"/>
  <c r="W606" i="2"/>
  <c r="V606" i="2"/>
  <c r="U606" i="2"/>
  <c r="R606" i="2"/>
  <c r="X606" i="2" s="1"/>
  <c r="O606" i="2"/>
  <c r="AM606" i="2" s="1"/>
  <c r="AP606" i="2" s="1"/>
  <c r="L606" i="2"/>
  <c r="V605" i="2"/>
  <c r="S605" i="2"/>
  <c r="M605" i="2"/>
  <c r="AL604" i="2"/>
  <c r="AO604" i="2" s="1"/>
  <c r="AK604" i="2"/>
  <c r="AN604" i="2" s="1"/>
  <c r="Z604" i="2"/>
  <c r="AA604" i="2" s="1"/>
  <c r="Y604" i="2"/>
  <c r="X604" i="2"/>
  <c r="W604" i="2"/>
  <c r="V604" i="2"/>
  <c r="U604" i="2"/>
  <c r="R604" i="2"/>
  <c r="O604" i="2"/>
  <c r="AM604" i="2" s="1"/>
  <c r="AP604" i="2" s="1"/>
  <c r="L604" i="2"/>
  <c r="V603" i="2"/>
  <c r="S603" i="2"/>
  <c r="M603" i="2"/>
  <c r="AL602" i="2"/>
  <c r="AO602" i="2" s="1"/>
  <c r="AK602" i="2"/>
  <c r="AN602" i="2" s="1"/>
  <c r="Z602" i="2"/>
  <c r="Y602" i="2"/>
  <c r="W602" i="2"/>
  <c r="V602" i="2"/>
  <c r="U602" i="2"/>
  <c r="AM602" i="2" s="1"/>
  <c r="AP602" i="2" s="1"/>
  <c r="R602" i="2"/>
  <c r="X602" i="2" s="1"/>
  <c r="O602" i="2"/>
  <c r="L602" i="2"/>
  <c r="V601" i="2"/>
  <c r="S601" i="2"/>
  <c r="Y601" i="2" s="1"/>
  <c r="M601" i="2"/>
  <c r="AO600" i="2"/>
  <c r="AL600" i="2"/>
  <c r="AK600" i="2"/>
  <c r="AN600" i="2" s="1"/>
  <c r="Z600" i="2"/>
  <c r="Y600" i="2"/>
  <c r="AA600" i="2" s="1"/>
  <c r="W600" i="2"/>
  <c r="V600" i="2"/>
  <c r="U600" i="2"/>
  <c r="R600" i="2"/>
  <c r="X600" i="2" s="1"/>
  <c r="O600" i="2"/>
  <c r="L600" i="2"/>
  <c r="Y599" i="2"/>
  <c r="V599" i="2"/>
  <c r="S599" i="2"/>
  <c r="M599" i="2"/>
  <c r="AK599" i="2" s="1"/>
  <c r="AN599" i="2" s="1"/>
  <c r="AL598" i="2"/>
  <c r="AO598" i="2" s="1"/>
  <c r="AK598" i="2"/>
  <c r="AN598" i="2" s="1"/>
  <c r="Z598" i="2"/>
  <c r="Y598" i="2"/>
  <c r="W598" i="2"/>
  <c r="V598" i="2"/>
  <c r="U598" i="2"/>
  <c r="AM598" i="2" s="1"/>
  <c r="AP598" i="2" s="1"/>
  <c r="R598" i="2"/>
  <c r="X598" i="2" s="1"/>
  <c r="O598" i="2"/>
  <c r="L598" i="2"/>
  <c r="V597" i="2"/>
  <c r="S597" i="2"/>
  <c r="M597" i="2"/>
  <c r="AL596" i="2"/>
  <c r="AO596" i="2" s="1"/>
  <c r="AK596" i="2"/>
  <c r="AN596" i="2" s="1"/>
  <c r="Z596" i="2"/>
  <c r="Y596" i="2"/>
  <c r="W596" i="2"/>
  <c r="V596" i="2"/>
  <c r="U596" i="2"/>
  <c r="R596" i="2"/>
  <c r="X596" i="2" s="1"/>
  <c r="O596" i="2"/>
  <c r="L596" i="2"/>
  <c r="V595" i="2"/>
  <c r="S595" i="2"/>
  <c r="Y595" i="2" s="1"/>
  <c r="M595" i="2"/>
  <c r="AL594" i="2"/>
  <c r="AO594" i="2" s="1"/>
  <c r="AK594" i="2"/>
  <c r="AN594" i="2" s="1"/>
  <c r="Z594" i="2"/>
  <c r="Y594" i="2"/>
  <c r="AA594" i="2" s="1"/>
  <c r="X594" i="2"/>
  <c r="W594" i="2"/>
  <c r="V594" i="2"/>
  <c r="U594" i="2"/>
  <c r="R594" i="2"/>
  <c r="O594" i="2"/>
  <c r="L594" i="2"/>
  <c r="V593" i="2"/>
  <c r="S593" i="2"/>
  <c r="Y593" i="2" s="1"/>
  <c r="M593" i="2"/>
  <c r="AK593" i="2" s="1"/>
  <c r="AN593" i="2" s="1"/>
  <c r="AL592" i="2"/>
  <c r="AO592" i="2" s="1"/>
  <c r="AK592" i="2"/>
  <c r="AN592" i="2" s="1"/>
  <c r="Z592" i="2"/>
  <c r="AA592" i="2" s="1"/>
  <c r="Y592" i="2"/>
  <c r="W592" i="2"/>
  <c r="V592" i="2"/>
  <c r="U592" i="2"/>
  <c r="R592" i="2"/>
  <c r="X592" i="2" s="1"/>
  <c r="O592" i="2"/>
  <c r="L592" i="2"/>
  <c r="V591" i="2"/>
  <c r="S591" i="2"/>
  <c r="Y591" i="2" s="1"/>
  <c r="M591" i="2"/>
  <c r="AK591" i="2" s="1"/>
  <c r="AN591" i="2" s="1"/>
  <c r="AL590" i="2"/>
  <c r="AO590" i="2" s="1"/>
  <c r="AK590" i="2"/>
  <c r="AN590" i="2" s="1"/>
  <c r="Z590" i="2"/>
  <c r="Y590" i="2"/>
  <c r="AA590" i="2" s="1"/>
  <c r="W590" i="2"/>
  <c r="V590" i="2"/>
  <c r="U590" i="2"/>
  <c r="R590" i="2"/>
  <c r="X590" i="2" s="1"/>
  <c r="O590" i="2"/>
  <c r="L590" i="2"/>
  <c r="V589" i="2"/>
  <c r="S589" i="2"/>
  <c r="M589" i="2"/>
  <c r="AL588" i="2"/>
  <c r="AO588" i="2" s="1"/>
  <c r="AK588" i="2"/>
  <c r="AN588" i="2" s="1"/>
  <c r="Z588" i="2"/>
  <c r="Y588" i="2"/>
  <c r="W588" i="2"/>
  <c r="V588" i="2"/>
  <c r="U588" i="2"/>
  <c r="R588" i="2"/>
  <c r="X588" i="2" s="1"/>
  <c r="O588" i="2"/>
  <c r="L588" i="2"/>
  <c r="V587" i="2"/>
  <c r="S587" i="2"/>
  <c r="AK587" i="2" s="1"/>
  <c r="AN587" i="2" s="1"/>
  <c r="M587" i="2"/>
  <c r="AL586" i="2"/>
  <c r="AO586" i="2" s="1"/>
  <c r="AK586" i="2"/>
  <c r="AN586" i="2" s="1"/>
  <c r="Z586" i="2"/>
  <c r="Y586" i="2"/>
  <c r="AA586" i="2" s="1"/>
  <c r="W586" i="2"/>
  <c r="V586" i="2"/>
  <c r="U586" i="2"/>
  <c r="R586" i="2"/>
  <c r="X586" i="2" s="1"/>
  <c r="O586" i="2"/>
  <c r="L586" i="2"/>
  <c r="V585" i="2"/>
  <c r="S585" i="2"/>
  <c r="Y585" i="2" s="1"/>
  <c r="M585" i="2"/>
  <c r="AL584" i="2"/>
  <c r="AO584" i="2" s="1"/>
  <c r="AK584" i="2"/>
  <c r="AN584" i="2" s="1"/>
  <c r="Z584" i="2"/>
  <c r="Y584" i="2"/>
  <c r="W584" i="2"/>
  <c r="V584" i="2"/>
  <c r="U584" i="2"/>
  <c r="R584" i="2"/>
  <c r="X584" i="2" s="1"/>
  <c r="O584" i="2"/>
  <c r="L584" i="2"/>
  <c r="V583" i="2"/>
  <c r="S583" i="2"/>
  <c r="Y583" i="2" s="1"/>
  <c r="M583" i="2"/>
  <c r="AM582" i="2"/>
  <c r="AP582" i="2" s="1"/>
  <c r="AL582" i="2"/>
  <c r="AO582" i="2" s="1"/>
  <c r="AK582" i="2"/>
  <c r="AN582" i="2" s="1"/>
  <c r="Z582" i="2"/>
  <c r="Y582" i="2"/>
  <c r="W582" i="2"/>
  <c r="V582" i="2"/>
  <c r="U582" i="2"/>
  <c r="R582" i="2"/>
  <c r="X582" i="2" s="1"/>
  <c r="O582" i="2"/>
  <c r="L582" i="2"/>
  <c r="T581" i="2"/>
  <c r="S581" i="2"/>
  <c r="AK581" i="2" s="1"/>
  <c r="AN581" i="2" s="1"/>
  <c r="N581" i="2"/>
  <c r="AL581" i="2" s="1"/>
  <c r="AO581" i="2" s="1"/>
  <c r="M581" i="2"/>
  <c r="V580" i="2"/>
  <c r="S580" i="2"/>
  <c r="M580" i="2"/>
  <c r="Y579" i="2"/>
  <c r="V579" i="2"/>
  <c r="S579" i="2"/>
  <c r="M579" i="2"/>
  <c r="V578" i="2"/>
  <c r="S578" i="2"/>
  <c r="M578" i="2"/>
  <c r="AL577" i="2"/>
  <c r="AO577" i="2" s="1"/>
  <c r="AK577" i="2"/>
  <c r="AN577" i="2" s="1"/>
  <c r="Z577" i="2"/>
  <c r="Y577" i="2"/>
  <c r="W577" i="2"/>
  <c r="V577" i="2"/>
  <c r="U577" i="2"/>
  <c r="R577" i="2"/>
  <c r="X577" i="2" s="1"/>
  <c r="O577" i="2"/>
  <c r="L577" i="2"/>
  <c r="V576" i="2"/>
  <c r="S576" i="2"/>
  <c r="M576" i="2"/>
  <c r="V575" i="2"/>
  <c r="S575" i="2"/>
  <c r="M575" i="2"/>
  <c r="V574" i="2"/>
  <c r="S574" i="2"/>
  <c r="M574" i="2"/>
  <c r="AN573" i="2"/>
  <c r="AL573" i="2"/>
  <c r="AO573" i="2" s="1"/>
  <c r="AK573" i="2"/>
  <c r="Z573" i="2"/>
  <c r="Y573" i="2"/>
  <c r="AA573" i="2" s="1"/>
  <c r="W573" i="2"/>
  <c r="V573" i="2"/>
  <c r="U573" i="2"/>
  <c r="R573" i="2"/>
  <c r="X573" i="2" s="1"/>
  <c r="O573" i="2"/>
  <c r="L573" i="2"/>
  <c r="V572" i="2"/>
  <c r="S572" i="2"/>
  <c r="M572" i="2"/>
  <c r="V571" i="2"/>
  <c r="S571" i="2"/>
  <c r="M571" i="2"/>
  <c r="V570" i="2"/>
  <c r="S570" i="2"/>
  <c r="M570" i="2"/>
  <c r="AL569" i="2"/>
  <c r="AO569" i="2" s="1"/>
  <c r="AK569" i="2"/>
  <c r="AN569" i="2" s="1"/>
  <c r="Z569" i="2"/>
  <c r="Y569" i="2"/>
  <c r="W569" i="2"/>
  <c r="V569" i="2"/>
  <c r="U569" i="2"/>
  <c r="R569" i="2"/>
  <c r="X569" i="2" s="1"/>
  <c r="O569" i="2"/>
  <c r="AM569" i="2" s="1"/>
  <c r="AP569" i="2" s="1"/>
  <c r="L569" i="2"/>
  <c r="V568" i="2"/>
  <c r="S568" i="2"/>
  <c r="M568" i="2"/>
  <c r="V567" i="2"/>
  <c r="S567" i="2"/>
  <c r="M567" i="2"/>
  <c r="V566" i="2"/>
  <c r="S566" i="2"/>
  <c r="M566" i="2"/>
  <c r="AL565" i="2"/>
  <c r="AO565" i="2" s="1"/>
  <c r="AK565" i="2"/>
  <c r="AN565" i="2" s="1"/>
  <c r="Z565" i="2"/>
  <c r="Y565" i="2"/>
  <c r="W565" i="2"/>
  <c r="V565" i="2"/>
  <c r="U565" i="2"/>
  <c r="R565" i="2"/>
  <c r="X565" i="2" s="1"/>
  <c r="O565" i="2"/>
  <c r="L565" i="2"/>
  <c r="V564" i="2"/>
  <c r="S564" i="2"/>
  <c r="M564" i="2"/>
  <c r="V563" i="2"/>
  <c r="S563" i="2"/>
  <c r="M563" i="2"/>
  <c r="V562" i="2"/>
  <c r="S562" i="2"/>
  <c r="AK562" i="2" s="1"/>
  <c r="AN562" i="2" s="1"/>
  <c r="M562" i="2"/>
  <c r="AL561" i="2"/>
  <c r="AO561" i="2" s="1"/>
  <c r="AK561" i="2"/>
  <c r="AN561" i="2" s="1"/>
  <c r="Z561" i="2"/>
  <c r="AA561" i="2" s="1"/>
  <c r="Y561" i="2"/>
  <c r="W561" i="2"/>
  <c r="V561" i="2"/>
  <c r="U561" i="2"/>
  <c r="R561" i="2"/>
  <c r="X561" i="2" s="1"/>
  <c r="O561" i="2"/>
  <c r="L561" i="2"/>
  <c r="V560" i="2"/>
  <c r="S560" i="2"/>
  <c r="M560" i="2"/>
  <c r="V559" i="2"/>
  <c r="S559" i="2"/>
  <c r="M559" i="2"/>
  <c r="V558" i="2"/>
  <c r="S558" i="2"/>
  <c r="AK558" i="2" s="1"/>
  <c r="AN558" i="2" s="1"/>
  <c r="M558" i="2"/>
  <c r="AN557" i="2"/>
  <c r="AL557" i="2"/>
  <c r="AO557" i="2" s="1"/>
  <c r="AK557" i="2"/>
  <c r="Z557" i="2"/>
  <c r="Y557" i="2"/>
  <c r="X557" i="2"/>
  <c r="W557" i="2"/>
  <c r="V557" i="2"/>
  <c r="U557" i="2"/>
  <c r="R557" i="2"/>
  <c r="O557" i="2"/>
  <c r="L557" i="2"/>
  <c r="V556" i="2"/>
  <c r="S556" i="2"/>
  <c r="M556" i="2"/>
  <c r="V555" i="2"/>
  <c r="S555" i="2"/>
  <c r="M555" i="2"/>
  <c r="V554" i="2"/>
  <c r="S554" i="2"/>
  <c r="AK554" i="2" s="1"/>
  <c r="AN554" i="2" s="1"/>
  <c r="M554" i="2"/>
  <c r="AL553" i="2"/>
  <c r="AO553" i="2" s="1"/>
  <c r="AK553" i="2"/>
  <c r="AN553" i="2" s="1"/>
  <c r="Z553" i="2"/>
  <c r="Y553" i="2"/>
  <c r="W553" i="2"/>
  <c r="V553" i="2"/>
  <c r="U553" i="2"/>
  <c r="R553" i="2"/>
  <c r="X553" i="2" s="1"/>
  <c r="O553" i="2"/>
  <c r="L553" i="2"/>
  <c r="V552" i="2"/>
  <c r="S552" i="2"/>
  <c r="Y552" i="2" s="1"/>
  <c r="M552" i="2"/>
  <c r="V551" i="2"/>
  <c r="S551" i="2"/>
  <c r="M551" i="2"/>
  <c r="V550" i="2"/>
  <c r="S550" i="2"/>
  <c r="M550" i="2"/>
  <c r="AL549" i="2"/>
  <c r="AO549" i="2" s="1"/>
  <c r="AK549" i="2"/>
  <c r="AN549" i="2" s="1"/>
  <c r="Z549" i="2"/>
  <c r="Y549" i="2"/>
  <c r="AA549" i="2" s="1"/>
  <c r="W549" i="2"/>
  <c r="V549" i="2"/>
  <c r="U549" i="2"/>
  <c r="R549" i="2"/>
  <c r="X549" i="2" s="1"/>
  <c r="O549" i="2"/>
  <c r="L549" i="2"/>
  <c r="V548" i="2"/>
  <c r="S548" i="2"/>
  <c r="AK548" i="2" s="1"/>
  <c r="AN548" i="2" s="1"/>
  <c r="M548" i="2"/>
  <c r="Y547" i="2"/>
  <c r="V547" i="2"/>
  <c r="S547" i="2"/>
  <c r="M547" i="2"/>
  <c r="AL546" i="2"/>
  <c r="AO546" i="2" s="1"/>
  <c r="AK546" i="2"/>
  <c r="AN546" i="2" s="1"/>
  <c r="Z546" i="2"/>
  <c r="Y546" i="2"/>
  <c r="W546" i="2"/>
  <c r="V546" i="2"/>
  <c r="U546" i="2"/>
  <c r="R546" i="2"/>
  <c r="X546" i="2" s="1"/>
  <c r="O546" i="2"/>
  <c r="L546" i="2"/>
  <c r="V545" i="2"/>
  <c r="S545" i="2"/>
  <c r="M545" i="2"/>
  <c r="V544" i="2"/>
  <c r="S544" i="2"/>
  <c r="M544" i="2"/>
  <c r="V543" i="2"/>
  <c r="S543" i="2"/>
  <c r="M543" i="2"/>
  <c r="AL542" i="2"/>
  <c r="AO542" i="2" s="1"/>
  <c r="AK542" i="2"/>
  <c r="AN542" i="2" s="1"/>
  <c r="Z542" i="2"/>
  <c r="Y542" i="2"/>
  <c r="AA542" i="2" s="1"/>
  <c r="W542" i="2"/>
  <c r="V542" i="2"/>
  <c r="U542" i="2"/>
  <c r="R542" i="2"/>
  <c r="X542" i="2" s="1"/>
  <c r="O542" i="2"/>
  <c r="L542" i="2"/>
  <c r="V541" i="2"/>
  <c r="S541" i="2"/>
  <c r="AK541" i="2" s="1"/>
  <c r="AN541" i="2" s="1"/>
  <c r="M541" i="2"/>
  <c r="V540" i="2"/>
  <c r="S540" i="2"/>
  <c r="M540" i="2"/>
  <c r="AL539" i="2"/>
  <c r="AO539" i="2" s="1"/>
  <c r="AK539" i="2"/>
  <c r="AN539" i="2" s="1"/>
  <c r="Z539" i="2"/>
  <c r="Y539" i="2"/>
  <c r="W539" i="2"/>
  <c r="V539" i="2"/>
  <c r="U539" i="2"/>
  <c r="R539" i="2"/>
  <c r="X539" i="2" s="1"/>
  <c r="O539" i="2"/>
  <c r="L539" i="2"/>
  <c r="V538" i="2"/>
  <c r="S538" i="2"/>
  <c r="M538" i="2"/>
  <c r="V537" i="2"/>
  <c r="S537" i="2"/>
  <c r="AK537" i="2" s="1"/>
  <c r="AN537" i="2" s="1"/>
  <c r="M537" i="2"/>
  <c r="AL536" i="2"/>
  <c r="AO536" i="2" s="1"/>
  <c r="AK536" i="2"/>
  <c r="AN536" i="2" s="1"/>
  <c r="Z536" i="2"/>
  <c r="Y536" i="2"/>
  <c r="W536" i="2"/>
  <c r="V536" i="2"/>
  <c r="U536" i="2"/>
  <c r="R536" i="2"/>
  <c r="X536" i="2" s="1"/>
  <c r="O536" i="2"/>
  <c r="L536" i="2"/>
  <c r="V535" i="2"/>
  <c r="S535" i="2"/>
  <c r="M535" i="2"/>
  <c r="Y534" i="2"/>
  <c r="V534" i="2"/>
  <c r="S534" i="2"/>
  <c r="M534" i="2"/>
  <c r="AL533" i="2"/>
  <c r="AO533" i="2" s="1"/>
  <c r="AK533" i="2"/>
  <c r="AN533" i="2" s="1"/>
  <c r="Z533" i="2"/>
  <c r="Y533" i="2"/>
  <c r="W533" i="2"/>
  <c r="V533" i="2"/>
  <c r="U533" i="2"/>
  <c r="R533" i="2"/>
  <c r="X533" i="2" s="1"/>
  <c r="O533" i="2"/>
  <c r="L533" i="2"/>
  <c r="V532" i="2"/>
  <c r="S532" i="2"/>
  <c r="M532" i="2"/>
  <c r="V531" i="2"/>
  <c r="S531" i="2"/>
  <c r="M531" i="2"/>
  <c r="V530" i="2"/>
  <c r="S530" i="2"/>
  <c r="Y530" i="2" s="1"/>
  <c r="M530" i="2"/>
  <c r="AN529" i="2"/>
  <c r="AL529" i="2"/>
  <c r="AO529" i="2" s="1"/>
  <c r="AK529" i="2"/>
  <c r="Z529" i="2"/>
  <c r="Y529" i="2"/>
  <c r="W529" i="2"/>
  <c r="V529" i="2"/>
  <c r="U529" i="2"/>
  <c r="AM529" i="2" s="1"/>
  <c r="AP529" i="2" s="1"/>
  <c r="R529" i="2"/>
  <c r="X529" i="2" s="1"/>
  <c r="O529" i="2"/>
  <c r="L529" i="2"/>
  <c r="V528" i="2"/>
  <c r="S528" i="2"/>
  <c r="M528" i="2"/>
  <c r="V527" i="2"/>
  <c r="S527" i="2"/>
  <c r="M527" i="2"/>
  <c r="AL526" i="2"/>
  <c r="AO526" i="2" s="1"/>
  <c r="AK526" i="2"/>
  <c r="AN526" i="2" s="1"/>
  <c r="Z526" i="2"/>
  <c r="Y526" i="2"/>
  <c r="W526" i="2"/>
  <c r="V526" i="2"/>
  <c r="U526" i="2"/>
  <c r="R526" i="2"/>
  <c r="X526" i="2" s="1"/>
  <c r="O526" i="2"/>
  <c r="L526" i="2"/>
  <c r="V525" i="2"/>
  <c r="S525" i="2"/>
  <c r="M525" i="2"/>
  <c r="V524" i="2"/>
  <c r="S524" i="2"/>
  <c r="Y524" i="2" s="1"/>
  <c r="M524" i="2"/>
  <c r="V523" i="2"/>
  <c r="S523" i="2"/>
  <c r="Y523" i="2" s="1"/>
  <c r="M523" i="2"/>
  <c r="AL522" i="2"/>
  <c r="AO522" i="2" s="1"/>
  <c r="AK522" i="2"/>
  <c r="AN522" i="2" s="1"/>
  <c r="Z522" i="2"/>
  <c r="Y522" i="2"/>
  <c r="W522" i="2"/>
  <c r="V522" i="2"/>
  <c r="U522" i="2"/>
  <c r="R522" i="2"/>
  <c r="X522" i="2" s="1"/>
  <c r="O522" i="2"/>
  <c r="L522" i="2"/>
  <c r="V521" i="2"/>
  <c r="S521" i="2"/>
  <c r="M521" i="2"/>
  <c r="V520" i="2"/>
  <c r="S520" i="2"/>
  <c r="AK520" i="2" s="1"/>
  <c r="AN520" i="2" s="1"/>
  <c r="M520" i="2"/>
  <c r="AL519" i="2"/>
  <c r="AO519" i="2" s="1"/>
  <c r="AK519" i="2"/>
  <c r="AN519" i="2" s="1"/>
  <c r="Z519" i="2"/>
  <c r="Y519" i="2"/>
  <c r="W519" i="2"/>
  <c r="V519" i="2"/>
  <c r="U519" i="2"/>
  <c r="R519" i="2"/>
  <c r="X519" i="2" s="1"/>
  <c r="O519" i="2"/>
  <c r="L519" i="2"/>
  <c r="V518" i="2"/>
  <c r="S518" i="2"/>
  <c r="Y518" i="2" s="1"/>
  <c r="M518" i="2"/>
  <c r="AK518" i="2" s="1"/>
  <c r="AN518" i="2" s="1"/>
  <c r="V517" i="2"/>
  <c r="S517" i="2"/>
  <c r="AK517" i="2" s="1"/>
  <c r="AN517" i="2" s="1"/>
  <c r="M517" i="2"/>
  <c r="V516" i="2"/>
  <c r="S516" i="2"/>
  <c r="M516" i="2"/>
  <c r="AL515" i="2"/>
  <c r="AO515" i="2" s="1"/>
  <c r="AK515" i="2"/>
  <c r="AN515" i="2" s="1"/>
  <c r="Z515" i="2"/>
  <c r="Y515" i="2"/>
  <c r="W515" i="2"/>
  <c r="V515" i="2"/>
  <c r="U515" i="2"/>
  <c r="R515" i="2"/>
  <c r="X515" i="2" s="1"/>
  <c r="O515" i="2"/>
  <c r="L515" i="2"/>
  <c r="V514" i="2"/>
  <c r="S514" i="2"/>
  <c r="M514" i="2"/>
  <c r="V513" i="2"/>
  <c r="S513" i="2"/>
  <c r="Y513" i="2" s="1"/>
  <c r="M513" i="2"/>
  <c r="AL512" i="2"/>
  <c r="AO512" i="2" s="1"/>
  <c r="AK512" i="2"/>
  <c r="AN512" i="2" s="1"/>
  <c r="Z512" i="2"/>
  <c r="Y512" i="2"/>
  <c r="W512" i="2"/>
  <c r="V512" i="2"/>
  <c r="U512" i="2"/>
  <c r="AM512" i="2" s="1"/>
  <c r="AP512" i="2" s="1"/>
  <c r="R512" i="2"/>
  <c r="X512" i="2" s="1"/>
  <c r="O512" i="2"/>
  <c r="L512" i="2"/>
  <c r="V511" i="2"/>
  <c r="S511" i="2"/>
  <c r="M511" i="2"/>
  <c r="V510" i="2"/>
  <c r="S510" i="2"/>
  <c r="M510" i="2"/>
  <c r="V509" i="2"/>
  <c r="S509" i="2"/>
  <c r="M509" i="2"/>
  <c r="AO508" i="2"/>
  <c r="AL508" i="2"/>
  <c r="AK508" i="2"/>
  <c r="AN508" i="2" s="1"/>
  <c r="Z508" i="2"/>
  <c r="Y508" i="2"/>
  <c r="AA508" i="2" s="1"/>
  <c r="W508" i="2"/>
  <c r="V508" i="2"/>
  <c r="U508" i="2"/>
  <c r="R508" i="2"/>
  <c r="X508" i="2" s="1"/>
  <c r="O508" i="2"/>
  <c r="L508" i="2"/>
  <c r="V507" i="2"/>
  <c r="S507" i="2"/>
  <c r="Y507" i="2" s="1"/>
  <c r="M507" i="2"/>
  <c r="Y506" i="2"/>
  <c r="V506" i="2"/>
  <c r="S506" i="2"/>
  <c r="M506" i="2"/>
  <c r="AL505" i="2"/>
  <c r="AO505" i="2" s="1"/>
  <c r="AK505" i="2"/>
  <c r="AN505" i="2" s="1"/>
  <c r="Z505" i="2"/>
  <c r="Y505" i="2"/>
  <c r="W505" i="2"/>
  <c r="V505" i="2"/>
  <c r="U505" i="2"/>
  <c r="R505" i="2"/>
  <c r="X505" i="2" s="1"/>
  <c r="O505" i="2"/>
  <c r="L505" i="2"/>
  <c r="V504" i="2"/>
  <c r="S504" i="2"/>
  <c r="M504" i="2"/>
  <c r="V503" i="2"/>
  <c r="S503" i="2"/>
  <c r="Y503" i="2" s="1"/>
  <c r="M503" i="2"/>
  <c r="AL502" i="2"/>
  <c r="AO502" i="2" s="1"/>
  <c r="AK502" i="2"/>
  <c r="AN502" i="2" s="1"/>
  <c r="Z502" i="2"/>
  <c r="Y502" i="2"/>
  <c r="W502" i="2"/>
  <c r="V502" i="2"/>
  <c r="U502" i="2"/>
  <c r="R502" i="2"/>
  <c r="X502" i="2" s="1"/>
  <c r="O502" i="2"/>
  <c r="AM502" i="2" s="1"/>
  <c r="AP502" i="2" s="1"/>
  <c r="L502" i="2"/>
  <c r="V501" i="2"/>
  <c r="S501" i="2"/>
  <c r="Y501" i="2" s="1"/>
  <c r="M501" i="2"/>
  <c r="AK501" i="2" s="1"/>
  <c r="AN501" i="2" s="1"/>
  <c r="V500" i="2"/>
  <c r="S500" i="2"/>
  <c r="M500" i="2"/>
  <c r="AL499" i="2"/>
  <c r="AO499" i="2" s="1"/>
  <c r="AK499" i="2"/>
  <c r="AN499" i="2" s="1"/>
  <c r="AA499" i="2"/>
  <c r="Z499" i="2"/>
  <c r="Y499" i="2"/>
  <c r="W499" i="2"/>
  <c r="V499" i="2"/>
  <c r="U499" i="2"/>
  <c r="R499" i="2"/>
  <c r="X499" i="2" s="1"/>
  <c r="O499" i="2"/>
  <c r="L499" i="2"/>
  <c r="V498" i="2"/>
  <c r="S498" i="2"/>
  <c r="M498" i="2"/>
  <c r="V497" i="2"/>
  <c r="S497" i="2"/>
  <c r="Y497" i="2" s="1"/>
  <c r="M497" i="2"/>
  <c r="AL496" i="2"/>
  <c r="AO496" i="2" s="1"/>
  <c r="AK496" i="2"/>
  <c r="AN496" i="2" s="1"/>
  <c r="Z496" i="2"/>
  <c r="Y496" i="2"/>
  <c r="W496" i="2"/>
  <c r="V496" i="2"/>
  <c r="U496" i="2"/>
  <c r="R496" i="2"/>
  <c r="X496" i="2" s="1"/>
  <c r="O496" i="2"/>
  <c r="L496" i="2"/>
  <c r="Y495" i="2"/>
  <c r="V495" i="2"/>
  <c r="S495" i="2"/>
  <c r="M495" i="2"/>
  <c r="V494" i="2"/>
  <c r="S494" i="2"/>
  <c r="M494" i="2"/>
  <c r="V493" i="2"/>
  <c r="S493" i="2"/>
  <c r="M493" i="2"/>
  <c r="AO492" i="2"/>
  <c r="AL492" i="2"/>
  <c r="AK492" i="2"/>
  <c r="AN492" i="2" s="1"/>
  <c r="Z492" i="2"/>
  <c r="AA492" i="2" s="1"/>
  <c r="Y492" i="2"/>
  <c r="W492" i="2"/>
  <c r="V492" i="2"/>
  <c r="U492" i="2"/>
  <c r="R492" i="2"/>
  <c r="X492" i="2" s="1"/>
  <c r="O492" i="2"/>
  <c r="L492" i="2"/>
  <c r="T491" i="2"/>
  <c r="S491" i="2"/>
  <c r="S490" i="2" s="1"/>
  <c r="N491" i="2"/>
  <c r="M491" i="2"/>
  <c r="V489" i="2"/>
  <c r="S489" i="2"/>
  <c r="Y489" i="2" s="1"/>
  <c r="M489" i="2"/>
  <c r="AN488" i="2"/>
  <c r="AL488" i="2"/>
  <c r="AO488" i="2" s="1"/>
  <c r="AK488" i="2"/>
  <c r="Z488" i="2"/>
  <c r="Y488" i="2"/>
  <c r="X488" i="2"/>
  <c r="W488" i="2"/>
  <c r="V488" i="2"/>
  <c r="U488" i="2"/>
  <c r="AM488" i="2" s="1"/>
  <c r="AP488" i="2" s="1"/>
  <c r="R488" i="2"/>
  <c r="O488" i="2"/>
  <c r="L488" i="2"/>
  <c r="V487" i="2"/>
  <c r="S487" i="2"/>
  <c r="AK487" i="2" s="1"/>
  <c r="AN487" i="2" s="1"/>
  <c r="M487" i="2"/>
  <c r="AN486" i="2"/>
  <c r="AL486" i="2"/>
  <c r="AO486" i="2" s="1"/>
  <c r="AK486" i="2"/>
  <c r="Z486" i="2"/>
  <c r="Y486" i="2"/>
  <c r="W486" i="2"/>
  <c r="V486" i="2"/>
  <c r="U486" i="2"/>
  <c r="R486" i="2"/>
  <c r="X486" i="2" s="1"/>
  <c r="O486" i="2"/>
  <c r="L486" i="2"/>
  <c r="V485" i="2"/>
  <c r="S485" i="2"/>
  <c r="M485" i="2"/>
  <c r="AL484" i="2"/>
  <c r="AO484" i="2" s="1"/>
  <c r="AK484" i="2"/>
  <c r="AN484" i="2" s="1"/>
  <c r="AA484" i="2"/>
  <c r="Z484" i="2"/>
  <c r="Y484" i="2"/>
  <c r="W484" i="2"/>
  <c r="V484" i="2"/>
  <c r="U484" i="2"/>
  <c r="R484" i="2"/>
  <c r="X484" i="2" s="1"/>
  <c r="O484" i="2"/>
  <c r="L484" i="2"/>
  <c r="T483" i="2"/>
  <c r="S483" i="2"/>
  <c r="N483" i="2"/>
  <c r="AL483" i="2" s="1"/>
  <c r="AO483" i="2" s="1"/>
  <c r="M483" i="2"/>
  <c r="V482" i="2"/>
  <c r="S482" i="2"/>
  <c r="Y482" i="2" s="1"/>
  <c r="M482" i="2"/>
  <c r="AK482" i="2" s="1"/>
  <c r="AN482" i="2" s="1"/>
  <c r="V481" i="2"/>
  <c r="S481" i="2"/>
  <c r="Y481" i="2" s="1"/>
  <c r="M481" i="2"/>
  <c r="V480" i="2"/>
  <c r="S480" i="2"/>
  <c r="Y480" i="2" s="1"/>
  <c r="M480" i="2"/>
  <c r="AK480" i="2" s="1"/>
  <c r="AN480" i="2" s="1"/>
  <c r="V479" i="2"/>
  <c r="S479" i="2"/>
  <c r="M479" i="2"/>
  <c r="AL478" i="2"/>
  <c r="AO478" i="2" s="1"/>
  <c r="AK478" i="2"/>
  <c r="AN478" i="2" s="1"/>
  <c r="Z478" i="2"/>
  <c r="Y478" i="2"/>
  <c r="W478" i="2"/>
  <c r="V478" i="2"/>
  <c r="U478" i="2"/>
  <c r="R478" i="2"/>
  <c r="X478" i="2" s="1"/>
  <c r="O478" i="2"/>
  <c r="L478" i="2"/>
  <c r="V477" i="2"/>
  <c r="S477" i="2"/>
  <c r="M477" i="2"/>
  <c r="V476" i="2"/>
  <c r="S476" i="2"/>
  <c r="Y476" i="2" s="1"/>
  <c r="M476" i="2"/>
  <c r="V475" i="2"/>
  <c r="S475" i="2"/>
  <c r="Y475" i="2" s="1"/>
  <c r="M475" i="2"/>
  <c r="V474" i="2"/>
  <c r="S474" i="2"/>
  <c r="M474" i="2"/>
  <c r="AL473" i="2"/>
  <c r="AO473" i="2" s="1"/>
  <c r="AK473" i="2"/>
  <c r="AN473" i="2" s="1"/>
  <c r="Z473" i="2"/>
  <c r="Y473" i="2"/>
  <c r="W473" i="2"/>
  <c r="V473" i="2"/>
  <c r="U473" i="2"/>
  <c r="R473" i="2"/>
  <c r="X473" i="2" s="1"/>
  <c r="O473" i="2"/>
  <c r="L473" i="2"/>
  <c r="V472" i="2"/>
  <c r="S472" i="2"/>
  <c r="M472" i="2"/>
  <c r="V471" i="2"/>
  <c r="S471" i="2"/>
  <c r="Y471" i="2" s="1"/>
  <c r="M471" i="2"/>
  <c r="V470" i="2"/>
  <c r="S470" i="2"/>
  <c r="Y470" i="2" s="1"/>
  <c r="M470" i="2"/>
  <c r="AK470" i="2" s="1"/>
  <c r="AN470" i="2" s="1"/>
  <c r="V469" i="2"/>
  <c r="S469" i="2"/>
  <c r="AK469" i="2" s="1"/>
  <c r="AN469" i="2" s="1"/>
  <c r="M469" i="2"/>
  <c r="AL468" i="2"/>
  <c r="AO468" i="2" s="1"/>
  <c r="AK468" i="2"/>
  <c r="AN468" i="2" s="1"/>
  <c r="Z468" i="2"/>
  <c r="AA468" i="2" s="1"/>
  <c r="Y468" i="2"/>
  <c r="X468" i="2"/>
  <c r="W468" i="2"/>
  <c r="V468" i="2"/>
  <c r="U468" i="2"/>
  <c r="R468" i="2"/>
  <c r="O468" i="2"/>
  <c r="L468" i="2"/>
  <c r="V467" i="2"/>
  <c r="S467" i="2"/>
  <c r="AK467" i="2" s="1"/>
  <c r="AN467" i="2" s="1"/>
  <c r="M467" i="2"/>
  <c r="V466" i="2"/>
  <c r="S466" i="2"/>
  <c r="Y466" i="2" s="1"/>
  <c r="M466" i="2"/>
  <c r="V465" i="2"/>
  <c r="S465" i="2"/>
  <c r="Y465" i="2" s="1"/>
  <c r="M465" i="2"/>
  <c r="V464" i="2"/>
  <c r="S464" i="2"/>
  <c r="M464" i="2"/>
  <c r="AN463" i="2"/>
  <c r="AL463" i="2"/>
  <c r="AO463" i="2" s="1"/>
  <c r="AK463" i="2"/>
  <c r="Z463" i="2"/>
  <c r="Y463" i="2"/>
  <c r="X463" i="2"/>
  <c r="W463" i="2"/>
  <c r="V463" i="2"/>
  <c r="U463" i="2"/>
  <c r="R463" i="2"/>
  <c r="O463" i="2"/>
  <c r="L463" i="2"/>
  <c r="Y462" i="2"/>
  <c r="V462" i="2"/>
  <c r="S462" i="2"/>
  <c r="M462" i="2"/>
  <c r="V461" i="2"/>
  <c r="S461" i="2"/>
  <c r="Y461" i="2" s="1"/>
  <c r="M461" i="2"/>
  <c r="Y460" i="2"/>
  <c r="V460" i="2"/>
  <c r="S460" i="2"/>
  <c r="M460" i="2"/>
  <c r="AK460" i="2" s="1"/>
  <c r="AN460" i="2" s="1"/>
  <c r="V459" i="2"/>
  <c r="S459" i="2"/>
  <c r="M459" i="2"/>
  <c r="AL458" i="2"/>
  <c r="AO458" i="2" s="1"/>
  <c r="AK458" i="2"/>
  <c r="AN458" i="2" s="1"/>
  <c r="Z458" i="2"/>
  <c r="Y458" i="2"/>
  <c r="W458" i="2"/>
  <c r="V458" i="2"/>
  <c r="U458" i="2"/>
  <c r="R458" i="2"/>
  <c r="X458" i="2" s="1"/>
  <c r="O458" i="2"/>
  <c r="L458" i="2"/>
  <c r="V457" i="2"/>
  <c r="S457" i="2"/>
  <c r="M457" i="2"/>
  <c r="V456" i="2"/>
  <c r="S456" i="2"/>
  <c r="M456" i="2"/>
  <c r="V455" i="2"/>
  <c r="S455" i="2"/>
  <c r="Y455" i="2" s="1"/>
  <c r="M455" i="2"/>
  <c r="AK455" i="2" s="1"/>
  <c r="AN455" i="2" s="1"/>
  <c r="V454" i="2"/>
  <c r="S454" i="2"/>
  <c r="M454" i="2"/>
  <c r="AL453" i="2"/>
  <c r="AO453" i="2" s="1"/>
  <c r="AK453" i="2"/>
  <c r="AN453" i="2" s="1"/>
  <c r="Z453" i="2"/>
  <c r="Y453" i="2"/>
  <c r="X453" i="2"/>
  <c r="W453" i="2"/>
  <c r="V453" i="2"/>
  <c r="U453" i="2"/>
  <c r="R453" i="2"/>
  <c r="O453" i="2"/>
  <c r="AM453" i="2" s="1"/>
  <c r="AP453" i="2" s="1"/>
  <c r="L453" i="2"/>
  <c r="Y452" i="2"/>
  <c r="V452" i="2"/>
  <c r="S452" i="2"/>
  <c r="AK452" i="2" s="1"/>
  <c r="AN452" i="2" s="1"/>
  <c r="M452" i="2"/>
  <c r="V451" i="2"/>
  <c r="S451" i="2"/>
  <c r="Y451" i="2" s="1"/>
  <c r="M451" i="2"/>
  <c r="V450" i="2"/>
  <c r="S450" i="2"/>
  <c r="Y450" i="2" s="1"/>
  <c r="M450" i="2"/>
  <c r="AK450" i="2" s="1"/>
  <c r="AN450" i="2" s="1"/>
  <c r="V449" i="2"/>
  <c r="S449" i="2"/>
  <c r="M449" i="2"/>
  <c r="AN448" i="2"/>
  <c r="AL448" i="2"/>
  <c r="AO448" i="2" s="1"/>
  <c r="AK448" i="2"/>
  <c r="Z448" i="2"/>
  <c r="AA448" i="2" s="1"/>
  <c r="Y448" i="2"/>
  <c r="W448" i="2"/>
  <c r="V448" i="2"/>
  <c r="U448" i="2"/>
  <c r="R448" i="2"/>
  <c r="X448" i="2" s="1"/>
  <c r="O448" i="2"/>
  <c r="L448" i="2"/>
  <c r="V447" i="2"/>
  <c r="S447" i="2"/>
  <c r="AK447" i="2" s="1"/>
  <c r="AN447" i="2" s="1"/>
  <c r="M447" i="2"/>
  <c r="V446" i="2"/>
  <c r="S446" i="2"/>
  <c r="Y446" i="2" s="1"/>
  <c r="M446" i="2"/>
  <c r="V445" i="2"/>
  <c r="S445" i="2"/>
  <c r="Y445" i="2" s="1"/>
  <c r="M445" i="2"/>
  <c r="V444" i="2"/>
  <c r="S444" i="2"/>
  <c r="M444" i="2"/>
  <c r="AL443" i="2"/>
  <c r="AO443" i="2" s="1"/>
  <c r="AK443" i="2"/>
  <c r="AN443" i="2" s="1"/>
  <c r="Z443" i="2"/>
  <c r="Y443" i="2"/>
  <c r="W443" i="2"/>
  <c r="V443" i="2"/>
  <c r="U443" i="2"/>
  <c r="R443" i="2"/>
  <c r="X443" i="2" s="1"/>
  <c r="O443" i="2"/>
  <c r="AM443" i="2" s="1"/>
  <c r="AP443" i="2" s="1"/>
  <c r="L443" i="2"/>
  <c r="AK442" i="2"/>
  <c r="AN442" i="2" s="1"/>
  <c r="V442" i="2"/>
  <c r="S442" i="2"/>
  <c r="Y442" i="2" s="1"/>
  <c r="M442" i="2"/>
  <c r="V441" i="2"/>
  <c r="S441" i="2"/>
  <c r="Y441" i="2" s="1"/>
  <c r="M441" i="2"/>
  <c r="AK441" i="2" s="1"/>
  <c r="AN441" i="2" s="1"/>
  <c r="V440" i="2"/>
  <c r="S440" i="2"/>
  <c r="Y440" i="2" s="1"/>
  <c r="M440" i="2"/>
  <c r="AK440" i="2" s="1"/>
  <c r="AN440" i="2" s="1"/>
  <c r="V439" i="2"/>
  <c r="S439" i="2"/>
  <c r="M439" i="2"/>
  <c r="AL438" i="2"/>
  <c r="AO438" i="2" s="1"/>
  <c r="AK438" i="2"/>
  <c r="AN438" i="2" s="1"/>
  <c r="Z438" i="2"/>
  <c r="Y438" i="2"/>
  <c r="X438" i="2"/>
  <c r="W438" i="2"/>
  <c r="V438" i="2"/>
  <c r="U438" i="2"/>
  <c r="R438" i="2"/>
  <c r="O438" i="2"/>
  <c r="AM438" i="2" s="1"/>
  <c r="AP438" i="2" s="1"/>
  <c r="L438" i="2"/>
  <c r="V437" i="2"/>
  <c r="S437" i="2"/>
  <c r="M437" i="2"/>
  <c r="V436" i="2"/>
  <c r="S436" i="2"/>
  <c r="Y436" i="2" s="1"/>
  <c r="M436" i="2"/>
  <c r="V435" i="2"/>
  <c r="S435" i="2"/>
  <c r="Y435" i="2" s="1"/>
  <c r="M435" i="2"/>
  <c r="V434" i="2"/>
  <c r="S434" i="2"/>
  <c r="M434" i="2"/>
  <c r="AL433" i="2"/>
  <c r="AO433" i="2" s="1"/>
  <c r="AK433" i="2"/>
  <c r="AN433" i="2" s="1"/>
  <c r="Z433" i="2"/>
  <c r="Y433" i="2"/>
  <c r="W433" i="2"/>
  <c r="V433" i="2"/>
  <c r="U433" i="2"/>
  <c r="R433" i="2"/>
  <c r="X433" i="2" s="1"/>
  <c r="O433" i="2"/>
  <c r="AM433" i="2" s="1"/>
  <c r="AP433" i="2" s="1"/>
  <c r="L433" i="2"/>
  <c r="V432" i="2"/>
  <c r="S432" i="2"/>
  <c r="M432" i="2"/>
  <c r="V431" i="2"/>
  <c r="S431" i="2"/>
  <c r="Y431" i="2" s="1"/>
  <c r="M431" i="2"/>
  <c r="V430" i="2"/>
  <c r="S430" i="2"/>
  <c r="Y430" i="2" s="1"/>
  <c r="M430" i="2"/>
  <c r="AK430" i="2" s="1"/>
  <c r="AN430" i="2" s="1"/>
  <c r="V429" i="2"/>
  <c r="S429" i="2"/>
  <c r="M429" i="2"/>
  <c r="AL428" i="2"/>
  <c r="AO428" i="2" s="1"/>
  <c r="AK428" i="2"/>
  <c r="AN428" i="2" s="1"/>
  <c r="Z428" i="2"/>
  <c r="Y428" i="2"/>
  <c r="X428" i="2"/>
  <c r="W428" i="2"/>
  <c r="V428" i="2"/>
  <c r="U428" i="2"/>
  <c r="R428" i="2"/>
  <c r="O428" i="2"/>
  <c r="AM428" i="2" s="1"/>
  <c r="AP428" i="2" s="1"/>
  <c r="L428" i="2"/>
  <c r="Y427" i="2"/>
  <c r="V427" i="2"/>
  <c r="S427" i="2"/>
  <c r="AK427" i="2" s="1"/>
  <c r="AN427" i="2" s="1"/>
  <c r="M427" i="2"/>
  <c r="V426" i="2"/>
  <c r="S426" i="2"/>
  <c r="Y426" i="2" s="1"/>
  <c r="M426" i="2"/>
  <c r="V425" i="2"/>
  <c r="S425" i="2"/>
  <c r="Y425" i="2" s="1"/>
  <c r="M425" i="2"/>
  <c r="AK425" i="2" s="1"/>
  <c r="AN425" i="2" s="1"/>
  <c r="V424" i="2"/>
  <c r="S424" i="2"/>
  <c r="M424" i="2"/>
  <c r="AL423" i="2"/>
  <c r="AO423" i="2" s="1"/>
  <c r="AK423" i="2"/>
  <c r="AN423" i="2" s="1"/>
  <c r="Z423" i="2"/>
  <c r="Y423" i="2"/>
  <c r="W423" i="2"/>
  <c r="V423" i="2"/>
  <c r="U423" i="2"/>
  <c r="R423" i="2"/>
  <c r="X423" i="2" s="1"/>
  <c r="O423" i="2"/>
  <c r="L423" i="2"/>
  <c r="V422" i="2"/>
  <c r="S422" i="2"/>
  <c r="M422" i="2"/>
  <c r="V421" i="2"/>
  <c r="S421" i="2"/>
  <c r="Y421" i="2" s="1"/>
  <c r="M421" i="2"/>
  <c r="AK421" i="2" s="1"/>
  <c r="AN421" i="2" s="1"/>
  <c r="V420" i="2"/>
  <c r="S420" i="2"/>
  <c r="Y420" i="2" s="1"/>
  <c r="M420" i="2"/>
  <c r="V419" i="2"/>
  <c r="S419" i="2"/>
  <c r="M419" i="2"/>
  <c r="AL418" i="2"/>
  <c r="AO418" i="2" s="1"/>
  <c r="AK418" i="2"/>
  <c r="AN418" i="2" s="1"/>
  <c r="Z418" i="2"/>
  <c r="Y418" i="2"/>
  <c r="W418" i="2"/>
  <c r="V418" i="2"/>
  <c r="U418" i="2"/>
  <c r="R418" i="2"/>
  <c r="X418" i="2" s="1"/>
  <c r="O418" i="2"/>
  <c r="L418" i="2"/>
  <c r="V417" i="2"/>
  <c r="S417" i="2"/>
  <c r="AK417" i="2" s="1"/>
  <c r="AN417" i="2" s="1"/>
  <c r="M417" i="2"/>
  <c r="V416" i="2"/>
  <c r="S416" i="2"/>
  <c r="Y416" i="2" s="1"/>
  <c r="M416" i="2"/>
  <c r="Y415" i="2"/>
  <c r="V415" i="2"/>
  <c r="S415" i="2"/>
  <c r="M415" i="2"/>
  <c r="AK415" i="2" s="1"/>
  <c r="AN415" i="2" s="1"/>
  <c r="V414" i="2"/>
  <c r="S414" i="2"/>
  <c r="M414" i="2"/>
  <c r="AO413" i="2"/>
  <c r="AL413" i="2"/>
  <c r="AK413" i="2"/>
  <c r="AN413" i="2" s="1"/>
  <c r="Z413" i="2"/>
  <c r="Y413" i="2"/>
  <c r="W413" i="2"/>
  <c r="V413" i="2"/>
  <c r="U413" i="2"/>
  <c r="R413" i="2"/>
  <c r="X413" i="2" s="1"/>
  <c r="O413" i="2"/>
  <c r="L413" i="2"/>
  <c r="V412" i="2"/>
  <c r="S412" i="2"/>
  <c r="AK412" i="2" s="1"/>
  <c r="AN412" i="2" s="1"/>
  <c r="M412" i="2"/>
  <c r="V411" i="2"/>
  <c r="S411" i="2"/>
  <c r="Y411" i="2" s="1"/>
  <c r="M411" i="2"/>
  <c r="V410" i="2"/>
  <c r="S410" i="2"/>
  <c r="Y410" i="2" s="1"/>
  <c r="M410" i="2"/>
  <c r="V409" i="2"/>
  <c r="S409" i="2"/>
  <c r="M409" i="2"/>
  <c r="AL408" i="2"/>
  <c r="AO408" i="2" s="1"/>
  <c r="AK408" i="2"/>
  <c r="AN408" i="2" s="1"/>
  <c r="Z408" i="2"/>
  <c r="Y408" i="2"/>
  <c r="X408" i="2"/>
  <c r="W408" i="2"/>
  <c r="V408" i="2"/>
  <c r="U408" i="2"/>
  <c r="R408" i="2"/>
  <c r="O408" i="2"/>
  <c r="AM408" i="2" s="1"/>
  <c r="AP408" i="2" s="1"/>
  <c r="L408" i="2"/>
  <c r="AK407" i="2"/>
  <c r="AN407" i="2" s="1"/>
  <c r="V407" i="2"/>
  <c r="S407" i="2"/>
  <c r="Y407" i="2" s="1"/>
  <c r="M407" i="2"/>
  <c r="V406" i="2"/>
  <c r="S406" i="2"/>
  <c r="Y406" i="2" s="1"/>
  <c r="M406" i="2"/>
  <c r="V405" i="2"/>
  <c r="S405" i="2"/>
  <c r="Y405" i="2" s="1"/>
  <c r="M405" i="2"/>
  <c r="V404" i="2"/>
  <c r="S404" i="2"/>
  <c r="M404" i="2"/>
  <c r="AO403" i="2"/>
  <c r="AL403" i="2"/>
  <c r="AK403" i="2"/>
  <c r="AN403" i="2" s="1"/>
  <c r="Z403" i="2"/>
  <c r="Y403" i="2"/>
  <c r="W403" i="2"/>
  <c r="V403" i="2"/>
  <c r="U403" i="2"/>
  <c r="R403" i="2"/>
  <c r="X403" i="2" s="1"/>
  <c r="O403" i="2"/>
  <c r="AM403" i="2" s="1"/>
  <c r="AP403" i="2" s="1"/>
  <c r="L403" i="2"/>
  <c r="V402" i="2"/>
  <c r="S402" i="2"/>
  <c r="AK402" i="2" s="1"/>
  <c r="AN402" i="2" s="1"/>
  <c r="M402" i="2"/>
  <c r="V401" i="2"/>
  <c r="S401" i="2"/>
  <c r="Y401" i="2" s="1"/>
  <c r="M401" i="2"/>
  <c r="V400" i="2"/>
  <c r="S400" i="2"/>
  <c r="Y400" i="2" s="1"/>
  <c r="M400" i="2"/>
  <c r="V399" i="2"/>
  <c r="S399" i="2"/>
  <c r="M399" i="2"/>
  <c r="AL398" i="2"/>
  <c r="AO398" i="2" s="1"/>
  <c r="AK398" i="2"/>
  <c r="AN398" i="2" s="1"/>
  <c r="Z398" i="2"/>
  <c r="Y398" i="2"/>
  <c r="X398" i="2"/>
  <c r="W398" i="2"/>
  <c r="V398" i="2"/>
  <c r="U398" i="2"/>
  <c r="R398" i="2"/>
  <c r="O398" i="2"/>
  <c r="AM398" i="2" s="1"/>
  <c r="AP398" i="2" s="1"/>
  <c r="L398" i="2"/>
  <c r="AK397" i="2"/>
  <c r="AN397" i="2" s="1"/>
  <c r="V397" i="2"/>
  <c r="S397" i="2"/>
  <c r="Y397" i="2" s="1"/>
  <c r="M397" i="2"/>
  <c r="V396" i="2"/>
  <c r="S396" i="2"/>
  <c r="Y396" i="2" s="1"/>
  <c r="M396" i="2"/>
  <c r="Y395" i="2"/>
  <c r="V395" i="2"/>
  <c r="S395" i="2"/>
  <c r="AK395" i="2" s="1"/>
  <c r="AN395" i="2" s="1"/>
  <c r="M395" i="2"/>
  <c r="V394" i="2"/>
  <c r="S394" i="2"/>
  <c r="M394" i="2"/>
  <c r="AL393" i="2"/>
  <c r="AO393" i="2" s="1"/>
  <c r="AK393" i="2"/>
  <c r="AN393" i="2" s="1"/>
  <c r="Z393" i="2"/>
  <c r="Y393" i="2"/>
  <c r="W393" i="2"/>
  <c r="V393" i="2"/>
  <c r="U393" i="2"/>
  <c r="R393" i="2"/>
  <c r="X393" i="2" s="1"/>
  <c r="O393" i="2"/>
  <c r="AM393" i="2" s="1"/>
  <c r="AP393" i="2" s="1"/>
  <c r="L393" i="2"/>
  <c r="V392" i="2"/>
  <c r="S392" i="2"/>
  <c r="Y392" i="2" s="1"/>
  <c r="M392" i="2"/>
  <c r="V391" i="2"/>
  <c r="S391" i="2"/>
  <c r="M391" i="2"/>
  <c r="V390" i="2"/>
  <c r="S390" i="2"/>
  <c r="Y390" i="2" s="1"/>
  <c r="M390" i="2"/>
  <c r="V389" i="2"/>
  <c r="S389" i="2"/>
  <c r="M389" i="2"/>
  <c r="AL388" i="2"/>
  <c r="AO388" i="2" s="1"/>
  <c r="AK388" i="2"/>
  <c r="AN388" i="2" s="1"/>
  <c r="Z388" i="2"/>
  <c r="Y388" i="2"/>
  <c r="X388" i="2"/>
  <c r="W388" i="2"/>
  <c r="V388" i="2"/>
  <c r="U388" i="2"/>
  <c r="R388" i="2"/>
  <c r="O388" i="2"/>
  <c r="L388" i="2"/>
  <c r="V387" i="2"/>
  <c r="S387" i="2"/>
  <c r="M387" i="2"/>
  <c r="V386" i="2"/>
  <c r="S386" i="2"/>
  <c r="Y386" i="2" s="1"/>
  <c r="M386" i="2"/>
  <c r="V385" i="2"/>
  <c r="S385" i="2"/>
  <c r="M385" i="2"/>
  <c r="V384" i="2"/>
  <c r="S384" i="2"/>
  <c r="M384" i="2"/>
  <c r="AL383" i="2"/>
  <c r="AO383" i="2" s="1"/>
  <c r="AK383" i="2"/>
  <c r="AN383" i="2" s="1"/>
  <c r="Z383" i="2"/>
  <c r="AA383" i="2" s="1"/>
  <c r="Y383" i="2"/>
  <c r="W383" i="2"/>
  <c r="V383" i="2"/>
  <c r="U383" i="2"/>
  <c r="R383" i="2"/>
  <c r="X383" i="2" s="1"/>
  <c r="O383" i="2"/>
  <c r="L383" i="2"/>
  <c r="V382" i="2"/>
  <c r="S382" i="2"/>
  <c r="M382" i="2"/>
  <c r="V381" i="2"/>
  <c r="S381" i="2"/>
  <c r="Y381" i="2" s="1"/>
  <c r="M381" i="2"/>
  <c r="V380" i="2"/>
  <c r="S380" i="2"/>
  <c r="AK380" i="2" s="1"/>
  <c r="AN380" i="2" s="1"/>
  <c r="M380" i="2"/>
  <c r="V379" i="2"/>
  <c r="S379" i="2"/>
  <c r="M379" i="2"/>
  <c r="AL378" i="2"/>
  <c r="AO378" i="2" s="1"/>
  <c r="AK378" i="2"/>
  <c r="AN378" i="2" s="1"/>
  <c r="Z378" i="2"/>
  <c r="Y378" i="2"/>
  <c r="W378" i="2"/>
  <c r="V378" i="2"/>
  <c r="U378" i="2"/>
  <c r="R378" i="2"/>
  <c r="X378" i="2" s="1"/>
  <c r="O378" i="2"/>
  <c r="L378" i="2"/>
  <c r="V377" i="2"/>
  <c r="S377" i="2"/>
  <c r="M377" i="2"/>
  <c r="V376" i="2"/>
  <c r="S376" i="2"/>
  <c r="M376" i="2"/>
  <c r="V375" i="2"/>
  <c r="S375" i="2"/>
  <c r="Y375" i="2" s="1"/>
  <c r="M375" i="2"/>
  <c r="AK375" i="2" s="1"/>
  <c r="AN375" i="2" s="1"/>
  <c r="AL374" i="2"/>
  <c r="AO374" i="2" s="1"/>
  <c r="AK374" i="2"/>
  <c r="AN374" i="2" s="1"/>
  <c r="Z374" i="2"/>
  <c r="Y374" i="2"/>
  <c r="AA374" i="2" s="1"/>
  <c r="W374" i="2"/>
  <c r="V374" i="2"/>
  <c r="U374" i="2"/>
  <c r="R374" i="2"/>
  <c r="X374" i="2" s="1"/>
  <c r="O374" i="2"/>
  <c r="L374" i="2"/>
  <c r="V373" i="2"/>
  <c r="S373" i="2"/>
  <c r="M373" i="2"/>
  <c r="V372" i="2"/>
  <c r="S372" i="2"/>
  <c r="Y372" i="2" s="1"/>
  <c r="M372" i="2"/>
  <c r="V371" i="2"/>
  <c r="S371" i="2"/>
  <c r="Y371" i="2" s="1"/>
  <c r="M371" i="2"/>
  <c r="AL370" i="2"/>
  <c r="AO370" i="2" s="1"/>
  <c r="AK370" i="2"/>
  <c r="AN370" i="2" s="1"/>
  <c r="Z370" i="2"/>
  <c r="Y370" i="2"/>
  <c r="W370" i="2"/>
  <c r="V370" i="2"/>
  <c r="U370" i="2"/>
  <c r="R370" i="2"/>
  <c r="X370" i="2" s="1"/>
  <c r="O370" i="2"/>
  <c r="L370" i="2"/>
  <c r="V369" i="2"/>
  <c r="S369" i="2"/>
  <c r="Y369" i="2" s="1"/>
  <c r="M369" i="2"/>
  <c r="V368" i="2"/>
  <c r="S368" i="2"/>
  <c r="Y368" i="2" s="1"/>
  <c r="M368" i="2"/>
  <c r="V367" i="2"/>
  <c r="S367" i="2"/>
  <c r="Y367" i="2" s="1"/>
  <c r="M367" i="2"/>
  <c r="V366" i="2"/>
  <c r="S366" i="2"/>
  <c r="Y366" i="2" s="1"/>
  <c r="M366" i="2"/>
  <c r="AL365" i="2"/>
  <c r="AO365" i="2" s="1"/>
  <c r="AK365" i="2"/>
  <c r="AN365" i="2" s="1"/>
  <c r="Z365" i="2"/>
  <c r="AA365" i="2" s="1"/>
  <c r="Y365" i="2"/>
  <c r="W365" i="2"/>
  <c r="V365" i="2"/>
  <c r="U365" i="2"/>
  <c r="AM365" i="2" s="1"/>
  <c r="AP365" i="2" s="1"/>
  <c r="R365" i="2"/>
  <c r="X365" i="2" s="1"/>
  <c r="O365" i="2"/>
  <c r="L365" i="2"/>
  <c r="V364" i="2"/>
  <c r="S364" i="2"/>
  <c r="M364" i="2"/>
  <c r="V363" i="2"/>
  <c r="S363" i="2"/>
  <c r="Y363" i="2" s="1"/>
  <c r="M363" i="2"/>
  <c r="V362" i="2"/>
  <c r="S362" i="2"/>
  <c r="M362" i="2"/>
  <c r="V361" i="2"/>
  <c r="S361" i="2"/>
  <c r="M361" i="2"/>
  <c r="AO360" i="2"/>
  <c r="AL360" i="2"/>
  <c r="AK360" i="2"/>
  <c r="AN360" i="2" s="1"/>
  <c r="Z360" i="2"/>
  <c r="Y360" i="2"/>
  <c r="W360" i="2"/>
  <c r="V360" i="2"/>
  <c r="U360" i="2"/>
  <c r="R360" i="2"/>
  <c r="X360" i="2" s="1"/>
  <c r="O360" i="2"/>
  <c r="L360" i="2"/>
  <c r="V359" i="2"/>
  <c r="S359" i="2"/>
  <c r="M359" i="2"/>
  <c r="V358" i="2"/>
  <c r="S358" i="2"/>
  <c r="Y358" i="2" s="1"/>
  <c r="M358" i="2"/>
  <c r="V357" i="2"/>
  <c r="S357" i="2"/>
  <c r="Y357" i="2" s="1"/>
  <c r="M357" i="2"/>
  <c r="AK357" i="2" s="1"/>
  <c r="AN357" i="2" s="1"/>
  <c r="V356" i="2"/>
  <c r="S356" i="2"/>
  <c r="Y356" i="2" s="1"/>
  <c r="M356" i="2"/>
  <c r="AL355" i="2"/>
  <c r="AO355" i="2" s="1"/>
  <c r="AK355" i="2"/>
  <c r="AN355" i="2" s="1"/>
  <c r="Z355" i="2"/>
  <c r="AA355" i="2" s="1"/>
  <c r="Y355" i="2"/>
  <c r="W355" i="2"/>
  <c r="V355" i="2"/>
  <c r="U355" i="2"/>
  <c r="R355" i="2"/>
  <c r="X355" i="2" s="1"/>
  <c r="O355" i="2"/>
  <c r="L355" i="2"/>
  <c r="V354" i="2"/>
  <c r="S354" i="2"/>
  <c r="Y354" i="2" s="1"/>
  <c r="M354" i="2"/>
  <c r="AK354" i="2" s="1"/>
  <c r="AN354" i="2" s="1"/>
  <c r="V353" i="2"/>
  <c r="S353" i="2"/>
  <c r="Y353" i="2" s="1"/>
  <c r="M353" i="2"/>
  <c r="V352" i="2"/>
  <c r="S352" i="2"/>
  <c r="M352" i="2"/>
  <c r="V351" i="2"/>
  <c r="S351" i="2"/>
  <c r="Y351" i="2" s="1"/>
  <c r="M351" i="2"/>
  <c r="AL350" i="2"/>
  <c r="AO350" i="2" s="1"/>
  <c r="AK350" i="2"/>
  <c r="AN350" i="2" s="1"/>
  <c r="Z350" i="2"/>
  <c r="Y350" i="2"/>
  <c r="W350" i="2"/>
  <c r="V350" i="2"/>
  <c r="U350" i="2"/>
  <c r="R350" i="2"/>
  <c r="X350" i="2" s="1"/>
  <c r="O350" i="2"/>
  <c r="AM350" i="2" s="1"/>
  <c r="AP350" i="2" s="1"/>
  <c r="L350" i="2"/>
  <c r="V349" i="2"/>
  <c r="S349" i="2"/>
  <c r="AK349" i="2" s="1"/>
  <c r="AN349" i="2" s="1"/>
  <c r="M349" i="2"/>
  <c r="V348" i="2"/>
  <c r="S348" i="2"/>
  <c r="Y348" i="2" s="1"/>
  <c r="M348" i="2"/>
  <c r="AK347" i="2"/>
  <c r="AN347" i="2" s="1"/>
  <c r="Y347" i="2"/>
  <c r="V347" i="2"/>
  <c r="S347" i="2"/>
  <c r="M347" i="2"/>
  <c r="V346" i="2"/>
  <c r="S346" i="2"/>
  <c r="Y346" i="2" s="1"/>
  <c r="M346" i="2"/>
  <c r="AL345" i="2"/>
  <c r="AO345" i="2" s="1"/>
  <c r="AK345" i="2"/>
  <c r="AN345" i="2" s="1"/>
  <c r="Z345" i="2"/>
  <c r="Y345" i="2"/>
  <c r="W345" i="2"/>
  <c r="V345" i="2"/>
  <c r="U345" i="2"/>
  <c r="R345" i="2"/>
  <c r="X345" i="2" s="1"/>
  <c r="O345" i="2"/>
  <c r="L345" i="2"/>
  <c r="V344" i="2"/>
  <c r="S344" i="2"/>
  <c r="Y344" i="2" s="1"/>
  <c r="M344" i="2"/>
  <c r="AK344" i="2" s="1"/>
  <c r="AN344" i="2" s="1"/>
  <c r="V343" i="2"/>
  <c r="S343" i="2"/>
  <c r="Y343" i="2" s="1"/>
  <c r="M343" i="2"/>
  <c r="V342" i="2"/>
  <c r="S342" i="2"/>
  <c r="Y342" i="2" s="1"/>
  <c r="M342" i="2"/>
  <c r="V341" i="2"/>
  <c r="S341" i="2"/>
  <c r="Y341" i="2" s="1"/>
  <c r="M341" i="2"/>
  <c r="AL340" i="2"/>
  <c r="AO340" i="2" s="1"/>
  <c r="AK340" i="2"/>
  <c r="AN340" i="2" s="1"/>
  <c r="Z340" i="2"/>
  <c r="Y340" i="2"/>
  <c r="W340" i="2"/>
  <c r="V340" i="2"/>
  <c r="U340" i="2"/>
  <c r="AM340" i="2" s="1"/>
  <c r="AP340" i="2" s="1"/>
  <c r="R340" i="2"/>
  <c r="X340" i="2" s="1"/>
  <c r="O340" i="2"/>
  <c r="L340" i="2"/>
  <c r="V339" i="2"/>
  <c r="S339" i="2"/>
  <c r="Y339" i="2" s="1"/>
  <c r="M339" i="2"/>
  <c r="V338" i="2"/>
  <c r="S338" i="2"/>
  <c r="Y338" i="2" s="1"/>
  <c r="M338" i="2"/>
  <c r="AK337" i="2"/>
  <c r="AN337" i="2" s="1"/>
  <c r="Y337" i="2"/>
  <c r="V337" i="2"/>
  <c r="S337" i="2"/>
  <c r="M337" i="2"/>
  <c r="V336" i="2"/>
  <c r="S336" i="2"/>
  <c r="M336" i="2"/>
  <c r="AL335" i="2"/>
  <c r="AO335" i="2" s="1"/>
  <c r="AK335" i="2"/>
  <c r="AN335" i="2" s="1"/>
  <c r="AA335" i="2"/>
  <c r="Z335" i="2"/>
  <c r="Y335" i="2"/>
  <c r="W335" i="2"/>
  <c r="V335" i="2"/>
  <c r="U335" i="2"/>
  <c r="R335" i="2"/>
  <c r="X335" i="2" s="1"/>
  <c r="O335" i="2"/>
  <c r="L335" i="2"/>
  <c r="V334" i="2"/>
  <c r="S334" i="2"/>
  <c r="M334" i="2"/>
  <c r="V333" i="2"/>
  <c r="S333" i="2"/>
  <c r="M333" i="2"/>
  <c r="V332" i="2"/>
  <c r="S332" i="2"/>
  <c r="AK332" i="2" s="1"/>
  <c r="AN332" i="2" s="1"/>
  <c r="M332" i="2"/>
  <c r="V331" i="2"/>
  <c r="S331" i="2"/>
  <c r="M331" i="2"/>
  <c r="AL330" i="2"/>
  <c r="AO330" i="2" s="1"/>
  <c r="AK330" i="2"/>
  <c r="AN330" i="2" s="1"/>
  <c r="Z330" i="2"/>
  <c r="Y330" i="2"/>
  <c r="W330" i="2"/>
  <c r="V330" i="2"/>
  <c r="U330" i="2"/>
  <c r="R330" i="2"/>
  <c r="X330" i="2" s="1"/>
  <c r="O330" i="2"/>
  <c r="L330" i="2"/>
  <c r="V329" i="2"/>
  <c r="S329" i="2"/>
  <c r="M329" i="2"/>
  <c r="V328" i="2"/>
  <c r="S328" i="2"/>
  <c r="Y328" i="2" s="1"/>
  <c r="M328" i="2"/>
  <c r="AK327" i="2"/>
  <c r="AN327" i="2" s="1"/>
  <c r="Y327" i="2"/>
  <c r="V327" i="2"/>
  <c r="S327" i="2"/>
  <c r="M327" i="2"/>
  <c r="V326" i="2"/>
  <c r="S326" i="2"/>
  <c r="M326" i="2"/>
  <c r="AL325" i="2"/>
  <c r="AO325" i="2" s="1"/>
  <c r="AK325" i="2"/>
  <c r="AN325" i="2" s="1"/>
  <c r="Z325" i="2"/>
  <c r="Y325" i="2"/>
  <c r="AA325" i="2" s="1"/>
  <c r="W325" i="2"/>
  <c r="V325" i="2"/>
  <c r="U325" i="2"/>
  <c r="R325" i="2"/>
  <c r="X325" i="2" s="1"/>
  <c r="O325" i="2"/>
  <c r="AM325" i="2" s="1"/>
  <c r="AP325" i="2" s="1"/>
  <c r="L325" i="2"/>
  <c r="V324" i="2"/>
  <c r="S324" i="2"/>
  <c r="M324" i="2"/>
  <c r="AL323" i="2"/>
  <c r="AO323" i="2" s="1"/>
  <c r="AK323" i="2"/>
  <c r="AN323" i="2" s="1"/>
  <c r="Z323" i="2"/>
  <c r="Y323" i="2"/>
  <c r="W323" i="2"/>
  <c r="V323" i="2"/>
  <c r="U323" i="2"/>
  <c r="R323" i="2"/>
  <c r="X323" i="2" s="1"/>
  <c r="O323" i="2"/>
  <c r="L323" i="2"/>
  <c r="V322" i="2"/>
  <c r="S322" i="2"/>
  <c r="Y322" i="2" s="1"/>
  <c r="M322" i="2"/>
  <c r="AO321" i="2"/>
  <c r="AL321" i="2"/>
  <c r="AK321" i="2"/>
  <c r="AN321" i="2" s="1"/>
  <c r="Z321" i="2"/>
  <c r="Y321" i="2"/>
  <c r="W321" i="2"/>
  <c r="V321" i="2"/>
  <c r="U321" i="2"/>
  <c r="R321" i="2"/>
  <c r="X321" i="2" s="1"/>
  <c r="O321" i="2"/>
  <c r="L321" i="2"/>
  <c r="AK320" i="2"/>
  <c r="AN320" i="2" s="1"/>
  <c r="Y320" i="2"/>
  <c r="V320" i="2"/>
  <c r="S320" i="2"/>
  <c r="M320" i="2"/>
  <c r="AL319" i="2"/>
  <c r="AO319" i="2" s="1"/>
  <c r="AK319" i="2"/>
  <c r="AN319" i="2" s="1"/>
  <c r="Z319" i="2"/>
  <c r="Y319" i="2"/>
  <c r="W319" i="2"/>
  <c r="V319" i="2"/>
  <c r="U319" i="2"/>
  <c r="R319" i="2"/>
  <c r="X319" i="2" s="1"/>
  <c r="O319" i="2"/>
  <c r="L319" i="2"/>
  <c r="V318" i="2"/>
  <c r="S318" i="2"/>
  <c r="M318" i="2"/>
  <c r="AL317" i="2"/>
  <c r="AO317" i="2" s="1"/>
  <c r="AK317" i="2"/>
  <c r="AN317" i="2" s="1"/>
  <c r="Z317" i="2"/>
  <c r="Y317" i="2"/>
  <c r="AA317" i="2" s="1"/>
  <c r="W317" i="2"/>
  <c r="V317" i="2"/>
  <c r="U317" i="2"/>
  <c r="R317" i="2"/>
  <c r="X317" i="2" s="1"/>
  <c r="O317" i="2"/>
  <c r="L317" i="2"/>
  <c r="V316" i="2"/>
  <c r="S316" i="2"/>
  <c r="M316" i="2"/>
  <c r="AL315" i="2"/>
  <c r="AO315" i="2" s="1"/>
  <c r="AK315" i="2"/>
  <c r="AN315" i="2" s="1"/>
  <c r="Z315" i="2"/>
  <c r="Y315" i="2"/>
  <c r="W315" i="2"/>
  <c r="V315" i="2"/>
  <c r="U315" i="2"/>
  <c r="AM315" i="2" s="1"/>
  <c r="AP315" i="2" s="1"/>
  <c r="R315" i="2"/>
  <c r="X315" i="2" s="1"/>
  <c r="O315" i="2"/>
  <c r="L315" i="2"/>
  <c r="V314" i="2"/>
  <c r="S314" i="2"/>
  <c r="Y314" i="2" s="1"/>
  <c r="M314" i="2"/>
  <c r="AL313" i="2"/>
  <c r="AO313" i="2" s="1"/>
  <c r="AK313" i="2"/>
  <c r="AN313" i="2" s="1"/>
  <c r="Z313" i="2"/>
  <c r="Y313" i="2"/>
  <c r="X313" i="2"/>
  <c r="W313" i="2"/>
  <c r="V313" i="2"/>
  <c r="U313" i="2"/>
  <c r="R313" i="2"/>
  <c r="O313" i="2"/>
  <c r="L313" i="2"/>
  <c r="Y312" i="2"/>
  <c r="V312" i="2"/>
  <c r="S312" i="2"/>
  <c r="AK312" i="2" s="1"/>
  <c r="AN312" i="2" s="1"/>
  <c r="M312" i="2"/>
  <c r="AL311" i="2"/>
  <c r="AO311" i="2" s="1"/>
  <c r="AK311" i="2"/>
  <c r="AN311" i="2" s="1"/>
  <c r="Z311" i="2"/>
  <c r="Y311" i="2"/>
  <c r="AA311" i="2" s="1"/>
  <c r="W311" i="2"/>
  <c r="V311" i="2"/>
  <c r="U311" i="2"/>
  <c r="R311" i="2"/>
  <c r="X311" i="2" s="1"/>
  <c r="O311" i="2"/>
  <c r="L311" i="2"/>
  <c r="V310" i="2"/>
  <c r="S310" i="2"/>
  <c r="M310" i="2"/>
  <c r="V309" i="2"/>
  <c r="S309" i="2"/>
  <c r="M309" i="2"/>
  <c r="V308" i="2"/>
  <c r="S308" i="2"/>
  <c r="Y308" i="2" s="1"/>
  <c r="M308" i="2"/>
  <c r="AL307" i="2"/>
  <c r="AO307" i="2" s="1"/>
  <c r="AK307" i="2"/>
  <c r="AN307" i="2" s="1"/>
  <c r="Z307" i="2"/>
  <c r="Y307" i="2"/>
  <c r="W307" i="2"/>
  <c r="V307" i="2"/>
  <c r="U307" i="2"/>
  <c r="R307" i="2"/>
  <c r="X307" i="2" s="1"/>
  <c r="O307" i="2"/>
  <c r="L307" i="2"/>
  <c r="Y306" i="2"/>
  <c r="V306" i="2"/>
  <c r="S306" i="2"/>
  <c r="AK306" i="2" s="1"/>
  <c r="AN306" i="2" s="1"/>
  <c r="M306" i="2"/>
  <c r="V305" i="2"/>
  <c r="S305" i="2"/>
  <c r="M305" i="2"/>
  <c r="V304" i="2"/>
  <c r="S304" i="2"/>
  <c r="M304" i="2"/>
  <c r="AL303" i="2"/>
  <c r="AO303" i="2" s="1"/>
  <c r="AK303" i="2"/>
  <c r="AN303" i="2" s="1"/>
  <c r="Z303" i="2"/>
  <c r="Y303" i="2"/>
  <c r="X303" i="2"/>
  <c r="W303" i="2"/>
  <c r="V303" i="2"/>
  <c r="U303" i="2"/>
  <c r="R303" i="2"/>
  <c r="O303" i="2"/>
  <c r="L303" i="2"/>
  <c r="AK302" i="2"/>
  <c r="AN302" i="2" s="1"/>
  <c r="V302" i="2"/>
  <c r="S302" i="2"/>
  <c r="Y302" i="2" s="1"/>
  <c r="M302" i="2"/>
  <c r="V301" i="2"/>
  <c r="S301" i="2"/>
  <c r="Y301" i="2" s="1"/>
  <c r="M301" i="2"/>
  <c r="AL300" i="2"/>
  <c r="AO300" i="2" s="1"/>
  <c r="AK300" i="2"/>
  <c r="AN300" i="2" s="1"/>
  <c r="Z300" i="2"/>
  <c r="Y300" i="2"/>
  <c r="AA300" i="2" s="1"/>
  <c r="W300" i="2"/>
  <c r="V300" i="2"/>
  <c r="U300" i="2"/>
  <c r="AM300" i="2" s="1"/>
  <c r="AP300" i="2" s="1"/>
  <c r="R300" i="2"/>
  <c r="X300" i="2" s="1"/>
  <c r="O300" i="2"/>
  <c r="L300" i="2"/>
  <c r="V299" i="2"/>
  <c r="S299" i="2"/>
  <c r="M299" i="2"/>
  <c r="V298" i="2"/>
  <c r="S298" i="2"/>
  <c r="M298" i="2"/>
  <c r="AO297" i="2"/>
  <c r="AL297" i="2"/>
  <c r="AK297" i="2"/>
  <c r="AN297" i="2" s="1"/>
  <c r="Z297" i="2"/>
  <c r="Y297" i="2"/>
  <c r="AA297" i="2" s="1"/>
  <c r="X297" i="2"/>
  <c r="W297" i="2"/>
  <c r="V297" i="2"/>
  <c r="U297" i="2"/>
  <c r="R297" i="2"/>
  <c r="O297" i="2"/>
  <c r="L297" i="2"/>
  <c r="V296" i="2"/>
  <c r="S296" i="2"/>
  <c r="Y296" i="2" s="1"/>
  <c r="M296" i="2"/>
  <c r="V295" i="2"/>
  <c r="S295" i="2"/>
  <c r="M295" i="2"/>
  <c r="AL294" i="2"/>
  <c r="AO294" i="2" s="1"/>
  <c r="AK294" i="2"/>
  <c r="AN294" i="2" s="1"/>
  <c r="Z294" i="2"/>
  <c r="Y294" i="2"/>
  <c r="W294" i="2"/>
  <c r="V294" i="2"/>
  <c r="U294" i="2"/>
  <c r="R294" i="2"/>
  <c r="X294" i="2" s="1"/>
  <c r="O294" i="2"/>
  <c r="L294" i="2"/>
  <c r="V293" i="2"/>
  <c r="S293" i="2"/>
  <c r="M293" i="2"/>
  <c r="V292" i="2"/>
  <c r="S292" i="2"/>
  <c r="Y292" i="2" s="1"/>
  <c r="M292" i="2"/>
  <c r="AL291" i="2"/>
  <c r="AO291" i="2" s="1"/>
  <c r="AK291" i="2"/>
  <c r="AN291" i="2" s="1"/>
  <c r="Z291" i="2"/>
  <c r="Y291" i="2"/>
  <c r="AA291" i="2" s="1"/>
  <c r="W291" i="2"/>
  <c r="V291" i="2"/>
  <c r="U291" i="2"/>
  <c r="R291" i="2"/>
  <c r="X291" i="2" s="1"/>
  <c r="O291" i="2"/>
  <c r="L291" i="2"/>
  <c r="V290" i="2"/>
  <c r="S290" i="2"/>
  <c r="Y290" i="2" s="1"/>
  <c r="M290" i="2"/>
  <c r="V289" i="2"/>
  <c r="S289" i="2"/>
  <c r="AK289" i="2" s="1"/>
  <c r="AN289" i="2" s="1"/>
  <c r="M289" i="2"/>
  <c r="AL288" i="2"/>
  <c r="AO288" i="2" s="1"/>
  <c r="AK288" i="2"/>
  <c r="AN288" i="2" s="1"/>
  <c r="Z288" i="2"/>
  <c r="Y288" i="2"/>
  <c r="W288" i="2"/>
  <c r="V288" i="2"/>
  <c r="U288" i="2"/>
  <c r="AM288" i="2" s="1"/>
  <c r="AP288" i="2" s="1"/>
  <c r="R288" i="2"/>
  <c r="X288" i="2" s="1"/>
  <c r="O288" i="2"/>
  <c r="L288" i="2"/>
  <c r="V287" i="2"/>
  <c r="S287" i="2"/>
  <c r="M287" i="2"/>
  <c r="V286" i="2"/>
  <c r="S286" i="2"/>
  <c r="M286" i="2"/>
  <c r="AO285" i="2"/>
  <c r="AL285" i="2"/>
  <c r="AK285" i="2"/>
  <c r="AN285" i="2" s="1"/>
  <c r="Z285" i="2"/>
  <c r="Y285" i="2"/>
  <c r="AA285" i="2" s="1"/>
  <c r="X285" i="2"/>
  <c r="W285" i="2"/>
  <c r="V285" i="2"/>
  <c r="U285" i="2"/>
  <c r="R285" i="2"/>
  <c r="O285" i="2"/>
  <c r="L285" i="2"/>
  <c r="V284" i="2"/>
  <c r="S284" i="2"/>
  <c r="M284" i="2"/>
  <c r="V283" i="2"/>
  <c r="S283" i="2"/>
  <c r="M283" i="2"/>
  <c r="AL282" i="2"/>
  <c r="AO282" i="2" s="1"/>
  <c r="AK282" i="2"/>
  <c r="AN282" i="2" s="1"/>
  <c r="Z282" i="2"/>
  <c r="Y282" i="2"/>
  <c r="AA282" i="2" s="1"/>
  <c r="W282" i="2"/>
  <c r="V282" i="2"/>
  <c r="U282" i="2"/>
  <c r="R282" i="2"/>
  <c r="X282" i="2" s="1"/>
  <c r="O282" i="2"/>
  <c r="L282" i="2"/>
  <c r="V281" i="2"/>
  <c r="S281" i="2"/>
  <c r="Y281" i="2" s="1"/>
  <c r="M281" i="2"/>
  <c r="V280" i="2"/>
  <c r="S280" i="2"/>
  <c r="Y280" i="2" s="1"/>
  <c r="M280" i="2"/>
  <c r="AL279" i="2"/>
  <c r="AO279" i="2" s="1"/>
  <c r="AK279" i="2"/>
  <c r="AN279" i="2" s="1"/>
  <c r="Z279" i="2"/>
  <c r="Y279" i="2"/>
  <c r="W279" i="2"/>
  <c r="V279" i="2"/>
  <c r="U279" i="2"/>
  <c r="R279" i="2"/>
  <c r="X279" i="2" s="1"/>
  <c r="O279" i="2"/>
  <c r="L279" i="2"/>
  <c r="V278" i="2"/>
  <c r="S278" i="2"/>
  <c r="Y278" i="2" s="1"/>
  <c r="M278" i="2"/>
  <c r="AK278" i="2" s="1"/>
  <c r="AN278" i="2" s="1"/>
  <c r="V277" i="2"/>
  <c r="S277" i="2"/>
  <c r="AK277" i="2" s="1"/>
  <c r="AN277" i="2" s="1"/>
  <c r="M277" i="2"/>
  <c r="AL276" i="2"/>
  <c r="AO276" i="2" s="1"/>
  <c r="AK276" i="2"/>
  <c r="AN276" i="2" s="1"/>
  <c r="Z276" i="2"/>
  <c r="Y276" i="2"/>
  <c r="W276" i="2"/>
  <c r="V276" i="2"/>
  <c r="U276" i="2"/>
  <c r="AM276" i="2" s="1"/>
  <c r="AP276" i="2" s="1"/>
  <c r="R276" i="2"/>
  <c r="X276" i="2" s="1"/>
  <c r="O276" i="2"/>
  <c r="L276" i="2"/>
  <c r="V275" i="2"/>
  <c r="S275" i="2"/>
  <c r="Y275" i="2" s="1"/>
  <c r="M275" i="2"/>
  <c r="AK275" i="2" s="1"/>
  <c r="AN275" i="2" s="1"/>
  <c r="Y274" i="2"/>
  <c r="V274" i="2"/>
  <c r="S274" i="2"/>
  <c r="M274" i="2"/>
  <c r="AL273" i="2"/>
  <c r="AO273" i="2" s="1"/>
  <c r="AK273" i="2"/>
  <c r="AN273" i="2" s="1"/>
  <c r="Z273" i="2"/>
  <c r="Y273" i="2"/>
  <c r="W273" i="2"/>
  <c r="V273" i="2"/>
  <c r="U273" i="2"/>
  <c r="R273" i="2"/>
  <c r="X273" i="2" s="1"/>
  <c r="O273" i="2"/>
  <c r="L273" i="2"/>
  <c r="V272" i="2"/>
  <c r="S272" i="2"/>
  <c r="M272" i="2"/>
  <c r="V271" i="2"/>
  <c r="S271" i="2"/>
  <c r="M271" i="2"/>
  <c r="AL270" i="2"/>
  <c r="AO270" i="2" s="1"/>
  <c r="AK270" i="2"/>
  <c r="AN270" i="2" s="1"/>
  <c r="Z270" i="2"/>
  <c r="Y270" i="2"/>
  <c r="AA270" i="2" s="1"/>
  <c r="W270" i="2"/>
  <c r="V270" i="2"/>
  <c r="U270" i="2"/>
  <c r="R270" i="2"/>
  <c r="X270" i="2" s="1"/>
  <c r="O270" i="2"/>
  <c r="L270" i="2"/>
  <c r="V269" i="2"/>
  <c r="S269" i="2"/>
  <c r="Y269" i="2" s="1"/>
  <c r="M269" i="2"/>
  <c r="V268" i="2"/>
  <c r="S268" i="2"/>
  <c r="Y268" i="2" s="1"/>
  <c r="M268" i="2"/>
  <c r="AL267" i="2"/>
  <c r="AO267" i="2" s="1"/>
  <c r="AK267" i="2"/>
  <c r="AN267" i="2" s="1"/>
  <c r="Z267" i="2"/>
  <c r="Y267" i="2"/>
  <c r="W267" i="2"/>
  <c r="V267" i="2"/>
  <c r="U267" i="2"/>
  <c r="R267" i="2"/>
  <c r="X267" i="2" s="1"/>
  <c r="O267" i="2"/>
  <c r="L267" i="2"/>
  <c r="V266" i="2"/>
  <c r="S266" i="2"/>
  <c r="Y266" i="2" s="1"/>
  <c r="M266" i="2"/>
  <c r="V265" i="2"/>
  <c r="S265" i="2"/>
  <c r="Y265" i="2" s="1"/>
  <c r="M265" i="2"/>
  <c r="AL264" i="2"/>
  <c r="AO264" i="2" s="1"/>
  <c r="AK264" i="2"/>
  <c r="AN264" i="2" s="1"/>
  <c r="Z264" i="2"/>
  <c r="Y264" i="2"/>
  <c r="W264" i="2"/>
  <c r="V264" i="2"/>
  <c r="U264" i="2"/>
  <c r="AM264" i="2" s="1"/>
  <c r="AP264" i="2" s="1"/>
  <c r="R264" i="2"/>
  <c r="X264" i="2" s="1"/>
  <c r="O264" i="2"/>
  <c r="L264" i="2"/>
  <c r="AK263" i="2"/>
  <c r="AN263" i="2" s="1"/>
  <c r="V263" i="2"/>
  <c r="S263" i="2"/>
  <c r="Y263" i="2" s="1"/>
  <c r="M263" i="2"/>
  <c r="Y262" i="2"/>
  <c r="V262" i="2"/>
  <c r="S262" i="2"/>
  <c r="M262" i="2"/>
  <c r="AO261" i="2"/>
  <c r="AL261" i="2"/>
  <c r="AK261" i="2"/>
  <c r="AN261" i="2" s="1"/>
  <c r="Z261" i="2"/>
  <c r="Y261" i="2"/>
  <c r="AA261" i="2" s="1"/>
  <c r="X261" i="2"/>
  <c r="W261" i="2"/>
  <c r="V261" i="2"/>
  <c r="U261" i="2"/>
  <c r="AM261" i="2" s="1"/>
  <c r="AP261" i="2" s="1"/>
  <c r="R261" i="2"/>
  <c r="O261" i="2"/>
  <c r="L261" i="2"/>
  <c r="V260" i="2"/>
  <c r="S260" i="2"/>
  <c r="Y260" i="2" s="1"/>
  <c r="M260" i="2"/>
  <c r="V259" i="2"/>
  <c r="S259" i="2"/>
  <c r="Y259" i="2" s="1"/>
  <c r="M259" i="2"/>
  <c r="AL258" i="2"/>
  <c r="AO258" i="2" s="1"/>
  <c r="AK258" i="2"/>
  <c r="AN258" i="2" s="1"/>
  <c r="Z258" i="2"/>
  <c r="Y258" i="2"/>
  <c r="W258" i="2"/>
  <c r="V258" i="2"/>
  <c r="U258" i="2"/>
  <c r="R258" i="2"/>
  <c r="X258" i="2" s="1"/>
  <c r="O258" i="2"/>
  <c r="L258" i="2"/>
  <c r="V257" i="2"/>
  <c r="S257" i="2"/>
  <c r="Y257" i="2" s="1"/>
  <c r="M257" i="2"/>
  <c r="V256" i="2"/>
  <c r="S256" i="2"/>
  <c r="Y256" i="2" s="1"/>
  <c r="M256" i="2"/>
  <c r="AL255" i="2"/>
  <c r="AO255" i="2" s="1"/>
  <c r="AK255" i="2"/>
  <c r="AN255" i="2" s="1"/>
  <c r="Z255" i="2"/>
  <c r="Y255" i="2"/>
  <c r="W255" i="2"/>
  <c r="V255" i="2"/>
  <c r="U255" i="2"/>
  <c r="AM255" i="2" s="1"/>
  <c r="AP255" i="2" s="1"/>
  <c r="R255" i="2"/>
  <c r="X255" i="2" s="1"/>
  <c r="O255" i="2"/>
  <c r="L255" i="2"/>
  <c r="V254" i="2"/>
  <c r="S254" i="2"/>
  <c r="Y254" i="2" s="1"/>
  <c r="M254" i="2"/>
  <c r="Y253" i="2"/>
  <c r="V253" i="2"/>
  <c r="S253" i="2"/>
  <c r="AK253" i="2" s="1"/>
  <c r="AN253" i="2" s="1"/>
  <c r="M253" i="2"/>
  <c r="AL252" i="2"/>
  <c r="AO252" i="2" s="1"/>
  <c r="AK252" i="2"/>
  <c r="AN252" i="2" s="1"/>
  <c r="Z252" i="2"/>
  <c r="Y252" i="2"/>
  <c r="W252" i="2"/>
  <c r="V252" i="2"/>
  <c r="U252" i="2"/>
  <c r="R252" i="2"/>
  <c r="X252" i="2" s="1"/>
  <c r="O252" i="2"/>
  <c r="L252" i="2"/>
  <c r="V251" i="2"/>
  <c r="S251" i="2"/>
  <c r="Y251" i="2" s="1"/>
  <c r="M251" i="2"/>
  <c r="V250" i="2"/>
  <c r="S250" i="2"/>
  <c r="Y250" i="2" s="1"/>
  <c r="M250" i="2"/>
  <c r="AL249" i="2"/>
  <c r="AO249" i="2" s="1"/>
  <c r="AK249" i="2"/>
  <c r="AN249" i="2" s="1"/>
  <c r="Z249" i="2"/>
  <c r="Y249" i="2"/>
  <c r="W249" i="2"/>
  <c r="V249" i="2"/>
  <c r="U249" i="2"/>
  <c r="AM249" i="2" s="1"/>
  <c r="AP249" i="2" s="1"/>
  <c r="R249" i="2"/>
  <c r="X249" i="2" s="1"/>
  <c r="O249" i="2"/>
  <c r="L249" i="2"/>
  <c r="V248" i="2"/>
  <c r="S248" i="2"/>
  <c r="M248" i="2"/>
  <c r="AK247" i="2"/>
  <c r="AN247" i="2" s="1"/>
  <c r="V247" i="2"/>
  <c r="S247" i="2"/>
  <c r="Y247" i="2" s="1"/>
  <c r="M247" i="2"/>
  <c r="AL246" i="2"/>
  <c r="AO246" i="2" s="1"/>
  <c r="AK246" i="2"/>
  <c r="AN246" i="2" s="1"/>
  <c r="Z246" i="2"/>
  <c r="Y246" i="2"/>
  <c r="W246" i="2"/>
  <c r="V246" i="2"/>
  <c r="U246" i="2"/>
  <c r="R246" i="2"/>
  <c r="X246" i="2" s="1"/>
  <c r="O246" i="2"/>
  <c r="L246" i="2"/>
  <c r="AK245" i="2"/>
  <c r="AN245" i="2" s="1"/>
  <c r="V245" i="2"/>
  <c r="S245" i="2"/>
  <c r="Y245" i="2" s="1"/>
  <c r="M245" i="2"/>
  <c r="V244" i="2"/>
  <c r="S244" i="2"/>
  <c r="M244" i="2"/>
  <c r="V243" i="2"/>
  <c r="S243" i="2"/>
  <c r="Y243" i="2" s="1"/>
  <c r="M243" i="2"/>
  <c r="V242" i="2"/>
  <c r="S242" i="2"/>
  <c r="Y242" i="2" s="1"/>
  <c r="M242" i="2"/>
  <c r="AK242" i="2" s="1"/>
  <c r="AN242" i="2" s="1"/>
  <c r="AO241" i="2"/>
  <c r="AN241" i="2"/>
  <c r="AL241" i="2"/>
  <c r="AK241" i="2"/>
  <c r="Z241" i="2"/>
  <c r="Y241" i="2"/>
  <c r="AA241" i="2" s="1"/>
  <c r="X241" i="2"/>
  <c r="W241" i="2"/>
  <c r="V241" i="2"/>
  <c r="U241" i="2"/>
  <c r="R241" i="2"/>
  <c r="O241" i="2"/>
  <c r="L241" i="2"/>
  <c r="V240" i="2"/>
  <c r="S240" i="2"/>
  <c r="AK240" i="2" s="1"/>
  <c r="AN240" i="2" s="1"/>
  <c r="M240" i="2"/>
  <c r="AK239" i="2"/>
  <c r="AN239" i="2" s="1"/>
  <c r="V239" i="2"/>
  <c r="S239" i="2"/>
  <c r="Y239" i="2" s="1"/>
  <c r="M239" i="2"/>
  <c r="AL238" i="2"/>
  <c r="AO238" i="2" s="1"/>
  <c r="AK238" i="2"/>
  <c r="AN238" i="2" s="1"/>
  <c r="Z238" i="2"/>
  <c r="Y238" i="2"/>
  <c r="AA238" i="2" s="1"/>
  <c r="W238" i="2"/>
  <c r="V238" i="2"/>
  <c r="U238" i="2"/>
  <c r="R238" i="2"/>
  <c r="X238" i="2" s="1"/>
  <c r="O238" i="2"/>
  <c r="L238" i="2"/>
  <c r="AK237" i="2"/>
  <c r="AN237" i="2" s="1"/>
  <c r="V237" i="2"/>
  <c r="S237" i="2"/>
  <c r="Y237" i="2" s="1"/>
  <c r="M237" i="2"/>
  <c r="V236" i="2"/>
  <c r="S236" i="2"/>
  <c r="M236" i="2"/>
  <c r="V235" i="2"/>
  <c r="S235" i="2"/>
  <c r="Y235" i="2" s="1"/>
  <c r="M235" i="2"/>
  <c r="AK235" i="2" s="1"/>
  <c r="AN235" i="2" s="1"/>
  <c r="AL234" i="2"/>
  <c r="AO234" i="2" s="1"/>
  <c r="AK234" i="2"/>
  <c r="AN234" i="2" s="1"/>
  <c r="Z234" i="2"/>
  <c r="Y234" i="2"/>
  <c r="W234" i="2"/>
  <c r="V234" i="2"/>
  <c r="U234" i="2"/>
  <c r="R234" i="2"/>
  <c r="X234" i="2" s="1"/>
  <c r="O234" i="2"/>
  <c r="L234" i="2"/>
  <c r="V233" i="2"/>
  <c r="S233" i="2"/>
  <c r="Y233" i="2" s="1"/>
  <c r="M233" i="2"/>
  <c r="AK233" i="2" s="1"/>
  <c r="AN233" i="2" s="1"/>
  <c r="V232" i="2"/>
  <c r="S232" i="2"/>
  <c r="Y232" i="2" s="1"/>
  <c r="M232" i="2"/>
  <c r="V231" i="2"/>
  <c r="S231" i="2"/>
  <c r="Y231" i="2" s="1"/>
  <c r="M231" i="2"/>
  <c r="AK231" i="2" s="1"/>
  <c r="AN231" i="2" s="1"/>
  <c r="AN230" i="2"/>
  <c r="AL230" i="2"/>
  <c r="AO230" i="2" s="1"/>
  <c r="AK230" i="2"/>
  <c r="Z230" i="2"/>
  <c r="Y230" i="2"/>
  <c r="W230" i="2"/>
  <c r="V230" i="2"/>
  <c r="U230" i="2"/>
  <c r="R230" i="2"/>
  <c r="X230" i="2" s="1"/>
  <c r="O230" i="2"/>
  <c r="L230" i="2"/>
  <c r="Y229" i="2"/>
  <c r="V229" i="2"/>
  <c r="S229" i="2"/>
  <c r="M229" i="2"/>
  <c r="AK229" i="2" s="1"/>
  <c r="AN229" i="2" s="1"/>
  <c r="V228" i="2"/>
  <c r="S228" i="2"/>
  <c r="AK228" i="2" s="1"/>
  <c r="AN228" i="2" s="1"/>
  <c r="M228" i="2"/>
  <c r="V227" i="2"/>
  <c r="S227" i="2"/>
  <c r="Y227" i="2" s="1"/>
  <c r="M227" i="2"/>
  <c r="AK227" i="2" s="1"/>
  <c r="AN227" i="2" s="1"/>
  <c r="AN226" i="2"/>
  <c r="AL226" i="2"/>
  <c r="AO226" i="2" s="1"/>
  <c r="AK226" i="2"/>
  <c r="Z226" i="2"/>
  <c r="Y226" i="2"/>
  <c r="W226" i="2"/>
  <c r="V226" i="2"/>
  <c r="U226" i="2"/>
  <c r="R226" i="2"/>
  <c r="X226" i="2" s="1"/>
  <c r="O226" i="2"/>
  <c r="L226" i="2"/>
  <c r="V225" i="2"/>
  <c r="S225" i="2"/>
  <c r="Y225" i="2" s="1"/>
  <c r="M225" i="2"/>
  <c r="AK225" i="2" s="1"/>
  <c r="AN225" i="2" s="1"/>
  <c r="V224" i="2"/>
  <c r="S224" i="2"/>
  <c r="M224" i="2"/>
  <c r="V223" i="2"/>
  <c r="S223" i="2"/>
  <c r="Y223" i="2" s="1"/>
  <c r="M223" i="2"/>
  <c r="AL222" i="2"/>
  <c r="AO222" i="2" s="1"/>
  <c r="AK222" i="2"/>
  <c r="AN222" i="2" s="1"/>
  <c r="Z222" i="2"/>
  <c r="Y222" i="2"/>
  <c r="W222" i="2"/>
  <c r="V222" i="2"/>
  <c r="U222" i="2"/>
  <c r="R222" i="2"/>
  <c r="X222" i="2" s="1"/>
  <c r="O222" i="2"/>
  <c r="L222" i="2"/>
  <c r="V221" i="2"/>
  <c r="S221" i="2"/>
  <c r="Y221" i="2" s="1"/>
  <c r="M221" i="2"/>
  <c r="V220" i="2"/>
  <c r="S220" i="2"/>
  <c r="M220" i="2"/>
  <c r="V219" i="2"/>
  <c r="S219" i="2"/>
  <c r="Y219" i="2" s="1"/>
  <c r="M219" i="2"/>
  <c r="AL218" i="2"/>
  <c r="AO218" i="2" s="1"/>
  <c r="AK218" i="2"/>
  <c r="AN218" i="2" s="1"/>
  <c r="Z218" i="2"/>
  <c r="Y218" i="2"/>
  <c r="W218" i="2"/>
  <c r="V218" i="2"/>
  <c r="U218" i="2"/>
  <c r="R218" i="2"/>
  <c r="X218" i="2" s="1"/>
  <c r="O218" i="2"/>
  <c r="L218" i="2"/>
  <c r="T217" i="2"/>
  <c r="S217" i="2"/>
  <c r="AK217" i="2" s="1"/>
  <c r="AN217" i="2" s="1"/>
  <c r="N217" i="2"/>
  <c r="M217" i="2"/>
  <c r="V216" i="2"/>
  <c r="S216" i="2"/>
  <c r="Y216" i="2" s="1"/>
  <c r="M216" i="2"/>
  <c r="AL215" i="2"/>
  <c r="AO215" i="2" s="1"/>
  <c r="AK215" i="2"/>
  <c r="AN215" i="2" s="1"/>
  <c r="Z215" i="2"/>
  <c r="Y215" i="2"/>
  <c r="AA215" i="2" s="1"/>
  <c r="X215" i="2"/>
  <c r="W215" i="2"/>
  <c r="V215" i="2"/>
  <c r="U215" i="2"/>
  <c r="R215" i="2"/>
  <c r="O215" i="2"/>
  <c r="AM215" i="2" s="1"/>
  <c r="AP215" i="2" s="1"/>
  <c r="L215" i="2"/>
  <c r="Y214" i="2"/>
  <c r="V214" i="2"/>
  <c r="S214" i="2"/>
  <c r="AK214" i="2" s="1"/>
  <c r="AN214" i="2" s="1"/>
  <c r="M214" i="2"/>
  <c r="AL213" i="2"/>
  <c r="AO213" i="2" s="1"/>
  <c r="AK213" i="2"/>
  <c r="AN213" i="2" s="1"/>
  <c r="Z213" i="2"/>
  <c r="Y213" i="2"/>
  <c r="W213" i="2"/>
  <c r="V213" i="2"/>
  <c r="U213" i="2"/>
  <c r="R213" i="2"/>
  <c r="X213" i="2" s="1"/>
  <c r="O213" i="2"/>
  <c r="L213" i="2"/>
  <c r="V212" i="2"/>
  <c r="S212" i="2"/>
  <c r="M212" i="2"/>
  <c r="AL211" i="2"/>
  <c r="AO211" i="2" s="1"/>
  <c r="AK211" i="2"/>
  <c r="AN211" i="2" s="1"/>
  <c r="Z211" i="2"/>
  <c r="Y211" i="2"/>
  <c r="W211" i="2"/>
  <c r="V211" i="2"/>
  <c r="U211" i="2"/>
  <c r="R211" i="2"/>
  <c r="X211" i="2" s="1"/>
  <c r="O211" i="2"/>
  <c r="L211" i="2"/>
  <c r="V210" i="2"/>
  <c r="S210" i="2"/>
  <c r="Y210" i="2" s="1"/>
  <c r="M210" i="2"/>
  <c r="AL209" i="2"/>
  <c r="AO209" i="2" s="1"/>
  <c r="AK209" i="2"/>
  <c r="AN209" i="2" s="1"/>
  <c r="Z209" i="2"/>
  <c r="Y209" i="2"/>
  <c r="W209" i="2"/>
  <c r="V209" i="2"/>
  <c r="U209" i="2"/>
  <c r="R209" i="2"/>
  <c r="X209" i="2" s="1"/>
  <c r="O209" i="2"/>
  <c r="L209" i="2"/>
  <c r="V208" i="2"/>
  <c r="S208" i="2"/>
  <c r="Y208" i="2" s="1"/>
  <c r="M208" i="2"/>
  <c r="V207" i="2"/>
  <c r="S207" i="2"/>
  <c r="M207" i="2"/>
  <c r="AL206" i="2"/>
  <c r="AO206" i="2" s="1"/>
  <c r="AK206" i="2"/>
  <c r="AN206" i="2" s="1"/>
  <c r="Z206" i="2"/>
  <c r="Y206" i="2"/>
  <c r="AA206" i="2" s="1"/>
  <c r="W206" i="2"/>
  <c r="V206" i="2"/>
  <c r="U206" i="2"/>
  <c r="AM206" i="2" s="1"/>
  <c r="AP206" i="2" s="1"/>
  <c r="R206" i="2"/>
  <c r="X206" i="2" s="1"/>
  <c r="O206" i="2"/>
  <c r="L206" i="2"/>
  <c r="V205" i="2"/>
  <c r="S205" i="2"/>
  <c r="M205" i="2"/>
  <c r="V204" i="2"/>
  <c r="S204" i="2"/>
  <c r="Y204" i="2" s="1"/>
  <c r="M204" i="2"/>
  <c r="AL203" i="2"/>
  <c r="AO203" i="2" s="1"/>
  <c r="AK203" i="2"/>
  <c r="AN203" i="2" s="1"/>
  <c r="Z203" i="2"/>
  <c r="Y203" i="2"/>
  <c r="W203" i="2"/>
  <c r="V203" i="2"/>
  <c r="U203" i="2"/>
  <c r="R203" i="2"/>
  <c r="X203" i="2" s="1"/>
  <c r="O203" i="2"/>
  <c r="L203" i="2"/>
  <c r="V202" i="2"/>
  <c r="S202" i="2"/>
  <c r="Y202" i="2" s="1"/>
  <c r="M202" i="2"/>
  <c r="V201" i="2"/>
  <c r="S201" i="2"/>
  <c r="M201" i="2"/>
  <c r="AP200" i="2"/>
  <c r="AL200" i="2"/>
  <c r="AO200" i="2" s="1"/>
  <c r="AK200" i="2"/>
  <c r="AN200" i="2" s="1"/>
  <c r="Z200" i="2"/>
  <c r="Y200" i="2"/>
  <c r="W200" i="2"/>
  <c r="V200" i="2"/>
  <c r="U200" i="2"/>
  <c r="AM200" i="2" s="1"/>
  <c r="R200" i="2"/>
  <c r="X200" i="2" s="1"/>
  <c r="O200" i="2"/>
  <c r="L200" i="2"/>
  <c r="V199" i="2"/>
  <c r="S199" i="2"/>
  <c r="M199" i="2"/>
  <c r="V198" i="2"/>
  <c r="S198" i="2"/>
  <c r="Y198" i="2" s="1"/>
  <c r="M198" i="2"/>
  <c r="V197" i="2"/>
  <c r="S197" i="2"/>
  <c r="Y197" i="2" s="1"/>
  <c r="M197" i="2"/>
  <c r="AL196" i="2"/>
  <c r="AO196" i="2" s="1"/>
  <c r="AK196" i="2"/>
  <c r="AN196" i="2" s="1"/>
  <c r="Z196" i="2"/>
  <c r="Y196" i="2"/>
  <c r="AA196" i="2" s="1"/>
  <c r="X196" i="2"/>
  <c r="W196" i="2"/>
  <c r="V196" i="2"/>
  <c r="U196" i="2"/>
  <c r="AM196" i="2" s="1"/>
  <c r="AP196" i="2" s="1"/>
  <c r="R196" i="2"/>
  <c r="O196" i="2"/>
  <c r="L196" i="2"/>
  <c r="V195" i="2"/>
  <c r="S195" i="2"/>
  <c r="AK195" i="2" s="1"/>
  <c r="AN195" i="2" s="1"/>
  <c r="M195" i="2"/>
  <c r="V194" i="2"/>
  <c r="S194" i="2"/>
  <c r="M194" i="2"/>
  <c r="V193" i="2"/>
  <c r="S193" i="2"/>
  <c r="Y193" i="2" s="1"/>
  <c r="M193" i="2"/>
  <c r="AO192" i="2"/>
  <c r="AL192" i="2"/>
  <c r="AK192" i="2"/>
  <c r="AN192" i="2" s="1"/>
  <c r="Z192" i="2"/>
  <c r="Y192" i="2"/>
  <c r="AA192" i="2" s="1"/>
  <c r="W192" i="2"/>
  <c r="V192" i="2"/>
  <c r="U192" i="2"/>
  <c r="R192" i="2"/>
  <c r="X192" i="2" s="1"/>
  <c r="O192" i="2"/>
  <c r="L192" i="2"/>
  <c r="T191" i="2"/>
  <c r="AL191" i="2" s="1"/>
  <c r="AO191" i="2" s="1"/>
  <c r="S191" i="2"/>
  <c r="AK191" i="2" s="1"/>
  <c r="AN191" i="2" s="1"/>
  <c r="N191" i="2"/>
  <c r="M191" i="2"/>
  <c r="V190" i="2"/>
  <c r="S190" i="2"/>
  <c r="M190" i="2"/>
  <c r="V189" i="2"/>
  <c r="S189" i="2"/>
  <c r="M189" i="2"/>
  <c r="V188" i="2"/>
  <c r="S188" i="2"/>
  <c r="M188" i="2"/>
  <c r="AN187" i="2"/>
  <c r="AL187" i="2"/>
  <c r="AO187" i="2" s="1"/>
  <c r="AK187" i="2"/>
  <c r="Z187" i="2"/>
  <c r="Y187" i="2"/>
  <c r="AA187" i="2" s="1"/>
  <c r="W187" i="2"/>
  <c r="V187" i="2"/>
  <c r="U187" i="2"/>
  <c r="R187" i="2"/>
  <c r="X187" i="2" s="1"/>
  <c r="O187" i="2"/>
  <c r="L187" i="2"/>
  <c r="V186" i="2"/>
  <c r="S186" i="2"/>
  <c r="M186" i="2"/>
  <c r="V185" i="2"/>
  <c r="S185" i="2"/>
  <c r="Y185" i="2" s="1"/>
  <c r="M185" i="2"/>
  <c r="V184" i="2"/>
  <c r="S184" i="2"/>
  <c r="M184" i="2"/>
  <c r="AO183" i="2"/>
  <c r="AL183" i="2"/>
  <c r="AK183" i="2"/>
  <c r="AN183" i="2" s="1"/>
  <c r="Z183" i="2"/>
  <c r="Y183" i="2"/>
  <c r="W183" i="2"/>
  <c r="V183" i="2"/>
  <c r="U183" i="2"/>
  <c r="AM183" i="2" s="1"/>
  <c r="AP183" i="2" s="1"/>
  <c r="R183" i="2"/>
  <c r="X183" i="2" s="1"/>
  <c r="O183" i="2"/>
  <c r="L183" i="2"/>
  <c r="V182" i="2"/>
  <c r="S182" i="2"/>
  <c r="Y182" i="2" s="1"/>
  <c r="M182" i="2"/>
  <c r="Y181" i="2"/>
  <c r="V181" i="2"/>
  <c r="S181" i="2"/>
  <c r="M181" i="2"/>
  <c r="V180" i="2"/>
  <c r="S180" i="2"/>
  <c r="AK180" i="2" s="1"/>
  <c r="AN180" i="2" s="1"/>
  <c r="M180" i="2"/>
  <c r="AL179" i="2"/>
  <c r="AO179" i="2" s="1"/>
  <c r="AK179" i="2"/>
  <c r="AN179" i="2" s="1"/>
  <c r="Z179" i="2"/>
  <c r="Y179" i="2"/>
  <c r="W179" i="2"/>
  <c r="V179" i="2"/>
  <c r="U179" i="2"/>
  <c r="AM179" i="2" s="1"/>
  <c r="AP179" i="2" s="1"/>
  <c r="R179" i="2"/>
  <c r="X179" i="2" s="1"/>
  <c r="O179" i="2"/>
  <c r="L179" i="2"/>
  <c r="V178" i="2"/>
  <c r="S178" i="2"/>
  <c r="M178" i="2"/>
  <c r="AK177" i="2"/>
  <c r="AN177" i="2" s="1"/>
  <c r="V177" i="2"/>
  <c r="S177" i="2"/>
  <c r="Y177" i="2" s="1"/>
  <c r="M177" i="2"/>
  <c r="V176" i="2"/>
  <c r="S176" i="2"/>
  <c r="Y176" i="2" s="1"/>
  <c r="M176" i="2"/>
  <c r="Y175" i="2"/>
  <c r="V175" i="2"/>
  <c r="S175" i="2"/>
  <c r="M175" i="2"/>
  <c r="AL174" i="2"/>
  <c r="AO174" i="2" s="1"/>
  <c r="AK174" i="2"/>
  <c r="AN174" i="2" s="1"/>
  <c r="Z174" i="2"/>
  <c r="AA174" i="2" s="1"/>
  <c r="Y174" i="2"/>
  <c r="W174" i="2"/>
  <c r="V174" i="2"/>
  <c r="U174" i="2"/>
  <c r="R174" i="2"/>
  <c r="X174" i="2" s="1"/>
  <c r="O174" i="2"/>
  <c r="L174" i="2"/>
  <c r="V173" i="2"/>
  <c r="S173" i="2"/>
  <c r="AK173" i="2" s="1"/>
  <c r="AN173" i="2" s="1"/>
  <c r="M173" i="2"/>
  <c r="AO172" i="2"/>
  <c r="AL172" i="2"/>
  <c r="AK172" i="2"/>
  <c r="AN172" i="2" s="1"/>
  <c r="Z172" i="2"/>
  <c r="Y172" i="2"/>
  <c r="AA172" i="2" s="1"/>
  <c r="X172" i="2"/>
  <c r="W172" i="2"/>
  <c r="V172" i="2"/>
  <c r="U172" i="2"/>
  <c r="R172" i="2"/>
  <c r="O172" i="2"/>
  <c r="L172" i="2"/>
  <c r="V171" i="2"/>
  <c r="S171" i="2"/>
  <c r="Y171" i="2" s="1"/>
  <c r="M171" i="2"/>
  <c r="AL170" i="2"/>
  <c r="AO170" i="2" s="1"/>
  <c r="AK170" i="2"/>
  <c r="AN170" i="2" s="1"/>
  <c r="Z170" i="2"/>
  <c r="Y170" i="2"/>
  <c r="W170" i="2"/>
  <c r="V170" i="2"/>
  <c r="U170" i="2"/>
  <c r="R170" i="2"/>
  <c r="X170" i="2" s="1"/>
  <c r="O170" i="2"/>
  <c r="L170" i="2"/>
  <c r="Y169" i="2"/>
  <c r="V169" i="2"/>
  <c r="S169" i="2"/>
  <c r="M169" i="2"/>
  <c r="AO168" i="2"/>
  <c r="AN168" i="2"/>
  <c r="AL168" i="2"/>
  <c r="AK168" i="2"/>
  <c r="Z168" i="2"/>
  <c r="Y168" i="2"/>
  <c r="W168" i="2"/>
  <c r="V168" i="2"/>
  <c r="U168" i="2"/>
  <c r="AM168" i="2" s="1"/>
  <c r="AP168" i="2" s="1"/>
  <c r="R168" i="2"/>
  <c r="X168" i="2" s="1"/>
  <c r="O168" i="2"/>
  <c r="L168" i="2"/>
  <c r="Y167" i="2"/>
  <c r="V167" i="2"/>
  <c r="S167" i="2"/>
  <c r="M167" i="2"/>
  <c r="V166" i="2"/>
  <c r="S166" i="2"/>
  <c r="AK166" i="2" s="1"/>
  <c r="AN166" i="2" s="1"/>
  <c r="M166" i="2"/>
  <c r="V165" i="2"/>
  <c r="S165" i="2"/>
  <c r="Y165" i="2" s="1"/>
  <c r="M165" i="2"/>
  <c r="AL164" i="2"/>
  <c r="AO164" i="2" s="1"/>
  <c r="AK164" i="2"/>
  <c r="AN164" i="2" s="1"/>
  <c r="Z164" i="2"/>
  <c r="Y164" i="2"/>
  <c r="W164" i="2"/>
  <c r="V164" i="2"/>
  <c r="U164" i="2"/>
  <c r="AM164" i="2" s="1"/>
  <c r="AP164" i="2" s="1"/>
  <c r="R164" i="2"/>
  <c r="X164" i="2" s="1"/>
  <c r="O164" i="2"/>
  <c r="L164" i="2"/>
  <c r="V163" i="2"/>
  <c r="S163" i="2"/>
  <c r="Y163" i="2" s="1"/>
  <c r="M163" i="2"/>
  <c r="V162" i="2"/>
  <c r="S162" i="2"/>
  <c r="Y162" i="2" s="1"/>
  <c r="M162" i="2"/>
  <c r="V161" i="2"/>
  <c r="S161" i="2"/>
  <c r="AK161" i="2" s="1"/>
  <c r="AN161" i="2" s="1"/>
  <c r="M161" i="2"/>
  <c r="AL160" i="2"/>
  <c r="AO160" i="2" s="1"/>
  <c r="AK160" i="2"/>
  <c r="AN160" i="2" s="1"/>
  <c r="Z160" i="2"/>
  <c r="Y160" i="2"/>
  <c r="AA160" i="2" s="1"/>
  <c r="W160" i="2"/>
  <c r="V160" i="2"/>
  <c r="U160" i="2"/>
  <c r="R160" i="2"/>
  <c r="X160" i="2" s="1"/>
  <c r="O160" i="2"/>
  <c r="L160" i="2"/>
  <c r="V159" i="2"/>
  <c r="S159" i="2"/>
  <c r="Y159" i="2" s="1"/>
  <c r="M159" i="2"/>
  <c r="V158" i="2"/>
  <c r="S158" i="2"/>
  <c r="Y158" i="2" s="1"/>
  <c r="M158" i="2"/>
  <c r="V157" i="2"/>
  <c r="S157" i="2"/>
  <c r="Y157" i="2" s="1"/>
  <c r="M157" i="2"/>
  <c r="AL156" i="2"/>
  <c r="AO156" i="2" s="1"/>
  <c r="AK156" i="2"/>
  <c r="AN156" i="2" s="1"/>
  <c r="Z156" i="2"/>
  <c r="AA156" i="2" s="1"/>
  <c r="Y156" i="2"/>
  <c r="W156" i="2"/>
  <c r="V156" i="2"/>
  <c r="U156" i="2"/>
  <c r="R156" i="2"/>
  <c r="X156" i="2" s="1"/>
  <c r="O156" i="2"/>
  <c r="L156" i="2"/>
  <c r="V155" i="2"/>
  <c r="S155" i="2"/>
  <c r="M155" i="2"/>
  <c r="V154" i="2"/>
  <c r="S154" i="2"/>
  <c r="Y154" i="2" s="1"/>
  <c r="M154" i="2"/>
  <c r="Y153" i="2"/>
  <c r="V153" i="2"/>
  <c r="S153" i="2"/>
  <c r="M153" i="2"/>
  <c r="AK153" i="2" s="1"/>
  <c r="AN153" i="2" s="1"/>
  <c r="AL152" i="2"/>
  <c r="AO152" i="2" s="1"/>
  <c r="AK152" i="2"/>
  <c r="AN152" i="2" s="1"/>
  <c r="Z152" i="2"/>
  <c r="Y152" i="2"/>
  <c r="W152" i="2"/>
  <c r="V152" i="2"/>
  <c r="U152" i="2"/>
  <c r="AM152" i="2" s="1"/>
  <c r="AP152" i="2" s="1"/>
  <c r="R152" i="2"/>
  <c r="X152" i="2" s="1"/>
  <c r="O152" i="2"/>
  <c r="L152" i="2"/>
  <c r="AL151" i="2"/>
  <c r="AO151" i="2" s="1"/>
  <c r="AK151" i="2"/>
  <c r="AN151" i="2" s="1"/>
  <c r="Z151" i="2"/>
  <c r="AA151" i="2" s="1"/>
  <c r="W151" i="2"/>
  <c r="U151" i="2"/>
  <c r="R151" i="2"/>
  <c r="X151" i="2" s="1"/>
  <c r="O151" i="2"/>
  <c r="L151" i="2"/>
  <c r="AL150" i="2"/>
  <c r="AO150" i="2" s="1"/>
  <c r="AK150" i="2"/>
  <c r="AN150" i="2" s="1"/>
  <c r="Z150" i="2"/>
  <c r="W150" i="2"/>
  <c r="U150" i="2"/>
  <c r="AM150" i="2" s="1"/>
  <c r="AP150" i="2" s="1"/>
  <c r="R150" i="2"/>
  <c r="X150" i="2" s="1"/>
  <c r="O150" i="2"/>
  <c r="L150" i="2"/>
  <c r="T149" i="2"/>
  <c r="T148" i="2" s="1"/>
  <c r="S149" i="2"/>
  <c r="S148" i="2" s="1"/>
  <c r="N149" i="2"/>
  <c r="N148" i="2" s="1"/>
  <c r="M149" i="2"/>
  <c r="M148" i="2" s="1"/>
  <c r="V144" i="2"/>
  <c r="S144" i="2"/>
  <c r="M144" i="2"/>
  <c r="V143" i="2"/>
  <c r="S143" i="2"/>
  <c r="AK143" i="2" s="1"/>
  <c r="AN143" i="2" s="1"/>
  <c r="M143" i="2"/>
  <c r="V142" i="2"/>
  <c r="S142" i="2"/>
  <c r="AK142" i="2" s="1"/>
  <c r="AN142" i="2" s="1"/>
  <c r="M142" i="2"/>
  <c r="V141" i="2"/>
  <c r="S141" i="2"/>
  <c r="Y141" i="2" s="1"/>
  <c r="M141" i="2"/>
  <c r="V140" i="2"/>
  <c r="S140" i="2"/>
  <c r="Y140" i="2" s="1"/>
  <c r="M140" i="2"/>
  <c r="V139" i="2"/>
  <c r="S139" i="2"/>
  <c r="M139" i="2"/>
  <c r="AL138" i="2"/>
  <c r="AO138" i="2" s="1"/>
  <c r="AK138" i="2"/>
  <c r="AN138" i="2" s="1"/>
  <c r="Z138" i="2"/>
  <c r="Y138" i="2"/>
  <c r="W138" i="2"/>
  <c r="V138" i="2"/>
  <c r="U138" i="2"/>
  <c r="R138" i="2"/>
  <c r="X138" i="2" s="1"/>
  <c r="O138" i="2"/>
  <c r="L138" i="2"/>
  <c r="V137" i="2"/>
  <c r="S137" i="2"/>
  <c r="M137" i="2"/>
  <c r="V136" i="2"/>
  <c r="S136" i="2"/>
  <c r="Y136" i="2" s="1"/>
  <c r="M136" i="2"/>
  <c r="V135" i="2"/>
  <c r="S135" i="2"/>
  <c r="Y135" i="2" s="1"/>
  <c r="M135" i="2"/>
  <c r="V134" i="2"/>
  <c r="S134" i="2"/>
  <c r="AK134" i="2" s="1"/>
  <c r="AN134" i="2" s="1"/>
  <c r="M134" i="2"/>
  <c r="V133" i="2"/>
  <c r="S133" i="2"/>
  <c r="M133" i="2"/>
  <c r="V132" i="2"/>
  <c r="S132" i="2"/>
  <c r="Y132" i="2" s="1"/>
  <c r="M132" i="2"/>
  <c r="AL131" i="2"/>
  <c r="AO131" i="2" s="1"/>
  <c r="AK131" i="2"/>
  <c r="AN131" i="2" s="1"/>
  <c r="AA131" i="2"/>
  <c r="Z131" i="2"/>
  <c r="Y131" i="2"/>
  <c r="Y130" i="2" s="1"/>
  <c r="Y129" i="2" s="1"/>
  <c r="W131" i="2"/>
  <c r="V131" i="2"/>
  <c r="U131" i="2"/>
  <c r="R131" i="2"/>
  <c r="X131" i="2" s="1"/>
  <c r="O131" i="2"/>
  <c r="O130" i="2" s="1"/>
  <c r="L131" i="2"/>
  <c r="T130" i="2"/>
  <c r="S130" i="2"/>
  <c r="S129" i="2" s="1"/>
  <c r="N130" i="2"/>
  <c r="N129" i="2" s="1"/>
  <c r="M130" i="2"/>
  <c r="M129" i="2" s="1"/>
  <c r="T129" i="2"/>
  <c r="V128" i="2"/>
  <c r="S128" i="2"/>
  <c r="Y128" i="2" s="1"/>
  <c r="M128" i="2"/>
  <c r="Y127" i="2"/>
  <c r="V127" i="2"/>
  <c r="S127" i="2"/>
  <c r="M127" i="2"/>
  <c r="V126" i="2"/>
  <c r="S126" i="2"/>
  <c r="Y126" i="2" s="1"/>
  <c r="M126" i="2"/>
  <c r="V125" i="2"/>
  <c r="S125" i="2"/>
  <c r="M125" i="2"/>
  <c r="V124" i="2"/>
  <c r="S124" i="2"/>
  <c r="AK124" i="2" s="1"/>
  <c r="AN124" i="2" s="1"/>
  <c r="M124" i="2"/>
  <c r="AL123" i="2"/>
  <c r="AO123" i="2" s="1"/>
  <c r="AK123" i="2"/>
  <c r="AN123" i="2" s="1"/>
  <c r="Z123" i="2"/>
  <c r="Y123" i="2"/>
  <c r="W123" i="2"/>
  <c r="V123" i="2"/>
  <c r="U123" i="2"/>
  <c r="R123" i="2"/>
  <c r="X123" i="2" s="1"/>
  <c r="O123" i="2"/>
  <c r="L123" i="2"/>
  <c r="Y122" i="2"/>
  <c r="V122" i="2"/>
  <c r="S122" i="2"/>
  <c r="M122" i="2"/>
  <c r="V121" i="2"/>
  <c r="S121" i="2"/>
  <c r="Y121" i="2" s="1"/>
  <c r="M121" i="2"/>
  <c r="AK121" i="2" s="1"/>
  <c r="AN121" i="2" s="1"/>
  <c r="V120" i="2"/>
  <c r="S120" i="2"/>
  <c r="M120" i="2"/>
  <c r="V119" i="2"/>
  <c r="S119" i="2"/>
  <c r="AK119" i="2" s="1"/>
  <c r="AN119" i="2" s="1"/>
  <c r="M119" i="2"/>
  <c r="AL118" i="2"/>
  <c r="AO118" i="2" s="1"/>
  <c r="AK118" i="2"/>
  <c r="AN118" i="2" s="1"/>
  <c r="Z118" i="2"/>
  <c r="Y118" i="2"/>
  <c r="W118" i="2"/>
  <c r="V118" i="2"/>
  <c r="U118" i="2"/>
  <c r="AM118" i="2" s="1"/>
  <c r="AP118" i="2" s="1"/>
  <c r="R118" i="2"/>
  <c r="X118" i="2" s="1"/>
  <c r="O118" i="2"/>
  <c r="L118" i="2"/>
  <c r="Y117" i="2"/>
  <c r="V117" i="2"/>
  <c r="S117" i="2"/>
  <c r="M117" i="2"/>
  <c r="V116" i="2"/>
  <c r="S116" i="2"/>
  <c r="Y116" i="2" s="1"/>
  <c r="M116" i="2"/>
  <c r="AK116" i="2" s="1"/>
  <c r="AN116" i="2" s="1"/>
  <c r="V115" i="2"/>
  <c r="S115" i="2"/>
  <c r="AK115" i="2" s="1"/>
  <c r="AN115" i="2" s="1"/>
  <c r="M115" i="2"/>
  <c r="V114" i="2"/>
  <c r="S114" i="2"/>
  <c r="M114" i="2"/>
  <c r="AL113" i="2"/>
  <c r="AO113" i="2" s="1"/>
  <c r="AK113" i="2"/>
  <c r="AN113" i="2" s="1"/>
  <c r="Z113" i="2"/>
  <c r="AA113" i="2" s="1"/>
  <c r="Y113" i="2"/>
  <c r="W113" i="2"/>
  <c r="V113" i="2"/>
  <c r="U113" i="2"/>
  <c r="AM113" i="2" s="1"/>
  <c r="AP113" i="2" s="1"/>
  <c r="R113" i="2"/>
  <c r="X113" i="2" s="1"/>
  <c r="O113" i="2"/>
  <c r="L113" i="2"/>
  <c r="V112" i="2"/>
  <c r="S112" i="2"/>
  <c r="Y112" i="2" s="1"/>
  <c r="M112" i="2"/>
  <c r="V111" i="2"/>
  <c r="S111" i="2"/>
  <c r="Y111" i="2" s="1"/>
  <c r="M111" i="2"/>
  <c r="AK111" i="2" s="1"/>
  <c r="AN111" i="2" s="1"/>
  <c r="V110" i="2"/>
  <c r="S110" i="2"/>
  <c r="AK110" i="2" s="1"/>
  <c r="AN110" i="2" s="1"/>
  <c r="M110" i="2"/>
  <c r="V109" i="2"/>
  <c r="S109" i="2"/>
  <c r="M109" i="2"/>
  <c r="AL108" i="2"/>
  <c r="AO108" i="2" s="1"/>
  <c r="AK108" i="2"/>
  <c r="AN108" i="2" s="1"/>
  <c r="Z108" i="2"/>
  <c r="Y108" i="2"/>
  <c r="W108" i="2"/>
  <c r="V108" i="2"/>
  <c r="U108" i="2"/>
  <c r="AM108" i="2" s="1"/>
  <c r="AP108" i="2" s="1"/>
  <c r="R108" i="2"/>
  <c r="X108" i="2" s="1"/>
  <c r="O108" i="2"/>
  <c r="L108" i="2"/>
  <c r="V107" i="2"/>
  <c r="S107" i="2"/>
  <c r="Y107" i="2" s="1"/>
  <c r="M107" i="2"/>
  <c r="V106" i="2"/>
  <c r="S106" i="2"/>
  <c r="Y106" i="2" s="1"/>
  <c r="M106" i="2"/>
  <c r="V105" i="2"/>
  <c r="S105" i="2"/>
  <c r="M105" i="2"/>
  <c r="V104" i="2"/>
  <c r="S104" i="2"/>
  <c r="M104" i="2"/>
  <c r="AL103" i="2"/>
  <c r="AO103" i="2" s="1"/>
  <c r="AK103" i="2"/>
  <c r="AN103" i="2" s="1"/>
  <c r="Z103" i="2"/>
  <c r="AA103" i="2" s="1"/>
  <c r="Y103" i="2"/>
  <c r="W103" i="2"/>
  <c r="V103" i="2"/>
  <c r="U103" i="2"/>
  <c r="R103" i="2"/>
  <c r="X103" i="2" s="1"/>
  <c r="O103" i="2"/>
  <c r="O82" i="2" s="1"/>
  <c r="L103" i="2"/>
  <c r="V102" i="2"/>
  <c r="S102" i="2"/>
  <c r="Y102" i="2" s="1"/>
  <c r="M102" i="2"/>
  <c r="V101" i="2"/>
  <c r="S101" i="2"/>
  <c r="Y101" i="2" s="1"/>
  <c r="M101" i="2"/>
  <c r="V100" i="2"/>
  <c r="S100" i="2"/>
  <c r="M100" i="2"/>
  <c r="V99" i="2"/>
  <c r="S99" i="2"/>
  <c r="AK99" i="2" s="1"/>
  <c r="AN99" i="2" s="1"/>
  <c r="M99" i="2"/>
  <c r="AL98" i="2"/>
  <c r="AO98" i="2" s="1"/>
  <c r="AK98" i="2"/>
  <c r="AN98" i="2" s="1"/>
  <c r="Z98" i="2"/>
  <c r="Y98" i="2"/>
  <c r="W98" i="2"/>
  <c r="V98" i="2"/>
  <c r="U98" i="2"/>
  <c r="R98" i="2"/>
  <c r="X98" i="2" s="1"/>
  <c r="O98" i="2"/>
  <c r="L98" i="2"/>
  <c r="V97" i="2"/>
  <c r="S97" i="2"/>
  <c r="M97" i="2"/>
  <c r="V96" i="2"/>
  <c r="S96" i="2"/>
  <c r="Y96" i="2" s="1"/>
  <c r="M96" i="2"/>
  <c r="V95" i="2"/>
  <c r="S95" i="2"/>
  <c r="AK95" i="2" s="1"/>
  <c r="AN95" i="2" s="1"/>
  <c r="M95" i="2"/>
  <c r="V94" i="2"/>
  <c r="S94" i="2"/>
  <c r="M94" i="2"/>
  <c r="AL93" i="2"/>
  <c r="AO93" i="2" s="1"/>
  <c r="AK93" i="2"/>
  <c r="AN93" i="2" s="1"/>
  <c r="Z93" i="2"/>
  <c r="Y93" i="2"/>
  <c r="W93" i="2"/>
  <c r="V93" i="2"/>
  <c r="U93" i="2"/>
  <c r="R93" i="2"/>
  <c r="X93" i="2" s="1"/>
  <c r="O93" i="2"/>
  <c r="L93" i="2"/>
  <c r="Y92" i="2"/>
  <c r="V92" i="2"/>
  <c r="S92" i="2"/>
  <c r="M92" i="2"/>
  <c r="V91" i="2"/>
  <c r="S91" i="2"/>
  <c r="Y91" i="2" s="1"/>
  <c r="M91" i="2"/>
  <c r="V90" i="2"/>
  <c r="S90" i="2"/>
  <c r="AK90" i="2" s="1"/>
  <c r="AN90" i="2" s="1"/>
  <c r="M90" i="2"/>
  <c r="V89" i="2"/>
  <c r="S89" i="2"/>
  <c r="M89" i="2"/>
  <c r="AL88" i="2"/>
  <c r="AO88" i="2" s="1"/>
  <c r="AK88" i="2"/>
  <c r="AN88" i="2" s="1"/>
  <c r="Z88" i="2"/>
  <c r="Y88" i="2"/>
  <c r="W88" i="2"/>
  <c r="V88" i="2"/>
  <c r="U88" i="2"/>
  <c r="AM88" i="2" s="1"/>
  <c r="AP88" i="2" s="1"/>
  <c r="R88" i="2"/>
  <c r="X88" i="2" s="1"/>
  <c r="O88" i="2"/>
  <c r="L88" i="2"/>
  <c r="V87" i="2"/>
  <c r="S87" i="2"/>
  <c r="M87" i="2"/>
  <c r="V86" i="2"/>
  <c r="S86" i="2"/>
  <c r="Y86" i="2" s="1"/>
  <c r="M86" i="2"/>
  <c r="AK86" i="2" s="1"/>
  <c r="AN86" i="2" s="1"/>
  <c r="V85" i="2"/>
  <c r="S85" i="2"/>
  <c r="AK85" i="2" s="1"/>
  <c r="AN85" i="2" s="1"/>
  <c r="M85" i="2"/>
  <c r="V84" i="2"/>
  <c r="S84" i="2"/>
  <c r="AK84" i="2" s="1"/>
  <c r="AN84" i="2" s="1"/>
  <c r="M84" i="2"/>
  <c r="AL83" i="2"/>
  <c r="AO83" i="2" s="1"/>
  <c r="AK83" i="2"/>
  <c r="AN83" i="2" s="1"/>
  <c r="Z83" i="2"/>
  <c r="AA83" i="2" s="1"/>
  <c r="Y83" i="2"/>
  <c r="Y82" i="2" s="1"/>
  <c r="W83" i="2"/>
  <c r="V83" i="2"/>
  <c r="U83" i="2"/>
  <c r="R83" i="2"/>
  <c r="X83" i="2" s="1"/>
  <c r="O83" i="2"/>
  <c r="L83" i="2"/>
  <c r="T82" i="2"/>
  <c r="S82" i="2"/>
  <c r="N82" i="2"/>
  <c r="M82" i="2"/>
  <c r="V81" i="2"/>
  <c r="S81" i="2"/>
  <c r="AK81" i="2" s="1"/>
  <c r="AN81" i="2" s="1"/>
  <c r="M81" i="2"/>
  <c r="V80" i="2"/>
  <c r="S80" i="2"/>
  <c r="AK80" i="2" s="1"/>
  <c r="AN80" i="2" s="1"/>
  <c r="M80" i="2"/>
  <c r="V79" i="2"/>
  <c r="S79" i="2"/>
  <c r="M79" i="2"/>
  <c r="V78" i="2"/>
  <c r="S78" i="2"/>
  <c r="Y78" i="2" s="1"/>
  <c r="M78" i="2"/>
  <c r="AL77" i="2"/>
  <c r="AO77" i="2" s="1"/>
  <c r="AK77" i="2"/>
  <c r="AN77" i="2" s="1"/>
  <c r="Z77" i="2"/>
  <c r="Y77" i="2"/>
  <c r="AA77" i="2" s="1"/>
  <c r="W77" i="2"/>
  <c r="V77" i="2"/>
  <c r="U77" i="2"/>
  <c r="AM77" i="2" s="1"/>
  <c r="AP77" i="2" s="1"/>
  <c r="R77" i="2"/>
  <c r="X77" i="2" s="1"/>
  <c r="O77" i="2"/>
  <c r="L77" i="2"/>
  <c r="V76" i="2"/>
  <c r="S76" i="2"/>
  <c r="M76" i="2"/>
  <c r="V75" i="2"/>
  <c r="S75" i="2"/>
  <c r="Y75" i="2" s="1"/>
  <c r="M75" i="2"/>
  <c r="V74" i="2"/>
  <c r="S74" i="2"/>
  <c r="AK74" i="2" s="1"/>
  <c r="AN74" i="2" s="1"/>
  <c r="M74" i="2"/>
  <c r="V73" i="2"/>
  <c r="S73" i="2"/>
  <c r="Y73" i="2" s="1"/>
  <c r="M73" i="2"/>
  <c r="AL72" i="2"/>
  <c r="AO72" i="2" s="1"/>
  <c r="AK72" i="2"/>
  <c r="AN72" i="2" s="1"/>
  <c r="Z72" i="2"/>
  <c r="Y72" i="2"/>
  <c r="W72" i="2"/>
  <c r="V72" i="2"/>
  <c r="U72" i="2"/>
  <c r="AM72" i="2" s="1"/>
  <c r="AP72" i="2" s="1"/>
  <c r="R72" i="2"/>
  <c r="X72" i="2" s="1"/>
  <c r="O72" i="2"/>
  <c r="L72" i="2"/>
  <c r="Y71" i="2"/>
  <c r="V71" i="2"/>
  <c r="S71" i="2"/>
  <c r="M71" i="2"/>
  <c r="V70" i="2"/>
  <c r="S70" i="2"/>
  <c r="Y70" i="2" s="1"/>
  <c r="M70" i="2"/>
  <c r="V69" i="2"/>
  <c r="S69" i="2"/>
  <c r="AK69" i="2" s="1"/>
  <c r="AN69" i="2" s="1"/>
  <c r="M69" i="2"/>
  <c r="V68" i="2"/>
  <c r="S68" i="2"/>
  <c r="Y68" i="2" s="1"/>
  <c r="M68" i="2"/>
  <c r="AL67" i="2"/>
  <c r="AO67" i="2" s="1"/>
  <c r="AK67" i="2"/>
  <c r="AN67" i="2" s="1"/>
  <c r="Z67" i="2"/>
  <c r="Y67" i="2"/>
  <c r="AA67" i="2" s="1"/>
  <c r="W67" i="2"/>
  <c r="V67" i="2"/>
  <c r="U67" i="2"/>
  <c r="R67" i="2"/>
  <c r="X67" i="2" s="1"/>
  <c r="O67" i="2"/>
  <c r="L67" i="2"/>
  <c r="Y66" i="2"/>
  <c r="T66" i="2"/>
  <c r="S66" i="2"/>
  <c r="N66" i="2"/>
  <c r="M66" i="2"/>
  <c r="V65" i="2"/>
  <c r="S65" i="2"/>
  <c r="Y65" i="2" s="1"/>
  <c r="M65" i="2"/>
  <c r="V64" i="2"/>
  <c r="S64" i="2"/>
  <c r="Y64" i="2" s="1"/>
  <c r="M64" i="2"/>
  <c r="Y63" i="2"/>
  <c r="V63" i="2"/>
  <c r="S63" i="2"/>
  <c r="M63" i="2"/>
  <c r="V62" i="2"/>
  <c r="S62" i="2"/>
  <c r="AK62" i="2" s="1"/>
  <c r="AN62" i="2" s="1"/>
  <c r="M62" i="2"/>
  <c r="V61" i="2"/>
  <c r="S61" i="2"/>
  <c r="Y61" i="2" s="1"/>
  <c r="M61" i="2"/>
  <c r="AN60" i="2"/>
  <c r="AL60" i="2"/>
  <c r="AO60" i="2" s="1"/>
  <c r="AK60" i="2"/>
  <c r="Z60" i="2"/>
  <c r="Y60" i="2"/>
  <c r="Y59" i="2" s="1"/>
  <c r="X60" i="2"/>
  <c r="W60" i="2"/>
  <c r="V60" i="2"/>
  <c r="U60" i="2"/>
  <c r="U59" i="2" s="1"/>
  <c r="R60" i="2"/>
  <c r="O60" i="2"/>
  <c r="O59" i="2" s="1"/>
  <c r="L60" i="2"/>
  <c r="Z59" i="2"/>
  <c r="T59" i="2"/>
  <c r="S59" i="2"/>
  <c r="N59" i="2"/>
  <c r="M59" i="2"/>
  <c r="M58" i="2" s="1"/>
  <c r="Y57" i="2"/>
  <c r="V57" i="2"/>
  <c r="S57" i="2"/>
  <c r="M57" i="2"/>
  <c r="V56" i="2"/>
  <c r="S56" i="2"/>
  <c r="M56" i="2"/>
  <c r="V55" i="2"/>
  <c r="S55" i="2"/>
  <c r="Y55" i="2" s="1"/>
  <c r="M55" i="2"/>
  <c r="V54" i="2"/>
  <c r="S54" i="2"/>
  <c r="M54" i="2"/>
  <c r="V53" i="2"/>
  <c r="S53" i="2"/>
  <c r="Y53" i="2" s="1"/>
  <c r="M53" i="2"/>
  <c r="V52" i="2"/>
  <c r="S52" i="2"/>
  <c r="AK52" i="2" s="1"/>
  <c r="AN52" i="2" s="1"/>
  <c r="M52" i="2"/>
  <c r="AL51" i="2"/>
  <c r="AO51" i="2" s="1"/>
  <c r="AK51" i="2"/>
  <c r="AN51" i="2" s="1"/>
  <c r="Z51" i="2"/>
  <c r="Y51" i="2"/>
  <c r="X51" i="2"/>
  <c r="W51" i="2"/>
  <c r="V51" i="2"/>
  <c r="U51" i="2"/>
  <c r="R51" i="2"/>
  <c r="O51" i="2"/>
  <c r="O36" i="2" s="1"/>
  <c r="L51" i="2"/>
  <c r="V50" i="2"/>
  <c r="S50" i="2"/>
  <c r="Y50" i="2" s="1"/>
  <c r="M50" i="2"/>
  <c r="V49" i="2"/>
  <c r="S49" i="2"/>
  <c r="Y49" i="2" s="1"/>
  <c r="M49" i="2"/>
  <c r="V48" i="2"/>
  <c r="S48" i="2"/>
  <c r="Y48" i="2" s="1"/>
  <c r="M48" i="2"/>
  <c r="V47" i="2"/>
  <c r="S47" i="2"/>
  <c r="M47" i="2"/>
  <c r="V46" i="2"/>
  <c r="S46" i="2"/>
  <c r="Y46" i="2" s="1"/>
  <c r="M46" i="2"/>
  <c r="V45" i="2"/>
  <c r="S45" i="2"/>
  <c r="Y45" i="2" s="1"/>
  <c r="M45" i="2"/>
  <c r="AL44" i="2"/>
  <c r="AO44" i="2" s="1"/>
  <c r="AK44" i="2"/>
  <c r="AN44" i="2" s="1"/>
  <c r="Z44" i="2"/>
  <c r="Y44" i="2"/>
  <c r="W44" i="2"/>
  <c r="V44" i="2"/>
  <c r="U44" i="2"/>
  <c r="R44" i="2"/>
  <c r="X44" i="2" s="1"/>
  <c r="O44" i="2"/>
  <c r="L44" i="2"/>
  <c r="Y43" i="2"/>
  <c r="V43" i="2"/>
  <c r="S43" i="2"/>
  <c r="M43" i="2"/>
  <c r="V42" i="2"/>
  <c r="S42" i="2"/>
  <c r="Y42" i="2" s="1"/>
  <c r="M42" i="2"/>
  <c r="V41" i="2"/>
  <c r="S41" i="2"/>
  <c r="Y41" i="2" s="1"/>
  <c r="M41" i="2"/>
  <c r="AK41" i="2" s="1"/>
  <c r="AN41" i="2" s="1"/>
  <c r="AK40" i="2"/>
  <c r="AN40" i="2" s="1"/>
  <c r="Y40" i="2"/>
  <c r="V40" i="2"/>
  <c r="S40" i="2"/>
  <c r="M40" i="2"/>
  <c r="V39" i="2"/>
  <c r="S39" i="2"/>
  <c r="Y39" i="2" s="1"/>
  <c r="M39" i="2"/>
  <c r="V38" i="2"/>
  <c r="S38" i="2"/>
  <c r="Y38" i="2" s="1"/>
  <c r="M38" i="2"/>
  <c r="AL37" i="2"/>
  <c r="AO37" i="2" s="1"/>
  <c r="AK37" i="2"/>
  <c r="AN37" i="2" s="1"/>
  <c r="Z37" i="2"/>
  <c r="AA37" i="2" s="1"/>
  <c r="Y37" i="2"/>
  <c r="W37" i="2"/>
  <c r="V37" i="2"/>
  <c r="U37" i="2"/>
  <c r="R37" i="2"/>
  <c r="X37" i="2" s="1"/>
  <c r="O37" i="2"/>
  <c r="L37" i="2"/>
  <c r="T36" i="2"/>
  <c r="S36" i="2"/>
  <c r="N36" i="2"/>
  <c r="M36" i="2"/>
  <c r="V33" i="2"/>
  <c r="S33" i="2"/>
  <c r="M33" i="2"/>
  <c r="V32" i="2"/>
  <c r="S32" i="2"/>
  <c r="Y32" i="2" s="1"/>
  <c r="M32" i="2"/>
  <c r="V31" i="2"/>
  <c r="S31" i="2"/>
  <c r="M31" i="2"/>
  <c r="V30" i="2"/>
  <c r="S30" i="2"/>
  <c r="M30" i="2"/>
  <c r="V29" i="2"/>
  <c r="S29" i="2"/>
  <c r="M29" i="2"/>
  <c r="AL28" i="2"/>
  <c r="AO28" i="2" s="1"/>
  <c r="AK28" i="2"/>
  <c r="AN28" i="2" s="1"/>
  <c r="Z28" i="2"/>
  <c r="Y28" i="2"/>
  <c r="AA28" i="2" s="1"/>
  <c r="AA27" i="2" s="1"/>
  <c r="W28" i="2"/>
  <c r="V28" i="2"/>
  <c r="U28" i="2"/>
  <c r="R28" i="2"/>
  <c r="X28" i="2" s="1"/>
  <c r="O28" i="2"/>
  <c r="O27" i="2" s="1"/>
  <c r="L28" i="2"/>
  <c r="Z27" i="2"/>
  <c r="Y27" i="2"/>
  <c r="U27" i="2"/>
  <c r="T27" i="2"/>
  <c r="S27" i="2"/>
  <c r="N27" i="2"/>
  <c r="M27" i="2"/>
  <c r="Y26" i="2"/>
  <c r="V26" i="2"/>
  <c r="S26" i="2"/>
  <c r="AK26" i="2" s="1"/>
  <c r="AN26" i="2" s="1"/>
  <c r="M26" i="2"/>
  <c r="V25" i="2"/>
  <c r="S25" i="2"/>
  <c r="Y25" i="2" s="1"/>
  <c r="M25" i="2"/>
  <c r="V24" i="2"/>
  <c r="S24" i="2"/>
  <c r="Y24" i="2" s="1"/>
  <c r="M24" i="2"/>
  <c r="V23" i="2"/>
  <c r="S23" i="2"/>
  <c r="Y23" i="2" s="1"/>
  <c r="M23" i="2"/>
  <c r="V22" i="2"/>
  <c r="S22" i="2"/>
  <c r="M22" i="2"/>
  <c r="V21" i="2"/>
  <c r="S21" i="2"/>
  <c r="Y21" i="2" s="1"/>
  <c r="M21" i="2"/>
  <c r="AL20" i="2"/>
  <c r="AO20" i="2" s="1"/>
  <c r="AK20" i="2"/>
  <c r="AN20" i="2" s="1"/>
  <c r="Z20" i="2"/>
  <c r="Z19" i="2" s="1"/>
  <c r="Z18" i="2" s="1"/>
  <c r="Z17" i="2" s="1"/>
  <c r="Z16" i="2" s="1"/>
  <c r="Y20" i="2"/>
  <c r="Y19" i="2" s="1"/>
  <c r="W20" i="2"/>
  <c r="V20" i="2"/>
  <c r="U20" i="2"/>
  <c r="R20" i="2"/>
  <c r="X20" i="2" s="1"/>
  <c r="O20" i="2"/>
  <c r="O19" i="2" s="1"/>
  <c r="O18" i="2" s="1"/>
  <c r="O17" i="2" s="1"/>
  <c r="O16" i="2" s="1"/>
  <c r="L20" i="2"/>
  <c r="U19" i="2"/>
  <c r="T19" i="2"/>
  <c r="S19" i="2"/>
  <c r="N19" i="2"/>
  <c r="N18" i="2" s="1"/>
  <c r="N17" i="2" s="1"/>
  <c r="N16" i="2" s="1"/>
  <c r="M19" i="2"/>
  <c r="M18" i="2" s="1"/>
  <c r="M17" i="2" s="1"/>
  <c r="M16" i="2" s="1"/>
  <c r="AL14" i="2"/>
  <c r="AO14" i="2" s="1"/>
  <c r="AK14" i="2"/>
  <c r="AN14" i="2" s="1"/>
  <c r="Z14" i="2"/>
  <c r="AA14" i="2" s="1"/>
  <c r="AA13" i="2" s="1"/>
  <c r="AA12" i="2" s="1"/>
  <c r="AA11" i="2" s="1"/>
  <c r="AA10" i="2" s="1"/>
  <c r="W14" i="2"/>
  <c r="U14" i="2"/>
  <c r="U13" i="2" s="1"/>
  <c r="R14" i="2"/>
  <c r="X14" i="2" s="1"/>
  <c r="O14" i="2"/>
  <c r="O13" i="2" s="1"/>
  <c r="O12" i="2" s="1"/>
  <c r="O11" i="2" s="1"/>
  <c r="O10" i="2" s="1"/>
  <c r="L14" i="2"/>
  <c r="Y13" i="2"/>
  <c r="Y12" i="2" s="1"/>
  <c r="Y11" i="2" s="1"/>
  <c r="Y10" i="2" s="1"/>
  <c r="T13" i="2"/>
  <c r="S13" i="2"/>
  <c r="AK13" i="2" s="1"/>
  <c r="AN13" i="2" s="1"/>
  <c r="N13" i="2"/>
  <c r="N12" i="2" s="1"/>
  <c r="N11" i="2" s="1"/>
  <c r="N10" i="2" s="1"/>
  <c r="M13" i="2"/>
  <c r="M12" i="2"/>
  <c r="M11" i="2" s="1"/>
  <c r="M10" i="2" s="1"/>
  <c r="S727" i="3" l="1"/>
  <c r="U67" i="3"/>
  <c r="V67" i="3"/>
  <c r="U93" i="3"/>
  <c r="V93" i="3"/>
  <c r="U345" i="3"/>
  <c r="V345" i="3"/>
  <c r="U539" i="3"/>
  <c r="V539" i="3"/>
  <c r="U937" i="3"/>
  <c r="V937" i="3"/>
  <c r="U1054" i="3"/>
  <c r="V1054" i="3"/>
  <c r="U1068" i="3"/>
  <c r="V1068" i="3"/>
  <c r="U108" i="3"/>
  <c r="V108" i="3"/>
  <c r="U515" i="3"/>
  <c r="V515" i="3"/>
  <c r="U565" i="3"/>
  <c r="V565" i="3"/>
  <c r="U863" i="3"/>
  <c r="V863" i="3"/>
  <c r="U889" i="3"/>
  <c r="V889" i="3"/>
  <c r="U927" i="3"/>
  <c r="V927" i="3"/>
  <c r="U553" i="3"/>
  <c r="V553" i="3"/>
  <c r="U1009" i="3"/>
  <c r="V1009" i="3"/>
  <c r="U1021" i="3"/>
  <c r="V1021" i="3"/>
  <c r="U1033" i="3"/>
  <c r="V1033" i="3"/>
  <c r="U1098" i="3"/>
  <c r="V1098" i="3"/>
  <c r="U1148" i="3"/>
  <c r="V1148" i="3"/>
  <c r="U28" i="3"/>
  <c r="V28" i="3"/>
  <c r="U123" i="3"/>
  <c r="V123" i="3"/>
  <c r="U492" i="3"/>
  <c r="V492" i="3"/>
  <c r="U529" i="3"/>
  <c r="V529" i="3"/>
  <c r="U658" i="3"/>
  <c r="V658" i="3"/>
  <c r="U670" i="3"/>
  <c r="V670" i="3"/>
  <c r="T732" i="3"/>
  <c r="V732" i="3"/>
  <c r="U878" i="3"/>
  <c r="V878" i="3"/>
  <c r="U903" i="3"/>
  <c r="V903" i="3"/>
  <c r="U939" i="3"/>
  <c r="V939" i="3"/>
  <c r="U44" i="3"/>
  <c r="V44" i="3"/>
  <c r="U388" i="3"/>
  <c r="V388" i="3"/>
  <c r="U505" i="3"/>
  <c r="V505" i="3"/>
  <c r="U542" i="3"/>
  <c r="V542" i="3"/>
  <c r="U951" i="3"/>
  <c r="V951" i="3"/>
  <c r="U975" i="3"/>
  <c r="V975" i="3"/>
  <c r="U398" i="3"/>
  <c r="V398" i="3"/>
  <c r="U478" i="3"/>
  <c r="V478" i="3"/>
  <c r="U577" i="3"/>
  <c r="V577" i="3"/>
  <c r="U972" i="3"/>
  <c r="V972" i="3"/>
  <c r="U14" i="3"/>
  <c r="V14" i="3"/>
  <c r="U72" i="3"/>
  <c r="V72" i="3"/>
  <c r="U98" i="3"/>
  <c r="V98" i="3"/>
  <c r="U853" i="3"/>
  <c r="V853" i="3"/>
  <c r="U892" i="3"/>
  <c r="V892" i="3"/>
  <c r="U60" i="3"/>
  <c r="V60" i="3"/>
  <c r="U519" i="3"/>
  <c r="V519" i="3"/>
  <c r="U941" i="3"/>
  <c r="V941" i="3"/>
  <c r="U1000" i="3"/>
  <c r="V1000" i="3"/>
  <c r="U1012" i="3"/>
  <c r="V1012" i="3"/>
  <c r="U1024" i="3"/>
  <c r="V1024" i="3"/>
  <c r="U1140" i="3"/>
  <c r="V1140" i="3"/>
  <c r="U241" i="3"/>
  <c r="V241" i="3"/>
  <c r="U557" i="3"/>
  <c r="V557" i="3"/>
  <c r="U673" i="3"/>
  <c r="V673" i="3"/>
  <c r="U868" i="3"/>
  <c r="V868" i="3"/>
  <c r="U378" i="3"/>
  <c r="V378" i="3"/>
  <c r="U496" i="3"/>
  <c r="V496" i="3"/>
  <c r="U508" i="3"/>
  <c r="V508" i="3"/>
  <c r="U533" i="3"/>
  <c r="V533" i="3"/>
  <c r="U882" i="3"/>
  <c r="V882" i="3"/>
  <c r="U954" i="3"/>
  <c r="V954" i="3"/>
  <c r="U978" i="3"/>
  <c r="V978" i="3"/>
  <c r="U20" i="3"/>
  <c r="V20" i="3"/>
  <c r="U303" i="3"/>
  <c r="V303" i="3"/>
  <c r="U546" i="3"/>
  <c r="V546" i="3"/>
  <c r="U943" i="3"/>
  <c r="V943" i="3"/>
  <c r="U340" i="3"/>
  <c r="V340" i="3"/>
  <c r="U393" i="3"/>
  <c r="V393" i="3"/>
  <c r="U473" i="3"/>
  <c r="V473" i="3"/>
  <c r="U522" i="3"/>
  <c r="V522" i="3"/>
  <c r="U896" i="3"/>
  <c r="V896" i="3"/>
  <c r="U1015" i="3"/>
  <c r="V1015" i="3"/>
  <c r="U1027" i="3"/>
  <c r="V1027" i="3"/>
  <c r="R787" i="3"/>
  <c r="V787" i="3"/>
  <c r="U569" i="3"/>
  <c r="V569" i="3"/>
  <c r="U77" i="3"/>
  <c r="V77" i="3"/>
  <c r="U573" i="3"/>
  <c r="V573" i="3"/>
  <c r="U664" i="3"/>
  <c r="V664" i="3"/>
  <c r="U676" i="3"/>
  <c r="V676" i="3"/>
  <c r="R792" i="3"/>
  <c r="V792" i="3"/>
  <c r="U858" i="3"/>
  <c r="V858" i="3"/>
  <c r="U37" i="3"/>
  <c r="V37" i="3"/>
  <c r="U51" i="3"/>
  <c r="V51" i="3"/>
  <c r="U131" i="3"/>
  <c r="V131" i="3"/>
  <c r="U355" i="3"/>
  <c r="V355" i="3"/>
  <c r="U536" i="3"/>
  <c r="V536" i="3"/>
  <c r="U561" i="3"/>
  <c r="V561" i="3"/>
  <c r="U885" i="3"/>
  <c r="V885" i="3"/>
  <c r="U981" i="3"/>
  <c r="V981" i="3"/>
  <c r="U1144" i="3"/>
  <c r="V1144" i="3"/>
  <c r="AB130" i="3"/>
  <c r="AB129" i="3" s="1"/>
  <c r="U512" i="3"/>
  <c r="V512" i="3"/>
  <c r="U549" i="3"/>
  <c r="V549" i="3"/>
  <c r="U873" i="3"/>
  <c r="V873" i="3"/>
  <c r="U1052" i="3"/>
  <c r="V1052" i="3"/>
  <c r="U488" i="3"/>
  <c r="V488" i="3"/>
  <c r="U899" i="3"/>
  <c r="V899" i="3"/>
  <c r="U1018" i="3"/>
  <c r="V1018" i="3"/>
  <c r="U1030" i="3"/>
  <c r="V1030" i="3"/>
  <c r="U1081" i="3"/>
  <c r="V1081" i="3"/>
  <c r="U319" i="3"/>
  <c r="V319" i="3"/>
  <c r="U655" i="3"/>
  <c r="V655" i="3"/>
  <c r="U667" i="3"/>
  <c r="V667" i="3"/>
  <c r="U679" i="3"/>
  <c r="V679" i="3"/>
  <c r="U848" i="3"/>
  <c r="V848" i="3"/>
  <c r="U947" i="3"/>
  <c r="V947" i="3"/>
  <c r="AM59" i="2"/>
  <c r="AP59" i="2" s="1"/>
  <c r="AK94" i="2"/>
  <c r="AN94" i="2" s="1"/>
  <c r="AK105" i="2"/>
  <c r="AN105" i="2" s="1"/>
  <c r="AK144" i="2"/>
  <c r="AN144" i="2" s="1"/>
  <c r="S12" i="2"/>
  <c r="AM20" i="2"/>
  <c r="AP20" i="2" s="1"/>
  <c r="AK25" i="2"/>
  <c r="AN25" i="2" s="1"/>
  <c r="AK73" i="2"/>
  <c r="AN73" i="2" s="1"/>
  <c r="AK82" i="2"/>
  <c r="AN82" i="2" s="1"/>
  <c r="AK89" i="2"/>
  <c r="AN89" i="2" s="1"/>
  <c r="AK100" i="2"/>
  <c r="AN100" i="2" s="1"/>
  <c r="AM103" i="2"/>
  <c r="AP103" i="2" s="1"/>
  <c r="AA123" i="2"/>
  <c r="AK140" i="2"/>
  <c r="AN140" i="2" s="1"/>
  <c r="AM311" i="2"/>
  <c r="AP311" i="2" s="1"/>
  <c r="AM323" i="2"/>
  <c r="AP323" i="2" s="1"/>
  <c r="U12" i="1"/>
  <c r="AM13" i="1"/>
  <c r="AP13" i="1" s="1"/>
  <c r="AK64" i="2"/>
  <c r="AN64" i="2" s="1"/>
  <c r="U66" i="2"/>
  <c r="AM98" i="2"/>
  <c r="AP98" i="2" s="1"/>
  <c r="AK106" i="2"/>
  <c r="AN106" i="2" s="1"/>
  <c r="AA183" i="2"/>
  <c r="Y195" i="2"/>
  <c r="AA252" i="2"/>
  <c r="AK101" i="2"/>
  <c r="AN101" i="2" s="1"/>
  <c r="AK259" i="2"/>
  <c r="AN259" i="2" s="1"/>
  <c r="AK265" i="2"/>
  <c r="AN265" i="2" s="1"/>
  <c r="Y272" i="2"/>
  <c r="AK272" i="2"/>
  <c r="AN272" i="2" s="1"/>
  <c r="Y333" i="2"/>
  <c r="AK333" i="2"/>
  <c r="AN333" i="2" s="1"/>
  <c r="Y18" i="2"/>
  <c r="Y17" i="2" s="1"/>
  <c r="Y16" i="2" s="1"/>
  <c r="AK30" i="2"/>
  <c r="AN30" i="2" s="1"/>
  <c r="AK96" i="2"/>
  <c r="AN96" i="2" s="1"/>
  <c r="AK154" i="2"/>
  <c r="AN154" i="2" s="1"/>
  <c r="AK283" i="2"/>
  <c r="AN283" i="2" s="1"/>
  <c r="Y283" i="2"/>
  <c r="AK304" i="2"/>
  <c r="AN304" i="2" s="1"/>
  <c r="Y304" i="2"/>
  <c r="U130" i="2"/>
  <c r="U129" i="2" s="1"/>
  <c r="AL148" i="2"/>
  <c r="AO148" i="2" s="1"/>
  <c r="AK54" i="2"/>
  <c r="AN54" i="2" s="1"/>
  <c r="AK36" i="2"/>
  <c r="AN36" i="2" s="1"/>
  <c r="Y58" i="2"/>
  <c r="AL19" i="2"/>
  <c r="AO19" i="2" s="1"/>
  <c r="AK24" i="2"/>
  <c r="AN24" i="2" s="1"/>
  <c r="AL36" i="2"/>
  <c r="AO36" i="2" s="1"/>
  <c r="AK55" i="2"/>
  <c r="AN55" i="2" s="1"/>
  <c r="Z66" i="2"/>
  <c r="AK114" i="2"/>
  <c r="AN114" i="2" s="1"/>
  <c r="AK137" i="2"/>
  <c r="AN137" i="2" s="1"/>
  <c r="AL149" i="2"/>
  <c r="AO149" i="2" s="1"/>
  <c r="AM151" i="2"/>
  <c r="AP151" i="2" s="1"/>
  <c r="AM170" i="2"/>
  <c r="AP170" i="2" s="1"/>
  <c r="AK298" i="2"/>
  <c r="AN298" i="2" s="1"/>
  <c r="U18" i="2"/>
  <c r="AK27" i="2"/>
  <c r="AN27" i="2" s="1"/>
  <c r="AA60" i="2"/>
  <c r="AA59" i="2" s="1"/>
  <c r="AA93" i="2"/>
  <c r="AK109" i="2"/>
  <c r="AN109" i="2" s="1"/>
  <c r="AK125" i="2"/>
  <c r="AN125" i="2" s="1"/>
  <c r="AK175" i="2"/>
  <c r="AN175" i="2" s="1"/>
  <c r="AK184" i="2"/>
  <c r="AN184" i="2" s="1"/>
  <c r="AM187" i="2"/>
  <c r="AP187" i="2" s="1"/>
  <c r="AK189" i="2"/>
  <c r="AN189" i="2" s="1"/>
  <c r="AK45" i="2"/>
  <c r="AN45" i="2" s="1"/>
  <c r="AK21" i="2"/>
  <c r="AN21" i="2" s="1"/>
  <c r="AL27" i="2"/>
  <c r="AO27" i="2" s="1"/>
  <c r="U36" i="2"/>
  <c r="T58" i="2"/>
  <c r="AM67" i="2"/>
  <c r="AP67" i="2" s="1"/>
  <c r="AK104" i="2"/>
  <c r="AN104" i="2" s="1"/>
  <c r="AK120" i="2"/>
  <c r="AN120" i="2" s="1"/>
  <c r="AM123" i="2"/>
  <c r="AP123" i="2" s="1"/>
  <c r="AA164" i="2"/>
  <c r="AM192" i="2"/>
  <c r="AP192" i="2" s="1"/>
  <c r="AK68" i="2"/>
  <c r="AN68" i="2" s="1"/>
  <c r="AK126" i="2"/>
  <c r="AN126" i="2" s="1"/>
  <c r="AM1041" i="2"/>
  <c r="AP1041" i="2" s="1"/>
  <c r="U82" i="1"/>
  <c r="AA234" i="2"/>
  <c r="AK271" i="2"/>
  <c r="AN271" i="2" s="1"/>
  <c r="AK290" i="2"/>
  <c r="AN290" i="2" s="1"/>
  <c r="AK296" i="2"/>
  <c r="AN296" i="2" s="1"/>
  <c r="AK308" i="2"/>
  <c r="AN308" i="2" s="1"/>
  <c r="AA319" i="2"/>
  <c r="AM321" i="2"/>
  <c r="AP321" i="2" s="1"/>
  <c r="AK343" i="2"/>
  <c r="AN343" i="2" s="1"/>
  <c r="AK390" i="2"/>
  <c r="AN390" i="2" s="1"/>
  <c r="AK400" i="2"/>
  <c r="AN400" i="2" s="1"/>
  <c r="AK410" i="2"/>
  <c r="AN410" i="2" s="1"/>
  <c r="AM418" i="2"/>
  <c r="AP418" i="2" s="1"/>
  <c r="AK419" i="2"/>
  <c r="AN419" i="2" s="1"/>
  <c r="AM423" i="2"/>
  <c r="AP423" i="2" s="1"/>
  <c r="AK432" i="2"/>
  <c r="AN432" i="2" s="1"/>
  <c r="AK457" i="2"/>
  <c r="AN457" i="2" s="1"/>
  <c r="AK481" i="2"/>
  <c r="AN481" i="2" s="1"/>
  <c r="AA502" i="2"/>
  <c r="AM519" i="2"/>
  <c r="AP519" i="2" s="1"/>
  <c r="AA536" i="2"/>
  <c r="AM553" i="2"/>
  <c r="AP553" i="2" s="1"/>
  <c r="AA569" i="2"/>
  <c r="AM596" i="2"/>
  <c r="AP596" i="2" s="1"/>
  <c r="AA614" i="2"/>
  <c r="AM620" i="2"/>
  <c r="AP620" i="2" s="1"/>
  <c r="AK623" i="2"/>
  <c r="AN623" i="2" s="1"/>
  <c r="AK644" i="2"/>
  <c r="AN644" i="2" s="1"/>
  <c r="AK659" i="2"/>
  <c r="AN659" i="2" s="1"/>
  <c r="AK683" i="2"/>
  <c r="AN683" i="2" s="1"/>
  <c r="AK715" i="2"/>
  <c r="AN715" i="2" s="1"/>
  <c r="AK731" i="2"/>
  <c r="AN731" i="2" s="1"/>
  <c r="AK736" i="2"/>
  <c r="AN736" i="2" s="1"/>
  <c r="AK778" i="2"/>
  <c r="AN778" i="2" s="1"/>
  <c r="AM787" i="2"/>
  <c r="AP787" i="2" s="1"/>
  <c r="Y788" i="2"/>
  <c r="AK815" i="2"/>
  <c r="AN815" i="2" s="1"/>
  <c r="AM873" i="2"/>
  <c r="AP873" i="2" s="1"/>
  <c r="AK946" i="2"/>
  <c r="AN946" i="2" s="1"/>
  <c r="AA994" i="2"/>
  <c r="AA1050" i="2"/>
  <c r="AK1088" i="2"/>
  <c r="AN1088" i="2" s="1"/>
  <c r="AK36" i="1"/>
  <c r="AN36" i="1" s="1"/>
  <c r="AK97" i="1"/>
  <c r="AN97" i="1" s="1"/>
  <c r="AK127" i="1"/>
  <c r="AN127" i="1" s="1"/>
  <c r="AA185" i="1"/>
  <c r="AA228" i="1"/>
  <c r="AK259" i="1"/>
  <c r="AN259" i="1" s="1"/>
  <c r="AK334" i="1"/>
  <c r="AN334" i="1" s="1"/>
  <c r="AK609" i="2"/>
  <c r="AN609" i="2" s="1"/>
  <c r="AA625" i="2"/>
  <c r="AM792" i="2"/>
  <c r="AP792" i="2" s="1"/>
  <c r="AA812" i="2"/>
  <c r="AK831" i="2"/>
  <c r="AN831" i="2" s="1"/>
  <c r="Y850" i="2"/>
  <c r="AA863" i="2"/>
  <c r="AK893" i="2"/>
  <c r="AN893" i="2" s="1"/>
  <c r="Y898" i="2"/>
  <c r="AM969" i="2"/>
  <c r="AP969" i="2" s="1"/>
  <c r="AM997" i="2"/>
  <c r="AP997" i="2" s="1"/>
  <c r="AA1000" i="2"/>
  <c r="AM1054" i="2"/>
  <c r="AP1054" i="2" s="1"/>
  <c r="AA1136" i="2"/>
  <c r="AK1143" i="2"/>
  <c r="AN1143" i="2" s="1"/>
  <c r="AK30" i="1"/>
  <c r="AN30" i="1" s="1"/>
  <c r="AM67" i="1"/>
  <c r="AP67" i="1" s="1"/>
  <c r="AK143" i="1"/>
  <c r="AN143" i="1" s="1"/>
  <c r="AK213" i="1"/>
  <c r="AN213" i="1" s="1"/>
  <c r="AA350" i="2"/>
  <c r="AK364" i="2"/>
  <c r="AN364" i="2" s="1"/>
  <c r="AK420" i="2"/>
  <c r="AN420" i="2" s="1"/>
  <c r="AK429" i="2"/>
  <c r="AN429" i="2" s="1"/>
  <c r="AK768" i="2"/>
  <c r="AN768" i="2" s="1"/>
  <c r="AK821" i="2"/>
  <c r="AN821" i="2" s="1"/>
  <c r="AK1062" i="2"/>
  <c r="AN1062" i="2" s="1"/>
  <c r="AK106" i="1"/>
  <c r="AN106" i="1" s="1"/>
  <c r="AK132" i="1"/>
  <c r="AN132" i="1" s="1"/>
  <c r="AA221" i="1"/>
  <c r="AK471" i="2"/>
  <c r="AN471" i="2" s="1"/>
  <c r="AK509" i="2"/>
  <c r="AN509" i="2" s="1"/>
  <c r="AM584" i="2"/>
  <c r="AP584" i="2" s="1"/>
  <c r="Y587" i="2"/>
  <c r="AK738" i="2"/>
  <c r="AN738" i="2" s="1"/>
  <c r="Y914" i="2"/>
  <c r="Y959" i="2"/>
  <c r="Y1038" i="2"/>
  <c r="AK1129" i="2"/>
  <c r="AN1129" i="2" s="1"/>
  <c r="Y1135" i="2"/>
  <c r="AK1147" i="2"/>
  <c r="AN1147" i="2" s="1"/>
  <c r="Y115" i="1"/>
  <c r="AK184" i="1"/>
  <c r="AN184" i="1" s="1"/>
  <c r="AK282" i="1"/>
  <c r="AN282" i="1" s="1"/>
  <c r="AL217" i="2"/>
  <c r="AO217" i="2" s="1"/>
  <c r="AM270" i="2"/>
  <c r="AP270" i="2" s="1"/>
  <c r="AM291" i="2"/>
  <c r="AP291" i="2" s="1"/>
  <c r="AM307" i="2"/>
  <c r="AP307" i="2" s="1"/>
  <c r="AK309" i="2"/>
  <c r="AN309" i="2" s="1"/>
  <c r="AM313" i="2"/>
  <c r="AP313" i="2" s="1"/>
  <c r="AM330" i="2"/>
  <c r="AP330" i="2" s="1"/>
  <c r="AM335" i="2"/>
  <c r="AP335" i="2" s="1"/>
  <c r="Y349" i="2"/>
  <c r="AM374" i="2"/>
  <c r="AP374" i="2" s="1"/>
  <c r="AA393" i="2"/>
  <c r="AK503" i="2"/>
  <c r="AN503" i="2" s="1"/>
  <c r="AA505" i="2"/>
  <c r="AA546" i="2"/>
  <c r="AK603" i="2"/>
  <c r="AN603" i="2" s="1"/>
  <c r="AK613" i="2"/>
  <c r="AN613" i="2" s="1"/>
  <c r="AK615" i="2"/>
  <c r="AN615" i="2" s="1"/>
  <c r="AK632" i="2"/>
  <c r="AN632" i="2" s="1"/>
  <c r="AM643" i="2"/>
  <c r="AP643" i="2" s="1"/>
  <c r="AM658" i="2"/>
  <c r="AP658" i="2" s="1"/>
  <c r="AK669" i="2"/>
  <c r="AN669" i="2" s="1"/>
  <c r="AM682" i="2"/>
  <c r="AP682" i="2" s="1"/>
  <c r="AK698" i="2"/>
  <c r="AN698" i="2" s="1"/>
  <c r="AK710" i="2"/>
  <c r="AN710" i="2" s="1"/>
  <c r="AK723" i="2"/>
  <c r="AN723" i="2" s="1"/>
  <c r="AK728" i="2"/>
  <c r="AN728" i="2" s="1"/>
  <c r="Y748" i="2"/>
  <c r="Y758" i="2"/>
  <c r="Y768" i="2"/>
  <c r="AA843" i="2"/>
  <c r="AA853" i="2"/>
  <c r="AA885" i="2"/>
  <c r="AM903" i="2"/>
  <c r="AP903" i="2" s="1"/>
  <c r="AK924" i="2"/>
  <c r="AN924" i="2" s="1"/>
  <c r="AM937" i="2"/>
  <c r="AP937" i="2" s="1"/>
  <c r="AK953" i="2"/>
  <c r="AN953" i="2" s="1"/>
  <c r="AA969" i="2"/>
  <c r="AA1041" i="2"/>
  <c r="AA1054" i="2"/>
  <c r="AK1058" i="2"/>
  <c r="AN1058" i="2" s="1"/>
  <c r="AK1089" i="2"/>
  <c r="AN1089" i="2" s="1"/>
  <c r="AK1093" i="2"/>
  <c r="AN1093" i="2" s="1"/>
  <c r="Y1103" i="2"/>
  <c r="AM1151" i="2"/>
  <c r="AP1151" i="2" s="1"/>
  <c r="AK27" i="1"/>
  <c r="AN27" i="1" s="1"/>
  <c r="AM99" i="1"/>
  <c r="AP99" i="1" s="1"/>
  <c r="AA113" i="1"/>
  <c r="AM202" i="1"/>
  <c r="AP202" i="1" s="1"/>
  <c r="AK212" i="2"/>
  <c r="AN212" i="2" s="1"/>
  <c r="AK260" i="2"/>
  <c r="AN260" i="2" s="1"/>
  <c r="AK266" i="2"/>
  <c r="AN266" i="2" s="1"/>
  <c r="AM285" i="2"/>
  <c r="AP285" i="2" s="1"/>
  <c r="Y467" i="2"/>
  <c r="AK472" i="2"/>
  <c r="AN472" i="2" s="1"/>
  <c r="AK497" i="2"/>
  <c r="AN497" i="2" s="1"/>
  <c r="AA512" i="2"/>
  <c r="AA519" i="2"/>
  <c r="AA539" i="2"/>
  <c r="AA565" i="2"/>
  <c r="AM573" i="2"/>
  <c r="AP573" i="2" s="1"/>
  <c r="AA577" i="2"/>
  <c r="AM586" i="2"/>
  <c r="AP586" i="2" s="1"/>
  <c r="AM610" i="2"/>
  <c r="AP610" i="2" s="1"/>
  <c r="AM667" i="2"/>
  <c r="AP667" i="2" s="1"/>
  <c r="AM772" i="2"/>
  <c r="AP772" i="2" s="1"/>
  <c r="AM929" i="2"/>
  <c r="AP929" i="2" s="1"/>
  <c r="AK973" i="2"/>
  <c r="AN973" i="2" s="1"/>
  <c r="AA1012" i="2"/>
  <c r="AM1044" i="2"/>
  <c r="AP1044" i="2" s="1"/>
  <c r="AK1080" i="2"/>
  <c r="AN1080" i="2" s="1"/>
  <c r="Y1129" i="2"/>
  <c r="AL1155" i="2"/>
  <c r="AO1155" i="2" s="1"/>
  <c r="AL82" i="1"/>
  <c r="AO82" i="1" s="1"/>
  <c r="AK157" i="1"/>
  <c r="AN157" i="1" s="1"/>
  <c r="AM183" i="1"/>
  <c r="AP183" i="1" s="1"/>
  <c r="AA194" i="1"/>
  <c r="AK204" i="1"/>
  <c r="AN204" i="1" s="1"/>
  <c r="AK235" i="1"/>
  <c r="AN235" i="1" s="1"/>
  <c r="AA237" i="1"/>
  <c r="AA249" i="1"/>
  <c r="AK306" i="1"/>
  <c r="AN306" i="1" s="1"/>
  <c r="Y306" i="1"/>
  <c r="AK193" i="2"/>
  <c r="AN193" i="2" s="1"/>
  <c r="AK219" i="2"/>
  <c r="AN219" i="2" s="1"/>
  <c r="AA276" i="2"/>
  <c r="Y309" i="2"/>
  <c r="AK342" i="2"/>
  <c r="AN342" i="2" s="1"/>
  <c r="AK351" i="2"/>
  <c r="AN351" i="2" s="1"/>
  <c r="AK367" i="2"/>
  <c r="AN367" i="2" s="1"/>
  <c r="AK392" i="2"/>
  <c r="AN392" i="2" s="1"/>
  <c r="AK524" i="2"/>
  <c r="AN524" i="2" s="1"/>
  <c r="AA526" i="2"/>
  <c r="AA533" i="2"/>
  <c r="AM536" i="2"/>
  <c r="AP536" i="2" s="1"/>
  <c r="AA584" i="2"/>
  <c r="O581" i="2"/>
  <c r="AM600" i="2"/>
  <c r="AP600" i="2" s="1"/>
  <c r="Y603" i="2"/>
  <c r="AM612" i="2"/>
  <c r="AP612" i="2" s="1"/>
  <c r="AK617" i="2"/>
  <c r="AN617" i="2" s="1"/>
  <c r="AK626" i="2"/>
  <c r="AN626" i="2" s="1"/>
  <c r="AM637" i="2"/>
  <c r="AP637" i="2" s="1"/>
  <c r="AK641" i="2"/>
  <c r="AN641" i="2" s="1"/>
  <c r="AK671" i="2"/>
  <c r="AN671" i="2" s="1"/>
  <c r="AM722" i="2"/>
  <c r="AP722" i="2" s="1"/>
  <c r="Y723" i="2"/>
  <c r="AA782" i="2"/>
  <c r="AK801" i="2"/>
  <c r="AN801" i="2" s="1"/>
  <c r="AK872" i="2"/>
  <c r="AN872" i="2" s="1"/>
  <c r="AK895" i="2"/>
  <c r="AN895" i="2" s="1"/>
  <c r="AK930" i="2"/>
  <c r="AN930" i="2" s="1"/>
  <c r="AM939" i="2"/>
  <c r="AP939" i="2" s="1"/>
  <c r="AA981" i="2"/>
  <c r="AK1001" i="2"/>
  <c r="AN1001" i="2" s="1"/>
  <c r="AM1099" i="2"/>
  <c r="AP1099" i="2" s="1"/>
  <c r="AK29" i="1"/>
  <c r="AN29" i="1" s="1"/>
  <c r="AK70" i="1"/>
  <c r="AN70" i="1" s="1"/>
  <c r="AA211" i="1"/>
  <c r="AM228" i="1"/>
  <c r="AP228" i="1" s="1"/>
  <c r="AA337" i="1"/>
  <c r="AA486" i="2"/>
  <c r="AA1100" i="2"/>
  <c r="AA224" i="1"/>
  <c r="AA233" i="1"/>
  <c r="AK362" i="2"/>
  <c r="AN362" i="2" s="1"/>
  <c r="AK869" i="2"/>
  <c r="AN869" i="2" s="1"/>
  <c r="AK897" i="2"/>
  <c r="AN897" i="2" s="1"/>
  <c r="AA997" i="2"/>
  <c r="AK1040" i="2"/>
  <c r="AN1040" i="2" s="1"/>
  <c r="AK109" i="1"/>
  <c r="AN109" i="1" s="1"/>
  <c r="AK273" i="1"/>
  <c r="AN273" i="1" s="1"/>
  <c r="AM273" i="2"/>
  <c r="AP273" i="2" s="1"/>
  <c r="AA307" i="2"/>
  <c r="AM319" i="2"/>
  <c r="AP319" i="2" s="1"/>
  <c r="AK382" i="2"/>
  <c r="AN382" i="2" s="1"/>
  <c r="Y417" i="2"/>
  <c r="AK422" i="2"/>
  <c r="AN422" i="2" s="1"/>
  <c r="AK446" i="2"/>
  <c r="AN446" i="2" s="1"/>
  <c r="AA458" i="2"/>
  <c r="AK564" i="2"/>
  <c r="AN564" i="2" s="1"/>
  <c r="AM592" i="2"/>
  <c r="AP592" i="2" s="1"/>
  <c r="AM614" i="2"/>
  <c r="AP614" i="2" s="1"/>
  <c r="AK701" i="2"/>
  <c r="AN701" i="2" s="1"/>
  <c r="AM712" i="2"/>
  <c r="AP712" i="2" s="1"/>
  <c r="AK781" i="2"/>
  <c r="AN781" i="2" s="1"/>
  <c r="AK798" i="2"/>
  <c r="AN798" i="2" s="1"/>
  <c r="AM807" i="2"/>
  <c r="AP807" i="2" s="1"/>
  <c r="Y808" i="2"/>
  <c r="AK834" i="2"/>
  <c r="AN834" i="2" s="1"/>
  <c r="Y859" i="2"/>
  <c r="AM889" i="2"/>
  <c r="AP889" i="2" s="1"/>
  <c r="Y901" i="2"/>
  <c r="AL926" i="2"/>
  <c r="AO926" i="2" s="1"/>
  <c r="AK944" i="2"/>
  <c r="AN944" i="2" s="1"/>
  <c r="AL984" i="2"/>
  <c r="AO984" i="2" s="1"/>
  <c r="Y1007" i="2"/>
  <c r="AM1021" i="2"/>
  <c r="AP1021" i="2" s="1"/>
  <c r="AM1050" i="2"/>
  <c r="AP1050" i="2" s="1"/>
  <c r="AM1098" i="2"/>
  <c r="AP1098" i="2" s="1"/>
  <c r="AK54" i="1"/>
  <c r="AN54" i="1" s="1"/>
  <c r="N58" i="1"/>
  <c r="AA77" i="1"/>
  <c r="Y279" i="1"/>
  <c r="AK326" i="1"/>
  <c r="AN326" i="1" s="1"/>
  <c r="AA328" i="1"/>
  <c r="AM241" i="2"/>
  <c r="AP241" i="2" s="1"/>
  <c r="AM252" i="2"/>
  <c r="AP252" i="2" s="1"/>
  <c r="AK256" i="2"/>
  <c r="AN256" i="2" s="1"/>
  <c r="AA330" i="2"/>
  <c r="AA345" i="2"/>
  <c r="AK352" i="2"/>
  <c r="AN352" i="2" s="1"/>
  <c r="AK368" i="2"/>
  <c r="AN368" i="2" s="1"/>
  <c r="AA370" i="2"/>
  <c r="AK399" i="2"/>
  <c r="AN399" i="2" s="1"/>
  <c r="AK409" i="2"/>
  <c r="AN409" i="2" s="1"/>
  <c r="AM413" i="2"/>
  <c r="AP413" i="2" s="1"/>
  <c r="AK431" i="2"/>
  <c r="AN431" i="2" s="1"/>
  <c r="AM496" i="2"/>
  <c r="AP496" i="2" s="1"/>
  <c r="AK513" i="2"/>
  <c r="AN513" i="2" s="1"/>
  <c r="AA515" i="2"/>
  <c r="AA522" i="2"/>
  <c r="AA529" i="2"/>
  <c r="AM557" i="2"/>
  <c r="AP557" i="2" s="1"/>
  <c r="AK595" i="2"/>
  <c r="AN595" i="2" s="1"/>
  <c r="AM625" i="2"/>
  <c r="AP625" i="2" s="1"/>
  <c r="AK629" i="2"/>
  <c r="AN629" i="2" s="1"/>
  <c r="AK657" i="2"/>
  <c r="AN657" i="2" s="1"/>
  <c r="AM670" i="2"/>
  <c r="AP670" i="2" s="1"/>
  <c r="AK681" i="2"/>
  <c r="AN681" i="2" s="1"/>
  <c r="AM706" i="2"/>
  <c r="AP706" i="2" s="1"/>
  <c r="AA727" i="2"/>
  <c r="AM812" i="2"/>
  <c r="AP812" i="2" s="1"/>
  <c r="AK825" i="2"/>
  <c r="AN825" i="2" s="1"/>
  <c r="AA832" i="2"/>
  <c r="AK835" i="2"/>
  <c r="AN835" i="2" s="1"/>
  <c r="AM863" i="2"/>
  <c r="AP863" i="2" s="1"/>
  <c r="Y869" i="2"/>
  <c r="AK908" i="2"/>
  <c r="AN908" i="2" s="1"/>
  <c r="AK926" i="2"/>
  <c r="AN926" i="2" s="1"/>
  <c r="AM931" i="2"/>
  <c r="AP931" i="2" s="1"/>
  <c r="AA939" i="2"/>
  <c r="AK974" i="2"/>
  <c r="AN974" i="2" s="1"/>
  <c r="AK980" i="2"/>
  <c r="AN980" i="2" s="1"/>
  <c r="AK1013" i="2"/>
  <c r="AN1013" i="2" s="1"/>
  <c r="AA1024" i="2"/>
  <c r="AK1064" i="2"/>
  <c r="AN1064" i="2" s="1"/>
  <c r="AK1131" i="2"/>
  <c r="AN1131" i="2" s="1"/>
  <c r="AA1146" i="2"/>
  <c r="AL1150" i="2"/>
  <c r="AO1150" i="2" s="1"/>
  <c r="AA98" i="1"/>
  <c r="AM113" i="1"/>
  <c r="AP113" i="1" s="1"/>
  <c r="AK130" i="1"/>
  <c r="AN130" i="1" s="1"/>
  <c r="AK151" i="1"/>
  <c r="AN151" i="1" s="1"/>
  <c r="AM175" i="1"/>
  <c r="AP175" i="1" s="1"/>
  <c r="AK210" i="1"/>
  <c r="AN210" i="1" s="1"/>
  <c r="AA471" i="1"/>
  <c r="AK588" i="1"/>
  <c r="AN588" i="1" s="1"/>
  <c r="AK612" i="1"/>
  <c r="AN612" i="1" s="1"/>
  <c r="AM669" i="1"/>
  <c r="AP669" i="1" s="1"/>
  <c r="AA689" i="1"/>
  <c r="AA703" i="1"/>
  <c r="AA783" i="1"/>
  <c r="AA833" i="1"/>
  <c r="AA838" i="1"/>
  <c r="AM868" i="1"/>
  <c r="AP868" i="1" s="1"/>
  <c r="AK892" i="1"/>
  <c r="AN892" i="1" s="1"/>
  <c r="AK897" i="1"/>
  <c r="AN897" i="1" s="1"/>
  <c r="AK967" i="1"/>
  <c r="AN967" i="1" s="1"/>
  <c r="AK1013" i="1"/>
  <c r="AN1013" i="1" s="1"/>
  <c r="AA1079" i="1"/>
  <c r="AK1086" i="1"/>
  <c r="AN1086" i="1" s="1"/>
  <c r="AK1116" i="1"/>
  <c r="AN1116" i="1" s="1"/>
  <c r="AK1160" i="1"/>
  <c r="AN1160" i="1" s="1"/>
  <c r="AM1185" i="1"/>
  <c r="AP1185" i="1" s="1"/>
  <c r="AA1216" i="1"/>
  <c r="AK1225" i="1"/>
  <c r="AN1225" i="1" s="1"/>
  <c r="AK1229" i="1"/>
  <c r="AN1229" i="1" s="1"/>
  <c r="AK1233" i="1"/>
  <c r="AN1233" i="1" s="1"/>
  <c r="AK1302" i="1"/>
  <c r="AN1302" i="1" s="1"/>
  <c r="AA1336" i="1"/>
  <c r="AA798" i="1"/>
  <c r="AK921" i="1"/>
  <c r="AN921" i="1" s="1"/>
  <c r="AA1320" i="1"/>
  <c r="AK403" i="1"/>
  <c r="AN403" i="1" s="1"/>
  <c r="AK413" i="1"/>
  <c r="AN413" i="1" s="1"/>
  <c r="AK455" i="1"/>
  <c r="AN455" i="1" s="1"/>
  <c r="AK534" i="1"/>
  <c r="AN534" i="1" s="1"/>
  <c r="AK538" i="1"/>
  <c r="AN538" i="1" s="1"/>
  <c r="AK606" i="1"/>
  <c r="AN606" i="1" s="1"/>
  <c r="AK820" i="1"/>
  <c r="AN820" i="1" s="1"/>
  <c r="AK832" i="1"/>
  <c r="AN832" i="1" s="1"/>
  <c r="AK910" i="1"/>
  <c r="AN910" i="1" s="1"/>
  <c r="AA1081" i="1"/>
  <c r="AA1109" i="1"/>
  <c r="AK1123" i="1"/>
  <c r="AN1123" i="1" s="1"/>
  <c r="AK1315" i="1"/>
  <c r="AN1315" i="1" s="1"/>
  <c r="AK393" i="1"/>
  <c r="AN393" i="1" s="1"/>
  <c r="AK482" i="1"/>
  <c r="AN482" i="1" s="1"/>
  <c r="AK492" i="1"/>
  <c r="AN492" i="1" s="1"/>
  <c r="AK507" i="1"/>
  <c r="AN507" i="1" s="1"/>
  <c r="AM604" i="1"/>
  <c r="AP604" i="1" s="1"/>
  <c r="AA608" i="1"/>
  <c r="AK613" i="1"/>
  <c r="AN613" i="1" s="1"/>
  <c r="AM617" i="1"/>
  <c r="AP617" i="1" s="1"/>
  <c r="AM644" i="1"/>
  <c r="AP644" i="1" s="1"/>
  <c r="AK664" i="1"/>
  <c r="AN664" i="1" s="1"/>
  <c r="Y683" i="1"/>
  <c r="AK725" i="1"/>
  <c r="AN725" i="1" s="1"/>
  <c r="AK773" i="1"/>
  <c r="AN773" i="1" s="1"/>
  <c r="AK796" i="1"/>
  <c r="AN796" i="1" s="1"/>
  <c r="AM801" i="1"/>
  <c r="AP801" i="1" s="1"/>
  <c r="AK805" i="1"/>
  <c r="AN805" i="1" s="1"/>
  <c r="AK842" i="1"/>
  <c r="AN842" i="1" s="1"/>
  <c r="Y857" i="1"/>
  <c r="AA863" i="1"/>
  <c r="Y870" i="1"/>
  <c r="AK875" i="1"/>
  <c r="AN875" i="1" s="1"/>
  <c r="AM908" i="1"/>
  <c r="AP908" i="1" s="1"/>
  <c r="AK929" i="1"/>
  <c r="AN929" i="1" s="1"/>
  <c r="Y1008" i="1"/>
  <c r="AM1033" i="1"/>
  <c r="AP1033" i="1" s="1"/>
  <c r="AK1050" i="1"/>
  <c r="AN1050" i="1" s="1"/>
  <c r="AM1062" i="1"/>
  <c r="AP1062" i="1" s="1"/>
  <c r="AK1101" i="1"/>
  <c r="AN1101" i="1" s="1"/>
  <c r="AM1115" i="1"/>
  <c r="AP1115" i="1" s="1"/>
  <c r="AK1165" i="1"/>
  <c r="AN1165" i="1" s="1"/>
  <c r="AK1215" i="1"/>
  <c r="AN1215" i="1" s="1"/>
  <c r="AK1279" i="1"/>
  <c r="AN1279" i="1" s="1"/>
  <c r="AM1339" i="1"/>
  <c r="AP1339" i="1" s="1"/>
  <c r="AM1344" i="1"/>
  <c r="AP1344" i="1" s="1"/>
  <c r="R463" i="3"/>
  <c r="AM351" i="1"/>
  <c r="AP351" i="1" s="1"/>
  <c r="Y403" i="1"/>
  <c r="Y413" i="1"/>
  <c r="AM427" i="1"/>
  <c r="AP427" i="1" s="1"/>
  <c r="Y455" i="1"/>
  <c r="AK460" i="1"/>
  <c r="AN460" i="1" s="1"/>
  <c r="AM486" i="1"/>
  <c r="AP486" i="1" s="1"/>
  <c r="AM491" i="1"/>
  <c r="AP491" i="1" s="1"/>
  <c r="Y606" i="1"/>
  <c r="AM778" i="1"/>
  <c r="AP778" i="1" s="1"/>
  <c r="AM810" i="1"/>
  <c r="AP810" i="1" s="1"/>
  <c r="Y820" i="1"/>
  <c r="Y832" i="1"/>
  <c r="AK837" i="1"/>
  <c r="AN837" i="1" s="1"/>
  <c r="AK857" i="1"/>
  <c r="AN857" i="1" s="1"/>
  <c r="Y910" i="1"/>
  <c r="Y955" i="1"/>
  <c r="AK960" i="1"/>
  <c r="AN960" i="1" s="1"/>
  <c r="AM963" i="1"/>
  <c r="AP963" i="1" s="1"/>
  <c r="AK1018" i="1"/>
  <c r="AN1018" i="1" s="1"/>
  <c r="AK1024" i="1"/>
  <c r="AN1024" i="1" s="1"/>
  <c r="AM1040" i="1"/>
  <c r="AP1040" i="1" s="1"/>
  <c r="AM1085" i="1"/>
  <c r="AP1085" i="1" s="1"/>
  <c r="AM1100" i="1"/>
  <c r="AP1100" i="1" s="1"/>
  <c r="AK1108" i="1"/>
  <c r="AN1108" i="1" s="1"/>
  <c r="AA1137" i="1"/>
  <c r="AA1191" i="1"/>
  <c r="AK1262" i="1"/>
  <c r="AN1262" i="1" s="1"/>
  <c r="T463" i="3"/>
  <c r="AK266" i="1"/>
  <c r="AN266" i="1" s="1"/>
  <c r="AA274" i="1"/>
  <c r="AK300" i="1"/>
  <c r="AN300" i="1" s="1"/>
  <c r="AM325" i="1"/>
  <c r="AP325" i="1" s="1"/>
  <c r="AK366" i="1"/>
  <c r="AN366" i="1" s="1"/>
  <c r="AK383" i="1"/>
  <c r="AN383" i="1" s="1"/>
  <c r="Y393" i="1"/>
  <c r="AK415" i="1"/>
  <c r="AN415" i="1" s="1"/>
  <c r="AK493" i="1"/>
  <c r="AN493" i="1" s="1"/>
  <c r="AK502" i="1"/>
  <c r="AN502" i="1" s="1"/>
  <c r="Y507" i="1"/>
  <c r="AM583" i="1"/>
  <c r="AP583" i="1" s="1"/>
  <c r="AM587" i="1"/>
  <c r="AP587" i="1" s="1"/>
  <c r="AM611" i="1"/>
  <c r="AP611" i="1" s="1"/>
  <c r="AK646" i="1"/>
  <c r="AN646" i="1" s="1"/>
  <c r="Y664" i="1"/>
  <c r="AA723" i="1"/>
  <c r="AM726" i="1"/>
  <c r="AP726" i="1" s="1"/>
  <c r="AA786" i="1"/>
  <c r="AK790" i="1"/>
  <c r="AN790" i="1" s="1"/>
  <c r="AM795" i="1"/>
  <c r="AP795" i="1" s="1"/>
  <c r="AK797" i="1"/>
  <c r="AN797" i="1" s="1"/>
  <c r="Y875" i="1"/>
  <c r="AM878" i="1"/>
  <c r="AP878" i="1" s="1"/>
  <c r="AM883" i="1"/>
  <c r="AP883" i="1" s="1"/>
  <c r="AM914" i="1"/>
  <c r="AP914" i="1" s="1"/>
  <c r="AM933" i="1"/>
  <c r="AP933" i="1" s="1"/>
  <c r="AK939" i="1"/>
  <c r="AN939" i="1" s="1"/>
  <c r="AM994" i="1"/>
  <c r="AP994" i="1" s="1"/>
  <c r="AK1036" i="1"/>
  <c r="AN1036" i="1" s="1"/>
  <c r="Y1088" i="1"/>
  <c r="AA1093" i="1"/>
  <c r="AK1096" i="1"/>
  <c r="AN1096" i="1" s="1"/>
  <c r="AM1194" i="1"/>
  <c r="AP1194" i="1" s="1"/>
  <c r="AM1214" i="1"/>
  <c r="AP1214" i="1" s="1"/>
  <c r="AK1249" i="1"/>
  <c r="AN1249" i="1" s="1"/>
  <c r="AK1253" i="1"/>
  <c r="AN1253" i="1" s="1"/>
  <c r="AK1257" i="1"/>
  <c r="AN1257" i="1" s="1"/>
  <c r="AA1266" i="1"/>
  <c r="AM1268" i="1"/>
  <c r="AP1268" i="1" s="1"/>
  <c r="AK1289" i="1"/>
  <c r="AN1289" i="1" s="1"/>
  <c r="AK1293" i="1"/>
  <c r="AN1293" i="1" s="1"/>
  <c r="AK1297" i="1"/>
  <c r="AN1297" i="1" s="1"/>
  <c r="T916" i="3"/>
  <c r="U916" i="3"/>
  <c r="AM304" i="1"/>
  <c r="AP304" i="1" s="1"/>
  <c r="AA316" i="1"/>
  <c r="AM332" i="1"/>
  <c r="AP332" i="1" s="1"/>
  <c r="AK380" i="1"/>
  <c r="AN380" i="1" s="1"/>
  <c r="AM399" i="1"/>
  <c r="AP399" i="1" s="1"/>
  <c r="AM404" i="1"/>
  <c r="AP404" i="1" s="1"/>
  <c r="AM409" i="1"/>
  <c r="AP409" i="1" s="1"/>
  <c r="AM446" i="1"/>
  <c r="AP446" i="1" s="1"/>
  <c r="AM451" i="1"/>
  <c r="AP451" i="1" s="1"/>
  <c r="AK452" i="1"/>
  <c r="AN452" i="1" s="1"/>
  <c r="AM501" i="1"/>
  <c r="AP501" i="1" s="1"/>
  <c r="AM506" i="1"/>
  <c r="AP506" i="1" s="1"/>
  <c r="AK513" i="1"/>
  <c r="AN513" i="1" s="1"/>
  <c r="Y548" i="1"/>
  <c r="AK556" i="1"/>
  <c r="AN556" i="1" s="1"/>
  <c r="AM594" i="1"/>
  <c r="AP594" i="1" s="1"/>
  <c r="AL656" i="1"/>
  <c r="AO656" i="1" s="1"/>
  <c r="AK704" i="1"/>
  <c r="AN704" i="1" s="1"/>
  <c r="Y727" i="1"/>
  <c r="AA765" i="1"/>
  <c r="AM771" i="1"/>
  <c r="AP771" i="1" s="1"/>
  <c r="AK808" i="1"/>
  <c r="AN808" i="1" s="1"/>
  <c r="Y814" i="1"/>
  <c r="AM844" i="1"/>
  <c r="AP844" i="1" s="1"/>
  <c r="AK867" i="1"/>
  <c r="AN867" i="1" s="1"/>
  <c r="AA873" i="1"/>
  <c r="AM888" i="1"/>
  <c r="AP888" i="1" s="1"/>
  <c r="AM893" i="1"/>
  <c r="AP893" i="1" s="1"/>
  <c r="AK952" i="1"/>
  <c r="AN952" i="1" s="1"/>
  <c r="Y960" i="1"/>
  <c r="AK965" i="1"/>
  <c r="AN965" i="1" s="1"/>
  <c r="AM968" i="1"/>
  <c r="AP968" i="1" s="1"/>
  <c r="AM1004" i="1"/>
  <c r="AP1004" i="1" s="1"/>
  <c r="AK1015" i="1"/>
  <c r="AN1015" i="1" s="1"/>
  <c r="AK1038" i="1"/>
  <c r="AN1038" i="1" s="1"/>
  <c r="AK1060" i="1"/>
  <c r="AN1060" i="1" s="1"/>
  <c r="AA1062" i="1"/>
  <c r="AM1077" i="1"/>
  <c r="AP1077" i="1" s="1"/>
  <c r="AM1087" i="1"/>
  <c r="AP1087" i="1" s="1"/>
  <c r="AK1092" i="1"/>
  <c r="AN1092" i="1" s="1"/>
  <c r="AA1121" i="1"/>
  <c r="AM1140" i="1"/>
  <c r="AP1140" i="1" s="1"/>
  <c r="AM1173" i="1"/>
  <c r="AP1173" i="1" s="1"/>
  <c r="AA1212" i="1"/>
  <c r="Y1262" i="1"/>
  <c r="T1140" i="3"/>
  <c r="AA351" i="1"/>
  <c r="AK385" i="1"/>
  <c r="AN385" i="1" s="1"/>
  <c r="AA426" i="1"/>
  <c r="AK484" i="1"/>
  <c r="AN484" i="1" s="1"/>
  <c r="AL556" i="1"/>
  <c r="AO556" i="1" s="1"/>
  <c r="AK676" i="1"/>
  <c r="AN676" i="1" s="1"/>
  <c r="AK706" i="1"/>
  <c r="AN706" i="1" s="1"/>
  <c r="AA777" i="1"/>
  <c r="AA810" i="1"/>
  <c r="AK827" i="1"/>
  <c r="AN827" i="1" s="1"/>
  <c r="AK1068" i="1"/>
  <c r="AN1068" i="1" s="1"/>
  <c r="AM1110" i="1"/>
  <c r="AP1110" i="1" s="1"/>
  <c r="AA1286" i="1"/>
  <c r="R732" i="3"/>
  <c r="AK1049" i="1"/>
  <c r="AN1049" i="1" s="1"/>
  <c r="AA1214" i="1"/>
  <c r="AA1314" i="1"/>
  <c r="S1006" i="3"/>
  <c r="U1006" i="3"/>
  <c r="AA541" i="1"/>
  <c r="AK554" i="1"/>
  <c r="AN554" i="1" s="1"/>
  <c r="Y558" i="1"/>
  <c r="Y585" i="1"/>
  <c r="Y591" i="1"/>
  <c r="AK620" i="1"/>
  <c r="AN620" i="1" s="1"/>
  <c r="Y647" i="1"/>
  <c r="AK785" i="1"/>
  <c r="AN785" i="1" s="1"/>
  <c r="AK896" i="1"/>
  <c r="AN896" i="1" s="1"/>
  <c r="AA277" i="1"/>
  <c r="AK315" i="1"/>
  <c r="AN315" i="1" s="1"/>
  <c r="AA331" i="1"/>
  <c r="AK357" i="1"/>
  <c r="AN357" i="1" s="1"/>
  <c r="AK474" i="1"/>
  <c r="AN474" i="1" s="1"/>
  <c r="Y518" i="1"/>
  <c r="AK522" i="1"/>
  <c r="AN522" i="1" s="1"/>
  <c r="AA583" i="1"/>
  <c r="AK596" i="1"/>
  <c r="AN596" i="1" s="1"/>
  <c r="AM601" i="1"/>
  <c r="AP601" i="1" s="1"/>
  <c r="AA663" i="1"/>
  <c r="AM681" i="1"/>
  <c r="AP681" i="1" s="1"/>
  <c r="AK692" i="1"/>
  <c r="AN692" i="1" s="1"/>
  <c r="AA693" i="1"/>
  <c r="AM711" i="1"/>
  <c r="AP711" i="1" s="1"/>
  <c r="AK831" i="1"/>
  <c r="AN831" i="1" s="1"/>
  <c r="AM863" i="1"/>
  <c r="AP863" i="1" s="1"/>
  <c r="Y886" i="1"/>
  <c r="Y891" i="1"/>
  <c r="Y901" i="1"/>
  <c r="AM924" i="1"/>
  <c r="AP924" i="1" s="1"/>
  <c r="AK945" i="1"/>
  <c r="AN945" i="1" s="1"/>
  <c r="AM948" i="1"/>
  <c r="AP948" i="1" s="1"/>
  <c r="AK962" i="1"/>
  <c r="AN962" i="1" s="1"/>
  <c r="Y970" i="1"/>
  <c r="AK975" i="1"/>
  <c r="AN975" i="1" s="1"/>
  <c r="AA1014" i="1"/>
  <c r="AM1052" i="1"/>
  <c r="AP1052" i="1" s="1"/>
  <c r="AM1081" i="1"/>
  <c r="AP1081" i="1" s="1"/>
  <c r="AM1103" i="1"/>
  <c r="AP1103" i="1" s="1"/>
  <c r="AK1120" i="1"/>
  <c r="AN1120" i="1" s="1"/>
  <c r="AK1171" i="1"/>
  <c r="AN1171" i="1" s="1"/>
  <c r="AA1188" i="1"/>
  <c r="Y1278" i="1"/>
  <c r="AL1338" i="1"/>
  <c r="AO1338" i="1" s="1"/>
  <c r="Z1343" i="1"/>
  <c r="AM249" i="1"/>
  <c r="AP249" i="1" s="1"/>
  <c r="AA271" i="1"/>
  <c r="AA319" i="1"/>
  <c r="AM374" i="1"/>
  <c r="AP374" i="1" s="1"/>
  <c r="AM384" i="1"/>
  <c r="AP384" i="1" s="1"/>
  <c r="AA399" i="1"/>
  <c r="AA409" i="1"/>
  <c r="AA456" i="1"/>
  <c r="AK478" i="1"/>
  <c r="AN478" i="1" s="1"/>
  <c r="AK527" i="1"/>
  <c r="AN527" i="1" s="1"/>
  <c r="AK555" i="1"/>
  <c r="AN555" i="1" s="1"/>
  <c r="AA594" i="1"/>
  <c r="AK610" i="1"/>
  <c r="AN610" i="1" s="1"/>
  <c r="AM632" i="1"/>
  <c r="AP632" i="1" s="1"/>
  <c r="AK634" i="1"/>
  <c r="AN634" i="1" s="1"/>
  <c r="AM648" i="1"/>
  <c r="AP648" i="1" s="1"/>
  <c r="AM685" i="1"/>
  <c r="AP685" i="1" s="1"/>
  <c r="AK695" i="1"/>
  <c r="AN695" i="1" s="1"/>
  <c r="AA714" i="1"/>
  <c r="AA720" i="1"/>
  <c r="AM723" i="1"/>
  <c r="AP723" i="1" s="1"/>
  <c r="AA726" i="1"/>
  <c r="AK738" i="1"/>
  <c r="AN738" i="1" s="1"/>
  <c r="AK809" i="1"/>
  <c r="AN809" i="1" s="1"/>
  <c r="AM822" i="1"/>
  <c r="AP822" i="1" s="1"/>
  <c r="AK846" i="1"/>
  <c r="AN846" i="1" s="1"/>
  <c r="AK874" i="1"/>
  <c r="AN874" i="1" s="1"/>
  <c r="Y896" i="1"/>
  <c r="AK902" i="1"/>
  <c r="AN902" i="1" s="1"/>
  <c r="AK993" i="1"/>
  <c r="AN993" i="1" s="1"/>
  <c r="AA1019" i="1"/>
  <c r="AK1041" i="1"/>
  <c r="AN1041" i="1" s="1"/>
  <c r="AK1054" i="1"/>
  <c r="AN1054" i="1" s="1"/>
  <c r="AK1133" i="1"/>
  <c r="AN1133" i="1" s="1"/>
  <c r="AM1143" i="1"/>
  <c r="AP1143" i="1" s="1"/>
  <c r="AK1159" i="1"/>
  <c r="AN1159" i="1" s="1"/>
  <c r="AK1207" i="1"/>
  <c r="AN1207" i="1" s="1"/>
  <c r="AK1238" i="1"/>
  <c r="AN1238" i="1" s="1"/>
  <c r="AK1242" i="1"/>
  <c r="AN1242" i="1" s="1"/>
  <c r="AK1246" i="1"/>
  <c r="AN1246" i="1" s="1"/>
  <c r="AK1298" i="1"/>
  <c r="AN1298" i="1" s="1"/>
  <c r="AB36" i="3"/>
  <c r="T921" i="3"/>
  <c r="U921" i="3"/>
  <c r="AM13" i="2"/>
  <c r="AP13" i="2" s="1"/>
  <c r="U12" i="2"/>
  <c r="AM14" i="2"/>
  <c r="AP14" i="2" s="1"/>
  <c r="AM19" i="2"/>
  <c r="AP19" i="2" s="1"/>
  <c r="AA20" i="2"/>
  <c r="AA19" i="2" s="1"/>
  <c r="T35" i="2"/>
  <c r="T34" i="2" s="1"/>
  <c r="AK42" i="2"/>
  <c r="AN42" i="2" s="1"/>
  <c r="AK49" i="2"/>
  <c r="AN49" i="2" s="1"/>
  <c r="AM51" i="2"/>
  <c r="AP51" i="2" s="1"/>
  <c r="AK65" i="2"/>
  <c r="AN65" i="2" s="1"/>
  <c r="AK71" i="2"/>
  <c r="AN71" i="2" s="1"/>
  <c r="Y81" i="2"/>
  <c r="Y84" i="2"/>
  <c r="Y90" i="2"/>
  <c r="Y94" i="2"/>
  <c r="Y100" i="2"/>
  <c r="Y104" i="2"/>
  <c r="Y110" i="2"/>
  <c r="Y114" i="2"/>
  <c r="Y120" i="2"/>
  <c r="Y124" i="2"/>
  <c r="AK135" i="2"/>
  <c r="AN135" i="2" s="1"/>
  <c r="Y137" i="2"/>
  <c r="Z130" i="2"/>
  <c r="Z129" i="2" s="1"/>
  <c r="AK141" i="2"/>
  <c r="AN141" i="2" s="1"/>
  <c r="Y143" i="2"/>
  <c r="AA152" i="2"/>
  <c r="AK159" i="2"/>
  <c r="AN159" i="2" s="1"/>
  <c r="AK162" i="2"/>
  <c r="AN162" i="2" s="1"/>
  <c r="Y188" i="2"/>
  <c r="AK188" i="2"/>
  <c r="AN188" i="2" s="1"/>
  <c r="Y217" i="2"/>
  <c r="AM234" i="2"/>
  <c r="AP234" i="2" s="1"/>
  <c r="AK244" i="2"/>
  <c r="AN244" i="2" s="1"/>
  <c r="Y244" i="2"/>
  <c r="Y277" i="2"/>
  <c r="AM294" i="2"/>
  <c r="AP294" i="2" s="1"/>
  <c r="AK295" i="2"/>
  <c r="AN295" i="2" s="1"/>
  <c r="Y295" i="2"/>
  <c r="AK377" i="2"/>
  <c r="AN377" i="2" s="1"/>
  <c r="Y377" i="2"/>
  <c r="AK385" i="2"/>
  <c r="AN385" i="2" s="1"/>
  <c r="Y385" i="2"/>
  <c r="Y456" i="2"/>
  <c r="AK456" i="2"/>
  <c r="AN456" i="2" s="1"/>
  <c r="AA496" i="2"/>
  <c r="Y491" i="2"/>
  <c r="AM709" i="2"/>
  <c r="AP709" i="2" s="1"/>
  <c r="Y829" i="2"/>
  <c r="AK829" i="2"/>
  <c r="AN829" i="2" s="1"/>
  <c r="Y839" i="2"/>
  <c r="AK839" i="2"/>
  <c r="AN839" i="2" s="1"/>
  <c r="AK849" i="2"/>
  <c r="AN849" i="2" s="1"/>
  <c r="Y849" i="2"/>
  <c r="O217" i="2"/>
  <c r="AM218" i="2"/>
  <c r="AP218" i="2" s="1"/>
  <c r="AK718" i="2"/>
  <c r="AN718" i="2" s="1"/>
  <c r="Y718" i="2"/>
  <c r="AM44" i="2"/>
  <c r="AP44" i="2" s="1"/>
  <c r="AM60" i="2"/>
  <c r="AP60" i="2" s="1"/>
  <c r="O66" i="2"/>
  <c r="AA72" i="2"/>
  <c r="AA66" i="2" s="1"/>
  <c r="AK158" i="2"/>
  <c r="AN158" i="2" s="1"/>
  <c r="AK528" i="2"/>
  <c r="AN528" i="2" s="1"/>
  <c r="Y528" i="2"/>
  <c r="AK574" i="2"/>
  <c r="AN574" i="2" s="1"/>
  <c r="Y574" i="2"/>
  <c r="AK619" i="2"/>
  <c r="AN619" i="2" s="1"/>
  <c r="Y619" i="2"/>
  <c r="AK662" i="2"/>
  <c r="AN662" i="2" s="1"/>
  <c r="Y662" i="2"/>
  <c r="AM664" i="2"/>
  <c r="AP664" i="2" s="1"/>
  <c r="AK180" i="1"/>
  <c r="AN180" i="1" s="1"/>
  <c r="Y180" i="1"/>
  <c r="AK22" i="2"/>
  <c r="AN22" i="2" s="1"/>
  <c r="AM28" i="2"/>
  <c r="AP28" i="2" s="1"/>
  <c r="Y30" i="2"/>
  <c r="AK46" i="2"/>
  <c r="AN46" i="2" s="1"/>
  <c r="AK56" i="2"/>
  <c r="AN56" i="2" s="1"/>
  <c r="Y62" i="2"/>
  <c r="AK66" i="2"/>
  <c r="AN66" i="2" s="1"/>
  <c r="AK70" i="2"/>
  <c r="AN70" i="2" s="1"/>
  <c r="AK76" i="2"/>
  <c r="AN76" i="2" s="1"/>
  <c r="AK87" i="2"/>
  <c r="AN87" i="2" s="1"/>
  <c r="AK97" i="2"/>
  <c r="AN97" i="2" s="1"/>
  <c r="AK107" i="2"/>
  <c r="AN107" i="2" s="1"/>
  <c r="AK117" i="2"/>
  <c r="AN117" i="2" s="1"/>
  <c r="AK127" i="2"/>
  <c r="AN127" i="2" s="1"/>
  <c r="AK132" i="2"/>
  <c r="AN132" i="2" s="1"/>
  <c r="Y134" i="2"/>
  <c r="Z149" i="2"/>
  <c r="AK329" i="2"/>
  <c r="AN329" i="2" s="1"/>
  <c r="Y329" i="2"/>
  <c r="AM355" i="2"/>
  <c r="AP355" i="2" s="1"/>
  <c r="Y391" i="2"/>
  <c r="AK391" i="2"/>
  <c r="AN391" i="2" s="1"/>
  <c r="AK462" i="2"/>
  <c r="AN462" i="2" s="1"/>
  <c r="AK674" i="2"/>
  <c r="AN674" i="2" s="1"/>
  <c r="Y674" i="2"/>
  <c r="AM676" i="2"/>
  <c r="AP676" i="2" s="1"/>
  <c r="AK965" i="2"/>
  <c r="AN965" i="2" s="1"/>
  <c r="Y965" i="2"/>
  <c r="AK793" i="2"/>
  <c r="AN793" i="2" s="1"/>
  <c r="Y793" i="2"/>
  <c r="T18" i="2"/>
  <c r="T17" i="2" s="1"/>
  <c r="AK50" i="2"/>
  <c r="AN50" i="2" s="1"/>
  <c r="Y52" i="2"/>
  <c r="Y54" i="2"/>
  <c r="AL66" i="2"/>
  <c r="AO66" i="2" s="1"/>
  <c r="Y80" i="2"/>
  <c r="Y85" i="2"/>
  <c r="Y89" i="2"/>
  <c r="Y95" i="2"/>
  <c r="Y99" i="2"/>
  <c r="Y105" i="2"/>
  <c r="Y109" i="2"/>
  <c r="Y115" i="2"/>
  <c r="Y119" i="2"/>
  <c r="Y125" i="2"/>
  <c r="AL129" i="2"/>
  <c r="AO129" i="2" s="1"/>
  <c r="AK136" i="2"/>
  <c r="AN136" i="2" s="1"/>
  <c r="AM138" i="2"/>
  <c r="AP138" i="2" s="1"/>
  <c r="Y142" i="2"/>
  <c r="Y144" i="2"/>
  <c r="AM156" i="2"/>
  <c r="AP156" i="2" s="1"/>
  <c r="AM160" i="2"/>
  <c r="AP160" i="2" s="1"/>
  <c r="AK201" i="2"/>
  <c r="AN201" i="2" s="1"/>
  <c r="Y201" i="2"/>
  <c r="Y271" i="2"/>
  <c r="AK286" i="2"/>
  <c r="AN286" i="2" s="1"/>
  <c r="Y286" i="2"/>
  <c r="AM590" i="2"/>
  <c r="AP590" i="2" s="1"/>
  <c r="AK1026" i="2"/>
  <c r="AN1026" i="2" s="1"/>
  <c r="Y1026" i="2"/>
  <c r="AK437" i="2"/>
  <c r="AN437" i="2" s="1"/>
  <c r="Y437" i="2"/>
  <c r="AK32" i="2"/>
  <c r="AN32" i="2" s="1"/>
  <c r="Y22" i="2"/>
  <c r="AK31" i="2"/>
  <c r="AN31" i="2" s="1"/>
  <c r="AM37" i="2"/>
  <c r="AP37" i="2" s="1"/>
  <c r="Y36" i="2"/>
  <c r="Y35" i="2" s="1"/>
  <c r="Y34" i="2" s="1"/>
  <c r="Y15" i="2" s="1"/>
  <c r="AK47" i="2"/>
  <c r="AN47" i="2" s="1"/>
  <c r="AA51" i="2"/>
  <c r="Y56" i="2"/>
  <c r="N58" i="2"/>
  <c r="N35" i="2" s="1"/>
  <c r="N34" i="2" s="1"/>
  <c r="N15" i="2" s="1"/>
  <c r="Y76" i="2"/>
  <c r="AK78" i="2"/>
  <c r="AN78" i="2" s="1"/>
  <c r="AL82" i="2"/>
  <c r="AO82" i="2" s="1"/>
  <c r="AM83" i="2"/>
  <c r="AP83" i="2" s="1"/>
  <c r="Y87" i="2"/>
  <c r="AA88" i="2"/>
  <c r="AK91" i="2"/>
  <c r="AN91" i="2" s="1"/>
  <c r="AM93" i="2"/>
  <c r="AP93" i="2" s="1"/>
  <c r="Y97" i="2"/>
  <c r="AA98" i="2"/>
  <c r="AA108" i="2"/>
  <c r="AA118" i="2"/>
  <c r="AM131" i="2"/>
  <c r="AP131" i="2" s="1"/>
  <c r="AK133" i="2"/>
  <c r="AN133" i="2" s="1"/>
  <c r="AK139" i="2"/>
  <c r="AN139" i="2" s="1"/>
  <c r="AK157" i="2"/>
  <c r="AN157" i="2" s="1"/>
  <c r="AA168" i="2"/>
  <c r="AA170" i="2"/>
  <c r="AK171" i="2"/>
  <c r="AN171" i="2" s="1"/>
  <c r="AK176" i="2"/>
  <c r="AN176" i="2" s="1"/>
  <c r="AK178" i="2"/>
  <c r="AN178" i="2" s="1"/>
  <c r="AM226" i="2"/>
  <c r="AP226" i="2" s="1"/>
  <c r="AK236" i="2"/>
  <c r="AN236" i="2" s="1"/>
  <c r="Y284" i="2"/>
  <c r="AK284" i="2"/>
  <c r="AN284" i="2" s="1"/>
  <c r="AK301" i="2"/>
  <c r="AN301" i="2" s="1"/>
  <c r="AK359" i="2"/>
  <c r="AN359" i="2" s="1"/>
  <c r="Y359" i="2"/>
  <c r="AL130" i="2"/>
  <c r="AO130" i="2" s="1"/>
  <c r="AK207" i="2"/>
  <c r="AN207" i="2" s="1"/>
  <c r="Y207" i="2"/>
  <c r="Y248" i="2"/>
  <c r="AK248" i="2"/>
  <c r="AN248" i="2" s="1"/>
  <c r="Y298" i="2"/>
  <c r="AK387" i="2"/>
  <c r="AN387" i="2" s="1"/>
  <c r="Y387" i="2"/>
  <c r="AM594" i="2"/>
  <c r="AP594" i="2" s="1"/>
  <c r="AK87" i="1"/>
  <c r="AN87" i="1" s="1"/>
  <c r="Y87" i="1"/>
  <c r="Z13" i="2"/>
  <c r="Z12" i="2" s="1"/>
  <c r="Z11" i="2" s="1"/>
  <c r="Z10" i="2" s="1"/>
  <c r="Y31" i="2"/>
  <c r="Z36" i="2"/>
  <c r="AK38" i="2"/>
  <c r="AN38" i="2" s="1"/>
  <c r="Y47" i="2"/>
  <c r="AL59" i="2"/>
  <c r="AO59" i="2" s="1"/>
  <c r="AK61" i="2"/>
  <c r="AN61" i="2" s="1"/>
  <c r="AK75" i="2"/>
  <c r="AN75" i="2" s="1"/>
  <c r="AK79" i="2"/>
  <c r="AN79" i="2" s="1"/>
  <c r="Z82" i="2"/>
  <c r="Z58" i="2" s="1"/>
  <c r="AK92" i="2"/>
  <c r="AN92" i="2" s="1"/>
  <c r="AK102" i="2"/>
  <c r="AN102" i="2" s="1"/>
  <c r="AK112" i="2"/>
  <c r="AN112" i="2" s="1"/>
  <c r="AK122" i="2"/>
  <c r="AN122" i="2" s="1"/>
  <c r="AK128" i="2"/>
  <c r="AN128" i="2" s="1"/>
  <c r="Y133" i="2"/>
  <c r="Y139" i="2"/>
  <c r="O149" i="2"/>
  <c r="AK155" i="2"/>
  <c r="AN155" i="2" s="1"/>
  <c r="AK165" i="2"/>
  <c r="AN165" i="2" s="1"/>
  <c r="O191" i="2"/>
  <c r="AM213" i="2"/>
  <c r="AP213" i="2" s="1"/>
  <c r="AM279" i="2"/>
  <c r="AP279" i="2" s="1"/>
  <c r="AK477" i="2"/>
  <c r="AN477" i="2" s="1"/>
  <c r="Y477" i="2"/>
  <c r="AK186" i="2"/>
  <c r="AN186" i="2" s="1"/>
  <c r="AK190" i="2"/>
  <c r="AN190" i="2" s="1"/>
  <c r="U191" i="2"/>
  <c r="AM191" i="2" s="1"/>
  <c r="AP191" i="2" s="1"/>
  <c r="AK202" i="2"/>
  <c r="AN202" i="2" s="1"/>
  <c r="AA203" i="2"/>
  <c r="AK208" i="2"/>
  <c r="AN208" i="2" s="1"/>
  <c r="AA209" i="2"/>
  <c r="Z191" i="2"/>
  <c r="AK224" i="2"/>
  <c r="AN224" i="2" s="1"/>
  <c r="Z217" i="2"/>
  <c r="AK262" i="2"/>
  <c r="AN262" i="2" s="1"/>
  <c r="AA267" i="2"/>
  <c r="AK292" i="2"/>
  <c r="AN292" i="2" s="1"/>
  <c r="AA303" i="2"/>
  <c r="AA340" i="2"/>
  <c r="AK369" i="2"/>
  <c r="AN369" i="2" s="1"/>
  <c r="AM383" i="2"/>
  <c r="AP383" i="2" s="1"/>
  <c r="AK401" i="2"/>
  <c r="AN401" i="2" s="1"/>
  <c r="AK411" i="2"/>
  <c r="AN411" i="2" s="1"/>
  <c r="AA443" i="2"/>
  <c r="AK445" i="2"/>
  <c r="AN445" i="2" s="1"/>
  <c r="AM458" i="2"/>
  <c r="AP458" i="2" s="1"/>
  <c r="AK483" i="2"/>
  <c r="AN483" i="2" s="1"/>
  <c r="AK489" i="2"/>
  <c r="AN489" i="2" s="1"/>
  <c r="Z491" i="2"/>
  <c r="AK506" i="2"/>
  <c r="AN506" i="2" s="1"/>
  <c r="AM508" i="2"/>
  <c r="AP508" i="2" s="1"/>
  <c r="AK543" i="2"/>
  <c r="AN543" i="2" s="1"/>
  <c r="AK567" i="2"/>
  <c r="AN567" i="2" s="1"/>
  <c r="AK572" i="2"/>
  <c r="AN572" i="2" s="1"/>
  <c r="AK579" i="2"/>
  <c r="AN579" i="2" s="1"/>
  <c r="U581" i="2"/>
  <c r="AM581" i="2" s="1"/>
  <c r="AP581" i="2" s="1"/>
  <c r="AK583" i="2"/>
  <c r="AN583" i="2" s="1"/>
  <c r="AM588" i="2"/>
  <c r="AP588" i="2" s="1"/>
  <c r="AA596" i="2"/>
  <c r="AA618" i="2"/>
  <c r="AA622" i="2"/>
  <c r="AA628" i="2"/>
  <c r="AA634" i="2"/>
  <c r="AA640" i="2"/>
  <c r="AA646" i="2"/>
  <c r="AK650" i="2"/>
  <c r="AN650" i="2" s="1"/>
  <c r="AK711" i="2"/>
  <c r="AN711" i="2" s="1"/>
  <c r="AA717" i="2"/>
  <c r="AK721" i="2"/>
  <c r="AN721" i="2" s="1"/>
  <c r="AK783" i="2"/>
  <c r="AN783" i="2" s="1"/>
  <c r="Y783" i="2"/>
  <c r="AK791" i="2"/>
  <c r="AN791" i="2" s="1"/>
  <c r="Y819" i="2"/>
  <c r="AK819" i="2"/>
  <c r="AN819" i="2" s="1"/>
  <c r="AK913" i="2"/>
  <c r="AN913" i="2" s="1"/>
  <c r="Y913" i="2"/>
  <c r="AK948" i="2"/>
  <c r="AN948" i="2" s="1"/>
  <c r="AK990" i="2"/>
  <c r="AN990" i="2" s="1"/>
  <c r="Y990" i="2"/>
  <c r="AK1121" i="2"/>
  <c r="AN1121" i="2" s="1"/>
  <c r="Y1121" i="2"/>
  <c r="AA44" i="1"/>
  <c r="Y36" i="1"/>
  <c r="AK59" i="1"/>
  <c r="AN59" i="1" s="1"/>
  <c r="S58" i="1"/>
  <c r="AK58" i="1" s="1"/>
  <c r="AN58" i="1" s="1"/>
  <c r="AK75" i="1"/>
  <c r="AN75" i="1" s="1"/>
  <c r="Y75" i="1"/>
  <c r="AK203" i="1"/>
  <c r="AN203" i="1" s="1"/>
  <c r="Y203" i="1"/>
  <c r="AM473" i="2"/>
  <c r="AP473" i="2" s="1"/>
  <c r="AK773" i="2"/>
  <c r="AN773" i="2" s="1"/>
  <c r="Y773" i="2"/>
  <c r="Y809" i="2"/>
  <c r="AK809" i="2"/>
  <c r="AN809" i="2" s="1"/>
  <c r="AK847" i="2"/>
  <c r="AN847" i="2" s="1"/>
  <c r="Y847" i="2"/>
  <c r="AK1066" i="2"/>
  <c r="AN1066" i="2" s="1"/>
  <c r="Y1066" i="2"/>
  <c r="AA166" i="1"/>
  <c r="Z164" i="1"/>
  <c r="Y438" i="1"/>
  <c r="AK438" i="1"/>
  <c r="AN438" i="1" s="1"/>
  <c r="Y1338" i="1"/>
  <c r="AA1339" i="1"/>
  <c r="Y180" i="2"/>
  <c r="AK182" i="2"/>
  <c r="AN182" i="2" s="1"/>
  <c r="Y186" i="2"/>
  <c r="Y190" i="2"/>
  <c r="AK199" i="2"/>
  <c r="AN199" i="2" s="1"/>
  <c r="Y191" i="2"/>
  <c r="AK205" i="2"/>
  <c r="AN205" i="2" s="1"/>
  <c r="AK216" i="2"/>
  <c r="AN216" i="2" s="1"/>
  <c r="AK220" i="2"/>
  <c r="AN220" i="2" s="1"/>
  <c r="AM230" i="2"/>
  <c r="AP230" i="2" s="1"/>
  <c r="Y236" i="2"/>
  <c r="Y240" i="2"/>
  <c r="AA313" i="2"/>
  <c r="AK316" i="2"/>
  <c r="AN316" i="2" s="1"/>
  <c r="AA321" i="2"/>
  <c r="AA360" i="2"/>
  <c r="AK394" i="2"/>
  <c r="AN394" i="2" s="1"/>
  <c r="AA398" i="2"/>
  <c r="AA408" i="2"/>
  <c r="AA418" i="2"/>
  <c r="AA428" i="2"/>
  <c r="AA453" i="2"/>
  <c r="AK464" i="2"/>
  <c r="AN464" i="2" s="1"/>
  <c r="AK494" i="2"/>
  <c r="AN494" i="2" s="1"/>
  <c r="AK500" i="2"/>
  <c r="AN500" i="2" s="1"/>
  <c r="AK535" i="2"/>
  <c r="AN535" i="2" s="1"/>
  <c r="AK551" i="2"/>
  <c r="AN551" i="2" s="1"/>
  <c r="AK556" i="2"/>
  <c r="AN556" i="2" s="1"/>
  <c r="AK563" i="2"/>
  <c r="AN563" i="2" s="1"/>
  <c r="AK570" i="2"/>
  <c r="AN570" i="2" s="1"/>
  <c r="AA612" i="2"/>
  <c r="Y714" i="2"/>
  <c r="AK714" i="2"/>
  <c r="AN714" i="2" s="1"/>
  <c r="AK733" i="2"/>
  <c r="AN733" i="2" s="1"/>
  <c r="Y733" i="2"/>
  <c r="AK743" i="2"/>
  <c r="AN743" i="2" s="1"/>
  <c r="Y743" i="2"/>
  <c r="AK753" i="2"/>
  <c r="AN753" i="2" s="1"/>
  <c r="Y753" i="2"/>
  <c r="AK763" i="2"/>
  <c r="AN763" i="2" s="1"/>
  <c r="Y763" i="2"/>
  <c r="Y799" i="2"/>
  <c r="AK799" i="2"/>
  <c r="AN799" i="2" s="1"/>
  <c r="Y880" i="2"/>
  <c r="AK880" i="2"/>
  <c r="AN880" i="2" s="1"/>
  <c r="AK1014" i="2"/>
  <c r="AN1014" i="2" s="1"/>
  <c r="Y1014" i="2"/>
  <c r="AK1108" i="2"/>
  <c r="AN1108" i="2" s="1"/>
  <c r="AK982" i="1"/>
  <c r="AN982" i="1" s="1"/>
  <c r="Y982" i="1"/>
  <c r="AA1100" i="1"/>
  <c r="Z1096" i="1"/>
  <c r="Y1250" i="1"/>
  <c r="AK1250" i="1"/>
  <c r="AN1250" i="1" s="1"/>
  <c r="Y1258" i="1"/>
  <c r="AK1258" i="1"/>
  <c r="AN1258" i="1" s="1"/>
  <c r="AK163" i="2"/>
  <c r="AN163" i="2" s="1"/>
  <c r="AK167" i="2"/>
  <c r="AN167" i="2" s="1"/>
  <c r="AK169" i="2"/>
  <c r="AN169" i="2" s="1"/>
  <c r="AM172" i="2"/>
  <c r="AP172" i="2" s="1"/>
  <c r="AM174" i="2"/>
  <c r="AP174" i="2" s="1"/>
  <c r="AA179" i="2"/>
  <c r="AM222" i="2"/>
  <c r="AP222" i="2" s="1"/>
  <c r="AM238" i="2"/>
  <c r="AP238" i="2" s="1"/>
  <c r="AM258" i="2"/>
  <c r="AP258" i="2" s="1"/>
  <c r="AK314" i="2"/>
  <c r="AN314" i="2" s="1"/>
  <c r="AK322" i="2"/>
  <c r="AN322" i="2" s="1"/>
  <c r="AK324" i="2"/>
  <c r="AN324" i="2" s="1"/>
  <c r="Y332" i="2"/>
  <c r="AK334" i="2"/>
  <c r="AN334" i="2" s="1"/>
  <c r="AK371" i="2"/>
  <c r="AN371" i="2" s="1"/>
  <c r="AA378" i="2"/>
  <c r="AA388" i="2"/>
  <c r="AA438" i="2"/>
  <c r="Y447" i="2"/>
  <c r="AK466" i="2"/>
  <c r="AN466" i="2" s="1"/>
  <c r="AA478" i="2"/>
  <c r="Z483" i="2"/>
  <c r="Y487" i="2"/>
  <c r="AA488" i="2"/>
  <c r="AK507" i="2"/>
  <c r="AN507" i="2" s="1"/>
  <c r="AK511" i="2"/>
  <c r="AN511" i="2" s="1"/>
  <c r="AK531" i="2"/>
  <c r="AN531" i="2" s="1"/>
  <c r="Y541" i="2"/>
  <c r="AM546" i="2"/>
  <c r="AP546" i="2" s="1"/>
  <c r="AA557" i="2"/>
  <c r="Y558" i="2"/>
  <c r="AK568" i="2"/>
  <c r="AN568" i="2" s="1"/>
  <c r="AK575" i="2"/>
  <c r="AN575" i="2" s="1"/>
  <c r="AA582" i="2"/>
  <c r="AK607" i="2"/>
  <c r="AN607" i="2" s="1"/>
  <c r="AA620" i="2"/>
  <c r="AK653" i="2"/>
  <c r="AN653" i="2" s="1"/>
  <c r="AK663" i="2"/>
  <c r="AN663" i="2" s="1"/>
  <c r="AK675" i="2"/>
  <c r="AN675" i="2" s="1"/>
  <c r="AK689" i="2"/>
  <c r="AN689" i="2" s="1"/>
  <c r="Y692" i="2"/>
  <c r="AK696" i="2"/>
  <c r="AN696" i="2" s="1"/>
  <c r="Y719" i="2"/>
  <c r="AK719" i="2"/>
  <c r="AN719" i="2" s="1"/>
  <c r="Y728" i="2"/>
  <c r="AA737" i="2"/>
  <c r="Y738" i="2"/>
  <c r="AA747" i="2"/>
  <c r="AA757" i="2"/>
  <c r="Y789" i="2"/>
  <c r="AK789" i="2"/>
  <c r="AN789" i="2" s="1"/>
  <c r="AK805" i="2"/>
  <c r="AN805" i="2" s="1"/>
  <c r="AK833" i="2"/>
  <c r="AN833" i="2" s="1"/>
  <c r="Y833" i="2"/>
  <c r="AK845" i="2"/>
  <c r="AN845" i="2" s="1"/>
  <c r="Y845" i="2"/>
  <c r="AK855" i="2"/>
  <c r="AN855" i="2" s="1"/>
  <c r="Y855" i="2"/>
  <c r="AM882" i="2"/>
  <c r="AP882" i="2" s="1"/>
  <c r="O842" i="2"/>
  <c r="AK977" i="2"/>
  <c r="AN977" i="2" s="1"/>
  <c r="Y977" i="2"/>
  <c r="U984" i="2"/>
  <c r="AK1051" i="2"/>
  <c r="AN1051" i="2" s="1"/>
  <c r="Y1051" i="2"/>
  <c r="AK1059" i="2"/>
  <c r="AN1059" i="2" s="1"/>
  <c r="AK312" i="1"/>
  <c r="AN312" i="1" s="1"/>
  <c r="Y312" i="1"/>
  <c r="AK181" i="2"/>
  <c r="AN181" i="2" s="1"/>
  <c r="AK185" i="2"/>
  <c r="AN185" i="2" s="1"/>
  <c r="AK194" i="2"/>
  <c r="AN194" i="2" s="1"/>
  <c r="AK197" i="2"/>
  <c r="AN197" i="2" s="1"/>
  <c r="AM203" i="2"/>
  <c r="AP203" i="2" s="1"/>
  <c r="AM209" i="2"/>
  <c r="AP209" i="2" s="1"/>
  <c r="AM211" i="2"/>
  <c r="AP211" i="2" s="1"/>
  <c r="AK221" i="2"/>
  <c r="AN221" i="2" s="1"/>
  <c r="AK223" i="2"/>
  <c r="AN223" i="2" s="1"/>
  <c r="AA226" i="2"/>
  <c r="AM246" i="2"/>
  <c r="AP246" i="2" s="1"/>
  <c r="AK274" i="2"/>
  <c r="AN274" i="2" s="1"/>
  <c r="AA279" i="2"/>
  <c r="AM282" i="2"/>
  <c r="AP282" i="2" s="1"/>
  <c r="Y289" i="2"/>
  <c r="AA294" i="2"/>
  <c r="AM303" i="2"/>
  <c r="AP303" i="2" s="1"/>
  <c r="AA315" i="2"/>
  <c r="Y316" i="2"/>
  <c r="AA323" i="2"/>
  <c r="AK328" i="2"/>
  <c r="AN328" i="2" s="1"/>
  <c r="AK339" i="2"/>
  <c r="AN339" i="2" s="1"/>
  <c r="AM360" i="2"/>
  <c r="AP360" i="2" s="1"/>
  <c r="Y362" i="2"/>
  <c r="Y364" i="2"/>
  <c r="AK372" i="2"/>
  <c r="AN372" i="2" s="1"/>
  <c r="AM378" i="2"/>
  <c r="AP378" i="2" s="1"/>
  <c r="AK384" i="2"/>
  <c r="AN384" i="2" s="1"/>
  <c r="AM388" i="2"/>
  <c r="AP388" i="2" s="1"/>
  <c r="AK396" i="2"/>
  <c r="AN396" i="2" s="1"/>
  <c r="Y402" i="2"/>
  <c r="AK406" i="2"/>
  <c r="AN406" i="2" s="1"/>
  <c r="Y412" i="2"/>
  <c r="AK416" i="2"/>
  <c r="AN416" i="2" s="1"/>
  <c r="Y422" i="2"/>
  <c r="AK426" i="2"/>
  <c r="AN426" i="2" s="1"/>
  <c r="Y432" i="2"/>
  <c r="AK451" i="2"/>
  <c r="AN451" i="2" s="1"/>
  <c r="AA463" i="2"/>
  <c r="AK465" i="2"/>
  <c r="AN465" i="2" s="1"/>
  <c r="AM468" i="2"/>
  <c r="AP468" i="2" s="1"/>
  <c r="Y472" i="2"/>
  <c r="Y483" i="2"/>
  <c r="AK495" i="2"/>
  <c r="AN495" i="2" s="1"/>
  <c r="Y500" i="2"/>
  <c r="AM515" i="2"/>
  <c r="AP515" i="2" s="1"/>
  <c r="AM522" i="2"/>
  <c r="AP522" i="2" s="1"/>
  <c r="AM533" i="2"/>
  <c r="AP533" i="2" s="1"/>
  <c r="Y535" i="2"/>
  <c r="Y563" i="2"/>
  <c r="AK585" i="2"/>
  <c r="AN585" i="2" s="1"/>
  <c r="AK624" i="2"/>
  <c r="AN624" i="2" s="1"/>
  <c r="AK630" i="2"/>
  <c r="AN630" i="2" s="1"/>
  <c r="AK636" i="2"/>
  <c r="AN636" i="2" s="1"/>
  <c r="AK642" i="2"/>
  <c r="AN642" i="2" s="1"/>
  <c r="AK702" i="2"/>
  <c r="AN702" i="2" s="1"/>
  <c r="Y724" i="2"/>
  <c r="AK724" i="2"/>
  <c r="AN724" i="2" s="1"/>
  <c r="Y779" i="2"/>
  <c r="AK779" i="2"/>
  <c r="AN779" i="2" s="1"/>
  <c r="AK823" i="2"/>
  <c r="AN823" i="2" s="1"/>
  <c r="Y823" i="2"/>
  <c r="Y888" i="2"/>
  <c r="AK888" i="2"/>
  <c r="AN888" i="2" s="1"/>
  <c r="AK919" i="2"/>
  <c r="AN919" i="2" s="1"/>
  <c r="Y919" i="2"/>
  <c r="AK938" i="2"/>
  <c r="AN938" i="2" s="1"/>
  <c r="Y938" i="2"/>
  <c r="AM954" i="2"/>
  <c r="AP954" i="2" s="1"/>
  <c r="AK1043" i="2"/>
  <c r="AN1043" i="2" s="1"/>
  <c r="Y1043" i="2"/>
  <c r="AK288" i="1"/>
  <c r="AN288" i="1" s="1"/>
  <c r="Y288" i="1"/>
  <c r="AK289" i="1"/>
  <c r="AN289" i="1" s="1"/>
  <c r="AK626" i="1"/>
  <c r="AN626" i="1" s="1"/>
  <c r="Y626" i="1"/>
  <c r="AK198" i="2"/>
  <c r="AN198" i="2" s="1"/>
  <c r="AK204" i="2"/>
  <c r="AN204" i="2" s="1"/>
  <c r="AK210" i="2"/>
  <c r="AN210" i="2" s="1"/>
  <c r="AA230" i="2"/>
  <c r="AA255" i="2"/>
  <c r="AM267" i="2"/>
  <c r="AP267" i="2" s="1"/>
  <c r="AA288" i="2"/>
  <c r="AM297" i="2"/>
  <c r="AP297" i="2" s="1"/>
  <c r="Y324" i="2"/>
  <c r="Y334" i="2"/>
  <c r="Y352" i="2"/>
  <c r="AK356" i="2"/>
  <c r="AN356" i="2" s="1"/>
  <c r="AM370" i="2"/>
  <c r="AP370" i="2" s="1"/>
  <c r="Y380" i="2"/>
  <c r="Y382" i="2"/>
  <c r="AK405" i="2"/>
  <c r="AN405" i="2" s="1"/>
  <c r="AK436" i="2"/>
  <c r="AN436" i="2" s="1"/>
  <c r="Y457" i="2"/>
  <c r="AM463" i="2"/>
  <c r="AP463" i="2" s="1"/>
  <c r="AK476" i="2"/>
  <c r="AN476" i="2" s="1"/>
  <c r="AM542" i="2"/>
  <c r="AP542" i="2" s="1"/>
  <c r="AK547" i="2"/>
  <c r="AN547" i="2" s="1"/>
  <c r="AK552" i="2"/>
  <c r="AN552" i="2" s="1"/>
  <c r="AK559" i="2"/>
  <c r="AN559" i="2" s="1"/>
  <c r="Y568" i="2"/>
  <c r="AK578" i="2"/>
  <c r="AN578" i="2" s="1"/>
  <c r="AK580" i="2"/>
  <c r="AN580" i="2" s="1"/>
  <c r="Y626" i="2"/>
  <c r="Y632" i="2"/>
  <c r="Y638" i="2"/>
  <c r="Y644" i="2"/>
  <c r="AM655" i="2"/>
  <c r="AP655" i="2" s="1"/>
  <c r="Y659" i="2"/>
  <c r="Y671" i="2"/>
  <c r="Y683" i="2"/>
  <c r="AK708" i="2"/>
  <c r="AN708" i="2" s="1"/>
  <c r="Y729" i="2"/>
  <c r="AK729" i="2"/>
  <c r="AN729" i="2" s="1"/>
  <c r="Y734" i="2"/>
  <c r="AK734" i="2"/>
  <c r="AN734" i="2" s="1"/>
  <c r="Y739" i="2"/>
  <c r="AK739" i="2"/>
  <c r="AN739" i="2" s="1"/>
  <c r="Y744" i="2"/>
  <c r="AK744" i="2"/>
  <c r="AN744" i="2" s="1"/>
  <c r="Y749" i="2"/>
  <c r="AK749" i="2"/>
  <c r="AN749" i="2" s="1"/>
  <c r="Y754" i="2"/>
  <c r="AK754" i="2"/>
  <c r="AN754" i="2" s="1"/>
  <c r="Y759" i="2"/>
  <c r="AK759" i="2"/>
  <c r="AN759" i="2" s="1"/>
  <c r="Y764" i="2"/>
  <c r="AK764" i="2"/>
  <c r="AN764" i="2" s="1"/>
  <c r="Y769" i="2"/>
  <c r="AK769" i="2"/>
  <c r="AN769" i="2" s="1"/>
  <c r="AK813" i="2"/>
  <c r="AN813" i="2" s="1"/>
  <c r="Y813" i="2"/>
  <c r="AK904" i="2"/>
  <c r="AN904" i="2" s="1"/>
  <c r="Y904" i="2"/>
  <c r="AA985" i="2"/>
  <c r="Y984" i="2"/>
  <c r="AK1002" i="2"/>
  <c r="AN1002" i="2" s="1"/>
  <c r="Y1002" i="2"/>
  <c r="Z1036" i="2"/>
  <c r="AK1084" i="2"/>
  <c r="AN1084" i="2" s="1"/>
  <c r="Y227" i="1"/>
  <c r="AK227" i="1"/>
  <c r="AN227" i="1" s="1"/>
  <c r="AA213" i="2"/>
  <c r="AA218" i="2"/>
  <c r="AA222" i="2"/>
  <c r="AK250" i="2"/>
  <c r="AN250" i="2" s="1"/>
  <c r="AA258" i="2"/>
  <c r="AA264" i="2"/>
  <c r="AA273" i="2"/>
  <c r="AM317" i="2"/>
  <c r="AP317" i="2" s="1"/>
  <c r="AM345" i="2"/>
  <c r="AP345" i="2" s="1"/>
  <c r="AA403" i="2"/>
  <c r="AA413" i="2"/>
  <c r="AA423" i="2"/>
  <c r="AA433" i="2"/>
  <c r="AK435" i="2"/>
  <c r="AN435" i="2" s="1"/>
  <c r="AK444" i="2"/>
  <c r="AN444" i="2" s="1"/>
  <c r="AM448" i="2"/>
  <c r="AP448" i="2" s="1"/>
  <c r="AK461" i="2"/>
  <c r="AN461" i="2" s="1"/>
  <c r="AA473" i="2"/>
  <c r="AK475" i="2"/>
  <c r="AN475" i="2" s="1"/>
  <c r="AM478" i="2"/>
  <c r="AP478" i="2" s="1"/>
  <c r="O483" i="2"/>
  <c r="AL491" i="2"/>
  <c r="AO491" i="2" s="1"/>
  <c r="AK514" i="2"/>
  <c r="AN514" i="2" s="1"/>
  <c r="AK523" i="2"/>
  <c r="AN523" i="2" s="1"/>
  <c r="AK525" i="2"/>
  <c r="AN525" i="2" s="1"/>
  <c r="AK530" i="2"/>
  <c r="AN530" i="2" s="1"/>
  <c r="AK534" i="2"/>
  <c r="AN534" i="2" s="1"/>
  <c r="AK540" i="2"/>
  <c r="AN540" i="2" s="1"/>
  <c r="AK545" i="2"/>
  <c r="AN545" i="2" s="1"/>
  <c r="AA553" i="2"/>
  <c r="AK601" i="2"/>
  <c r="AN601" i="2" s="1"/>
  <c r="AA602" i="2"/>
  <c r="AK605" i="2"/>
  <c r="AN605" i="2" s="1"/>
  <c r="AA652" i="2"/>
  <c r="AK656" i="2"/>
  <c r="AN656" i="2" s="1"/>
  <c r="AK666" i="2"/>
  <c r="AN666" i="2" s="1"/>
  <c r="AK668" i="2"/>
  <c r="AN668" i="2" s="1"/>
  <c r="AK678" i="2"/>
  <c r="AN678" i="2" s="1"/>
  <c r="AK680" i="2"/>
  <c r="AN680" i="2" s="1"/>
  <c r="AK705" i="2"/>
  <c r="AN705" i="2" s="1"/>
  <c r="AK713" i="2"/>
  <c r="AN713" i="2" s="1"/>
  <c r="AK725" i="2"/>
  <c r="AN725" i="2" s="1"/>
  <c r="AK775" i="2"/>
  <c r="AN775" i="2" s="1"/>
  <c r="AK803" i="2"/>
  <c r="AN803" i="2" s="1"/>
  <c r="Y803" i="2"/>
  <c r="AK811" i="2"/>
  <c r="AN811" i="2" s="1"/>
  <c r="AK884" i="2"/>
  <c r="AN884" i="2" s="1"/>
  <c r="Y884" i="2"/>
  <c r="AA937" i="2"/>
  <c r="T949" i="2"/>
  <c r="AL949" i="2" s="1"/>
  <c r="AO949" i="2" s="1"/>
  <c r="AL950" i="2"/>
  <c r="AO950" i="2" s="1"/>
  <c r="Y970" i="2"/>
  <c r="AK970" i="2"/>
  <c r="AN970" i="2" s="1"/>
  <c r="AM975" i="2"/>
  <c r="AP975" i="2" s="1"/>
  <c r="Z984" i="2"/>
  <c r="Y457" i="1"/>
  <c r="AK457" i="1"/>
  <c r="AN457" i="1" s="1"/>
  <c r="T490" i="2"/>
  <c r="AM981" i="2"/>
  <c r="AP981" i="2" s="1"/>
  <c r="AK1112" i="2"/>
  <c r="AN1112" i="2" s="1"/>
  <c r="Y1112" i="2"/>
  <c r="AK50" i="1"/>
  <c r="AN50" i="1" s="1"/>
  <c r="Y50" i="1"/>
  <c r="AK79" i="1"/>
  <c r="AN79" i="1" s="1"/>
  <c r="Y79" i="1"/>
  <c r="AM189" i="1"/>
  <c r="AP189" i="1" s="1"/>
  <c r="AK197" i="1"/>
  <c r="AN197" i="1" s="1"/>
  <c r="Y197" i="1"/>
  <c r="AK238" i="1"/>
  <c r="AN238" i="1" s="1"/>
  <c r="Y238" i="1"/>
  <c r="AK327" i="1"/>
  <c r="AN327" i="1" s="1"/>
  <c r="Y327" i="1"/>
  <c r="AK339" i="1"/>
  <c r="AN339" i="1" s="1"/>
  <c r="AK340" i="1"/>
  <c r="AN340" i="1" s="1"/>
  <c r="Y339" i="1"/>
  <c r="AK1340" i="1"/>
  <c r="AN1340" i="1" s="1"/>
  <c r="Y1340" i="1"/>
  <c r="AA1338" i="1"/>
  <c r="AK774" i="2"/>
  <c r="AN774" i="2" s="1"/>
  <c r="AK784" i="2"/>
  <c r="AN784" i="2" s="1"/>
  <c r="AK794" i="2"/>
  <c r="AN794" i="2" s="1"/>
  <c r="AK804" i="2"/>
  <c r="AN804" i="2" s="1"/>
  <c r="AK814" i="2"/>
  <c r="AN814" i="2" s="1"/>
  <c r="AK824" i="2"/>
  <c r="AN824" i="2" s="1"/>
  <c r="AK857" i="2"/>
  <c r="AN857" i="2" s="1"/>
  <c r="AK865" i="2"/>
  <c r="AN865" i="2" s="1"/>
  <c r="AK876" i="2"/>
  <c r="AN876" i="2" s="1"/>
  <c r="AA882" i="2"/>
  <c r="AA906" i="2"/>
  <c r="AA921" i="2"/>
  <c r="AA941" i="2"/>
  <c r="AK952" i="2"/>
  <c r="AN952" i="2" s="1"/>
  <c r="AK955" i="2"/>
  <c r="AN955" i="2" s="1"/>
  <c r="AK998" i="2"/>
  <c r="AN998" i="2" s="1"/>
  <c r="AK1010" i="2"/>
  <c r="AN1010" i="2" s="1"/>
  <c r="AK1022" i="2"/>
  <c r="AN1022" i="2" s="1"/>
  <c r="AK1034" i="2"/>
  <c r="AN1034" i="2" s="1"/>
  <c r="AM1048" i="2"/>
  <c r="AP1048" i="2" s="1"/>
  <c r="AM1052" i="2"/>
  <c r="AP1052" i="2" s="1"/>
  <c r="AK1067" i="2"/>
  <c r="AN1067" i="2" s="1"/>
  <c r="AA1068" i="2"/>
  <c r="AK1075" i="2"/>
  <c r="AN1075" i="2" s="1"/>
  <c r="Y1075" i="2"/>
  <c r="AA1132" i="2"/>
  <c r="AK1149" i="2"/>
  <c r="AN1149" i="2" s="1"/>
  <c r="Y31" i="1"/>
  <c r="AK31" i="1"/>
  <c r="AN31" i="1" s="1"/>
  <c r="AK61" i="1"/>
  <c r="AN61" i="1" s="1"/>
  <c r="Y61" i="1"/>
  <c r="Y148" i="1"/>
  <c r="AK148" i="1"/>
  <c r="AN148" i="1" s="1"/>
  <c r="Y380" i="1"/>
  <c r="AK841" i="1"/>
  <c r="AN841" i="1" s="1"/>
  <c r="Y841" i="1"/>
  <c r="AM853" i="2"/>
  <c r="AP853" i="2" s="1"/>
  <c r="AK860" i="2"/>
  <c r="AN860" i="2" s="1"/>
  <c r="AK862" i="2"/>
  <c r="AN862" i="2" s="1"/>
  <c r="AK864" i="2"/>
  <c r="AN864" i="2" s="1"/>
  <c r="AM892" i="2"/>
  <c r="AP892" i="2" s="1"/>
  <c r="AA899" i="2"/>
  <c r="AA903" i="2"/>
  <c r="AA911" i="2"/>
  <c r="O926" i="2"/>
  <c r="AM943" i="2"/>
  <c r="AP943" i="2" s="1"/>
  <c r="AK958" i="2"/>
  <c r="AN958" i="2" s="1"/>
  <c r="AK961" i="2"/>
  <c r="AN961" i="2" s="1"/>
  <c r="AK968" i="2"/>
  <c r="AN968" i="2" s="1"/>
  <c r="AK1055" i="2"/>
  <c r="AN1055" i="2" s="1"/>
  <c r="AK1071" i="2"/>
  <c r="AN1071" i="2" s="1"/>
  <c r="AK1076" i="2"/>
  <c r="AN1076" i="2" s="1"/>
  <c r="AK1116" i="2"/>
  <c r="AN1116" i="2" s="1"/>
  <c r="Y1116" i="2"/>
  <c r="AK1127" i="2"/>
  <c r="AN1127" i="2" s="1"/>
  <c r="AA88" i="1"/>
  <c r="AK90" i="1"/>
  <c r="AN90" i="1" s="1"/>
  <c r="Y90" i="1"/>
  <c r="Y142" i="1"/>
  <c r="AK142" i="1"/>
  <c r="AN142" i="1" s="1"/>
  <c r="Y158" i="1"/>
  <c r="AK158" i="1"/>
  <c r="AN158" i="1" s="1"/>
  <c r="AM187" i="1"/>
  <c r="AP187" i="1" s="1"/>
  <c r="AK201" i="1"/>
  <c r="AN201" i="1" s="1"/>
  <c r="Y201" i="1"/>
  <c r="AM224" i="1"/>
  <c r="AP224" i="1" s="1"/>
  <c r="AM263" i="1"/>
  <c r="AP263" i="1" s="1"/>
  <c r="AK470" i="1"/>
  <c r="AN470" i="1" s="1"/>
  <c r="Y470" i="1"/>
  <c r="AK802" i="1"/>
  <c r="AN802" i="1" s="1"/>
  <c r="Y802" i="1"/>
  <c r="AM1046" i="2"/>
  <c r="AP1046" i="2" s="1"/>
  <c r="AK1079" i="2"/>
  <c r="AN1079" i="2" s="1"/>
  <c r="Y1079" i="2"/>
  <c r="AK1150" i="2"/>
  <c r="AN1150" i="2" s="1"/>
  <c r="Y102" i="1"/>
  <c r="AK102" i="1"/>
  <c r="AN102" i="1" s="1"/>
  <c r="AK188" i="1"/>
  <c r="AN188" i="1" s="1"/>
  <c r="Y188" i="1"/>
  <c r="Y255" i="1"/>
  <c r="AK256" i="1"/>
  <c r="AN256" i="1" s="1"/>
  <c r="AK255" i="1"/>
  <c r="AN255" i="1" s="1"/>
  <c r="AK352" i="1"/>
  <c r="AN352" i="1" s="1"/>
  <c r="Y352" i="1"/>
  <c r="N565" i="1"/>
  <c r="AL565" i="1" s="1"/>
  <c r="AO565" i="1" s="1"/>
  <c r="AK750" i="2"/>
  <c r="AN750" i="2" s="1"/>
  <c r="AK756" i="2"/>
  <c r="AN756" i="2" s="1"/>
  <c r="AK760" i="2"/>
  <c r="AN760" i="2" s="1"/>
  <c r="AK766" i="2"/>
  <c r="AN766" i="2" s="1"/>
  <c r="AK770" i="2"/>
  <c r="AN770" i="2" s="1"/>
  <c r="AK776" i="2"/>
  <c r="AN776" i="2" s="1"/>
  <c r="AK780" i="2"/>
  <c r="AN780" i="2" s="1"/>
  <c r="AK786" i="2"/>
  <c r="AN786" i="2" s="1"/>
  <c r="AK790" i="2"/>
  <c r="AN790" i="2" s="1"/>
  <c r="AK796" i="2"/>
  <c r="AN796" i="2" s="1"/>
  <c r="AK800" i="2"/>
  <c r="AN800" i="2" s="1"/>
  <c r="AK806" i="2"/>
  <c r="AN806" i="2" s="1"/>
  <c r="AK810" i="2"/>
  <c r="AN810" i="2" s="1"/>
  <c r="AK816" i="2"/>
  <c r="AN816" i="2" s="1"/>
  <c r="AK820" i="2"/>
  <c r="AN820" i="2" s="1"/>
  <c r="AK826" i="2"/>
  <c r="AN826" i="2" s="1"/>
  <c r="AK830" i="2"/>
  <c r="AN830" i="2" s="1"/>
  <c r="AK836" i="2"/>
  <c r="AN836" i="2" s="1"/>
  <c r="AK840" i="2"/>
  <c r="AN840" i="2" s="1"/>
  <c r="AK844" i="2"/>
  <c r="AN844" i="2" s="1"/>
  <c r="AK852" i="2"/>
  <c r="AN852" i="2" s="1"/>
  <c r="AK854" i="2"/>
  <c r="AN854" i="2" s="1"/>
  <c r="AM858" i="2"/>
  <c r="AP858" i="2" s="1"/>
  <c r="Y860" i="2"/>
  <c r="Y862" i="2"/>
  <c r="Y864" i="2"/>
  <c r="AM868" i="2"/>
  <c r="AP868" i="2" s="1"/>
  <c r="AK881" i="2"/>
  <c r="AN881" i="2" s="1"/>
  <c r="AK891" i="2"/>
  <c r="AN891" i="2" s="1"/>
  <c r="Y897" i="2"/>
  <c r="AM899" i="2"/>
  <c r="AP899" i="2" s="1"/>
  <c r="AA916" i="2"/>
  <c r="O950" i="2"/>
  <c r="Y958" i="2"/>
  <c r="AK1047" i="2"/>
  <c r="AN1047" i="2" s="1"/>
  <c r="AK1060" i="2"/>
  <c r="AN1060" i="2" s="1"/>
  <c r="AK1125" i="2"/>
  <c r="AN1125" i="2" s="1"/>
  <c r="Y1125" i="2"/>
  <c r="AA20" i="1"/>
  <c r="AA19" i="1" s="1"/>
  <c r="AA18" i="1" s="1"/>
  <c r="AA17" i="1" s="1"/>
  <c r="AA16" i="1" s="1"/>
  <c r="Y19" i="1"/>
  <c r="Y18" i="1" s="1"/>
  <c r="Y17" i="1" s="1"/>
  <c r="Y16" i="1" s="1"/>
  <c r="Y71" i="1"/>
  <c r="AK71" i="1"/>
  <c r="AN71" i="1" s="1"/>
  <c r="AK100" i="1"/>
  <c r="AN100" i="1" s="1"/>
  <c r="AK174" i="1"/>
  <c r="AN174" i="1" s="1"/>
  <c r="Y174" i="1"/>
  <c r="AK199" i="1"/>
  <c r="AN199" i="1" s="1"/>
  <c r="Y199" i="1"/>
  <c r="AK344" i="1"/>
  <c r="AN344" i="1" s="1"/>
  <c r="Y344" i="1"/>
  <c r="AK602" i="1"/>
  <c r="AN602" i="1" s="1"/>
  <c r="Y602" i="1"/>
  <c r="AM667" i="1"/>
  <c r="AP667" i="1" s="1"/>
  <c r="AA777" i="2"/>
  <c r="AA787" i="2"/>
  <c r="AA797" i="2"/>
  <c r="AA807" i="2"/>
  <c r="AA817" i="2"/>
  <c r="AA827" i="2"/>
  <c r="AA837" i="2"/>
  <c r="AK842" i="2"/>
  <c r="AN842" i="2" s="1"/>
  <c r="AK871" i="2"/>
  <c r="AN871" i="2" s="1"/>
  <c r="AA892" i="2"/>
  <c r="Y895" i="2"/>
  <c r="AM933" i="2"/>
  <c r="AP933" i="2" s="1"/>
  <c r="AM963" i="2"/>
  <c r="AP963" i="2" s="1"/>
  <c r="AA966" i="2"/>
  <c r="AK967" i="2"/>
  <c r="AN967" i="2" s="1"/>
  <c r="AA978" i="2"/>
  <c r="AK979" i="2"/>
  <c r="AN979" i="2" s="1"/>
  <c r="AA988" i="2"/>
  <c r="AM991" i="2"/>
  <c r="AP991" i="2" s="1"/>
  <c r="AM1003" i="2"/>
  <c r="AP1003" i="2" s="1"/>
  <c r="AM1015" i="2"/>
  <c r="AP1015" i="2" s="1"/>
  <c r="AM1027" i="2"/>
  <c r="AP1027" i="2" s="1"/>
  <c r="AA1044" i="2"/>
  <c r="AK1045" i="2"/>
  <c r="AN1045" i="2" s="1"/>
  <c r="AA1052" i="2"/>
  <c r="AA1036" i="2" s="1"/>
  <c r="AM1056" i="2"/>
  <c r="AP1056" i="2" s="1"/>
  <c r="S17" i="1"/>
  <c r="AK18" i="1"/>
  <c r="AN18" i="1" s="1"/>
  <c r="Z36" i="1"/>
  <c r="AK55" i="1"/>
  <c r="AN55" i="1" s="1"/>
  <c r="Y55" i="1"/>
  <c r="AK69" i="1"/>
  <c r="AN69" i="1" s="1"/>
  <c r="Y69" i="1"/>
  <c r="Y81" i="1"/>
  <c r="AK81" i="1"/>
  <c r="AN81" i="1" s="1"/>
  <c r="Y152" i="1"/>
  <c r="AK152" i="1"/>
  <c r="AN152" i="1" s="1"/>
  <c r="Y154" i="1"/>
  <c r="AK154" i="1"/>
  <c r="AN154" i="1" s="1"/>
  <c r="Y169" i="1"/>
  <c r="AK186" i="1"/>
  <c r="AN186" i="1" s="1"/>
  <c r="Y186" i="1"/>
  <c r="AK208" i="1"/>
  <c r="AN208" i="1" s="1"/>
  <c r="Y232" i="1"/>
  <c r="AA241" i="1"/>
  <c r="AK377" i="1"/>
  <c r="AN377" i="1" s="1"/>
  <c r="Y377" i="1"/>
  <c r="AL566" i="1"/>
  <c r="AO566" i="1" s="1"/>
  <c r="AM1095" i="2"/>
  <c r="AP1095" i="2" s="1"/>
  <c r="AK1113" i="2"/>
  <c r="AN1113" i="2" s="1"/>
  <c r="AK1122" i="2"/>
  <c r="AN1122" i="2" s="1"/>
  <c r="AA1134" i="2"/>
  <c r="AA1144" i="2"/>
  <c r="AK1154" i="2"/>
  <c r="AN1154" i="2" s="1"/>
  <c r="AM27" i="1"/>
  <c r="AP27" i="1" s="1"/>
  <c r="AA37" i="1"/>
  <c r="AK38" i="1"/>
  <c r="AN38" i="1" s="1"/>
  <c r="AK41" i="1"/>
  <c r="AN41" i="1" s="1"/>
  <c r="AK45" i="1"/>
  <c r="AN45" i="1" s="1"/>
  <c r="AK47" i="1"/>
  <c r="AN47" i="1" s="1"/>
  <c r="AK65" i="1"/>
  <c r="AN65" i="1" s="1"/>
  <c r="AA83" i="1"/>
  <c r="AK85" i="1"/>
  <c r="AN85" i="1" s="1"/>
  <c r="AK96" i="1"/>
  <c r="AN96" i="1" s="1"/>
  <c r="AM108" i="1"/>
  <c r="AP108" i="1" s="1"/>
  <c r="AA128" i="1"/>
  <c r="AA138" i="1"/>
  <c r="AK156" i="1"/>
  <c r="AN156" i="1" s="1"/>
  <c r="AM171" i="1"/>
  <c r="AP171" i="1" s="1"/>
  <c r="AK176" i="1"/>
  <c r="AN176" i="1" s="1"/>
  <c r="AK178" i="1"/>
  <c r="AN178" i="1" s="1"/>
  <c r="AK192" i="1"/>
  <c r="AN192" i="1" s="1"/>
  <c r="AA207" i="1"/>
  <c r="AM215" i="1"/>
  <c r="AP215" i="1" s="1"/>
  <c r="AA218" i="1"/>
  <c r="AA226" i="1"/>
  <c r="AM257" i="1"/>
  <c r="AP257" i="1" s="1"/>
  <c r="Y273" i="1"/>
  <c r="AK290" i="1"/>
  <c r="AN290" i="1" s="1"/>
  <c r="Y290" i="1"/>
  <c r="AK291" i="1"/>
  <c r="AN291" i="1" s="1"/>
  <c r="AK309" i="1"/>
  <c r="AN309" i="1" s="1"/>
  <c r="Y309" i="1"/>
  <c r="AK324" i="1"/>
  <c r="AN324" i="1" s="1"/>
  <c r="Y324" i="1"/>
  <c r="AK370" i="1"/>
  <c r="AN370" i="1" s="1"/>
  <c r="Y370" i="1"/>
  <c r="AK424" i="1"/>
  <c r="AN424" i="1" s="1"/>
  <c r="AA551" i="1"/>
  <c r="AK562" i="1"/>
  <c r="AN562" i="1" s="1"/>
  <c r="AK561" i="1"/>
  <c r="AN561" i="1" s="1"/>
  <c r="Y658" i="1"/>
  <c r="AK793" i="1"/>
  <c r="AN793" i="1" s="1"/>
  <c r="Y793" i="1"/>
  <c r="AK1077" i="2"/>
  <c r="AN1077" i="2" s="1"/>
  <c r="AK1114" i="2"/>
  <c r="AN1114" i="2" s="1"/>
  <c r="AK1123" i="2"/>
  <c r="AN1123" i="2" s="1"/>
  <c r="AK1152" i="2"/>
  <c r="AN1152" i="2" s="1"/>
  <c r="O18" i="1"/>
  <c r="O17" i="1" s="1"/>
  <c r="O16" i="1" s="1"/>
  <c r="AK24" i="1"/>
  <c r="AN24" i="1" s="1"/>
  <c r="AA51" i="1"/>
  <c r="Y59" i="1"/>
  <c r="AK86" i="1"/>
  <c r="AN86" i="1" s="1"/>
  <c r="AK92" i="1"/>
  <c r="AN92" i="1" s="1"/>
  <c r="Y145" i="1"/>
  <c r="Y144" i="1" s="1"/>
  <c r="AK168" i="1"/>
  <c r="AN168" i="1" s="1"/>
  <c r="AA175" i="1"/>
  <c r="AM194" i="1"/>
  <c r="AP194" i="1" s="1"/>
  <c r="AA198" i="1"/>
  <c r="AA164" i="1" s="1"/>
  <c r="O206" i="1"/>
  <c r="AK212" i="1"/>
  <c r="AN212" i="1" s="1"/>
  <c r="AK222" i="1"/>
  <c r="AN222" i="1" s="1"/>
  <c r="AK232" i="1"/>
  <c r="AN232" i="1" s="1"/>
  <c r="AK234" i="1"/>
  <c r="AN234" i="1" s="1"/>
  <c r="AK297" i="1"/>
  <c r="AN297" i="1" s="1"/>
  <c r="AM298" i="1"/>
  <c r="AP298" i="1" s="1"/>
  <c r="AM299" i="1"/>
  <c r="AP299" i="1" s="1"/>
  <c r="AA353" i="1"/>
  <c r="AA404" i="1"/>
  <c r="AK420" i="1"/>
  <c r="AN420" i="1" s="1"/>
  <c r="AM628" i="1"/>
  <c r="AP628" i="1" s="1"/>
  <c r="AK655" i="1"/>
  <c r="AN655" i="1" s="1"/>
  <c r="Y655" i="1"/>
  <c r="AK1073" i="2"/>
  <c r="AN1073" i="2" s="1"/>
  <c r="AM1081" i="2"/>
  <c r="AP1081" i="2" s="1"/>
  <c r="AK1110" i="2"/>
  <c r="AN1110" i="2" s="1"/>
  <c r="AM1118" i="2"/>
  <c r="AP1118" i="2" s="1"/>
  <c r="AK1119" i="2"/>
  <c r="AN1119" i="2" s="1"/>
  <c r="AM1134" i="2"/>
  <c r="AP1134" i="2" s="1"/>
  <c r="AM1144" i="2"/>
  <c r="AP1144" i="2" s="1"/>
  <c r="AM1146" i="2"/>
  <c r="AP1146" i="2" s="1"/>
  <c r="AA1153" i="2"/>
  <c r="AK19" i="1"/>
  <c r="AN19" i="1" s="1"/>
  <c r="AK22" i="1"/>
  <c r="AN22" i="1" s="1"/>
  <c r="AK46" i="1"/>
  <c r="AN46" i="1" s="1"/>
  <c r="AM123" i="1"/>
  <c r="AP123" i="1" s="1"/>
  <c r="AM211" i="1"/>
  <c r="AP211" i="1" s="1"/>
  <c r="AL232" i="1"/>
  <c r="AO232" i="1" s="1"/>
  <c r="AM287" i="1"/>
  <c r="AP287" i="1" s="1"/>
  <c r="AM286" i="1"/>
  <c r="AP286" i="1" s="1"/>
  <c r="AA394" i="1"/>
  <c r="AK401" i="1"/>
  <c r="AN401" i="1" s="1"/>
  <c r="Y401" i="1"/>
  <c r="AK406" i="1"/>
  <c r="AN406" i="1" s="1"/>
  <c r="Y406" i="1"/>
  <c r="AM590" i="1"/>
  <c r="AP590" i="1" s="1"/>
  <c r="Y641" i="1"/>
  <c r="AK641" i="1"/>
  <c r="AN641" i="1" s="1"/>
  <c r="AM903" i="1"/>
  <c r="AP903" i="1" s="1"/>
  <c r="AK1069" i="2"/>
  <c r="AN1069" i="2" s="1"/>
  <c r="Y1071" i="2"/>
  <c r="AK1082" i="2"/>
  <c r="AN1082" i="2" s="1"/>
  <c r="Y1084" i="2"/>
  <c r="AK1086" i="2"/>
  <c r="AN1086" i="2" s="1"/>
  <c r="Y1088" i="2"/>
  <c r="AK1090" i="2"/>
  <c r="AN1090" i="2" s="1"/>
  <c r="Y1092" i="2"/>
  <c r="AK1094" i="2"/>
  <c r="AN1094" i="2" s="1"/>
  <c r="AM1100" i="2"/>
  <c r="AP1100" i="2" s="1"/>
  <c r="AM1102" i="2"/>
  <c r="AP1102" i="2" s="1"/>
  <c r="AM1104" i="2"/>
  <c r="AP1104" i="2" s="1"/>
  <c r="AK1106" i="2"/>
  <c r="AN1106" i="2" s="1"/>
  <c r="Y1108" i="2"/>
  <c r="AA1148" i="2"/>
  <c r="Y1149" i="2"/>
  <c r="AK1155" i="2"/>
  <c r="AN1155" i="2" s="1"/>
  <c r="AL13" i="1"/>
  <c r="AO13" i="1" s="1"/>
  <c r="AM14" i="1"/>
  <c r="AP14" i="1" s="1"/>
  <c r="T18" i="1"/>
  <c r="T17" i="1" s="1"/>
  <c r="AK32" i="1"/>
  <c r="AN32" i="1" s="1"/>
  <c r="AM37" i="1"/>
  <c r="AP37" i="1" s="1"/>
  <c r="AK66" i="1"/>
  <c r="AN66" i="1" s="1"/>
  <c r="AA72" i="1"/>
  <c r="AK82" i="1"/>
  <c r="AN82" i="1" s="1"/>
  <c r="Y86" i="1"/>
  <c r="Y92" i="1"/>
  <c r="AK111" i="1"/>
  <c r="AN111" i="1" s="1"/>
  <c r="AM114" i="1"/>
  <c r="AP114" i="1" s="1"/>
  <c r="AK124" i="1"/>
  <c r="AN124" i="1" s="1"/>
  <c r="AM128" i="1"/>
  <c r="AP128" i="1" s="1"/>
  <c r="AK141" i="1"/>
  <c r="AN141" i="1" s="1"/>
  <c r="AK147" i="1"/>
  <c r="AN147" i="1" s="1"/>
  <c r="AK159" i="1"/>
  <c r="AN159" i="1" s="1"/>
  <c r="AK164" i="1"/>
  <c r="AN164" i="1" s="1"/>
  <c r="AM165" i="1"/>
  <c r="AP165" i="1" s="1"/>
  <c r="Y168" i="1"/>
  <c r="AK181" i="1"/>
  <c r="AN181" i="1" s="1"/>
  <c r="AK191" i="1"/>
  <c r="AN191" i="1" s="1"/>
  <c r="AK193" i="1"/>
  <c r="AN193" i="1" s="1"/>
  <c r="AK209" i="1"/>
  <c r="AN209" i="1" s="1"/>
  <c r="AK220" i="1"/>
  <c r="AN220" i="1" s="1"/>
  <c r="AK223" i="1"/>
  <c r="AN223" i="1" s="1"/>
  <c r="AM230" i="1"/>
  <c r="AP230" i="1" s="1"/>
  <c r="AK295" i="1"/>
  <c r="AN295" i="1" s="1"/>
  <c r="AM338" i="1"/>
  <c r="AP338" i="1" s="1"/>
  <c r="AM337" i="1"/>
  <c r="AP337" i="1" s="1"/>
  <c r="AK391" i="1"/>
  <c r="AN391" i="1" s="1"/>
  <c r="Y391" i="1"/>
  <c r="AK396" i="1"/>
  <c r="AN396" i="1" s="1"/>
  <c r="Y396" i="1"/>
  <c r="AM419" i="1"/>
  <c r="AP419" i="1" s="1"/>
  <c r="AM472" i="1"/>
  <c r="AP472" i="1" s="1"/>
  <c r="AK653" i="1"/>
  <c r="AN653" i="1" s="1"/>
  <c r="Y653" i="1"/>
  <c r="AM898" i="1"/>
  <c r="AP898" i="1" s="1"/>
  <c r="AK1130" i="2"/>
  <c r="AN1130" i="2" s="1"/>
  <c r="AM1136" i="2"/>
  <c r="AP1136" i="2" s="1"/>
  <c r="AM1138" i="2"/>
  <c r="AP1138" i="2" s="1"/>
  <c r="AA1142" i="2"/>
  <c r="AK21" i="1"/>
  <c r="AN21" i="1" s="1"/>
  <c r="AK25" i="1"/>
  <c r="AN25" i="1" s="1"/>
  <c r="AL27" i="1"/>
  <c r="AO27" i="1" s="1"/>
  <c r="AK40" i="1"/>
  <c r="AN40" i="1" s="1"/>
  <c r="AK42" i="1"/>
  <c r="AN42" i="1" s="1"/>
  <c r="Y46" i="1"/>
  <c r="AK49" i="1"/>
  <c r="AN49" i="1" s="1"/>
  <c r="AM72" i="1"/>
  <c r="AP72" i="1" s="1"/>
  <c r="AK91" i="1"/>
  <c r="AN91" i="1" s="1"/>
  <c r="Y95" i="1"/>
  <c r="Y97" i="1"/>
  <c r="AK107" i="1"/>
  <c r="AN107" i="1" s="1"/>
  <c r="AK110" i="1"/>
  <c r="AN110" i="1" s="1"/>
  <c r="Y119" i="1"/>
  <c r="AK134" i="1"/>
  <c r="AN134" i="1" s="1"/>
  <c r="U145" i="1"/>
  <c r="AM179" i="1"/>
  <c r="AP179" i="1" s="1"/>
  <c r="N163" i="1"/>
  <c r="N162" i="1" s="1"/>
  <c r="N161" i="1" s="1"/>
  <c r="N160" i="1" s="1"/>
  <c r="AK214" i="1"/>
  <c r="AN214" i="1" s="1"/>
  <c r="AK217" i="1"/>
  <c r="AN217" i="1" s="1"/>
  <c r="AK239" i="1"/>
  <c r="AN239" i="1" s="1"/>
  <c r="Y239" i="1"/>
  <c r="AM316" i="1"/>
  <c r="AP316" i="1" s="1"/>
  <c r="AK321" i="1"/>
  <c r="AN321" i="1" s="1"/>
  <c r="Y321" i="1"/>
  <c r="Y366" i="1"/>
  <c r="AK386" i="1"/>
  <c r="AN386" i="1" s="1"/>
  <c r="Y386" i="1"/>
  <c r="AK487" i="1"/>
  <c r="AN487" i="1" s="1"/>
  <c r="Y487" i="1"/>
  <c r="AM577" i="1"/>
  <c r="AP577" i="1" s="1"/>
  <c r="AK672" i="1"/>
  <c r="AN672" i="1" s="1"/>
  <c r="Y672" i="1"/>
  <c r="AK688" i="1"/>
  <c r="AN688" i="1" s="1"/>
  <c r="AK687" i="1"/>
  <c r="AN687" i="1" s="1"/>
  <c r="AK243" i="1"/>
  <c r="AN243" i="1" s="1"/>
  <c r="AK253" i="1"/>
  <c r="AN253" i="1" s="1"/>
  <c r="AK265" i="1"/>
  <c r="AN265" i="1" s="1"/>
  <c r="AK267" i="1"/>
  <c r="AN267" i="1" s="1"/>
  <c r="AA280" i="1"/>
  <c r="AK308" i="1"/>
  <c r="AN308" i="1" s="1"/>
  <c r="AK341" i="1"/>
  <c r="AN341" i="1" s="1"/>
  <c r="AK345" i="1"/>
  <c r="AN345" i="1" s="1"/>
  <c r="AA355" i="1"/>
  <c r="AA374" i="1"/>
  <c r="AK378" i="1"/>
  <c r="AN378" i="1" s="1"/>
  <c r="AK392" i="1"/>
  <c r="AN392" i="1" s="1"/>
  <c r="AK402" i="1"/>
  <c r="AN402" i="1" s="1"/>
  <c r="AK416" i="1"/>
  <c r="AN416" i="1" s="1"/>
  <c r="AK421" i="1"/>
  <c r="AN421" i="1" s="1"/>
  <c r="AK425" i="1"/>
  <c r="AN425" i="1" s="1"/>
  <c r="AA461" i="1"/>
  <c r="AA481" i="1"/>
  <c r="AK489" i="1"/>
  <c r="AN489" i="1" s="1"/>
  <c r="AK499" i="1"/>
  <c r="AN499" i="1" s="1"/>
  <c r="AA516" i="1"/>
  <c r="AA557" i="1"/>
  <c r="AK575" i="1"/>
  <c r="AN575" i="1" s="1"/>
  <c r="AK581" i="1"/>
  <c r="AN581" i="1" s="1"/>
  <c r="AK592" i="1"/>
  <c r="AN592" i="1" s="1"/>
  <c r="AK598" i="1"/>
  <c r="AN598" i="1" s="1"/>
  <c r="AM624" i="1"/>
  <c r="AP624" i="1" s="1"/>
  <c r="AK629" i="1"/>
  <c r="AN629" i="1" s="1"/>
  <c r="AK719" i="1"/>
  <c r="AN719" i="1" s="1"/>
  <c r="AK733" i="1"/>
  <c r="AN733" i="1" s="1"/>
  <c r="Y733" i="1"/>
  <c r="AK906" i="1"/>
  <c r="AN906" i="1" s="1"/>
  <c r="Y906" i="1"/>
  <c r="Y1003" i="1"/>
  <c r="AK1003" i="1"/>
  <c r="AN1003" i="1" s="1"/>
  <c r="Y1270" i="1"/>
  <c r="AK1270" i="1"/>
  <c r="AN1270" i="1" s="1"/>
  <c r="AM241" i="1"/>
  <c r="AP241" i="1" s="1"/>
  <c r="AM245" i="1"/>
  <c r="AP245" i="1" s="1"/>
  <c r="AK248" i="1"/>
  <c r="AN248" i="1" s="1"/>
  <c r="AK251" i="1"/>
  <c r="AN251" i="1" s="1"/>
  <c r="Y265" i="1"/>
  <c r="Y267" i="1"/>
  <c r="AA268" i="1"/>
  <c r="AK270" i="1"/>
  <c r="AN270" i="1" s="1"/>
  <c r="AK276" i="1"/>
  <c r="AN276" i="1" s="1"/>
  <c r="AM281" i="1"/>
  <c r="AP281" i="1" s="1"/>
  <c r="AM319" i="1"/>
  <c r="AP319" i="1" s="1"/>
  <c r="AK330" i="1"/>
  <c r="AN330" i="1" s="1"/>
  <c r="Y333" i="1"/>
  <c r="Y341" i="1"/>
  <c r="AK350" i="1"/>
  <c r="AN350" i="1" s="1"/>
  <c r="AA365" i="1"/>
  <c r="AK549" i="1"/>
  <c r="AN549" i="1" s="1"/>
  <c r="AK570" i="1"/>
  <c r="AN570" i="1" s="1"/>
  <c r="AA574" i="1"/>
  <c r="AK576" i="1"/>
  <c r="AN576" i="1" s="1"/>
  <c r="AA580" i="1"/>
  <c r="AK582" i="1"/>
  <c r="AN582" i="1" s="1"/>
  <c r="AK593" i="1"/>
  <c r="AN593" i="1" s="1"/>
  <c r="AA597" i="1"/>
  <c r="AK623" i="1"/>
  <c r="AN623" i="1" s="1"/>
  <c r="AA636" i="1"/>
  <c r="AA640" i="1"/>
  <c r="AA644" i="1"/>
  <c r="AA652" i="1"/>
  <c r="AK666" i="1"/>
  <c r="AN666" i="1" s="1"/>
  <c r="Y724" i="1"/>
  <c r="AK724" i="1"/>
  <c r="AN724" i="1" s="1"/>
  <c r="AK780" i="1"/>
  <c r="AN780" i="1" s="1"/>
  <c r="AK779" i="1"/>
  <c r="AN779" i="1" s="1"/>
  <c r="AK922" i="1"/>
  <c r="AN922" i="1" s="1"/>
  <c r="AK1240" i="1"/>
  <c r="AN1240" i="1" s="1"/>
  <c r="Y1240" i="1"/>
  <c r="AK246" i="1"/>
  <c r="AN246" i="1" s="1"/>
  <c r="AK264" i="1"/>
  <c r="AN264" i="1" s="1"/>
  <c r="AM274" i="1"/>
  <c r="AP274" i="1" s="1"/>
  <c r="AM328" i="1"/>
  <c r="AP328" i="1" s="1"/>
  <c r="AM343" i="1"/>
  <c r="AP343" i="1" s="1"/>
  <c r="AK346" i="1"/>
  <c r="AN346" i="1" s="1"/>
  <c r="AM353" i="1"/>
  <c r="AP353" i="1" s="1"/>
  <c r="AM360" i="1"/>
  <c r="AP360" i="1" s="1"/>
  <c r="AM367" i="1"/>
  <c r="AP367" i="1" s="1"/>
  <c r="AK372" i="1"/>
  <c r="AN372" i="1" s="1"/>
  <c r="AK411" i="1"/>
  <c r="AN411" i="1" s="1"/>
  <c r="AA436" i="1"/>
  <c r="AK483" i="1"/>
  <c r="AN483" i="1" s="1"/>
  <c r="AK519" i="1"/>
  <c r="AN519" i="1" s="1"/>
  <c r="AK523" i="1"/>
  <c r="AN523" i="1" s="1"/>
  <c r="AM541" i="1"/>
  <c r="AP541" i="1" s="1"/>
  <c r="AM574" i="1"/>
  <c r="AP574" i="1" s="1"/>
  <c r="AM580" i="1"/>
  <c r="AP580" i="1" s="1"/>
  <c r="AM621" i="1"/>
  <c r="AP621" i="1" s="1"/>
  <c r="AM657" i="1"/>
  <c r="AP657" i="1" s="1"/>
  <c r="AM675" i="1"/>
  <c r="AP675" i="1" s="1"/>
  <c r="AM783" i="1"/>
  <c r="AP783" i="1" s="1"/>
  <c r="AM989" i="1"/>
  <c r="AP989" i="1" s="1"/>
  <c r="AK1193" i="1"/>
  <c r="AN1193" i="1" s="1"/>
  <c r="Y1193" i="1"/>
  <c r="AA446" i="1"/>
  <c r="AM481" i="1"/>
  <c r="AP481" i="1" s="1"/>
  <c r="AK494" i="1"/>
  <c r="AN494" i="1" s="1"/>
  <c r="AK508" i="1"/>
  <c r="AN508" i="1" s="1"/>
  <c r="AA511" i="1"/>
  <c r="AM517" i="1"/>
  <c r="AP517" i="1" s="1"/>
  <c r="AA531" i="1"/>
  <c r="AK540" i="1"/>
  <c r="AN540" i="1" s="1"/>
  <c r="AK550" i="1"/>
  <c r="AN550" i="1" s="1"/>
  <c r="AA567" i="1"/>
  <c r="AK603" i="1"/>
  <c r="AN603" i="1" s="1"/>
  <c r="AK618" i="1"/>
  <c r="AN618" i="1" s="1"/>
  <c r="AA628" i="1"/>
  <c r="AA632" i="1"/>
  <c r="AK650" i="1"/>
  <c r="AN650" i="1" s="1"/>
  <c r="Y666" i="1"/>
  <c r="AM777" i="1"/>
  <c r="AP777" i="1" s="1"/>
  <c r="Y805" i="1"/>
  <c r="Y864" i="1"/>
  <c r="AK864" i="1"/>
  <c r="AN864" i="1" s="1"/>
  <c r="AK880" i="1"/>
  <c r="AN880" i="1" s="1"/>
  <c r="Y880" i="1"/>
  <c r="AM953" i="1"/>
  <c r="AP953" i="1" s="1"/>
  <c r="AK240" i="1"/>
  <c r="AN240" i="1" s="1"/>
  <c r="Y244" i="1"/>
  <c r="AA245" i="1"/>
  <c r="Y246" i="1"/>
  <c r="Y264" i="1"/>
  <c r="AK272" i="1"/>
  <c r="AN272" i="1" s="1"/>
  <c r="Y282" i="1"/>
  <c r="Y315" i="1"/>
  <c r="AM322" i="1"/>
  <c r="AP322" i="1" s="1"/>
  <c r="AM363" i="1"/>
  <c r="AP363" i="1" s="1"/>
  <c r="AK375" i="1"/>
  <c r="AN375" i="1" s="1"/>
  <c r="AM559" i="1"/>
  <c r="AP559" i="1" s="1"/>
  <c r="AK739" i="1"/>
  <c r="AN739" i="1" s="1"/>
  <c r="Y739" i="1"/>
  <c r="AK758" i="1"/>
  <c r="AN758" i="1" s="1"/>
  <c r="AK757" i="1"/>
  <c r="AN757" i="1" s="1"/>
  <c r="AK918" i="1"/>
  <c r="AN918" i="1" s="1"/>
  <c r="AK917" i="1"/>
  <c r="AN917" i="1" s="1"/>
  <c r="U1072" i="1"/>
  <c r="AM1073" i="1"/>
  <c r="AP1073" i="1" s="1"/>
  <c r="AK1183" i="1"/>
  <c r="AN1183" i="1" s="1"/>
  <c r="Y1183" i="1"/>
  <c r="AK1205" i="1"/>
  <c r="AN1205" i="1" s="1"/>
  <c r="Y1204" i="1"/>
  <c r="AK252" i="1"/>
  <c r="AN252" i="1" s="1"/>
  <c r="AM268" i="1"/>
  <c r="AP268" i="1" s="1"/>
  <c r="AK275" i="1"/>
  <c r="AN275" i="1" s="1"/>
  <c r="AK318" i="1"/>
  <c r="AN318" i="1" s="1"/>
  <c r="AK320" i="1"/>
  <c r="AN320" i="1" s="1"/>
  <c r="AM331" i="1"/>
  <c r="AP331" i="1" s="1"/>
  <c r="AK342" i="1"/>
  <c r="AN342" i="1" s="1"/>
  <c r="AK349" i="1"/>
  <c r="AN349" i="1" s="1"/>
  <c r="AK362" i="1"/>
  <c r="AN362" i="1" s="1"/>
  <c r="AM365" i="1"/>
  <c r="AP365" i="1" s="1"/>
  <c r="AM379" i="1"/>
  <c r="AP379" i="1" s="1"/>
  <c r="AK429" i="1"/>
  <c r="AN429" i="1" s="1"/>
  <c r="AM436" i="1"/>
  <c r="AP436" i="1" s="1"/>
  <c r="AK447" i="1"/>
  <c r="AN447" i="1" s="1"/>
  <c r="AA466" i="1"/>
  <c r="AK488" i="1"/>
  <c r="AN488" i="1" s="1"/>
  <c r="AA491" i="1"/>
  <c r="AM496" i="1"/>
  <c r="AP496" i="1" s="1"/>
  <c r="AA501" i="1"/>
  <c r="AK509" i="1"/>
  <c r="AN509" i="1" s="1"/>
  <c r="AM526" i="1"/>
  <c r="AP526" i="1" s="1"/>
  <c r="AK528" i="1"/>
  <c r="AN528" i="1" s="1"/>
  <c r="AK536" i="1"/>
  <c r="AN536" i="1" s="1"/>
  <c r="AM614" i="1"/>
  <c r="AP614" i="1" s="1"/>
  <c r="AA617" i="1"/>
  <c r="AK622" i="1"/>
  <c r="AN622" i="1" s="1"/>
  <c r="AA624" i="1"/>
  <c r="Y650" i="1"/>
  <c r="AM652" i="1"/>
  <c r="AP652" i="1" s="1"/>
  <c r="AM659" i="1"/>
  <c r="AP659" i="1" s="1"/>
  <c r="AK660" i="1"/>
  <c r="AN660" i="1" s="1"/>
  <c r="AM665" i="1"/>
  <c r="AP665" i="1" s="1"/>
  <c r="AA675" i="1"/>
  <c r="AM703" i="1"/>
  <c r="AP703" i="1" s="1"/>
  <c r="AM819" i="1"/>
  <c r="AP819" i="1" s="1"/>
  <c r="Y824" i="1"/>
  <c r="AK825" i="1"/>
  <c r="AN825" i="1" s="1"/>
  <c r="Y842" i="1"/>
  <c r="AM943" i="1"/>
  <c r="AP943" i="1" s="1"/>
  <c r="AM673" i="1"/>
  <c r="AP673" i="1" s="1"/>
  <c r="AA681" i="1"/>
  <c r="AM693" i="1"/>
  <c r="AP693" i="1" s="1"/>
  <c r="AM694" i="1"/>
  <c r="AP694" i="1" s="1"/>
  <c r="AA711" i="1"/>
  <c r="AM714" i="1"/>
  <c r="AP714" i="1" s="1"/>
  <c r="AK716" i="1"/>
  <c r="AN716" i="1" s="1"/>
  <c r="AM732" i="1"/>
  <c r="AP732" i="1" s="1"/>
  <c r="AK737" i="1"/>
  <c r="AN737" i="1" s="1"/>
  <c r="AK751" i="1"/>
  <c r="AN751" i="1" s="1"/>
  <c r="AM754" i="1"/>
  <c r="AP754" i="1" s="1"/>
  <c r="AK761" i="1"/>
  <c r="AN761" i="1" s="1"/>
  <c r="AK763" i="1"/>
  <c r="AN763" i="1" s="1"/>
  <c r="AA801" i="1"/>
  <c r="AM807" i="1"/>
  <c r="AP807" i="1" s="1"/>
  <c r="AK815" i="1"/>
  <c r="AN815" i="1" s="1"/>
  <c r="AK826" i="1"/>
  <c r="AN826" i="1" s="1"/>
  <c r="AK830" i="1"/>
  <c r="AN830" i="1" s="1"/>
  <c r="AA843" i="1"/>
  <c r="AK882" i="1"/>
  <c r="AN882" i="1" s="1"/>
  <c r="AK890" i="1"/>
  <c r="AN890" i="1" s="1"/>
  <c r="AA893" i="1"/>
  <c r="AK899" i="1"/>
  <c r="AN899" i="1" s="1"/>
  <c r="AA933" i="1"/>
  <c r="AK944" i="1"/>
  <c r="AN944" i="1" s="1"/>
  <c r="AK949" i="1"/>
  <c r="AN949" i="1" s="1"/>
  <c r="AK954" i="1"/>
  <c r="AN954" i="1" s="1"/>
  <c r="AK959" i="1"/>
  <c r="AN959" i="1" s="1"/>
  <c r="AK964" i="1"/>
  <c r="AN964" i="1" s="1"/>
  <c r="AK969" i="1"/>
  <c r="AN969" i="1" s="1"/>
  <c r="AK974" i="1"/>
  <c r="AN974" i="1" s="1"/>
  <c r="AK979" i="1"/>
  <c r="AN979" i="1" s="1"/>
  <c r="AM984" i="1"/>
  <c r="AP984" i="1" s="1"/>
  <c r="AK1010" i="1"/>
  <c r="AN1010" i="1" s="1"/>
  <c r="AK1043" i="1"/>
  <c r="AN1043" i="1" s="1"/>
  <c r="AK1061" i="1"/>
  <c r="AN1061" i="1" s="1"/>
  <c r="Y1078" i="1"/>
  <c r="AK1078" i="1"/>
  <c r="AN1078" i="1" s="1"/>
  <c r="AK1080" i="1"/>
  <c r="AN1080" i="1" s="1"/>
  <c r="AM1158" i="1"/>
  <c r="AP1158" i="1" s="1"/>
  <c r="AK1175" i="1"/>
  <c r="AN1175" i="1" s="1"/>
  <c r="Y1175" i="1"/>
  <c r="AM682" i="1"/>
  <c r="AP682" i="1" s="1"/>
  <c r="AK749" i="1"/>
  <c r="AN749" i="1" s="1"/>
  <c r="AK803" i="1"/>
  <c r="AN803" i="1" s="1"/>
  <c r="AA804" i="1"/>
  <c r="AK811" i="1"/>
  <c r="AN811" i="1" s="1"/>
  <c r="AA819" i="1"/>
  <c r="AK871" i="1"/>
  <c r="AN871" i="1" s="1"/>
  <c r="AK877" i="1"/>
  <c r="AN877" i="1" s="1"/>
  <c r="AA883" i="1"/>
  <c r="AK895" i="1"/>
  <c r="AN895" i="1" s="1"/>
  <c r="AA898" i="1"/>
  <c r="AK904" i="1"/>
  <c r="AN904" i="1" s="1"/>
  <c r="AK926" i="1"/>
  <c r="AN926" i="1" s="1"/>
  <c r="AK980" i="1"/>
  <c r="AN980" i="1" s="1"/>
  <c r="AA994" i="1"/>
  <c r="AK995" i="1"/>
  <c r="AN995" i="1" s="1"/>
  <c r="AA1004" i="1"/>
  <c r="Y1005" i="1"/>
  <c r="AK1005" i="1"/>
  <c r="AN1005" i="1" s="1"/>
  <c r="AM1063" i="1"/>
  <c r="AP1063" i="1" s="1"/>
  <c r="Y1107" i="1"/>
  <c r="AK1107" i="1"/>
  <c r="AN1107" i="1" s="1"/>
  <c r="AK1155" i="1"/>
  <c r="AN1155" i="1" s="1"/>
  <c r="AK1154" i="1"/>
  <c r="AN1154" i="1" s="1"/>
  <c r="Y1154" i="1"/>
  <c r="AK1189" i="1"/>
  <c r="AN1189" i="1" s="1"/>
  <c r="Y1189" i="1"/>
  <c r="AK1196" i="1"/>
  <c r="AN1196" i="1" s="1"/>
  <c r="Y1196" i="1"/>
  <c r="Y1228" i="1"/>
  <c r="AK1228" i="1"/>
  <c r="AN1228" i="1" s="1"/>
  <c r="AK1236" i="1"/>
  <c r="AN1236" i="1" s="1"/>
  <c r="Y1236" i="1"/>
  <c r="AM705" i="1"/>
  <c r="AP705" i="1" s="1"/>
  <c r="AA717" i="1"/>
  <c r="AM736" i="1"/>
  <c r="AP736" i="1" s="1"/>
  <c r="AM766" i="1"/>
  <c r="AP766" i="1" s="1"/>
  <c r="AM813" i="1"/>
  <c r="AP813" i="1" s="1"/>
  <c r="AK835" i="1"/>
  <c r="AN835" i="1" s="1"/>
  <c r="AK1074" i="1"/>
  <c r="AN1074" i="1" s="1"/>
  <c r="U1096" i="1"/>
  <c r="U1095" i="1" s="1"/>
  <c r="AK1145" i="1"/>
  <c r="AN1145" i="1" s="1"/>
  <c r="Y1145" i="1"/>
  <c r="Y1218" i="1"/>
  <c r="AK1218" i="1"/>
  <c r="AN1218" i="1" s="1"/>
  <c r="Y1254" i="1"/>
  <c r="AK1254" i="1"/>
  <c r="AN1254" i="1" s="1"/>
  <c r="S1158" i="3"/>
  <c r="AK674" i="1"/>
  <c r="AN674" i="1" s="1"/>
  <c r="AK684" i="1"/>
  <c r="AN684" i="1" s="1"/>
  <c r="AA697" i="1"/>
  <c r="AK718" i="1"/>
  <c r="AN718" i="1" s="1"/>
  <c r="AM720" i="1"/>
  <c r="AP720" i="1" s="1"/>
  <c r="AK722" i="1"/>
  <c r="AN722" i="1" s="1"/>
  <c r="AK768" i="1"/>
  <c r="AN768" i="1" s="1"/>
  <c r="AM786" i="1"/>
  <c r="AP786" i="1" s="1"/>
  <c r="AA792" i="1"/>
  <c r="AM798" i="1"/>
  <c r="AP798" i="1" s="1"/>
  <c r="AK799" i="1"/>
  <c r="AN799" i="1" s="1"/>
  <c r="Y811" i="1"/>
  <c r="AK821" i="1"/>
  <c r="AN821" i="1" s="1"/>
  <c r="AM843" i="1"/>
  <c r="AP843" i="1" s="1"/>
  <c r="AM873" i="1"/>
  <c r="AP873" i="1" s="1"/>
  <c r="AK881" i="1"/>
  <c r="AN881" i="1" s="1"/>
  <c r="AK887" i="1"/>
  <c r="AN887" i="1" s="1"/>
  <c r="AK889" i="1"/>
  <c r="AN889" i="1" s="1"/>
  <c r="AK900" i="1"/>
  <c r="AN900" i="1" s="1"/>
  <c r="AA903" i="1"/>
  <c r="AM913" i="1"/>
  <c r="AP913" i="1" s="1"/>
  <c r="Y980" i="1"/>
  <c r="AA984" i="1"/>
  <c r="AM999" i="1"/>
  <c r="AP999" i="1" s="1"/>
  <c r="AK1029" i="1"/>
  <c r="AN1029" i="1" s="1"/>
  <c r="AA1030" i="1"/>
  <c r="AK1067" i="1"/>
  <c r="AN1067" i="1" s="1"/>
  <c r="Y1066" i="1"/>
  <c r="AA1115" i="1"/>
  <c r="AK1132" i="1"/>
  <c r="AN1132" i="1" s="1"/>
  <c r="Y1132" i="1"/>
  <c r="AK1181" i="1"/>
  <c r="AN1181" i="1" s="1"/>
  <c r="Y1181" i="1"/>
  <c r="AK1244" i="1"/>
  <c r="AN1244" i="1" s="1"/>
  <c r="Y1244" i="1"/>
  <c r="AK1321" i="1"/>
  <c r="AN1321" i="1" s="1"/>
  <c r="Y1321" i="1"/>
  <c r="AK1065" i="1"/>
  <c r="AN1065" i="1" s="1"/>
  <c r="AK1064" i="1"/>
  <c r="AN1064" i="1" s="1"/>
  <c r="Y1064" i="1"/>
  <c r="AM1152" i="1"/>
  <c r="AP1152" i="1" s="1"/>
  <c r="AM1153" i="1"/>
  <c r="AP1153" i="1" s="1"/>
  <c r="AK1187" i="1"/>
  <c r="AN1187" i="1" s="1"/>
  <c r="Y1187" i="1"/>
  <c r="U1142" i="3"/>
  <c r="T1142" i="3"/>
  <c r="AA735" i="1"/>
  <c r="AA741" i="1"/>
  <c r="AA753" i="1"/>
  <c r="AA813" i="1"/>
  <c r="AK817" i="1"/>
  <c r="AN817" i="1" s="1"/>
  <c r="AK836" i="1"/>
  <c r="AN836" i="1" s="1"/>
  <c r="AK859" i="1"/>
  <c r="AN859" i="1" s="1"/>
  <c r="AK862" i="1"/>
  <c r="AN862" i="1" s="1"/>
  <c r="AA868" i="1"/>
  <c r="AK872" i="1"/>
  <c r="AN872" i="1" s="1"/>
  <c r="AK876" i="1"/>
  <c r="AN876" i="1" s="1"/>
  <c r="AA888" i="1"/>
  <c r="AK894" i="1"/>
  <c r="AN894" i="1" s="1"/>
  <c r="AK905" i="1"/>
  <c r="AN905" i="1" s="1"/>
  <c r="AK907" i="1"/>
  <c r="AN907" i="1" s="1"/>
  <c r="AA908" i="1"/>
  <c r="AK916" i="1"/>
  <c r="AN916" i="1" s="1"/>
  <c r="AA923" i="1"/>
  <c r="AA989" i="1"/>
  <c r="AK1006" i="1"/>
  <c r="AN1006" i="1" s="1"/>
  <c r="AA1057" i="1"/>
  <c r="U1133" i="1"/>
  <c r="AK1141" i="1"/>
  <c r="AN1141" i="1" s="1"/>
  <c r="AK1149" i="1"/>
  <c r="AN1149" i="1" s="1"/>
  <c r="Y1148" i="1"/>
  <c r="AK1177" i="1"/>
  <c r="AN1177" i="1" s="1"/>
  <c r="Y1177" i="1"/>
  <c r="Y1224" i="1"/>
  <c r="AK1224" i="1"/>
  <c r="AN1224" i="1" s="1"/>
  <c r="Y1232" i="1"/>
  <c r="AK1232" i="1"/>
  <c r="AN1232" i="1" s="1"/>
  <c r="Z983" i="1"/>
  <c r="AM1030" i="1"/>
  <c r="AP1030" i="1" s="1"/>
  <c r="AM1057" i="1"/>
  <c r="AP1057" i="1" s="1"/>
  <c r="AA1073" i="1"/>
  <c r="AA1077" i="1"/>
  <c r="AM1091" i="1"/>
  <c r="AP1091" i="1" s="1"/>
  <c r="AL1096" i="1"/>
  <c r="AO1096" i="1" s="1"/>
  <c r="AA1106" i="1"/>
  <c r="AK1117" i="1"/>
  <c r="AN1117" i="1" s="1"/>
  <c r="AM1121" i="1"/>
  <c r="AP1121" i="1" s="1"/>
  <c r="AK1126" i="1"/>
  <c r="AN1126" i="1" s="1"/>
  <c r="O1133" i="1"/>
  <c r="AM1179" i="1"/>
  <c r="AP1179" i="1" s="1"/>
  <c r="AM1198" i="1"/>
  <c r="AP1198" i="1" s="1"/>
  <c r="AA1261" i="1"/>
  <c r="AM1264" i="1"/>
  <c r="AP1264" i="1" s="1"/>
  <c r="AM1272" i="1"/>
  <c r="AP1272" i="1" s="1"/>
  <c r="AK1310" i="1"/>
  <c r="AN1310" i="1" s="1"/>
  <c r="AM1316" i="1"/>
  <c r="AP1316" i="1" s="1"/>
  <c r="AM1332" i="1"/>
  <c r="AP1332" i="1" s="1"/>
  <c r="T468" i="3"/>
  <c r="AL983" i="1"/>
  <c r="AO983" i="1" s="1"/>
  <c r="AA1009" i="1"/>
  <c r="AM1026" i="1"/>
  <c r="AP1026" i="1" s="1"/>
  <c r="AK1039" i="1"/>
  <c r="AN1039" i="1" s="1"/>
  <c r="O1072" i="1"/>
  <c r="AK1082" i="1"/>
  <c r="AN1082" i="1" s="1"/>
  <c r="AK1111" i="1"/>
  <c r="AN1111" i="1" s="1"/>
  <c r="AK1122" i="1"/>
  <c r="AN1122" i="1" s="1"/>
  <c r="AA1140" i="1"/>
  <c r="AK1142" i="1"/>
  <c r="AN1142" i="1" s="1"/>
  <c r="AA1152" i="1"/>
  <c r="Z1133" i="1"/>
  <c r="AA1182" i="1"/>
  <c r="AK1197" i="1"/>
  <c r="AN1197" i="1" s="1"/>
  <c r="AM1208" i="1"/>
  <c r="AP1208" i="1" s="1"/>
  <c r="AK1213" i="1"/>
  <c r="AN1213" i="1" s="1"/>
  <c r="AK1294" i="1"/>
  <c r="AN1294" i="1" s="1"/>
  <c r="AK1306" i="1"/>
  <c r="AN1306" i="1" s="1"/>
  <c r="AA1322" i="1"/>
  <c r="T505" i="3"/>
  <c r="AA1083" i="1"/>
  <c r="AA1087" i="1"/>
  <c r="AA1127" i="1"/>
  <c r="AM1134" i="1"/>
  <c r="AP1134" i="1" s="1"/>
  <c r="AK1184" i="1"/>
  <c r="AN1184" i="1" s="1"/>
  <c r="AM1202" i="1"/>
  <c r="AP1202" i="1" s="1"/>
  <c r="AK1338" i="1"/>
  <c r="AN1338" i="1" s="1"/>
  <c r="AK1343" i="1"/>
  <c r="AN1343" i="1" s="1"/>
  <c r="AM1217" i="1"/>
  <c r="AP1217" i="1" s="1"/>
  <c r="AA1052" i="1"/>
  <c r="AK1069" i="1"/>
  <c r="AN1069" i="1" s="1"/>
  <c r="AL1072" i="1"/>
  <c r="AO1072" i="1" s="1"/>
  <c r="AM1075" i="1"/>
  <c r="AP1075" i="1" s="1"/>
  <c r="AL1095" i="1"/>
  <c r="AO1095" i="1" s="1"/>
  <c r="AA1097" i="1"/>
  <c r="Y1108" i="1"/>
  <c r="Y1111" i="1"/>
  <c r="Y1120" i="1"/>
  <c r="AK1129" i="1"/>
  <c r="AN1129" i="1" s="1"/>
  <c r="AL1133" i="1"/>
  <c r="AO1133" i="1" s="1"/>
  <c r="AA1143" i="1"/>
  <c r="AK1144" i="1"/>
  <c r="AN1144" i="1" s="1"/>
  <c r="AK1190" i="1"/>
  <c r="AN1190" i="1" s="1"/>
  <c r="Y1201" i="1"/>
  <c r="AK1209" i="1"/>
  <c r="AN1209" i="1" s="1"/>
  <c r="Y1223" i="1"/>
  <c r="Y1227" i="1"/>
  <c r="Y1231" i="1"/>
  <c r="Y1249" i="1"/>
  <c r="Y1253" i="1"/>
  <c r="Y1257" i="1"/>
  <c r="AM1261" i="1"/>
  <c r="AP1261" i="1" s="1"/>
  <c r="AA1272" i="1"/>
  <c r="AK1282" i="1"/>
  <c r="AN1282" i="1" s="1"/>
  <c r="AK1284" i="1"/>
  <c r="AN1284" i="1" s="1"/>
  <c r="AM1320" i="1"/>
  <c r="AP1320" i="1" s="1"/>
  <c r="AM1323" i="1"/>
  <c r="AP1323" i="1" s="1"/>
  <c r="U1338" i="1"/>
  <c r="AM1338" i="1" s="1"/>
  <c r="AP1338" i="1" s="1"/>
  <c r="AM1341" i="1"/>
  <c r="AP1341" i="1" s="1"/>
  <c r="R453" i="3"/>
  <c r="R822" i="3"/>
  <c r="AA999" i="1"/>
  <c r="AK1000" i="1"/>
  <c r="AN1000" i="1" s="1"/>
  <c r="AK1027" i="1"/>
  <c r="AN1027" i="1" s="1"/>
  <c r="AM1037" i="1"/>
  <c r="AP1037" i="1" s="1"/>
  <c r="AK1076" i="1"/>
  <c r="AN1076" i="1" s="1"/>
  <c r="AA1089" i="1"/>
  <c r="AA1103" i="1"/>
  <c r="AK1105" i="1"/>
  <c r="AN1105" i="1" s="1"/>
  <c r="AM1118" i="1"/>
  <c r="AP1118" i="1" s="1"/>
  <c r="AK1135" i="1"/>
  <c r="AN1135" i="1" s="1"/>
  <c r="AK1148" i="1"/>
  <c r="AN1148" i="1" s="1"/>
  <c r="AM1162" i="1"/>
  <c r="AP1162" i="1" s="1"/>
  <c r="AK1163" i="1"/>
  <c r="AN1163" i="1" s="1"/>
  <c r="Y1165" i="1"/>
  <c r="AM1167" i="1"/>
  <c r="AP1167" i="1" s="1"/>
  <c r="AK1169" i="1"/>
  <c r="AN1169" i="1" s="1"/>
  <c r="AA1173" i="1"/>
  <c r="AM1176" i="1"/>
  <c r="AP1176" i="1" s="1"/>
  <c r="AM1182" i="1"/>
  <c r="AP1182" i="1" s="1"/>
  <c r="AK1204" i="1"/>
  <c r="AN1204" i="1" s="1"/>
  <c r="AK1206" i="1"/>
  <c r="AN1206" i="1" s="1"/>
  <c r="AA1208" i="1"/>
  <c r="AK1237" i="1"/>
  <c r="AN1237" i="1" s="1"/>
  <c r="AK1241" i="1"/>
  <c r="AN1241" i="1" s="1"/>
  <c r="AK1245" i="1"/>
  <c r="AN1245" i="1" s="1"/>
  <c r="AM1247" i="1"/>
  <c r="AP1247" i="1" s="1"/>
  <c r="AK1276" i="1"/>
  <c r="AN1276" i="1" s="1"/>
  <c r="AK1280" i="1"/>
  <c r="AN1280" i="1" s="1"/>
  <c r="AM1314" i="1"/>
  <c r="AP1314" i="1" s="1"/>
  <c r="AK1334" i="1"/>
  <c r="AN1334" i="1" s="1"/>
  <c r="AK1342" i="1"/>
  <c r="AN1342" i="1" s="1"/>
  <c r="T453" i="3"/>
  <c r="AB1150" i="3"/>
  <c r="Z148" i="3"/>
  <c r="Z949" i="3"/>
  <c r="AB66" i="3"/>
  <c r="AB491" i="3"/>
  <c r="AA148" i="3"/>
  <c r="AB82" i="3"/>
  <c r="AB842" i="3"/>
  <c r="AA490" i="3"/>
  <c r="AB483" i="3"/>
  <c r="AA949" i="3"/>
  <c r="Z490" i="3"/>
  <c r="AB926" i="3"/>
  <c r="AB149" i="3"/>
  <c r="AB191" i="3"/>
  <c r="Z18" i="3"/>
  <c r="Z17" i="3" s="1"/>
  <c r="Z58" i="3"/>
  <c r="Z35" i="3" s="1"/>
  <c r="AB950" i="3"/>
  <c r="AA58" i="3"/>
  <c r="AA35" i="3" s="1"/>
  <c r="AB18" i="3"/>
  <c r="AA11" i="3"/>
  <c r="Z12" i="3"/>
  <c r="AB13" i="3"/>
  <c r="AA18" i="3"/>
  <c r="AB217" i="3"/>
  <c r="AB581" i="3"/>
  <c r="AB984" i="3"/>
  <c r="AB1036" i="3"/>
  <c r="AL18" i="2"/>
  <c r="AO18" i="2" s="1"/>
  <c r="AA18" i="2"/>
  <c r="AA17" i="2" s="1"/>
  <c r="AA16" i="2" s="1"/>
  <c r="M35" i="2"/>
  <c r="M34" i="2" s="1"/>
  <c r="M15" i="2" s="1"/>
  <c r="AK48" i="2"/>
  <c r="AN48" i="2" s="1"/>
  <c r="U58" i="2"/>
  <c r="AK23" i="2"/>
  <c r="AN23" i="2" s="1"/>
  <c r="AK33" i="2"/>
  <c r="AN33" i="2" s="1"/>
  <c r="Y33" i="2"/>
  <c r="Y29" i="2"/>
  <c r="AK29" i="2"/>
  <c r="AN29" i="2" s="1"/>
  <c r="AK39" i="2"/>
  <c r="AN39" i="2" s="1"/>
  <c r="S18" i="2"/>
  <c r="AK19" i="2"/>
  <c r="AN19" i="2" s="1"/>
  <c r="AK43" i="2"/>
  <c r="AN43" i="2" s="1"/>
  <c r="AL58" i="2"/>
  <c r="AO58" i="2" s="1"/>
  <c r="AM130" i="2"/>
  <c r="AP130" i="2" s="1"/>
  <c r="O129" i="2"/>
  <c r="AM129" i="2" s="1"/>
  <c r="AP129" i="2" s="1"/>
  <c r="AK148" i="2"/>
  <c r="AN148" i="2" s="1"/>
  <c r="AM36" i="2"/>
  <c r="AP36" i="2" s="1"/>
  <c r="AK53" i="2"/>
  <c r="AN53" i="2" s="1"/>
  <c r="AK63" i="2"/>
  <c r="AN63" i="2" s="1"/>
  <c r="S11" i="2"/>
  <c r="AK12" i="2"/>
  <c r="AN12" i="2" s="1"/>
  <c r="T12" i="2"/>
  <c r="AL13" i="2"/>
  <c r="AO13" i="2" s="1"/>
  <c r="U17" i="2"/>
  <c r="AM18" i="2"/>
  <c r="AP18" i="2" s="1"/>
  <c r="T16" i="2"/>
  <c r="AL17" i="2"/>
  <c r="AO17" i="2" s="1"/>
  <c r="AM27" i="2"/>
  <c r="AP27" i="2" s="1"/>
  <c r="AK57" i="2"/>
  <c r="AN57" i="2" s="1"/>
  <c r="S58" i="2"/>
  <c r="AK58" i="2" s="1"/>
  <c r="AN58" i="2" s="1"/>
  <c r="AK59" i="2"/>
  <c r="AN59" i="2" s="1"/>
  <c r="AK129" i="2"/>
  <c r="AN129" i="2" s="1"/>
  <c r="U149" i="2"/>
  <c r="Y376" i="2"/>
  <c r="AK376" i="2"/>
  <c r="AN376" i="2" s="1"/>
  <c r="U82" i="2"/>
  <c r="AM82" i="2" s="1"/>
  <c r="AP82" i="2" s="1"/>
  <c r="AK130" i="2"/>
  <c r="AN130" i="2" s="1"/>
  <c r="T147" i="2"/>
  <c r="Y149" i="2"/>
  <c r="Y148" i="2" s="1"/>
  <c r="AA150" i="2"/>
  <c r="AA149" i="2" s="1"/>
  <c r="AA483" i="2"/>
  <c r="AK571" i="2"/>
  <c r="AN571" i="2" s="1"/>
  <c r="Y571" i="2"/>
  <c r="AA44" i="2"/>
  <c r="AA36" i="2" s="1"/>
  <c r="AA200" i="2"/>
  <c r="U217" i="2"/>
  <c r="AM217" i="2" s="1"/>
  <c r="AP217" i="2" s="1"/>
  <c r="AA246" i="2"/>
  <c r="AA249" i="2"/>
  <c r="AK331" i="2"/>
  <c r="AN331" i="2" s="1"/>
  <c r="Y331" i="2"/>
  <c r="Y361" i="2"/>
  <c r="AK361" i="2"/>
  <c r="AN361" i="2" s="1"/>
  <c r="AK555" i="2"/>
  <c r="AN555" i="2" s="1"/>
  <c r="Y555" i="2"/>
  <c r="AA588" i="2"/>
  <c r="Z581" i="2"/>
  <c r="AA138" i="2"/>
  <c r="AA130" i="2" s="1"/>
  <c r="AA129" i="2" s="1"/>
  <c r="AK149" i="2"/>
  <c r="AN149" i="2" s="1"/>
  <c r="AA211" i="2"/>
  <c r="AK310" i="2"/>
  <c r="AN310" i="2" s="1"/>
  <c r="Y310" i="2"/>
  <c r="AK379" i="2"/>
  <c r="AN379" i="2" s="1"/>
  <c r="Y379" i="2"/>
  <c r="Y69" i="2"/>
  <c r="Y74" i="2"/>
  <c r="Y79" i="2"/>
  <c r="Y155" i="2"/>
  <c r="Y161" i="2"/>
  <c r="Y166" i="2"/>
  <c r="Y173" i="2"/>
  <c r="Y178" i="2"/>
  <c r="Y184" i="2"/>
  <c r="Y189" i="2"/>
  <c r="Y220" i="2"/>
  <c r="Y224" i="2"/>
  <c r="AK257" i="2"/>
  <c r="AN257" i="2" s="1"/>
  <c r="AK269" i="2"/>
  <c r="AN269" i="2" s="1"/>
  <c r="AK281" i="2"/>
  <c r="AN281" i="2" s="1"/>
  <c r="AK287" i="2"/>
  <c r="AN287" i="2" s="1"/>
  <c r="Y287" i="2"/>
  <c r="AK293" i="2"/>
  <c r="AN293" i="2" s="1"/>
  <c r="Y293" i="2"/>
  <c r="AK299" i="2"/>
  <c r="AN299" i="2" s="1"/>
  <c r="Y299" i="2"/>
  <c r="AK305" i="2"/>
  <c r="AN305" i="2" s="1"/>
  <c r="Y305" i="2"/>
  <c r="AK318" i="2"/>
  <c r="AN318" i="2" s="1"/>
  <c r="Y318" i="2"/>
  <c r="Y373" i="2"/>
  <c r="AK373" i="2"/>
  <c r="AN373" i="2" s="1"/>
  <c r="AK504" i="2"/>
  <c r="AN504" i="2" s="1"/>
  <c r="Y504" i="2"/>
  <c r="Y194" i="2"/>
  <c r="Y199" i="2"/>
  <c r="Y205" i="2"/>
  <c r="Y212" i="2"/>
  <c r="Y228" i="2"/>
  <c r="AK232" i="2"/>
  <c r="AN232" i="2" s="1"/>
  <c r="AK326" i="2"/>
  <c r="AN326" i="2" s="1"/>
  <c r="Y326" i="2"/>
  <c r="AK336" i="2"/>
  <c r="AN336" i="2" s="1"/>
  <c r="Y336" i="2"/>
  <c r="AK243" i="2"/>
  <c r="AN243" i="2" s="1"/>
  <c r="AK251" i="2"/>
  <c r="AN251" i="2" s="1"/>
  <c r="AK254" i="2"/>
  <c r="AN254" i="2" s="1"/>
  <c r="AK268" i="2"/>
  <c r="AN268" i="2" s="1"/>
  <c r="AK280" i="2"/>
  <c r="AN280" i="2" s="1"/>
  <c r="AK346" i="2"/>
  <c r="AN346" i="2" s="1"/>
  <c r="AK358" i="2"/>
  <c r="AN358" i="2" s="1"/>
  <c r="AK454" i="2"/>
  <c r="AN454" i="2" s="1"/>
  <c r="AK493" i="2"/>
  <c r="AN493" i="2" s="1"/>
  <c r="Y493" i="2"/>
  <c r="AK510" i="2"/>
  <c r="AN510" i="2" s="1"/>
  <c r="Y510" i="2"/>
  <c r="AK516" i="2"/>
  <c r="AN516" i="2" s="1"/>
  <c r="Y516" i="2"/>
  <c r="AM539" i="2"/>
  <c r="AP539" i="2" s="1"/>
  <c r="Y545" i="2"/>
  <c r="Y551" i="2"/>
  <c r="AM561" i="2"/>
  <c r="AP561" i="2" s="1"/>
  <c r="Y567" i="2"/>
  <c r="AM577" i="2"/>
  <c r="AP577" i="2" s="1"/>
  <c r="AK621" i="2"/>
  <c r="AN621" i="2" s="1"/>
  <c r="AK627" i="2"/>
  <c r="AN627" i="2" s="1"/>
  <c r="AK633" i="2"/>
  <c r="AN633" i="2" s="1"/>
  <c r="AK639" i="2"/>
  <c r="AN639" i="2" s="1"/>
  <c r="AK645" i="2"/>
  <c r="AN645" i="2" s="1"/>
  <c r="AK439" i="2"/>
  <c r="AN439" i="2" s="1"/>
  <c r="AK479" i="2"/>
  <c r="AN479" i="2" s="1"/>
  <c r="AK532" i="2"/>
  <c r="AN532" i="2" s="1"/>
  <c r="Y532" i="2"/>
  <c r="AM549" i="2"/>
  <c r="AP549" i="2" s="1"/>
  <c r="AM565" i="2"/>
  <c r="AP565" i="2" s="1"/>
  <c r="AK348" i="2"/>
  <c r="AN348" i="2" s="1"/>
  <c r="AK381" i="2"/>
  <c r="AN381" i="2" s="1"/>
  <c r="AK386" i="2"/>
  <c r="AN386" i="2" s="1"/>
  <c r="AM484" i="2"/>
  <c r="AP484" i="2" s="1"/>
  <c r="U483" i="2"/>
  <c r="AM483" i="2" s="1"/>
  <c r="AP483" i="2" s="1"/>
  <c r="AM486" i="2"/>
  <c r="AP486" i="2" s="1"/>
  <c r="AK363" i="2"/>
  <c r="AN363" i="2" s="1"/>
  <c r="AK404" i="2"/>
  <c r="AN404" i="2" s="1"/>
  <c r="AK414" i="2"/>
  <c r="AN414" i="2" s="1"/>
  <c r="AK424" i="2"/>
  <c r="AN424" i="2" s="1"/>
  <c r="AK449" i="2"/>
  <c r="AN449" i="2" s="1"/>
  <c r="AK491" i="2"/>
  <c r="AN491" i="2" s="1"/>
  <c r="M490" i="2"/>
  <c r="O491" i="2"/>
  <c r="O490" i="2" s="1"/>
  <c r="U491" i="2"/>
  <c r="AM499" i="2"/>
  <c r="AP499" i="2" s="1"/>
  <c r="AM526" i="2"/>
  <c r="AP526" i="2" s="1"/>
  <c r="AK538" i="2"/>
  <c r="AN538" i="2" s="1"/>
  <c r="Y538" i="2"/>
  <c r="AK544" i="2"/>
  <c r="AN544" i="2" s="1"/>
  <c r="Y544" i="2"/>
  <c r="AK550" i="2"/>
  <c r="AN550" i="2" s="1"/>
  <c r="Y550" i="2"/>
  <c r="AK560" i="2"/>
  <c r="AN560" i="2" s="1"/>
  <c r="Y560" i="2"/>
  <c r="AK566" i="2"/>
  <c r="AN566" i="2" s="1"/>
  <c r="Y566" i="2"/>
  <c r="AK576" i="2"/>
  <c r="AN576" i="2" s="1"/>
  <c r="Y576" i="2"/>
  <c r="AK338" i="2"/>
  <c r="AN338" i="2" s="1"/>
  <c r="AK366" i="2"/>
  <c r="AN366" i="2" s="1"/>
  <c r="AK434" i="2"/>
  <c r="AN434" i="2" s="1"/>
  <c r="AK474" i="2"/>
  <c r="AN474" i="2" s="1"/>
  <c r="AM505" i="2"/>
  <c r="AP505" i="2" s="1"/>
  <c r="Y540" i="2"/>
  <c r="Y556" i="2"/>
  <c r="Y562" i="2"/>
  <c r="Y572" i="2"/>
  <c r="Y578" i="2"/>
  <c r="AK589" i="2"/>
  <c r="AN589" i="2" s="1"/>
  <c r="AA649" i="2"/>
  <c r="Y581" i="2"/>
  <c r="AK341" i="2"/>
  <c r="AN341" i="2" s="1"/>
  <c r="AK353" i="2"/>
  <c r="AN353" i="2" s="1"/>
  <c r="AK389" i="2"/>
  <c r="AN389" i="2" s="1"/>
  <c r="AK459" i="2"/>
  <c r="AN459" i="2" s="1"/>
  <c r="AK485" i="2"/>
  <c r="AN485" i="2" s="1"/>
  <c r="Y485" i="2"/>
  <c r="AM492" i="2"/>
  <c r="AP492" i="2" s="1"/>
  <c r="Y494" i="2"/>
  <c r="Y511" i="2"/>
  <c r="Y517" i="2"/>
  <c r="AK521" i="2"/>
  <c r="AN521" i="2" s="1"/>
  <c r="Y521" i="2"/>
  <c r="AK527" i="2"/>
  <c r="AN527" i="2" s="1"/>
  <c r="Y527" i="2"/>
  <c r="AK597" i="2"/>
  <c r="AN597" i="2" s="1"/>
  <c r="AA598" i="2"/>
  <c r="AK498" i="2"/>
  <c r="AN498" i="2" s="1"/>
  <c r="Y498" i="2"/>
  <c r="AA606" i="2"/>
  <c r="U842" i="2"/>
  <c r="AM842" i="2" s="1"/>
  <c r="AP842" i="2" s="1"/>
  <c r="AM843" i="2"/>
  <c r="AP843" i="2" s="1"/>
  <c r="AK866" i="2"/>
  <c r="AN866" i="2" s="1"/>
  <c r="Y866" i="2"/>
  <c r="AA873" i="2"/>
  <c r="Y842" i="2"/>
  <c r="AK886" i="2"/>
  <c r="AN886" i="2" s="1"/>
  <c r="Y886" i="2"/>
  <c r="AK890" i="2"/>
  <c r="AN890" i="2" s="1"/>
  <c r="Y890" i="2"/>
  <c r="AK648" i="2"/>
  <c r="AN648" i="2" s="1"/>
  <c r="AK651" i="2"/>
  <c r="AN651" i="2" s="1"/>
  <c r="AK654" i="2"/>
  <c r="AN654" i="2" s="1"/>
  <c r="AA658" i="2"/>
  <c r="AA670" i="2"/>
  <c r="AA682" i="2"/>
  <c r="AA691" i="2"/>
  <c r="AA706" i="2"/>
  <c r="AK851" i="2"/>
  <c r="AN851" i="2" s="1"/>
  <c r="Y851" i="2"/>
  <c r="AA889" i="2"/>
  <c r="AK902" i="2"/>
  <c r="AN902" i="2" s="1"/>
  <c r="Y902" i="2"/>
  <c r="AK934" i="2"/>
  <c r="AN934" i="2" s="1"/>
  <c r="Y934" i="2"/>
  <c r="AK1096" i="2"/>
  <c r="AN1096" i="2" s="1"/>
  <c r="Y1096" i="2"/>
  <c r="AK196" i="1"/>
  <c r="AN196" i="1" s="1"/>
  <c r="Y196" i="1"/>
  <c r="AK900" i="2"/>
  <c r="AN900" i="2" s="1"/>
  <c r="Y900" i="2"/>
  <c r="AA667" i="2"/>
  <c r="AA679" i="2"/>
  <c r="AA688" i="2"/>
  <c r="AA697" i="2"/>
  <c r="AA712" i="2"/>
  <c r="AL842" i="2"/>
  <c r="AO842" i="2" s="1"/>
  <c r="Y857" i="2"/>
  <c r="AK861" i="2"/>
  <c r="AN861" i="2" s="1"/>
  <c r="Y861" i="2"/>
  <c r="AK57" i="1"/>
  <c r="AN57" i="1" s="1"/>
  <c r="Y57" i="1"/>
  <c r="N490" i="2"/>
  <c r="N147" i="2" s="1"/>
  <c r="N146" i="2" s="1"/>
  <c r="N145" i="2" s="1"/>
  <c r="AK846" i="2"/>
  <c r="AN846" i="2" s="1"/>
  <c r="Y846" i="2"/>
  <c r="Y875" i="2"/>
  <c r="AM906" i="2"/>
  <c r="AP906" i="2" s="1"/>
  <c r="Z950" i="2"/>
  <c r="Y964" i="2"/>
  <c r="AK964" i="2"/>
  <c r="AN964" i="2" s="1"/>
  <c r="Y384" i="2"/>
  <c r="Y389" i="2"/>
  <c r="Y394" i="2"/>
  <c r="Y399" i="2"/>
  <c r="Y404" i="2"/>
  <c r="Y409" i="2"/>
  <c r="Y414" i="2"/>
  <c r="Y419" i="2"/>
  <c r="Y424" i="2"/>
  <c r="Y429" i="2"/>
  <c r="Y434" i="2"/>
  <c r="Y439" i="2"/>
  <c r="Y444" i="2"/>
  <c r="Y449" i="2"/>
  <c r="Y454" i="2"/>
  <c r="Y459" i="2"/>
  <c r="Y464" i="2"/>
  <c r="Y469" i="2"/>
  <c r="Y474" i="2"/>
  <c r="Y479" i="2"/>
  <c r="Y589" i="2"/>
  <c r="Y597" i="2"/>
  <c r="Y605" i="2"/>
  <c r="Y613" i="2"/>
  <c r="Y621" i="2"/>
  <c r="Y627" i="2"/>
  <c r="Y633" i="2"/>
  <c r="Y639" i="2"/>
  <c r="Y645" i="2"/>
  <c r="AA664" i="2"/>
  <c r="AA676" i="2"/>
  <c r="AA694" i="2"/>
  <c r="AA703" i="2"/>
  <c r="Z842" i="2"/>
  <c r="AA878" i="2"/>
  <c r="O1036" i="2"/>
  <c r="Y509" i="2"/>
  <c r="Y514" i="2"/>
  <c r="Y520" i="2"/>
  <c r="Y525" i="2"/>
  <c r="Y531" i="2"/>
  <c r="Y537" i="2"/>
  <c r="Y543" i="2"/>
  <c r="Y548" i="2"/>
  <c r="Y554" i="2"/>
  <c r="Y559" i="2"/>
  <c r="Y564" i="2"/>
  <c r="Y570" i="2"/>
  <c r="Y575" i="2"/>
  <c r="Y580" i="2"/>
  <c r="AK856" i="2"/>
  <c r="AN856" i="2" s="1"/>
  <c r="Y856" i="2"/>
  <c r="Y879" i="2"/>
  <c r="AK986" i="2"/>
  <c r="AN986" i="2" s="1"/>
  <c r="Y986" i="2"/>
  <c r="AK1101" i="2"/>
  <c r="AN1101" i="2" s="1"/>
  <c r="Y1101" i="2"/>
  <c r="AA661" i="2"/>
  <c r="AA673" i="2"/>
  <c r="AA685" i="2"/>
  <c r="AA700" i="2"/>
  <c r="AA709" i="2"/>
  <c r="Y944" i="2"/>
  <c r="AK912" i="2"/>
  <c r="AN912" i="2" s="1"/>
  <c r="AK915" i="2"/>
  <c r="AN915" i="2" s="1"/>
  <c r="Y915" i="2"/>
  <c r="AK942" i="2"/>
  <c r="AN942" i="2" s="1"/>
  <c r="Y942" i="2"/>
  <c r="M949" i="2"/>
  <c r="AK993" i="2"/>
  <c r="AN993" i="2" s="1"/>
  <c r="AK1005" i="2"/>
  <c r="AN1005" i="2" s="1"/>
  <c r="AK1017" i="2"/>
  <c r="AN1017" i="2" s="1"/>
  <c r="AK1029" i="2"/>
  <c r="AN1029" i="2" s="1"/>
  <c r="U1036" i="2"/>
  <c r="AM1037" i="2"/>
  <c r="AP1037" i="2" s="1"/>
  <c r="AK1049" i="2"/>
  <c r="AN1049" i="2" s="1"/>
  <c r="Y1049" i="2"/>
  <c r="AK1057" i="2"/>
  <c r="AN1057" i="2" s="1"/>
  <c r="Y1057" i="2"/>
  <c r="AK1061" i="2"/>
  <c r="AN1061" i="2" s="1"/>
  <c r="Y1061" i="2"/>
  <c r="AK1065" i="2"/>
  <c r="AN1065" i="2" s="1"/>
  <c r="Y1065" i="2"/>
  <c r="AK1107" i="2"/>
  <c r="AN1107" i="2" s="1"/>
  <c r="Y1107" i="2"/>
  <c r="AK1111" i="2"/>
  <c r="AN1111" i="2" s="1"/>
  <c r="Y1111" i="2"/>
  <c r="AK1115" i="2"/>
  <c r="AN1115" i="2" s="1"/>
  <c r="Y1115" i="2"/>
  <c r="AK43" i="1"/>
  <c r="AN43" i="1" s="1"/>
  <c r="Y43" i="1"/>
  <c r="AA67" i="1"/>
  <c r="AA66" i="1" s="1"/>
  <c r="Z66" i="1"/>
  <c r="AK883" i="2"/>
  <c r="AN883" i="2" s="1"/>
  <c r="AK894" i="2"/>
  <c r="AN894" i="2" s="1"/>
  <c r="AK907" i="2"/>
  <c r="AN907" i="2" s="1"/>
  <c r="AK910" i="2"/>
  <c r="AN910" i="2" s="1"/>
  <c r="Y910" i="2"/>
  <c r="Y912" i="2"/>
  <c r="U926" i="2"/>
  <c r="AM926" i="2" s="1"/>
  <c r="AP926" i="2" s="1"/>
  <c r="AM927" i="2"/>
  <c r="AP927" i="2" s="1"/>
  <c r="AK962" i="2"/>
  <c r="AN962" i="2" s="1"/>
  <c r="Y962" i="2"/>
  <c r="AK982" i="2"/>
  <c r="AN982" i="2" s="1"/>
  <c r="AK1042" i="2"/>
  <c r="AN1042" i="2" s="1"/>
  <c r="Y1042" i="2"/>
  <c r="AK39" i="1"/>
  <c r="AN39" i="1" s="1"/>
  <c r="Y39" i="1"/>
  <c r="AK163" i="1"/>
  <c r="AN163" i="1" s="1"/>
  <c r="AK190" i="1"/>
  <c r="AN190" i="1" s="1"/>
  <c r="Y190" i="1"/>
  <c r="AM921" i="2"/>
  <c r="AP921" i="2" s="1"/>
  <c r="S949" i="2"/>
  <c r="AK950" i="2"/>
  <c r="AN950" i="2" s="1"/>
  <c r="U950" i="2"/>
  <c r="AM951" i="2"/>
  <c r="AP951" i="2" s="1"/>
  <c r="AK984" i="2"/>
  <c r="AN984" i="2" s="1"/>
  <c r="AM985" i="2"/>
  <c r="AP985" i="2" s="1"/>
  <c r="O984" i="2"/>
  <c r="O949" i="2" s="1"/>
  <c r="AK1070" i="2"/>
  <c r="AN1070" i="2" s="1"/>
  <c r="Y1070" i="2"/>
  <c r="AK1074" i="2"/>
  <c r="AN1074" i="2" s="1"/>
  <c r="Y1074" i="2"/>
  <c r="AK1078" i="2"/>
  <c r="AN1078" i="2" s="1"/>
  <c r="Y1078" i="2"/>
  <c r="AK1120" i="2"/>
  <c r="AN1120" i="2" s="1"/>
  <c r="Y1120" i="2"/>
  <c r="AK1124" i="2"/>
  <c r="AN1124" i="2" s="1"/>
  <c r="Y1124" i="2"/>
  <c r="AK1128" i="2"/>
  <c r="AN1128" i="2" s="1"/>
  <c r="Y1128" i="2"/>
  <c r="AK53" i="1"/>
  <c r="AN53" i="1" s="1"/>
  <c r="Y53" i="1"/>
  <c r="AK126" i="1"/>
  <c r="AN126" i="1" s="1"/>
  <c r="Y126" i="1"/>
  <c r="AK205" i="1"/>
  <c r="AN205" i="1" s="1"/>
  <c r="Y205" i="1"/>
  <c r="AK905" i="2"/>
  <c r="AN905" i="2" s="1"/>
  <c r="Y905" i="2"/>
  <c r="AK922" i="2"/>
  <c r="AN922" i="2" s="1"/>
  <c r="AK925" i="2"/>
  <c r="AN925" i="2" s="1"/>
  <c r="Y925" i="2"/>
  <c r="Y926" i="2"/>
  <c r="AA931" i="2"/>
  <c r="AK956" i="2"/>
  <c r="AN956" i="2" s="1"/>
  <c r="Y956" i="2"/>
  <c r="AA960" i="2"/>
  <c r="AK987" i="2"/>
  <c r="AN987" i="2" s="1"/>
  <c r="AK999" i="2"/>
  <c r="AN999" i="2" s="1"/>
  <c r="AK1011" i="2"/>
  <c r="AN1011" i="2" s="1"/>
  <c r="AK1023" i="2"/>
  <c r="AN1023" i="2" s="1"/>
  <c r="AK1035" i="2"/>
  <c r="AN1035" i="2" s="1"/>
  <c r="AK64" i="1"/>
  <c r="AN64" i="1" s="1"/>
  <c r="Y64" i="1"/>
  <c r="AL145" i="1"/>
  <c r="AO145" i="1" s="1"/>
  <c r="N144" i="1"/>
  <c r="AL144" i="1" s="1"/>
  <c r="AO144" i="1" s="1"/>
  <c r="Z926" i="2"/>
  <c r="AK992" i="2"/>
  <c r="AN992" i="2" s="1"/>
  <c r="Y992" i="2"/>
  <c r="AK1141" i="2"/>
  <c r="AN1141" i="2" s="1"/>
  <c r="Y1141" i="2"/>
  <c r="AK917" i="2"/>
  <c r="AN917" i="2" s="1"/>
  <c r="AK920" i="2"/>
  <c r="AN920" i="2" s="1"/>
  <c r="Y920" i="2"/>
  <c r="Y922" i="2"/>
  <c r="AA947" i="2"/>
  <c r="Y950" i="2"/>
  <c r="Y949" i="2" s="1"/>
  <c r="AA954" i="2"/>
  <c r="AA972" i="2"/>
  <c r="AK1083" i="2"/>
  <c r="AN1083" i="2" s="1"/>
  <c r="Y1083" i="2"/>
  <c r="AK1087" i="2"/>
  <c r="AN1087" i="2" s="1"/>
  <c r="Y1087" i="2"/>
  <c r="AK1091" i="2"/>
  <c r="AN1091" i="2" s="1"/>
  <c r="Y1091" i="2"/>
  <c r="AK1133" i="2"/>
  <c r="AN1133" i="2" s="1"/>
  <c r="Y1133" i="2"/>
  <c r="AM1156" i="2"/>
  <c r="AP1156" i="2" s="1"/>
  <c r="U1155" i="2"/>
  <c r="AM1155" i="2" s="1"/>
  <c r="AP1155" i="2" s="1"/>
  <c r="AK242" i="1"/>
  <c r="AN242" i="1" s="1"/>
  <c r="Y242" i="1"/>
  <c r="AK23" i="1"/>
  <c r="AN23" i="1" s="1"/>
  <c r="Y23" i="1"/>
  <c r="AL36" i="1"/>
  <c r="AO36" i="1" s="1"/>
  <c r="T35" i="1"/>
  <c r="AK73" i="1"/>
  <c r="AN73" i="1" s="1"/>
  <c r="Y82" i="1"/>
  <c r="Y58" i="1" s="1"/>
  <c r="AK84" i="1"/>
  <c r="AN84" i="1" s="1"/>
  <c r="Y84" i="1"/>
  <c r="AK137" i="1"/>
  <c r="AN137" i="1" s="1"/>
  <c r="U144" i="1"/>
  <c r="AM144" i="1" s="1"/>
  <c r="AP144" i="1" s="1"/>
  <c r="AM145" i="1"/>
  <c r="AP145" i="1" s="1"/>
  <c r="AK155" i="1"/>
  <c r="AN155" i="1" s="1"/>
  <c r="O164" i="1"/>
  <c r="O163" i="1" s="1"/>
  <c r="AM166" i="1"/>
  <c r="AP166" i="1" s="1"/>
  <c r="AK172" i="1"/>
  <c r="AN172" i="1" s="1"/>
  <c r="Y172" i="1"/>
  <c r="U232" i="1"/>
  <c r="AM232" i="1" s="1"/>
  <c r="AP232" i="1" s="1"/>
  <c r="AM233" i="1"/>
  <c r="AP233" i="1" s="1"/>
  <c r="AK317" i="1"/>
  <c r="AN317" i="1" s="1"/>
  <c r="Y317" i="1"/>
  <c r="S35" i="1"/>
  <c r="AL58" i="1"/>
  <c r="AO58" i="1" s="1"/>
  <c r="U59" i="1"/>
  <c r="AM60" i="1"/>
  <c r="AP60" i="1" s="1"/>
  <c r="AK117" i="1"/>
  <c r="AN117" i="1" s="1"/>
  <c r="AK118" i="1"/>
  <c r="AN118" i="1" s="1"/>
  <c r="AK133" i="1"/>
  <c r="AN133" i="1" s="1"/>
  <c r="AK144" i="1"/>
  <c r="AN144" i="1" s="1"/>
  <c r="AK200" i="1"/>
  <c r="AN200" i="1" s="1"/>
  <c r="Y200" i="1"/>
  <c r="Y248" i="1"/>
  <c r="Y261" i="1"/>
  <c r="AK262" i="1"/>
  <c r="AN262" i="1" s="1"/>
  <c r="AK13" i="1"/>
  <c r="AN13" i="1" s="1"/>
  <c r="S12" i="1"/>
  <c r="AK94" i="1"/>
  <c r="AN94" i="1" s="1"/>
  <c r="Y94" i="1"/>
  <c r="AA108" i="1"/>
  <c r="Z82" i="1"/>
  <c r="AK121" i="1"/>
  <c r="AN121" i="1" s="1"/>
  <c r="AK122" i="1"/>
  <c r="AN122" i="1" s="1"/>
  <c r="AK216" i="1"/>
  <c r="AN216" i="1" s="1"/>
  <c r="Y968" i="2"/>
  <c r="Y974" i="2"/>
  <c r="Y980" i="2"/>
  <c r="Y1036" i="2"/>
  <c r="Y1040" i="2"/>
  <c r="Y1047" i="2"/>
  <c r="Y1055" i="2"/>
  <c r="Y1060" i="2"/>
  <c r="Y1064" i="2"/>
  <c r="Y1069" i="2"/>
  <c r="Y1073" i="2"/>
  <c r="Y1077" i="2"/>
  <c r="Y1082" i="2"/>
  <c r="Y1086" i="2"/>
  <c r="Y1090" i="2"/>
  <c r="Y1094" i="2"/>
  <c r="Y1106" i="2"/>
  <c r="Y1110" i="2"/>
  <c r="Y1114" i="2"/>
  <c r="Y1119" i="2"/>
  <c r="Y1123" i="2"/>
  <c r="Y1127" i="2"/>
  <c r="Y1131" i="2"/>
  <c r="Y1139" i="2"/>
  <c r="Y1147" i="2"/>
  <c r="AM1150" i="2"/>
  <c r="AP1150" i="2" s="1"/>
  <c r="AK48" i="1"/>
  <c r="AN48" i="1" s="1"/>
  <c r="Y48" i="1"/>
  <c r="AK74" i="1"/>
  <c r="AN74" i="1" s="1"/>
  <c r="AM88" i="1"/>
  <c r="AP88" i="1" s="1"/>
  <c r="Y117" i="1"/>
  <c r="AK140" i="1"/>
  <c r="AN140" i="1" s="1"/>
  <c r="AM167" i="1"/>
  <c r="AP167" i="1" s="1"/>
  <c r="AK182" i="1"/>
  <c r="AN182" i="1" s="1"/>
  <c r="Y182" i="1"/>
  <c r="AK231" i="1"/>
  <c r="AN231" i="1" s="1"/>
  <c r="AK261" i="1"/>
  <c r="AN261" i="1" s="1"/>
  <c r="AK530" i="1"/>
  <c r="AN530" i="1" s="1"/>
  <c r="Y530" i="1"/>
  <c r="Y998" i="2"/>
  <c r="Y1004" i="2"/>
  <c r="Y1010" i="2"/>
  <c r="Y1016" i="2"/>
  <c r="Y1022" i="2"/>
  <c r="Y1028" i="2"/>
  <c r="Y1034" i="2"/>
  <c r="T10" i="1"/>
  <c r="AL11" i="1"/>
  <c r="AO11" i="1" s="1"/>
  <c r="U11" i="1"/>
  <c r="AM12" i="1"/>
  <c r="AP12" i="1" s="1"/>
  <c r="Y40" i="1"/>
  <c r="AM44" i="1"/>
  <c r="AP44" i="1" s="1"/>
  <c r="U36" i="1"/>
  <c r="Y54" i="1"/>
  <c r="AL59" i="1"/>
  <c r="AO59" i="1" s="1"/>
  <c r="AK63" i="1"/>
  <c r="AN63" i="1" s="1"/>
  <c r="Y63" i="1"/>
  <c r="AK68" i="1"/>
  <c r="AN68" i="1" s="1"/>
  <c r="AK78" i="1"/>
  <c r="AN78" i="1" s="1"/>
  <c r="AM83" i="1"/>
  <c r="AP83" i="1" s="1"/>
  <c r="O82" i="1"/>
  <c r="AM82" i="1" s="1"/>
  <c r="AP82" i="1" s="1"/>
  <c r="AK104" i="1"/>
  <c r="AN104" i="1" s="1"/>
  <c r="Y121" i="1"/>
  <c r="AK125" i="1"/>
  <c r="AN125" i="1" s="1"/>
  <c r="Y125" i="1"/>
  <c r="AK150" i="1"/>
  <c r="AN150" i="1" s="1"/>
  <c r="Y191" i="1"/>
  <c r="AK195" i="1"/>
  <c r="AN195" i="1" s="1"/>
  <c r="Y195" i="1"/>
  <c r="AL206" i="1"/>
  <c r="AO206" i="1" s="1"/>
  <c r="Y243" i="1"/>
  <c r="AK247" i="1"/>
  <c r="AN247" i="1" s="1"/>
  <c r="Y247" i="1"/>
  <c r="AM250" i="1"/>
  <c r="AP250" i="1" s="1"/>
  <c r="Y1059" i="2"/>
  <c r="Y1063" i="2"/>
  <c r="Y1067" i="2"/>
  <c r="Y1072" i="2"/>
  <c r="Y1076" i="2"/>
  <c r="Y1080" i="2"/>
  <c r="Y1085" i="2"/>
  <c r="Y1089" i="2"/>
  <c r="Y1093" i="2"/>
  <c r="Y1105" i="2"/>
  <c r="Y1109" i="2"/>
  <c r="Y1113" i="2"/>
  <c r="Y1117" i="2"/>
  <c r="Y1122" i="2"/>
  <c r="Y1126" i="2"/>
  <c r="Y1130" i="2"/>
  <c r="Y1137" i="2"/>
  <c r="Y1145" i="2"/>
  <c r="AL12" i="1"/>
  <c r="AO12" i="1" s="1"/>
  <c r="Z13" i="1"/>
  <c r="Z12" i="1" s="1"/>
  <c r="Z11" i="1" s="1"/>
  <c r="Z10" i="1" s="1"/>
  <c r="AA14" i="1"/>
  <c r="AA13" i="1" s="1"/>
  <c r="AA12" i="1" s="1"/>
  <c r="AA11" i="1" s="1"/>
  <c r="AA10" i="1" s="1"/>
  <c r="N18" i="1"/>
  <c r="N17" i="1" s="1"/>
  <c r="N16" i="1" s="1"/>
  <c r="U19" i="1"/>
  <c r="AM20" i="1"/>
  <c r="AP20" i="1" s="1"/>
  <c r="Y24" i="1"/>
  <c r="Y85" i="1"/>
  <c r="AK89" i="1"/>
  <c r="AN89" i="1" s="1"/>
  <c r="Y89" i="1"/>
  <c r="AM98" i="1"/>
  <c r="AP98" i="1" s="1"/>
  <c r="Y173" i="1"/>
  <c r="AK177" i="1"/>
  <c r="AN177" i="1" s="1"/>
  <c r="Y177" i="1"/>
  <c r="Y184" i="1"/>
  <c r="AK236" i="1"/>
  <c r="AN236" i="1" s="1"/>
  <c r="Y236" i="1"/>
  <c r="Z232" i="1"/>
  <c r="AA257" i="1"/>
  <c r="AK303" i="1"/>
  <c r="AN303" i="1" s="1"/>
  <c r="AK302" i="1"/>
  <c r="AN302" i="1" s="1"/>
  <c r="Y302" i="1"/>
  <c r="AA1151" i="2"/>
  <c r="AA1150" i="2" s="1"/>
  <c r="S16" i="1"/>
  <c r="AK17" i="1"/>
  <c r="AN17" i="1" s="1"/>
  <c r="N35" i="1"/>
  <c r="O36" i="1"/>
  <c r="AL164" i="1"/>
  <c r="AO164" i="1" s="1"/>
  <c r="T163" i="1"/>
  <c r="Z206" i="1"/>
  <c r="AK229" i="1"/>
  <c r="AN229" i="1" s="1"/>
  <c r="AA230" i="1"/>
  <c r="U164" i="1"/>
  <c r="AK269" i="1"/>
  <c r="AN269" i="1" s="1"/>
  <c r="AK285" i="1"/>
  <c r="AN285" i="1" s="1"/>
  <c r="AM293" i="1"/>
  <c r="AP293" i="1" s="1"/>
  <c r="AM292" i="1"/>
  <c r="AP292" i="1" s="1"/>
  <c r="Y300" i="1"/>
  <c r="AK301" i="1"/>
  <c r="AN301" i="1" s="1"/>
  <c r="AK305" i="1"/>
  <c r="AN305" i="1" s="1"/>
  <c r="AK311" i="1"/>
  <c r="AN311" i="1" s="1"/>
  <c r="Y311" i="1"/>
  <c r="AK354" i="1"/>
  <c r="AN354" i="1" s="1"/>
  <c r="Y354" i="1"/>
  <c r="AK381" i="1"/>
  <c r="AN381" i="1" s="1"/>
  <c r="Y381" i="1"/>
  <c r="AK584" i="1"/>
  <c r="AN584" i="1" s="1"/>
  <c r="Y584" i="1"/>
  <c r="Y1154" i="2"/>
  <c r="AK294" i="1"/>
  <c r="AN294" i="1" s="1"/>
  <c r="Y294" i="1"/>
  <c r="AK348" i="1"/>
  <c r="AN348" i="1" s="1"/>
  <c r="Y348" i="1"/>
  <c r="AK490" i="1"/>
  <c r="AN490" i="1" s="1"/>
  <c r="Y490" i="1"/>
  <c r="U556" i="1"/>
  <c r="AM556" i="1" s="1"/>
  <c r="AP556" i="1" s="1"/>
  <c r="AM557" i="1"/>
  <c r="AP557" i="1" s="1"/>
  <c r="AA1156" i="2"/>
  <c r="AA1155" i="2" s="1"/>
  <c r="AM28" i="1"/>
  <c r="AP28" i="1" s="1"/>
  <c r="AK101" i="1"/>
  <c r="AN101" i="1" s="1"/>
  <c r="AK105" i="1"/>
  <c r="AN105" i="1" s="1"/>
  <c r="AM146" i="1"/>
  <c r="AP146" i="1" s="1"/>
  <c r="U206" i="1"/>
  <c r="AM206" i="1" s="1"/>
  <c r="AP206" i="1" s="1"/>
  <c r="AK254" i="1"/>
  <c r="AN254" i="1" s="1"/>
  <c r="Y296" i="1"/>
  <c r="AK296" i="1"/>
  <c r="AN296" i="1" s="1"/>
  <c r="AK364" i="1"/>
  <c r="AN364" i="1" s="1"/>
  <c r="Y364" i="1"/>
  <c r="AK616" i="1"/>
  <c r="AN616" i="1" s="1"/>
  <c r="Y616" i="1"/>
  <c r="Y1152" i="2"/>
  <c r="Y32" i="1"/>
  <c r="M35" i="1"/>
  <c r="M34" i="1" s="1"/>
  <c r="M15" i="1" s="1"/>
  <c r="M9" i="1" s="1"/>
  <c r="M8" i="1" s="1"/>
  <c r="M1345" i="1" s="1"/>
  <c r="O66" i="1"/>
  <c r="AM66" i="1" s="1"/>
  <c r="AP66" i="1" s="1"/>
  <c r="Y68" i="1"/>
  <c r="Y73" i="1"/>
  <c r="Y78" i="1"/>
  <c r="Y100" i="1"/>
  <c r="Y104" i="1"/>
  <c r="Y109" i="1"/>
  <c r="AK116" i="1"/>
  <c r="AN116" i="1" s="1"/>
  <c r="AK120" i="1"/>
  <c r="AN120" i="1" s="1"/>
  <c r="Y140" i="1"/>
  <c r="Y150" i="1"/>
  <c r="AA153" i="1"/>
  <c r="AA145" i="1" s="1"/>
  <c r="AA144" i="1" s="1"/>
  <c r="Y155" i="1"/>
  <c r="Y159" i="1"/>
  <c r="Y210" i="1"/>
  <c r="Y216" i="1"/>
  <c r="Y222" i="1"/>
  <c r="Y229" i="1"/>
  <c r="Y253" i="1"/>
  <c r="AK260" i="1"/>
  <c r="AN260" i="1" s="1"/>
  <c r="AK278" i="1"/>
  <c r="AN278" i="1" s="1"/>
  <c r="AK371" i="1"/>
  <c r="AN371" i="1" s="1"/>
  <c r="Y371" i="1"/>
  <c r="AA384" i="1"/>
  <c r="Y22" i="1"/>
  <c r="Y26" i="1"/>
  <c r="Y38" i="1"/>
  <c r="Y42" i="1"/>
  <c r="Y47" i="1"/>
  <c r="Y52" i="1"/>
  <c r="Y56" i="1"/>
  <c r="Y62" i="1"/>
  <c r="AK329" i="1"/>
  <c r="AN329" i="1" s="1"/>
  <c r="Y329" i="1"/>
  <c r="AK335" i="1"/>
  <c r="AN335" i="1" s="1"/>
  <c r="AK336" i="1"/>
  <c r="AN336" i="1" s="1"/>
  <c r="AM356" i="1"/>
  <c r="AP356" i="1" s="1"/>
  <c r="AM355" i="1"/>
  <c r="AP355" i="1" s="1"/>
  <c r="AA286" i="1"/>
  <c r="AK323" i="1"/>
  <c r="AN323" i="1" s="1"/>
  <c r="Y323" i="1"/>
  <c r="AK376" i="1"/>
  <c r="AN376" i="1" s="1"/>
  <c r="Y376" i="1"/>
  <c r="Y308" i="1"/>
  <c r="Y314" i="1"/>
  <c r="Y320" i="1"/>
  <c r="Y326" i="1"/>
  <c r="Y345" i="1"/>
  <c r="Y350" i="1"/>
  <c r="AM359" i="1"/>
  <c r="AP359" i="1" s="1"/>
  <c r="Y361" i="1"/>
  <c r="Y368" i="1"/>
  <c r="Y373" i="1"/>
  <c r="Y378" i="1"/>
  <c r="AK387" i="1"/>
  <c r="AN387" i="1" s="1"/>
  <c r="AK390" i="1"/>
  <c r="AN390" i="1" s="1"/>
  <c r="Y390" i="1"/>
  <c r="AK397" i="1"/>
  <c r="AN397" i="1" s="1"/>
  <c r="AK400" i="1"/>
  <c r="AN400" i="1" s="1"/>
  <c r="Y400" i="1"/>
  <c r="AK407" i="1"/>
  <c r="AN407" i="1" s="1"/>
  <c r="AK410" i="1"/>
  <c r="AN410" i="1" s="1"/>
  <c r="Y410" i="1"/>
  <c r="AK430" i="1"/>
  <c r="AN430" i="1" s="1"/>
  <c r="Y430" i="1"/>
  <c r="AK434" i="1"/>
  <c r="AN434" i="1" s="1"/>
  <c r="Y434" i="1"/>
  <c r="AK454" i="1"/>
  <c r="AN454" i="1" s="1"/>
  <c r="Y454" i="1"/>
  <c r="AM516" i="1"/>
  <c r="AP516" i="1" s="1"/>
  <c r="AK572" i="1"/>
  <c r="AN572" i="1" s="1"/>
  <c r="Y572" i="1"/>
  <c r="AA659" i="1"/>
  <c r="Y656" i="1"/>
  <c r="AK361" i="1"/>
  <c r="AN361" i="1" s="1"/>
  <c r="AK449" i="1"/>
  <c r="AN449" i="1" s="1"/>
  <c r="Y449" i="1"/>
  <c r="AK505" i="1"/>
  <c r="AN505" i="1" s="1"/>
  <c r="Y505" i="1"/>
  <c r="AK542" i="1"/>
  <c r="AN542" i="1" s="1"/>
  <c r="Y542" i="1"/>
  <c r="AK552" i="1"/>
  <c r="AN552" i="1" s="1"/>
  <c r="Y552" i="1"/>
  <c r="AK578" i="1"/>
  <c r="AN578" i="1" s="1"/>
  <c r="Y578" i="1"/>
  <c r="AA604" i="1"/>
  <c r="Y357" i="1"/>
  <c r="Y392" i="1"/>
  <c r="Y402" i="1"/>
  <c r="AK412" i="1"/>
  <c r="AN412" i="1" s="1"/>
  <c r="AK417" i="1"/>
  <c r="AN417" i="1" s="1"/>
  <c r="AK475" i="1"/>
  <c r="AN475" i="1" s="1"/>
  <c r="AK476" i="1"/>
  <c r="AN476" i="1" s="1"/>
  <c r="AK479" i="1"/>
  <c r="AN479" i="1" s="1"/>
  <c r="AK480" i="1"/>
  <c r="AN480" i="1" s="1"/>
  <c r="AK515" i="1"/>
  <c r="AN515" i="1" s="1"/>
  <c r="Y515" i="1"/>
  <c r="AA563" i="1"/>
  <c r="Y566" i="1"/>
  <c r="AA587" i="1"/>
  <c r="AK600" i="1"/>
  <c r="AN600" i="1" s="1"/>
  <c r="Y600" i="1"/>
  <c r="AK395" i="1"/>
  <c r="AN395" i="1" s="1"/>
  <c r="Y395" i="1"/>
  <c r="AK405" i="1"/>
  <c r="AN405" i="1" s="1"/>
  <c r="Y405" i="1"/>
  <c r="AK444" i="1"/>
  <c r="AN444" i="1" s="1"/>
  <c r="Y444" i="1"/>
  <c r="AK445" i="1"/>
  <c r="AN445" i="1" s="1"/>
  <c r="AK500" i="1"/>
  <c r="AN500" i="1" s="1"/>
  <c r="Y500" i="1"/>
  <c r="O566" i="1"/>
  <c r="U566" i="1"/>
  <c r="AM567" i="1"/>
  <c r="AP567" i="1" s="1"/>
  <c r="Z566" i="1"/>
  <c r="AK440" i="1"/>
  <c r="AN440" i="1" s="1"/>
  <c r="Y440" i="1"/>
  <c r="AK441" i="1"/>
  <c r="AN441" i="1" s="1"/>
  <c r="AK469" i="1"/>
  <c r="AN469" i="1" s="1"/>
  <c r="Y469" i="1"/>
  <c r="AK485" i="1"/>
  <c r="AN485" i="1" s="1"/>
  <c r="Y485" i="1"/>
  <c r="AK533" i="1"/>
  <c r="AN533" i="1" s="1"/>
  <c r="Y533" i="1"/>
  <c r="AK537" i="1"/>
  <c r="AN537" i="1" s="1"/>
  <c r="Y537" i="1"/>
  <c r="AK547" i="1"/>
  <c r="AN547" i="1" s="1"/>
  <c r="Y547" i="1"/>
  <c r="S565" i="1"/>
  <c r="AK565" i="1" s="1"/>
  <c r="AN565" i="1" s="1"/>
  <c r="AK566" i="1"/>
  <c r="AN566" i="1" s="1"/>
  <c r="AK589" i="1"/>
  <c r="AN589" i="1" s="1"/>
  <c r="Y589" i="1"/>
  <c r="AK609" i="1"/>
  <c r="AN609" i="1" s="1"/>
  <c r="Y609" i="1"/>
  <c r="AK464" i="1"/>
  <c r="AN464" i="1" s="1"/>
  <c r="Y464" i="1"/>
  <c r="AK510" i="1"/>
  <c r="AN510" i="1" s="1"/>
  <c r="Y510" i="1"/>
  <c r="AK595" i="1"/>
  <c r="AN595" i="1" s="1"/>
  <c r="Y595" i="1"/>
  <c r="AK605" i="1"/>
  <c r="AN605" i="1" s="1"/>
  <c r="Y605" i="1"/>
  <c r="Y619" i="1"/>
  <c r="AK619" i="1"/>
  <c r="AN619" i="1" s="1"/>
  <c r="U656" i="1"/>
  <c r="AM671" i="1"/>
  <c r="AP671" i="1" s="1"/>
  <c r="AM418" i="1"/>
  <c r="AP418" i="1" s="1"/>
  <c r="AK459" i="1"/>
  <c r="AN459" i="1" s="1"/>
  <c r="Y459" i="1"/>
  <c r="AK495" i="1"/>
  <c r="AN495" i="1" s="1"/>
  <c r="Y495" i="1"/>
  <c r="AM532" i="1"/>
  <c r="AP532" i="1" s="1"/>
  <c r="AM531" i="1"/>
  <c r="AP531" i="1" s="1"/>
  <c r="Z556" i="1"/>
  <c r="AM747" i="1"/>
  <c r="AP747" i="1" s="1"/>
  <c r="AM748" i="1"/>
  <c r="AP748" i="1" s="1"/>
  <c r="Y415" i="1"/>
  <c r="AK422" i="1"/>
  <c r="AN422" i="1" s="1"/>
  <c r="AM426" i="1"/>
  <c r="AP426" i="1" s="1"/>
  <c r="Y428" i="1"/>
  <c r="Y432" i="1"/>
  <c r="AK439" i="1"/>
  <c r="AN439" i="1" s="1"/>
  <c r="AK443" i="1"/>
  <c r="AN443" i="1" s="1"/>
  <c r="AK448" i="1"/>
  <c r="AN448" i="1" s="1"/>
  <c r="AK453" i="1"/>
  <c r="AN453" i="1" s="1"/>
  <c r="AK458" i="1"/>
  <c r="AN458" i="1" s="1"/>
  <c r="AK463" i="1"/>
  <c r="AN463" i="1" s="1"/>
  <c r="AK468" i="1"/>
  <c r="AN468" i="1" s="1"/>
  <c r="Y483" i="1"/>
  <c r="Y488" i="1"/>
  <c r="Y493" i="1"/>
  <c r="Y498" i="1"/>
  <c r="Y503" i="1"/>
  <c r="Y508" i="1"/>
  <c r="Y513" i="1"/>
  <c r="AK520" i="1"/>
  <c r="AN520" i="1" s="1"/>
  <c r="AK524" i="1"/>
  <c r="AN524" i="1" s="1"/>
  <c r="AK529" i="1"/>
  <c r="AN529" i="1" s="1"/>
  <c r="Y535" i="1"/>
  <c r="Y539" i="1"/>
  <c r="Y544" i="1"/>
  <c r="Y549" i="1"/>
  <c r="Y554" i="1"/>
  <c r="Y569" i="1"/>
  <c r="Y575" i="1"/>
  <c r="Y581" i="1"/>
  <c r="Y586" i="1"/>
  <c r="Y592" i="1"/>
  <c r="Y598" i="1"/>
  <c r="Y603" i="1"/>
  <c r="AK615" i="1"/>
  <c r="AN615" i="1" s="1"/>
  <c r="AK633" i="1"/>
  <c r="AN633" i="1" s="1"/>
  <c r="AK638" i="1"/>
  <c r="AN638" i="1" s="1"/>
  <c r="AK679" i="1"/>
  <c r="AN679" i="1" s="1"/>
  <c r="Y679" i="1"/>
  <c r="AK680" i="1"/>
  <c r="AN680" i="1" s="1"/>
  <c r="AM690" i="1"/>
  <c r="AP690" i="1" s="1"/>
  <c r="AM689" i="1"/>
  <c r="AP689" i="1" s="1"/>
  <c r="AA729" i="1"/>
  <c r="AK769" i="1"/>
  <c r="AN769" i="1" s="1"/>
  <c r="Y769" i="1"/>
  <c r="AK770" i="1"/>
  <c r="AN770" i="1" s="1"/>
  <c r="AK428" i="1"/>
  <c r="AN428" i="1" s="1"/>
  <c r="AK432" i="1"/>
  <c r="AN432" i="1" s="1"/>
  <c r="AK535" i="1"/>
  <c r="AN535" i="1" s="1"/>
  <c r="AK539" i="1"/>
  <c r="AN539" i="1" s="1"/>
  <c r="AK607" i="1"/>
  <c r="AN607" i="1" s="1"/>
  <c r="AK627" i="1"/>
  <c r="AN627" i="1" s="1"/>
  <c r="AK635" i="1"/>
  <c r="AN635" i="1" s="1"/>
  <c r="AK662" i="1"/>
  <c r="AN662" i="1" s="1"/>
  <c r="Y662" i="1"/>
  <c r="AK699" i="1"/>
  <c r="AN699" i="1" s="1"/>
  <c r="AK700" i="1"/>
  <c r="AN700" i="1" s="1"/>
  <c r="AA705" i="1"/>
  <c r="Z656" i="1"/>
  <c r="AK715" i="1"/>
  <c r="AN715" i="1" s="1"/>
  <c r="Y715" i="1"/>
  <c r="AK746" i="1"/>
  <c r="AN746" i="1" s="1"/>
  <c r="AK745" i="1"/>
  <c r="AN745" i="1" s="1"/>
  <c r="Y745" i="1"/>
  <c r="AK755" i="1"/>
  <c r="AN755" i="1" s="1"/>
  <c r="AK756" i="1"/>
  <c r="AN756" i="1" s="1"/>
  <c r="AK794" i="1"/>
  <c r="AN794" i="1" s="1"/>
  <c r="Y794" i="1"/>
  <c r="AK847" i="1"/>
  <c r="AN847" i="1" s="1"/>
  <c r="Y847" i="1"/>
  <c r="AK848" i="1"/>
  <c r="AN848" i="1" s="1"/>
  <c r="AA611" i="1"/>
  <c r="AK654" i="1"/>
  <c r="AN654" i="1" s="1"/>
  <c r="Y654" i="1"/>
  <c r="AM708" i="1"/>
  <c r="AP708" i="1" s="1"/>
  <c r="AM707" i="1"/>
  <c r="AP707" i="1" s="1"/>
  <c r="AK743" i="1"/>
  <c r="AN743" i="1" s="1"/>
  <c r="Y743" i="1"/>
  <c r="AK744" i="1"/>
  <c r="AN744" i="1" s="1"/>
  <c r="AK643" i="1"/>
  <c r="AN643" i="1" s="1"/>
  <c r="Y643" i="1"/>
  <c r="AM661" i="1"/>
  <c r="AP661" i="1" s="1"/>
  <c r="O656" i="1"/>
  <c r="AK670" i="1"/>
  <c r="AN670" i="1" s="1"/>
  <c r="Y670" i="1"/>
  <c r="AM678" i="1"/>
  <c r="AP678" i="1" s="1"/>
  <c r="AM677" i="1"/>
  <c r="AP677" i="1" s="1"/>
  <c r="AM698" i="1"/>
  <c r="AP698" i="1" s="1"/>
  <c r="AM697" i="1"/>
  <c r="AP697" i="1" s="1"/>
  <c r="AK781" i="1"/>
  <c r="AN781" i="1" s="1"/>
  <c r="AK782" i="1"/>
  <c r="AN782" i="1" s="1"/>
  <c r="AK812" i="1"/>
  <c r="AN812" i="1" s="1"/>
  <c r="Y812" i="1"/>
  <c r="AK840" i="1"/>
  <c r="AN840" i="1" s="1"/>
  <c r="AK423" i="1"/>
  <c r="AN423" i="1" s="1"/>
  <c r="AK521" i="1"/>
  <c r="AN521" i="1" s="1"/>
  <c r="AK525" i="1"/>
  <c r="AN525" i="1" s="1"/>
  <c r="AK649" i="1"/>
  <c r="AN649" i="1" s="1"/>
  <c r="Y649" i="1"/>
  <c r="AA667" i="1"/>
  <c r="AK691" i="1"/>
  <c r="AN691" i="1" s="1"/>
  <c r="Y691" i="1"/>
  <c r="Y556" i="1"/>
  <c r="Y163" i="1" s="1"/>
  <c r="AK625" i="1"/>
  <c r="AN625" i="1" s="1"/>
  <c r="AK630" i="1"/>
  <c r="AN630" i="1" s="1"/>
  <c r="AK709" i="1"/>
  <c r="AN709" i="1" s="1"/>
  <c r="Y709" i="1"/>
  <c r="AK710" i="1"/>
  <c r="AN710" i="1" s="1"/>
  <c r="AK721" i="1"/>
  <c r="AN721" i="1" s="1"/>
  <c r="Y721" i="1"/>
  <c r="AM686" i="1"/>
  <c r="AP686" i="1" s="1"/>
  <c r="Y704" i="1"/>
  <c r="AK775" i="1"/>
  <c r="AN775" i="1" s="1"/>
  <c r="Y775" i="1"/>
  <c r="AK776" i="1"/>
  <c r="AN776" i="1" s="1"/>
  <c r="AK800" i="1"/>
  <c r="AN800" i="1" s="1"/>
  <c r="Y800" i="1"/>
  <c r="AK1022" i="1"/>
  <c r="AN1022" i="1" s="1"/>
  <c r="Y1022" i="1"/>
  <c r="AK728" i="1"/>
  <c r="AN728" i="1" s="1"/>
  <c r="AK731" i="1"/>
  <c r="AN731" i="1" s="1"/>
  <c r="AM742" i="1"/>
  <c r="AP742" i="1" s="1"/>
  <c r="AM741" i="1"/>
  <c r="AP741" i="1" s="1"/>
  <c r="AA759" i="1"/>
  <c r="AK851" i="1"/>
  <c r="AN851" i="1" s="1"/>
  <c r="Y851" i="1"/>
  <c r="AK852" i="1"/>
  <c r="AN852" i="1" s="1"/>
  <c r="AK992" i="1"/>
  <c r="AN992" i="1" s="1"/>
  <c r="Y992" i="1"/>
  <c r="AM735" i="1"/>
  <c r="AP735" i="1" s="1"/>
  <c r="AK885" i="1"/>
  <c r="AN885" i="1" s="1"/>
  <c r="Y885" i="1"/>
  <c r="AK788" i="1"/>
  <c r="AN788" i="1" s="1"/>
  <c r="Y788" i="1"/>
  <c r="AK806" i="1"/>
  <c r="AN806" i="1" s="1"/>
  <c r="Y806" i="1"/>
  <c r="AK734" i="1"/>
  <c r="AN734" i="1" s="1"/>
  <c r="Y734" i="1"/>
  <c r="Y749" i="1"/>
  <c r="AK750" i="1"/>
  <c r="AN750" i="1" s="1"/>
  <c r="AK818" i="1"/>
  <c r="AN818" i="1" s="1"/>
  <c r="Y818" i="1"/>
  <c r="AK752" i="1"/>
  <c r="AN752" i="1" s="1"/>
  <c r="AM760" i="1"/>
  <c r="AP760" i="1" s="1"/>
  <c r="AM765" i="1"/>
  <c r="AP765" i="1" s="1"/>
  <c r="Y767" i="1"/>
  <c r="AK774" i="1"/>
  <c r="AN774" i="1" s="1"/>
  <c r="Y785" i="1"/>
  <c r="Y791" i="1"/>
  <c r="Y797" i="1"/>
  <c r="Y803" i="1"/>
  <c r="Y809" i="1"/>
  <c r="Y815" i="1"/>
  <c r="Y821" i="1"/>
  <c r="AM823" i="1"/>
  <c r="AP823" i="1" s="1"/>
  <c r="AK824" i="1"/>
  <c r="AN824" i="1" s="1"/>
  <c r="AK829" i="1"/>
  <c r="AN829" i="1" s="1"/>
  <c r="AK834" i="1"/>
  <c r="AN834" i="1" s="1"/>
  <c r="AK839" i="1"/>
  <c r="AN839" i="1" s="1"/>
  <c r="Y845" i="1"/>
  <c r="Y849" i="1"/>
  <c r="AM853" i="1"/>
  <c r="AP853" i="1" s="1"/>
  <c r="AK855" i="1"/>
  <c r="AN855" i="1" s="1"/>
  <c r="Y861" i="1"/>
  <c r="AK865" i="1"/>
  <c r="AN865" i="1" s="1"/>
  <c r="AK884" i="1"/>
  <c r="AN884" i="1" s="1"/>
  <c r="AK997" i="1"/>
  <c r="AN997" i="1" s="1"/>
  <c r="Y997" i="1"/>
  <c r="AK1071" i="1"/>
  <c r="AN1071" i="1" s="1"/>
  <c r="AK1070" i="1"/>
  <c r="AN1070" i="1" s="1"/>
  <c r="Y1070" i="1"/>
  <c r="AK767" i="1"/>
  <c r="AN767" i="1" s="1"/>
  <c r="AK845" i="1"/>
  <c r="AN845" i="1" s="1"/>
  <c r="AK849" i="1"/>
  <c r="AN849" i="1" s="1"/>
  <c r="AK861" i="1"/>
  <c r="AN861" i="1" s="1"/>
  <c r="AK927" i="1"/>
  <c r="AN927" i="1" s="1"/>
  <c r="Y927" i="1"/>
  <c r="AK931" i="1"/>
  <c r="AN931" i="1" s="1"/>
  <c r="Y931" i="1"/>
  <c r="AK986" i="1"/>
  <c r="AN986" i="1" s="1"/>
  <c r="AK1011" i="1"/>
  <c r="AN1011" i="1" s="1"/>
  <c r="AA1026" i="1"/>
  <c r="Y983" i="1"/>
  <c r="AK1113" i="1"/>
  <c r="AN1113" i="1" s="1"/>
  <c r="Y1113" i="1"/>
  <c r="AK1114" i="1"/>
  <c r="AN1114" i="1" s="1"/>
  <c r="AK920" i="1"/>
  <c r="AN920" i="1" s="1"/>
  <c r="AK1001" i="1"/>
  <c r="AN1001" i="1" s="1"/>
  <c r="AK1017" i="1"/>
  <c r="AN1017" i="1" s="1"/>
  <c r="Y1017" i="1"/>
  <c r="AK1028" i="1"/>
  <c r="AN1028" i="1" s="1"/>
  <c r="Y1028" i="1"/>
  <c r="AK1034" i="1"/>
  <c r="AN1034" i="1" s="1"/>
  <c r="Y1034" i="1"/>
  <c r="AK1304" i="1"/>
  <c r="AN1304" i="1" s="1"/>
  <c r="Y1304" i="1"/>
  <c r="AK1305" i="1"/>
  <c r="AN1305" i="1" s="1"/>
  <c r="AK860" i="1"/>
  <c r="AN860" i="1" s="1"/>
  <c r="AK987" i="1"/>
  <c r="AN987" i="1" s="1"/>
  <c r="Y987" i="1"/>
  <c r="AK1012" i="1"/>
  <c r="AN1012" i="1" s="1"/>
  <c r="Y1012" i="1"/>
  <c r="Y830" i="1"/>
  <c r="Y835" i="1"/>
  <c r="Y840" i="1"/>
  <c r="AK869" i="1"/>
  <c r="AN869" i="1" s="1"/>
  <c r="Y890" i="1"/>
  <c r="Y895" i="1"/>
  <c r="Y900" i="1"/>
  <c r="Y905" i="1"/>
  <c r="AK996" i="1"/>
  <c r="AN996" i="1" s="1"/>
  <c r="AK1007" i="1"/>
  <c r="AN1007" i="1" s="1"/>
  <c r="Y1007" i="1"/>
  <c r="AK1032" i="1"/>
  <c r="AN1032" i="1" s="1"/>
  <c r="Y1055" i="1"/>
  <c r="AK1055" i="1"/>
  <c r="AN1055" i="1" s="1"/>
  <c r="AK1150" i="1"/>
  <c r="AN1150" i="1" s="1"/>
  <c r="Y1150" i="1"/>
  <c r="AK1151" i="1"/>
  <c r="AN1151" i="1" s="1"/>
  <c r="AK856" i="1"/>
  <c r="AN856" i="1" s="1"/>
  <c r="AK909" i="1"/>
  <c r="AN909" i="1" s="1"/>
  <c r="Y909" i="1"/>
  <c r="AK946" i="1"/>
  <c r="AN946" i="1" s="1"/>
  <c r="Y946" i="1"/>
  <c r="AK951" i="1"/>
  <c r="AN951" i="1" s="1"/>
  <c r="Y951" i="1"/>
  <c r="AK956" i="1"/>
  <c r="AN956" i="1" s="1"/>
  <c r="Y956" i="1"/>
  <c r="AK961" i="1"/>
  <c r="AN961" i="1" s="1"/>
  <c r="Y961" i="1"/>
  <c r="AK966" i="1"/>
  <c r="AN966" i="1" s="1"/>
  <c r="Y966" i="1"/>
  <c r="AK971" i="1"/>
  <c r="AN971" i="1" s="1"/>
  <c r="Y971" i="1"/>
  <c r="AK976" i="1"/>
  <c r="AN976" i="1" s="1"/>
  <c r="Y976" i="1"/>
  <c r="AK981" i="1"/>
  <c r="AN981" i="1" s="1"/>
  <c r="Y981" i="1"/>
  <c r="O983" i="1"/>
  <c r="AM983" i="1" s="1"/>
  <c r="AP983" i="1" s="1"/>
  <c r="AK1002" i="1"/>
  <c r="AN1002" i="1" s="1"/>
  <c r="Y1002" i="1"/>
  <c r="Y1053" i="1"/>
  <c r="AK1053" i="1"/>
  <c r="AN1053" i="1" s="1"/>
  <c r="AK1156" i="1"/>
  <c r="AN1156" i="1" s="1"/>
  <c r="AK1157" i="1"/>
  <c r="AN1157" i="1" s="1"/>
  <c r="AK879" i="1"/>
  <c r="AN879" i="1" s="1"/>
  <c r="AK928" i="1"/>
  <c r="AN928" i="1" s="1"/>
  <c r="AK932" i="1"/>
  <c r="AN932" i="1" s="1"/>
  <c r="AK937" i="1"/>
  <c r="AN937" i="1" s="1"/>
  <c r="Y937" i="1"/>
  <c r="AK938" i="1"/>
  <c r="AN938" i="1" s="1"/>
  <c r="AK941" i="1"/>
  <c r="AN941" i="1" s="1"/>
  <c r="Y941" i="1"/>
  <c r="AK942" i="1"/>
  <c r="AN942" i="1" s="1"/>
  <c r="AK991" i="1"/>
  <c r="AN991" i="1" s="1"/>
  <c r="AK1021" i="1"/>
  <c r="AN1021" i="1" s="1"/>
  <c r="Y907" i="1"/>
  <c r="Y912" i="1"/>
  <c r="AK915" i="1"/>
  <c r="AN915" i="1" s="1"/>
  <c r="AK919" i="1"/>
  <c r="AN919" i="1" s="1"/>
  <c r="AM923" i="1"/>
  <c r="AP923" i="1" s="1"/>
  <c r="Y929" i="1"/>
  <c r="AK936" i="1"/>
  <c r="AN936" i="1" s="1"/>
  <c r="AK940" i="1"/>
  <c r="AN940" i="1" s="1"/>
  <c r="AA1037" i="1"/>
  <c r="AA1040" i="1"/>
  <c r="AK1045" i="1"/>
  <c r="AN1045" i="1" s="1"/>
  <c r="AA1091" i="1"/>
  <c r="AK1125" i="1"/>
  <c r="AN1125" i="1" s="1"/>
  <c r="Y1125" i="1"/>
  <c r="AK1048" i="1"/>
  <c r="AN1048" i="1" s="1"/>
  <c r="Z1072" i="1"/>
  <c r="AK1119" i="1"/>
  <c r="AN1119" i="1" s="1"/>
  <c r="Y1119" i="1"/>
  <c r="AM1133" i="1"/>
  <c r="AP1133" i="1" s="1"/>
  <c r="AK1277" i="1"/>
  <c r="AN1277" i="1" s="1"/>
  <c r="Y1277" i="1"/>
  <c r="AA1075" i="1"/>
  <c r="O1096" i="1"/>
  <c r="AM1130" i="1"/>
  <c r="AP1130" i="1" s="1"/>
  <c r="AA1161" i="1"/>
  <c r="Y986" i="1"/>
  <c r="Y991" i="1"/>
  <c r="Y996" i="1"/>
  <c r="Y1001" i="1"/>
  <c r="Y1006" i="1"/>
  <c r="Y1011" i="1"/>
  <c r="Y1016" i="1"/>
  <c r="Y1021" i="1"/>
  <c r="Y1027" i="1"/>
  <c r="Y1032" i="1"/>
  <c r="AK1058" i="1"/>
  <c r="AN1058" i="1" s="1"/>
  <c r="AK1072" i="1"/>
  <c r="AN1072" i="1" s="1"/>
  <c r="AM1124" i="1"/>
  <c r="AP1124" i="1" s="1"/>
  <c r="AK1131" i="1"/>
  <c r="AN1131" i="1" s="1"/>
  <c r="Y1131" i="1"/>
  <c r="AK1319" i="1"/>
  <c r="AN1319" i="1" s="1"/>
  <c r="Y1319" i="1"/>
  <c r="AK1090" i="1"/>
  <c r="AN1090" i="1" s="1"/>
  <c r="AM1097" i="1"/>
  <c r="AP1097" i="1" s="1"/>
  <c r="AK1098" i="1"/>
  <c r="AN1098" i="1" s="1"/>
  <c r="AK1104" i="1"/>
  <c r="AN1104" i="1" s="1"/>
  <c r="AM1109" i="1"/>
  <c r="AP1109" i="1" s="1"/>
  <c r="AM1146" i="1"/>
  <c r="AP1146" i="1" s="1"/>
  <c r="AK1180" i="1"/>
  <c r="AN1180" i="1" s="1"/>
  <c r="Y1180" i="1"/>
  <c r="O1197" i="1"/>
  <c r="AA1202" i="1"/>
  <c r="Y1197" i="1"/>
  <c r="AK1211" i="1"/>
  <c r="AN1211" i="1" s="1"/>
  <c r="Y1211" i="1"/>
  <c r="AK1235" i="1"/>
  <c r="AN1235" i="1" s="1"/>
  <c r="Y1235" i="1"/>
  <c r="AK1239" i="1"/>
  <c r="AN1239" i="1" s="1"/>
  <c r="Y1239" i="1"/>
  <c r="AK1243" i="1"/>
  <c r="AN1243" i="1" s="1"/>
  <c r="Y1243" i="1"/>
  <c r="AM1287" i="1"/>
  <c r="AP1287" i="1" s="1"/>
  <c r="AM1286" i="1"/>
  <c r="AP1286" i="1" s="1"/>
  <c r="AK1312" i="1"/>
  <c r="AN1312" i="1" s="1"/>
  <c r="Y1312" i="1"/>
  <c r="S1095" i="1"/>
  <c r="AK1095" i="1" s="1"/>
  <c r="AN1095" i="1" s="1"/>
  <c r="AK1166" i="1"/>
  <c r="AN1166" i="1" s="1"/>
  <c r="AK1186" i="1"/>
  <c r="AN1186" i="1" s="1"/>
  <c r="Y1186" i="1"/>
  <c r="Z1197" i="1"/>
  <c r="AK1221" i="1"/>
  <c r="AN1221" i="1" s="1"/>
  <c r="Y1221" i="1"/>
  <c r="AK1273" i="1"/>
  <c r="AN1273" i="1" s="1"/>
  <c r="Y1273" i="1"/>
  <c r="AK1308" i="1"/>
  <c r="AN1308" i="1" s="1"/>
  <c r="Y1308" i="1"/>
  <c r="Y1072" i="1"/>
  <c r="Y1096" i="1"/>
  <c r="Y1133" i="1"/>
  <c r="AK1281" i="1"/>
  <c r="AN1281" i="1" s="1"/>
  <c r="Y1281" i="1"/>
  <c r="AK1285" i="1"/>
  <c r="AN1285" i="1" s="1"/>
  <c r="Y1285" i="1"/>
  <c r="AK1300" i="1"/>
  <c r="AN1300" i="1" s="1"/>
  <c r="Y1300" i="1"/>
  <c r="AK1192" i="1"/>
  <c r="AN1192" i="1" s="1"/>
  <c r="Y1192" i="1"/>
  <c r="AL1197" i="1"/>
  <c r="AO1197" i="1" s="1"/>
  <c r="AK1199" i="1"/>
  <c r="AN1199" i="1" s="1"/>
  <c r="Y1199" i="1"/>
  <c r="AK1226" i="1"/>
  <c r="AN1226" i="1" s="1"/>
  <c r="Y1226" i="1"/>
  <c r="AK1230" i="1"/>
  <c r="AN1230" i="1" s="1"/>
  <c r="Y1230" i="1"/>
  <c r="AK1248" i="1"/>
  <c r="AN1248" i="1" s="1"/>
  <c r="Y1248" i="1"/>
  <c r="AK1252" i="1"/>
  <c r="AN1252" i="1" s="1"/>
  <c r="Y1252" i="1"/>
  <c r="AK1256" i="1"/>
  <c r="AN1256" i="1" s="1"/>
  <c r="Y1256" i="1"/>
  <c r="AK1260" i="1"/>
  <c r="AN1260" i="1" s="1"/>
  <c r="Y1260" i="1"/>
  <c r="AK1296" i="1"/>
  <c r="AN1296" i="1" s="1"/>
  <c r="Y1296" i="1"/>
  <c r="AM1336" i="1"/>
  <c r="AP1336" i="1" s="1"/>
  <c r="AK1164" i="1"/>
  <c r="AN1164" i="1" s="1"/>
  <c r="AM1212" i="1"/>
  <c r="AP1212" i="1" s="1"/>
  <c r="U1197" i="1"/>
  <c r="AK1292" i="1"/>
  <c r="AN1292" i="1" s="1"/>
  <c r="Y1292" i="1"/>
  <c r="AK1337" i="1"/>
  <c r="AN1337" i="1" s="1"/>
  <c r="Y1337" i="1"/>
  <c r="Y1117" i="1"/>
  <c r="Y1123" i="1"/>
  <c r="Y1129" i="1"/>
  <c r="AM1161" i="1"/>
  <c r="AP1161" i="1" s="1"/>
  <c r="Y1163" i="1"/>
  <c r="AK1170" i="1"/>
  <c r="AN1170" i="1" s="1"/>
  <c r="AM1210" i="1"/>
  <c r="AP1210" i="1" s="1"/>
  <c r="AM1234" i="1"/>
  <c r="AP1234" i="1" s="1"/>
  <c r="AK1288" i="1"/>
  <c r="AN1288" i="1" s="1"/>
  <c r="Y1288" i="1"/>
  <c r="AK1313" i="1"/>
  <c r="AN1313" i="1" s="1"/>
  <c r="AA1316" i="1"/>
  <c r="AM1326" i="1"/>
  <c r="AP1326" i="1" s="1"/>
  <c r="AM1220" i="1"/>
  <c r="AP1220" i="1" s="1"/>
  <c r="AK1309" i="1"/>
  <c r="AN1309" i="1" s="1"/>
  <c r="AK1255" i="1"/>
  <c r="AN1255" i="1" s="1"/>
  <c r="AK1259" i="1"/>
  <c r="AN1259" i="1" s="1"/>
  <c r="AK1291" i="1"/>
  <c r="AN1291" i="1" s="1"/>
  <c r="AK1295" i="1"/>
  <c r="AN1295" i="1" s="1"/>
  <c r="AK1299" i="1"/>
  <c r="AN1299" i="1" s="1"/>
  <c r="AK1303" i="1"/>
  <c r="AN1303" i="1" s="1"/>
  <c r="AK1307" i="1"/>
  <c r="AN1307" i="1" s="1"/>
  <c r="AK1311" i="1"/>
  <c r="AN1311" i="1" s="1"/>
  <c r="AK1317" i="1"/>
  <c r="AN1317" i="1" s="1"/>
  <c r="AM1327" i="1"/>
  <c r="AP1327" i="1" s="1"/>
  <c r="AK1328" i="1"/>
  <c r="AN1328" i="1" s="1"/>
  <c r="AK1271" i="1"/>
  <c r="AN1271" i="1" s="1"/>
  <c r="Y1310" i="1"/>
  <c r="Y1315" i="1"/>
  <c r="AK1325" i="1"/>
  <c r="AN1325" i="1" s="1"/>
  <c r="AK1335" i="1"/>
  <c r="AN1335" i="1" s="1"/>
  <c r="Y1342" i="1"/>
  <c r="U1343" i="1"/>
  <c r="AM1343" i="1" s="1"/>
  <c r="AP1343" i="1" s="1"/>
  <c r="AK1329" i="1"/>
  <c r="AN1329" i="1" s="1"/>
  <c r="AA566" i="1" l="1"/>
  <c r="AM656" i="1"/>
  <c r="AP656" i="1" s="1"/>
  <c r="Z58" i="1"/>
  <c r="Z35" i="1" s="1"/>
  <c r="Z34" i="1" s="1"/>
  <c r="Z15" i="1" s="1"/>
  <c r="AA36" i="1"/>
  <c r="O148" i="2"/>
  <c r="AA491" i="2"/>
  <c r="AA82" i="2"/>
  <c r="AA58" i="2" s="1"/>
  <c r="AA35" i="2" s="1"/>
  <c r="AA34" i="2" s="1"/>
  <c r="AA15" i="2" s="1"/>
  <c r="Z148" i="2"/>
  <c r="AA206" i="1"/>
  <c r="AM984" i="2"/>
  <c r="AP984" i="2" s="1"/>
  <c r="Y490" i="2"/>
  <c r="AL34" i="2"/>
  <c r="AO34" i="2" s="1"/>
  <c r="AM1036" i="2"/>
  <c r="AP1036" i="2" s="1"/>
  <c r="T1158" i="3"/>
  <c r="AA1133" i="1"/>
  <c r="AA1096" i="1"/>
  <c r="AA984" i="2"/>
  <c r="N34" i="1"/>
  <c r="N15" i="1" s="1"/>
  <c r="N9" i="1" s="1"/>
  <c r="N8" i="1" s="1"/>
  <c r="N1345" i="1" s="1"/>
  <c r="O1345" i="1" s="1"/>
  <c r="AM1072" i="1"/>
  <c r="AP1072" i="1" s="1"/>
  <c r="Z35" i="2"/>
  <c r="Z34" i="2" s="1"/>
  <c r="Z15" i="2" s="1"/>
  <c r="AM66" i="2"/>
  <c r="AP66" i="2" s="1"/>
  <c r="O58" i="2"/>
  <c r="O35" i="2" s="1"/>
  <c r="AA581" i="2"/>
  <c r="O1095" i="1"/>
  <c r="AA983" i="1"/>
  <c r="Z490" i="2"/>
  <c r="AA217" i="2"/>
  <c r="AA1072" i="1"/>
  <c r="Z163" i="1"/>
  <c r="AK949" i="2"/>
  <c r="AN949" i="2" s="1"/>
  <c r="N9" i="2"/>
  <c r="N8" i="2" s="1"/>
  <c r="N1157" i="2" s="1"/>
  <c r="R1158" i="3"/>
  <c r="AA926" i="2"/>
  <c r="AA191" i="2"/>
  <c r="U11" i="2"/>
  <c r="AM12" i="2"/>
  <c r="AP12" i="2" s="1"/>
  <c r="AL35" i="2"/>
  <c r="AO35" i="2" s="1"/>
  <c r="AA232" i="1"/>
  <c r="AA163" i="1" s="1"/>
  <c r="AA556" i="1"/>
  <c r="AA82" i="1"/>
  <c r="AA58" i="1" s="1"/>
  <c r="Y35" i="1"/>
  <c r="Y34" i="1" s="1"/>
  <c r="Y15" i="1" s="1"/>
  <c r="Z949" i="2"/>
  <c r="M147" i="2"/>
  <c r="M146" i="2" s="1"/>
  <c r="M145" i="2" s="1"/>
  <c r="M9" i="2" s="1"/>
  <c r="M8" i="2" s="1"/>
  <c r="M1157" i="2" s="1"/>
  <c r="O1157" i="2" s="1"/>
  <c r="Z1095" i="1"/>
  <c r="Z147" i="3"/>
  <c r="Z146" i="3" s="1"/>
  <c r="Z145" i="3" s="1"/>
  <c r="AB58" i="3"/>
  <c r="AB35" i="3" s="1"/>
  <c r="AB34" i="3" s="1"/>
  <c r="AA147" i="3"/>
  <c r="AA146" i="3" s="1"/>
  <c r="AB949" i="3"/>
  <c r="AB12" i="3"/>
  <c r="AA17" i="3"/>
  <c r="AA10" i="3"/>
  <c r="AA34" i="3"/>
  <c r="Z34" i="3"/>
  <c r="AB490" i="3"/>
  <c r="Z11" i="3"/>
  <c r="AB148" i="3"/>
  <c r="AB17" i="3"/>
  <c r="Z16" i="3"/>
  <c r="Y162" i="1"/>
  <c r="Y161" i="1" s="1"/>
  <c r="Y160" i="1" s="1"/>
  <c r="Y9" i="1" s="1"/>
  <c r="Y8" i="1" s="1"/>
  <c r="Y1345" i="1" s="1"/>
  <c r="Y1095" i="1"/>
  <c r="AA1095" i="1"/>
  <c r="AM1095" i="1"/>
  <c r="AP1095" i="1" s="1"/>
  <c r="U565" i="1"/>
  <c r="AM566" i="1"/>
  <c r="AP566" i="1" s="1"/>
  <c r="AA656" i="1"/>
  <c r="U18" i="1"/>
  <c r="AM19" i="1"/>
  <c r="AP19" i="1" s="1"/>
  <c r="U949" i="2"/>
  <c r="AM949" i="2" s="1"/>
  <c r="AP949" i="2" s="1"/>
  <c r="AM950" i="2"/>
  <c r="AP950" i="2" s="1"/>
  <c r="AK490" i="2"/>
  <c r="AN490" i="2" s="1"/>
  <c r="AM1197" i="1"/>
  <c r="AP1197" i="1" s="1"/>
  <c r="AA1197" i="1"/>
  <c r="O565" i="1"/>
  <c r="AL18" i="1"/>
  <c r="AO18" i="1" s="1"/>
  <c r="AL490" i="2"/>
  <c r="AO490" i="2" s="1"/>
  <c r="S35" i="2"/>
  <c r="O34" i="2"/>
  <c r="O15" i="2" s="1"/>
  <c r="AM164" i="1"/>
  <c r="AP164" i="1" s="1"/>
  <c r="U163" i="1"/>
  <c r="T16" i="1"/>
  <c r="AL17" i="1"/>
  <c r="AO17" i="1" s="1"/>
  <c r="AK12" i="1"/>
  <c r="AN12" i="1" s="1"/>
  <c r="S11" i="1"/>
  <c r="AK35" i="1"/>
  <c r="AN35" i="1" s="1"/>
  <c r="S34" i="1"/>
  <c r="AK34" i="1" s="1"/>
  <c r="AN34" i="1" s="1"/>
  <c r="AM17" i="2"/>
  <c r="AP17" i="2" s="1"/>
  <c r="U16" i="2"/>
  <c r="U10" i="1"/>
  <c r="AM11" i="1"/>
  <c r="AP11" i="1" s="1"/>
  <c r="U35" i="2"/>
  <c r="S15" i="1"/>
  <c r="AK15" i="1" s="1"/>
  <c r="AN15" i="1" s="1"/>
  <c r="AK16" i="1"/>
  <c r="AN16" i="1" s="1"/>
  <c r="AA35" i="1"/>
  <c r="AA34" i="1" s="1"/>
  <c r="AA15" i="1" s="1"/>
  <c r="O162" i="1"/>
  <c r="O161" i="1" s="1"/>
  <c r="O160" i="1" s="1"/>
  <c r="AM491" i="2"/>
  <c r="AP491" i="2" s="1"/>
  <c r="U490" i="2"/>
  <c r="AM490" i="2" s="1"/>
  <c r="AP490" i="2" s="1"/>
  <c r="AM149" i="2"/>
  <c r="AP149" i="2" s="1"/>
  <c r="U148" i="2"/>
  <c r="T11" i="2"/>
  <c r="AL12" i="2"/>
  <c r="AO12" i="2" s="1"/>
  <c r="O147" i="2"/>
  <c r="O146" i="2" s="1"/>
  <c r="O145" i="2" s="1"/>
  <c r="AL10" i="1"/>
  <c r="AO10" i="1" s="1"/>
  <c r="Z565" i="1"/>
  <c r="Z162" i="1" s="1"/>
  <c r="Z161" i="1" s="1"/>
  <c r="Z160" i="1" s="1"/>
  <c r="Z9" i="1" s="1"/>
  <c r="Z8" i="1" s="1"/>
  <c r="Z1345" i="1" s="1"/>
  <c r="Y565" i="1"/>
  <c r="AL35" i="1"/>
  <c r="AO35" i="1" s="1"/>
  <c r="T34" i="1"/>
  <c r="S162" i="1"/>
  <c r="O58" i="1"/>
  <c r="O35" i="1" s="1"/>
  <c r="O34" i="1" s="1"/>
  <c r="O15" i="1" s="1"/>
  <c r="AA842" i="2"/>
  <c r="Y147" i="2"/>
  <c r="Y146" i="2" s="1"/>
  <c r="Y145" i="2" s="1"/>
  <c r="Y9" i="2" s="1"/>
  <c r="Y8" i="2" s="1"/>
  <c r="Y1157" i="2" s="1"/>
  <c r="AL16" i="2"/>
  <c r="AO16" i="2" s="1"/>
  <c r="T15" i="2"/>
  <c r="AL15" i="2" s="1"/>
  <c r="AO15" i="2" s="1"/>
  <c r="S10" i="2"/>
  <c r="AK11" i="2"/>
  <c r="AN11" i="2" s="1"/>
  <c r="AM1096" i="1"/>
  <c r="AP1096" i="1" s="1"/>
  <c r="AL163" i="1"/>
  <c r="AO163" i="1" s="1"/>
  <c r="T162" i="1"/>
  <c r="AM36" i="1"/>
  <c r="AP36" i="1" s="1"/>
  <c r="U58" i="1"/>
  <c r="AM59" i="1"/>
  <c r="AP59" i="1" s="1"/>
  <c r="AA950" i="2"/>
  <c r="AA949" i="2" s="1"/>
  <c r="AL147" i="2"/>
  <c r="AO147" i="2" s="1"/>
  <c r="T146" i="2"/>
  <c r="S147" i="2"/>
  <c r="S17" i="2"/>
  <c r="AK18" i="2"/>
  <c r="AN18" i="2" s="1"/>
  <c r="AA148" i="2" l="1"/>
  <c r="AA490" i="2"/>
  <c r="O9" i="1"/>
  <c r="O8" i="1" s="1"/>
  <c r="AL34" i="1"/>
  <c r="AO34" i="1" s="1"/>
  <c r="AM58" i="1"/>
  <c r="AP58" i="1" s="1"/>
  <c r="U10" i="2"/>
  <c r="AM10" i="2" s="1"/>
  <c r="AP10" i="2" s="1"/>
  <c r="AM11" i="2"/>
  <c r="AP11" i="2" s="1"/>
  <c r="O9" i="2"/>
  <c r="O8" i="2" s="1"/>
  <c r="AM565" i="1"/>
  <c r="AP565" i="1" s="1"/>
  <c r="AA565" i="1"/>
  <c r="Z147" i="2"/>
  <c r="Z146" i="2" s="1"/>
  <c r="Z145" i="2" s="1"/>
  <c r="Z9" i="2" s="1"/>
  <c r="Z8" i="2" s="1"/>
  <c r="Z1157" i="2" s="1"/>
  <c r="AA1157" i="2" s="1"/>
  <c r="AM58" i="2"/>
  <c r="AP58" i="2" s="1"/>
  <c r="AB16" i="3"/>
  <c r="Z10" i="3"/>
  <c r="AB11" i="3"/>
  <c r="Z15" i="3"/>
  <c r="AB147" i="3"/>
  <c r="AA16" i="3"/>
  <c r="AA145" i="3"/>
  <c r="AA1345" i="1"/>
  <c r="AM10" i="1"/>
  <c r="AP10" i="1" s="1"/>
  <c r="AA162" i="1"/>
  <c r="AA161" i="1" s="1"/>
  <c r="AA160" i="1" s="1"/>
  <c r="AA9" i="1" s="1"/>
  <c r="AA8" i="1" s="1"/>
  <c r="AK10" i="2"/>
  <c r="AN10" i="2" s="1"/>
  <c r="T15" i="1"/>
  <c r="AL16" i="1"/>
  <c r="AO16" i="1" s="1"/>
  <c r="T10" i="2"/>
  <c r="AL11" i="2"/>
  <c r="AO11" i="2" s="1"/>
  <c r="AM16" i="2"/>
  <c r="AP16" i="2" s="1"/>
  <c r="U162" i="1"/>
  <c r="AM163" i="1"/>
  <c r="AP163" i="1" s="1"/>
  <c r="T161" i="1"/>
  <c r="AL162" i="1"/>
  <c r="AO162" i="1" s="1"/>
  <c r="U34" i="2"/>
  <c r="AM34" i="2" s="1"/>
  <c r="AP34" i="2" s="1"/>
  <c r="AM35" i="2"/>
  <c r="AP35" i="2" s="1"/>
  <c r="AK162" i="1"/>
  <c r="AN162" i="1" s="1"/>
  <c r="S161" i="1"/>
  <c r="U35" i="1"/>
  <c r="AM148" i="2"/>
  <c r="AP148" i="2" s="1"/>
  <c r="U147" i="2"/>
  <c r="S16" i="2"/>
  <c r="AK17" i="2"/>
  <c r="AN17" i="2" s="1"/>
  <c r="AA147" i="2"/>
  <c r="AA146" i="2" s="1"/>
  <c r="AA145" i="2" s="1"/>
  <c r="AA9" i="2" s="1"/>
  <c r="AA8" i="2" s="1"/>
  <c r="U17" i="1"/>
  <c r="AM18" i="1"/>
  <c r="AP18" i="1" s="1"/>
  <c r="AK147" i="2"/>
  <c r="AN147" i="2" s="1"/>
  <c r="S146" i="2"/>
  <c r="T145" i="2"/>
  <c r="AL145" i="2" s="1"/>
  <c r="AO145" i="2" s="1"/>
  <c r="AL146" i="2"/>
  <c r="AO146" i="2" s="1"/>
  <c r="S10" i="1"/>
  <c r="AK11" i="1"/>
  <c r="AN11" i="1" s="1"/>
  <c r="AK35" i="2"/>
  <c r="AN35" i="2" s="1"/>
  <c r="S34" i="2"/>
  <c r="AK34" i="2" s="1"/>
  <c r="AN34" i="2" s="1"/>
  <c r="U15" i="2" l="1"/>
  <c r="Z9" i="3"/>
  <c r="AB15" i="3"/>
  <c r="AA15" i="3"/>
  <c r="AB10" i="3"/>
  <c r="AB146" i="3"/>
  <c r="AL15" i="1"/>
  <c r="AO15" i="1" s="1"/>
  <c r="AK146" i="2"/>
  <c r="AN146" i="2" s="1"/>
  <c r="S145" i="2"/>
  <c r="AK145" i="2" s="1"/>
  <c r="AN145" i="2" s="1"/>
  <c r="U34" i="1"/>
  <c r="AM34" i="1" s="1"/>
  <c r="AP34" i="1" s="1"/>
  <c r="AM35" i="1"/>
  <c r="AP35" i="1" s="1"/>
  <c r="U161" i="1"/>
  <c r="AM162" i="1"/>
  <c r="AP162" i="1" s="1"/>
  <c r="S160" i="1"/>
  <c r="AK160" i="1" s="1"/>
  <c r="AN160" i="1" s="1"/>
  <c r="AK161" i="1"/>
  <c r="AN161" i="1" s="1"/>
  <c r="AM15" i="2"/>
  <c r="AP15" i="2" s="1"/>
  <c r="T160" i="1"/>
  <c r="AL160" i="1" s="1"/>
  <c r="AO160" i="1" s="1"/>
  <c r="AL161" i="1"/>
  <c r="AO161" i="1" s="1"/>
  <c r="U16" i="1"/>
  <c r="AM17" i="1"/>
  <c r="AP17" i="1" s="1"/>
  <c r="AK10" i="1"/>
  <c r="AN10" i="1" s="1"/>
  <c r="T9" i="2"/>
  <c r="AL10" i="2"/>
  <c r="AO10" i="2" s="1"/>
  <c r="U146" i="2"/>
  <c r="AM147" i="2"/>
  <c r="AP147" i="2" s="1"/>
  <c r="S15" i="2"/>
  <c r="AK16" i="2"/>
  <c r="AN16" i="2" s="1"/>
  <c r="T9" i="1" l="1"/>
  <c r="S9" i="1"/>
  <c r="AB145" i="3"/>
  <c r="AB9" i="3" s="1"/>
  <c r="AA9" i="3"/>
  <c r="Z8" i="3"/>
  <c r="AK15" i="2"/>
  <c r="AN15" i="2" s="1"/>
  <c r="S9" i="2"/>
  <c r="U15" i="1"/>
  <c r="AM16" i="1"/>
  <c r="AP16" i="1" s="1"/>
  <c r="U160" i="1"/>
  <c r="AM160" i="1" s="1"/>
  <c r="AP160" i="1" s="1"/>
  <c r="AM161" i="1"/>
  <c r="AP161" i="1" s="1"/>
  <c r="T8" i="1"/>
  <c r="AL9" i="1"/>
  <c r="AO9" i="1" s="1"/>
  <c r="S8" i="1"/>
  <c r="AK9" i="1"/>
  <c r="AN9" i="1" s="1"/>
  <c r="U145" i="2"/>
  <c r="AM146" i="2"/>
  <c r="AP146" i="2" s="1"/>
  <c r="AL9" i="2"/>
  <c r="AO9" i="2" s="1"/>
  <c r="T8" i="2"/>
  <c r="Z1157" i="3" l="1"/>
  <c r="AA8" i="3"/>
  <c r="AB8" i="3"/>
  <c r="S1345" i="1"/>
  <c r="AK8" i="1"/>
  <c r="AN8" i="1" s="1"/>
  <c r="T1345" i="1"/>
  <c r="AL1345" i="1" s="1"/>
  <c r="AO1345" i="1" s="1"/>
  <c r="AL8" i="1"/>
  <c r="AO8" i="1" s="1"/>
  <c r="T1157" i="2"/>
  <c r="AL1157" i="2" s="1"/>
  <c r="AO1157" i="2" s="1"/>
  <c r="AL8" i="2"/>
  <c r="AO8" i="2" s="1"/>
  <c r="AM145" i="2"/>
  <c r="AP145" i="2" s="1"/>
  <c r="U9" i="2"/>
  <c r="AM15" i="1"/>
  <c r="AP15" i="1" s="1"/>
  <c r="U9" i="1"/>
  <c r="S8" i="2"/>
  <c r="AK9" i="2"/>
  <c r="AN9" i="2" s="1"/>
  <c r="AA1157" i="3" l="1"/>
  <c r="AB1157" i="3" s="1"/>
  <c r="AM9" i="2"/>
  <c r="AP9" i="2" s="1"/>
  <c r="U8" i="2"/>
  <c r="AM8" i="2" s="1"/>
  <c r="AP8" i="2" s="1"/>
  <c r="U1345" i="1"/>
  <c r="AM1345" i="1" s="1"/>
  <c r="AP1345" i="1" s="1"/>
  <c r="AK1345" i="1"/>
  <c r="AN1345" i="1" s="1"/>
  <c r="S1157" i="2"/>
  <c r="AK8" i="2"/>
  <c r="AN8" i="2" s="1"/>
  <c r="U8" i="1"/>
  <c r="AM8" i="1" s="1"/>
  <c r="AP8" i="1" s="1"/>
  <c r="AM9" i="1"/>
  <c r="AP9" i="1" s="1"/>
  <c r="AK1157" i="2" l="1"/>
  <c r="AN1157" i="2" s="1"/>
  <c r="U1157" i="2"/>
  <c r="AM1157" i="2" s="1"/>
  <c r="AP1157" i="2" s="1"/>
  <c r="U732" i="3"/>
  <c r="J732" i="3"/>
  <c r="U1158" i="3" l="1"/>
  <c r="P350" i="3"/>
  <c r="J350" i="3" s="1"/>
  <c r="P957" i="3"/>
  <c r="J957" i="3" s="1"/>
  <c r="V957" i="3"/>
  <c r="V160" i="3"/>
  <c r="V350" i="3" l="1"/>
  <c r="V1158" i="3" s="1"/>
  <c r="Y1158" i="3" s="1"/>
  <c r="Z1158" i="3" l="1"/>
  <c r="AB1158" i="3"/>
</calcChain>
</file>

<file path=xl/sharedStrings.xml><?xml version="1.0" encoding="utf-8"?>
<sst xmlns="http://schemas.openxmlformats.org/spreadsheetml/2006/main" count="20518" uniqueCount="4217">
  <si>
    <t>Указать название организации (на бланке организации)</t>
  </si>
  <si>
    <t>{"estimateId":5190696,"estimateVersionId":7524889}</t>
  </si>
  <si>
    <t>11</t>
  </si>
  <si>
    <t>Lx6aVaSU0VmuUysvc80UyiRJLaTPT3U6zd76q7P9r2+C9RsXZwHwP6FEQTXJ1NZpNG1UyqRanaXaD5SVc9k5rwlN0ROLVEH3hvRt/8adpGdNYCOhoOwXcU+IJNeli7ymv0fRDf+9Yrw/XebU+io5MHIwntP/OFCxrwwcBc5xBM4=</t>
  </si>
  <si>
    <t>ТЕХНИКО-КОММЕРЧЕСКОЕ ПРЕДЛОЖЕНИЕ (ТКП)</t>
  </si>
  <si>
    <t>г. Москва, Кронштадтский б-р, вл. 14, БНК на 300 мест, ДОО на 150 мест</t>
  </si>
  <si>
    <t>Стоимость, указанная в предложении, включает в себя все необходимые затраты на выполнение полного комплекса работс НДС 22%</t>
  </si>
  <si>
    <t>Предельная стоимость производства работ (ПСПР)</t>
  </si>
  <si>
    <t>МФ-СТРОЙ ООО</t>
  </si>
  <si>
    <t>9701212867</t>
  </si>
  <si>
    <t>Разница</t>
  </si>
  <si>
    <t>Цена подрядчика - ПСПР</t>
  </si>
  <si>
    <t>Материалы/
оборудование</t>
  </si>
  <si>
    <t>СМР, ПНР</t>
  </si>
  <si>
    <t>Общая стоимость руб.</t>
  </si>
  <si>
    <t>%</t>
  </si>
  <si>
    <t>eF7s/fmPJMeV54v+KwEBF6A60/36YuZLAfyhKpmsm6nKiKzyiJk7oxKEyG2aGJHUE6k3czEQwEXUMpRErT16lCiK6p6eAeZhUFxKLNZG4L7f34v4F+YveWYeS2ZF2jE/54Qfz5Ba6mZWVlZW1vdj5n7O18yOmf2nr7z+f3379CvXvvLy+Ntf2f7K/3P8re+eDuuvvPLdb31r+yun//H49FuzL3zltcU3mM//092vHL/68suvvnL3K9e+bn5jf4r59Pyr23fPf9jd+U+7e/7j6u997fzb6t9P/nHycHJv8vnk3vSt6U96kyf1bz4xH59MHkzu9yZPp29MPp3/1n7XD8yvD3rP2W/sTT6ePKr/6CH4nV+t/73jV1/9zslLr4xfn/2j1+P6q6evvf7Sy+Zrd179D3snFwS/8vpLr/9fN7/70uJr39t+lvaVs5f+HY/2P929e/7Pmn/T/O6ajssoK7Pti3/0r06/89pLr74y/45cJ6ooyu+5UF5YB8U8ADwOl5IX11Hy2kv/jvkAuaTsriNlraf5T5PfTP7r5IPJbyfvT/4Q2A+T35v/+83kj5P/Zj5+VH/lN73Jh+YLv5n8evI789t/MJ/Zv/Eb81T/yXzDh+5nNrk2Sq4K69OwZyieTt80b5p5N7d7k/fNy/Z08mT6o+lb5pX7zLy89s8eTL4wL2UwfcN8xyeTR2EvVuazXxi89+tXu5dGUW/yeHJ/+ub0LfMnvzb4f5j9SazP/8TJn14bpVfF/5GhfGroHts2sIFquzd9exG4jHwDMH3PIPcmX5p2uT/5zMSlp5M/m89sMHpQt8bDyaPpz6Y/NN9/f/qW/V7TYvcnH9d/z35qm+G++VsfT98xHz+z/9r0XfvlWWx8o/747qyxzN94d/Kl+bZH9V+ah8rFF56aMPi0Z/7Bp0bwl+ZL9ycPzb9wr2d/iImZT21v9Uyn/HryUS9J/jdnc6trI3VVzf3hvBHvmyb7ybxxbbs/2wezxn5aR/tPbJPV3/LJM5zmlfrQvHXmdXO+VPv62kBfFeXvJ/8UGG1/MqHgD5P/V8++CpM/uFQe6mt3rkplmUdxEidFlruUVfra6KqUmWazr5959k2mv+d8hr+mr10/vDJ9/1y/mfdm7+Vn0zem75mPPzSPq4kbvaC3eDDdyrNr129lV6X89zbWmDD1hhF7z7yD7xob8r/fvfuKjU7WZpnY95n5fOnS3Aj5Vcn/yAD8cds28AdA8966Mm1/MPH9x1BAq1v249Ap+cA8EQdXJft/c0rqG0mDv+yHtH9VLYp4SAdXpo39kB6aJ+LwymR/UBse80SYkGsfBvPRJdIkhSuT+L5NBdY7fm5Hrj3j+j9y9/4Nfe3Glan8wLwztsvv12bywmD8ghV1id7R13auTPT7de/Xou2YpI4LX9TJ19PML+hrL2yg4lW74JK+q6/tXpn030w+M0NC67wfOyPBi/rai1cmzrTr9KfT74f1g/rmfDjlbMOb+trNq5Q5eRTYoYsdIjud//+hr/0fV6ZvlgXu2/f+4VKqS+WevrZ3ZSrnLnt7kZcaR7b72bWv/UWblv0ra+tGz3J1np/8GNzKrl3dKMA1n4TUbcYB/b/ox/fKBjHNj+/VjQZ8jnvbNDD26Rhk165u2EB+B81w4fZf9LN8dWOdxmf59pVJIz8Gd7Jrd65M7RqhuMquDf+iH9/q6lq96fEdXpm0tkLxKLs2Wgfi9VdfH3/rEsPdr7wyfvl09mP5HBdWSPCP+wtxqrQA0Ldf+/Z3hvbPDsyP/M5L42/t/j+++9K3XzY/zYF5toL5fDU6eO6gcK7uHEgLrl7+zuEr38Gq7LtV9qVVHn7npWPXE3NJZN1eW+d6Vr2FkNDX1+r7yt2qlaRYWr8P3QqHkgrRfV6309YQ6vORkMi/f+nk5PSV9d76f+Nu138jL5nW///WrfPfyutEPwV1m239W+gpuH6drvUb9Y85OT0cv/735mtGeXZ0nBwdjaPgVJ3pQBXRWVAU+VkwVmk0TrWKT07Gs+/8zqv/YfZJOftlyXz6rdPlE8LKinHYm/yyzoG2cuB+Xbrx1M5wPXB8PagLDB64vt0W8vzC2VTFtb0C3VLYRvme+Ytxim6MFjJq6c6oQmiKjkZ7B/tunr4Qj6bzoN9VizNw4wyEcPCv4Zq53I1VyWAlEQ2L9sQN3SxDIZaYxkJ62kZulJEAimXJ7j6bBFbRXjs9fv0lx/DOJIHvvnx06uqhy2kgdhFdL51EaV6kmc7SZBVrlpRN66MV2oz4zW/XKbFRZOaSeIMpcfUV9jQiLpNO/svlssRlpnxgpyZs8d68JM+5bLRTXttj0lzKhTBOC7kwjrYPYm3+yyJ3VuRSrKY9BAUtCPWN9L6R3oek97nSNV06KeYMjPKBUT6AlA+4yvFvwprJzBBUhqCCCComwaW81UBAe2SGRvbQyB5Csodc2fg4zkhRRvXIqB5Bqkcc1fXzcreLbATkozjyqk7BtkaLJCUkt8obXJX4NxGbkz6sSz0+tfOa9dz3Q19SclaE7MTRtT0uUMdpKQZmPbnqO0hHbsl9tmRNl0yKKwNA8YCtGP/Qr5t+3MorrnLptOOWO2TLxQdqTrpxqx2x1F6I2OJpBko07h1zC90KbGW0TGKiCROXzhtcnfi3Dptq/nB5t+l8qe3ZZFPPGNZVnY9MWvqx3SxnN8q56Hbi2OQeJmHHuScBcg9XfQe5xy25z5as6ZJJQWYAKB6wFePfgnVzj1t5xVUunXvccodsufjozck9brUjllord/7udZB7oOzj3ti8UK7BdkYLJWefULmU3uAqxb952Pzzy3qP7GyPxpPFRuHPZgnJ7il+YPcXP51XAs13Ik/fc0HtxIlJO0ywjtNOCqQdrvoO0o5bcp8tWdMlk+LLAFA8YCvGP/zrph238oqrXDrtuOUO2XLxgZuTdtxqRyy1F2JiJ2kHSjypV3sGtjRaKiPxhKVL6w2uVvzbh009v588ne1Ym/y5N33PJhiTakwOmr4z2yn0ZDYKsidk1IfwmNHPZ2Yo9N7FcxmWx1jYLGXHSi7mnTg1mYnJ3XFmUkBm4qrvIDO5JffZkjVdMikEDQDFA7Zi/LuxbmZyK6+4yqUzk1vukC0XH9s5mcmtdsRSWz8Xd5cJ6eu+DPUfXv3Ov3cgcNITlKCUF6EAGxynlJWdILE3uGJXAzXUrPT0tN2rTxF6/MxX7tUjpyd2sOScr5slskf2KCq7iORC3eGirkZ1sF9etuHlmy+9hnmMXApf4CrUJIUIdZOf1wcc/bH3v77/D7Zw8k9BffJR3Kt9QFSEkQ6TKMnCXn3u0+LcgWcmUK/1njEdtlpzpV8vdFh9DtfcWdipVtubdk+9PRrix4uBsP3ig9l32k0003fqL79jB9FPrTdZPgLmx9s/+eG5wbFftsuLDxe2pjYw9WlV9p+bbbcw/0x9ZtrvJx8+F4eR+urzZVFsq3jyONm2rfBlPTJ/qz4/7NFzSRiXX30+yYrtIp99xy9MQ9jTDR/M3JFdyXwuDePkq8/nWb6t5z/nd/ZctS/ny531v/58mibbhfnT0PVU7HKfigz3VLx8On7tu99BvaWPnRP8L3IF5jiBp//x26evvOYS+MqKQNNpUeSSeJMrcdVsABLrBIgQmCS6CJWzSGyPKzFetRWARuvf6hyNcUSrwqPQ3bD7bNXIvLxUDbqhValprgGxX2OLRabmpViHzEs2yDTd1p3BqP/Cc1+zJy66J4hvsSUjEzRpGIV9Kg7YqpG5tnn4tCq1UFmZJKF26u2z9WqiXvTTYZpwayHr0tCJqxaZEb7ddpQ4ZCtGpohvkyKEzqAH4TZbaEEQiun/w2V0uA1HhztsuZS81uaTUHEVXxo8+xSjn4Q4yaO0SMNcu8QO2WKRyY04bjaPxNAdEkYspd/73je+Z/+33Vkpi9M/Xo+1V3wJNjNaJG3M7FR5g6sSP1+FHSzXG/HraVsz9vqynsmtz1W/P/l8ZVzjAtmJ9bU9LkzHE7TZ9kEKTdJyCRSdgDYT1zey+4DsPlu2psvGR5Z6ojbbHgCqB2zV+IcfnWqAydpsuwLUV1z10hO22fYQkDxkS8YHbmLyqSdts+0RoHjEUnxh4lY89UCztZlPt4rAlkbLJCYfaKKWqRP/BhLTT33k5eTzekpvVi9pD8qvJ9IerCQnF9BOnJk0xITqOA3lQAriqu8gBbkl99mSNV0yKbYMAMUDtmL8g79u6nErr7jKpdOOW+6QLRcfsDkpx612xFJr5c4H6h2kGyjhuA+YWiiPwXZGCyUnnLBwKb3BVYp/87Apxy4yPa0PVr58t0p9WDQiJ7kQd+LcJCEmZsdJCDovi6u+gyQEHZ7FlazpkknRZgAoHrAV41+FdZMQdKQWU7l0EoLO1+LKxYdxThJyqx2x1HY75oHTkPskkIX2BGxptFRGGoLGPkyt+LcPm4h+OXlihjRvzatRZjcsLGoHbDJ6YHPQ/fqPP61HQE9nW8c4qakwqYkJ3nFqKrcPEmiMxCXoID2V231Adp8tW9Nlk2LRwKgeAKoHbNX4F2XdNFVuV4D6iqteOlWV20NA8pAtGR/wOemq3B4Bikcsxd2nLChplV71nZ+tMU9aUNpiqsW/jdi09Y/LmskvFqc72SK6lVw2fWeZyzj5qjT5ikncbb5KgCOh2OrlcxUguc+WrOmSSUFoACgesBXj34o1cxSgvOIqF85PgNwhWy4+sjNyE6B2xFJ7IbR3Uve/TE5Aekq8J4ko9J7oVir/l7kJXFLiykWWFmKT0/v1hfCf1Qc/NSSlB7bC4eP6ouaHddn49D2Tle7PzvudzO9Q/nhe6/3kvCrCLkOtJMB75yO1x9N365/y8Nk7n22VuN138Nj8ePs3l9cybLt+3tPZ1cazG6Afzr/1C1e773DbfTXNtLIRYfJLo/fT+Y7z+p5rA/TevKl/YW/6ridY7R3X/9m2UV26/7h3Y+/AXpX+zy7AF7iAmgSIgXtmH8Mfz3cypLOdDHG62Mlguv7Lizt7zP+lLrZdLluGY6NU4zsFvsgViCy1bKManytx1QKsWY1v4qMzMO5x9XVSip+lURRmzr7fZwtHZkt6NX6el1EYOZv5a2y1yHxJK8dPokU5fhKB5fhsycicSRrdXHqeYxWp0F0hesBWjsw6zSObS3JVVJZh6ay27LPlaqJc9ANiWnBrIWt1UMNWi8wK7Ip8XUZJmGUu0Yds0chMQSvKj+Os0ECkuM2W2npZ/jJK3IajxB22XEqC4zwOcZQVKZD1Kq5qmdL8xESzMixyl9QhWyoyzxEHtuahGLojw4il1Eo9VfnRUTmOg1jrJIjj0yIoopMyiCId6awo4lLP0yA45H15/oQ4ALnDXmjgG9MosXiuwbGHijJAdnHckORYdQC+3kGOnH8xGwn36kMt7Sbo86GvPV7si94LWRT1zH/Td5L6g47s5eUu9B1JdI1Hx4/tXBS7khSrudpD0cIoThBkNX97QEijPe0iuSlJspovPST4QWHpNiF7kiCXRo4ekrVGjzoqC8Bz74sCEsIfaRB0KRvP7Nnso0GyJu3v9ma/uqgPRKkJMYPt8VWeFGGqXHCHonDUtw8D5+3Ow+burMSIZ+ffnZycJUf5aVAepeNAnY2Pg/I4V0EapXGaHJ0V+bhpoVzClTnf5+tJQm0KHF7nrkyQgxCWsK7Mrmfcnx0f/tRhzaZv93r23ufe/FAazzqBILfGc69ryQQpCOGVYMkeTj51kbwoSSLiyRLt4rgpyUHNCQgKpUM3yJ4kSGeOLAsL59TBvigdIe61aceSef5OYDsmSU2IF2w7loXuC3kPRcmo7x2GrMGLNfZlJUZce7GTuFBJPD4NUqXzQB2dxEGh9VmQ5omO9TiLtD6+270Xc47nrycptSlweJ17MUEOQkzCerFnNo49tlvG6pqPB/YEP1uvPz8M8OGyBOXB3JvV5Q+Xp9Xuzf44iaIePJMm2EQa30Tr2jZBCkIYJtk2e17kl7X7fjh9y0X1oiSViIVzTkXdlMSgZhIMBFhoIcjRmYFL0yRMlItvX5SPEC7btHDpPO2nsIWTpCbEDraFg3v0UJSN+uph2BpMXGNvVmLEtYnLT5ITdXZW2pvFT+zkm/ksOh1f9TKns/Ovz58JQlPg8Do3cYIchKiENXEf1fbr4ayc997s+OXpT6az62Jtme7R83EU1Uub24uK4C/q70+0XfTc7unI2jYdmS9+YD+DnJtgu2h8u6zr3AQpCNGX4NzsXqNPw567V16U5BHxbIl7Pv6mJAg1dSAw0rAsnCB7kiCd2bZChwqYeJPEI8THNl2bmud58CzZA1FqQtxguzawQw9F0ahvHgatwbQ1dmYlRlybtvQsU3GangXqJI/Nh5M0KNMjHajj9Og4LcfHiZoH1k5Nm3Y1xfX52gGhKXB4nZs2QQ5CUMKbtsf1VRw/sdu33p6+Uxu16Q8m8/sv64XPp0G9B+tNu9uqvsDjvZ4LfUcSXePR1/VlghSE+ErwZeBCqCCJiCOLAUMmyEFNCwiKJA5zwJAJgnRmyLIwdZ5Dty9KRwh9bfoxPU/hGvZjktSEeMH2Y1B/HoqSUd87DFmDHWvsy0qMuLZjkdJnOjmKg7PyTAVqfJQH46wwfysbn6rxWJ3qs6O73dsx566j60lGbQocXud2TJCDEJOwduz34NrnpV3r1oXZRc7p2/Vimr1Q4Mn0venPpj+e3Qv758mndov+9vxeNfulequ9u5J9R7KhNL6h1jVvghSEYEwyb4jlUEEqGSPnwrgpiUHNJxgIcDlUkKMzGxfnRZgBRk6SjxA02zRy2Tz5Z7CRk6QmxA62kYN79FCUjfrqYdgarFxjb1ZixLPrmLa7u4vJv3fAf7QtfGs0WizFgZ2fZuRUe4OrdvUJ6/CkPcc5sfVWTvK5e0l+bY/L3/G5e8AR5mz1iq6edrhaH5DcZ0vWdMn4fej1uXvAEeZsxfh3hB+EZ+fuAUeYc5VLn7sHHGHOlouP88TjCepz94AjzFlq6+diptbG+87O3YPucEr8h9rC9zTitDIzFZytmHJXg3Wb5+4B2agug35YH4D3ZX2jutiRemaMav/ibLw6O1jdCFgc/WfPnNuur/5YXG44fdt54N7sm2b/dv01+43TH9k8PPlkPq9RX7w+/XHYixNfGTezl1aT0uae0scE1CRADBz/lD4gIuxy2VaHUy2c0ueMAS9yBa7Oqkie0seUuGoY1jylL80S4H7ePa7CTs7pi8u0DGPnJPg+Wzgyu9LP6YvLUgF3Nn+NrRaZX4nn9BXLc/oK+Jw+rmRkjiWNhlbbOo9SlUZhUrqkH7ClIxNP81Dokt4kTZMUuDK9z9ariXrRj4hpwq2FrEvDIK5aZGbgT7LB4eKQLRqZLWgn9SVlGQOh4jZbafsH9RXLg/rAMHGHLZeS4zhPgzdEVFzZMif1xVGhygLapD9ki0XmOuJg2DwXQ3dsGLGUWqlRmR6fpHkZ6OwkDtQ4ioPi7DQPitMij8fxUXZcnM1gwGHyy+N2F+Dh+yfnzxSaEovnGlB7qCiDahfHDUkOwloSfrS9HETPJnkf2endenT7qD6rzwzu3quH3Xao+sU35/uQHweJO9TuSPJrPD9+mOei2JWkIKyN4Qd00x9Ba+mCJCJr6Tpyb3O7KUlCXdNDcMRFUiTuaqM9SZTOVtSTLFTOntoXxSMEQdJwqGFBvZwvwZbwgrokNSFosL0+2KGHomjUdw+D1rCe3tiZlRjxbJXitMz0cZEGR3msAhWdHAXlODJ/9ew0PomPz8p4PO/wTp2Ze8099Z8V7WgKHF7XzkySgxCUsM7sfHvx9KeTR9Z2Td+cfDI3YDr6O/P/zpd1R5JT4znXdGCSFIRgindg0JS6JIiIAYtCHbkdmCQKNQsgQIwDC4vE7cAkUTp0YGWonMPpfVE+QrRr0YKl0Sxrp+ANFwei1ISosYYFg3r0UJSN+vZh2PwerLk3KzHi2oOpsyTVZVIEp2dHZ4Eqy6OgODnV5q8e6zI/Oyuzs/Hd7j2Yc7fC9TSmNgUOr3MPJshBiEpYD8Y9p89ZoVL/SaZ7QZzA911INpDGN9C65k2QghCGCeYNsy1FkkrEybm3pUhiUPMIAsJTaCFJ0pmJi+MiLJ0LavuifIRw2aaJm1+VkMI3X4hSE6IH28TBPXooykZ9+TBsDSausTcrMeLaxB2Nk5MjNT4NojRPApUmJ0GRq+MgPT46Tovy+Cg9mT/nnZo45WqK62lCbQocXucmTpCDEJWwJq6LPcbOqZ8dyYbS+IZa18wJUhDCcdtmTpCqSzMniEHNJwgIn5kTJOnMzGU6zHIX3r4oHiFqtunl5lctpPC1GaLUhODB9nJghx6KolFfPQxag5Vr7MxKjHhTT++zvzqD1fU0pTYFDq9zKyfIQQhKWCvX5ul9kugaj76uOROkIMRXkjn71EXyoiSJiCFTKiyc0eGmJAo1MyBA4swuO6XuY9H2JGG682XQIX6idIQI2KYtm1+ekMJXYYhSE8IG35ZBh/iJklHfPQxZgytr7MtKjHh28sv3uj38xTmRcn1+jTDEWK4yyh/74tR5g6tz9cFa/8CXjya/n/yxnp0Cj22xk1h2V/2Xds/85F7vufkW+nraa76dffLA+dDtpOraHhe229NdUr19ECsFxEEugqIj0M7x6BvdfUh3n61b03Xj9zDZc16M7AEke8CWjX8/+HG3PuzFyK8g+RVXvvCJL0bzENI8ZGvGR3jiTjd77IuRPIIkj1iSreb5S9lBkgL2sKXap1xHYGOjhZLTlHsp6gZXKf5FxCaqX64eQja5vzxexS7VPHAdAvMQOHQs1SYtMdE6TkvZ9oEGDh5jE3SQlbLtPiC7z5at6bJJ4WZgVA8A1QO2avyrsG5OyrYrQH3FVS+dkrLtISB5yJaMD+ecjJRtjwDFI5bi+hm5211CglJS5tUeg62NlspISW6tN7ha8W8iNim5jstcJCWX9J00M4mHKb/jxJNvHyhlkk8MJB8uRQfJJ9/uG+l9QHqfLV3TpZOiy8AoHxjlA0D5gK0c/+ivm4Ty7coQVABBxSWQTkT59tDIHgKyh2zZ+FDOSUb59sioHgGqRyzVF6K6Fd/B6ZjzZVQXwvXUe8CnTsGGxyllJSVoXHeDK3Y1sLd5Mqbr8OZFippvP/jYlrDVxVCfLO6ffVB/y1M7lKpPzKx/80Tu+EzHz3vqPCDT1e473HZfTUUbe9YlF1CTADFwnLMu5+93FPbiwM4s/7RG/nOveUxvm+zT+s7kp888hednoCbR/AzUu6+4Wm6X23Kri1MtnKSZugS+yBW4ulQteJImV+Kq6VjzJE1dAAfM7XEFdnKQZpaUZZg4O3+fLRyZiOkHaeZ5GYWRM719ja0WmYxpB2mm+eIgTWODoIM02ZKRKZk00Fpt6zTL0iwNE+ca4QFbOjKrNY+uVvUqnUZZFpbOFfU+W68m6kU/IqYJtxayLo2kuGqRiYFfsQCHi0O2aGSyoB2kGcdZoYFYcZsttfWTNJdx4jYcJ+6w5VJyHOdx8MaIiitb5iTNLC+zKApjZ3wYsrUicx1x/Gwei6E7NoxYSq3UU5UfHZXjOIi1Tuwl5EVQRCflyiXkFgYcUb88bqs0eXmXpYvxeuo9LPQyIxbONfb2MFHG3y6OG5IchLI87ND8F7OhtmtU86Q+RvMF8wb1zH/Td5L6g/YcASCIrvHo+MGji2JXkmI1V3soWhjICYKs5m8PCGnAp10kNyVJqKWRCI7MgLjv99uTJOmsJllHZRGWTgOwLwpIiH+kcdClZPxsWXIxL2UFzz0/EKUmBA22yfd06aEoHPX1w8B5u/OwuTsrMeLalJUnJ2fJUX4alEfpOFBn4+OgPM5VkEZpnCZHZ0U+blp/b9+UObv+elpSGwIH17kpE+QgBCWsKXt/sUe/npi/5Mymb/fmp5k/qr/kWYcQ5NZ47nUdmSAFIbgSHBm4VUyQRMSSue+guCnJQc0ICIpYaeXi2JPk6MyOZWHhXCbZF6UjhL02vdj8AOwUPs1clJoQLtheDOrPQ1Ey6muHIWswYo19WYkR10bsJC5UEo9Pg1TpPFBHJ3FQaH0WpHmiYz3OIq2P73ZtxJxj+evKe6KoqyFwcF0bMUkOQkTCGjHuMZpwoUD9x8saAUcT7Ug2kcY30ZqeTZKCEIRJnq357CVJKhH/5pxrvymJQc0jCAi4zkISpDP/lqYm+jv96b4oHyFetujg1Pz4bAUfhi5KTQgebAcH9+ihKBv13cOw+T1cc29WYsS1h8tPkhN1dlYGRZGf2Ik381l0Or7aFU5n11+fH49PaAgcXOceTpCDEJOwHu78OhpjxO7VV94/mv6kNmSf1CXAR8/HUVSvam4vqo2/qL8/0Xa9c7unI+vadGS++IH9DDJugu2i8e2yrnETpCDEXoJxs5c/fhr23L3yoiSPiGUDjui4KQlCTRwIjDjJw/rnX0bZk0TpzLYVOlTueTdRPEKEbNO1zc/LVvDp56LUhMjBdm1ghx6KolHfPQxag2lr7MxKjHjzTsxcmDbtaojrKqE2BA6uc9MmyEEISXjT1t55mZLoGo++ri8TpCBEV4IvgxZBJUlEHFkMGDJBDmpSQFBkZQ5U+OxJknTmx8CTMkXpCLGvTTs2P/NawQeYi1ITAgbbjoEnZYqSUV88DFmDG2vsy0qMuHZjkdJnOjmKg7PyTAVqfJQH46wwfysbn6rxWJ3qs6O7Xbsx53z/dZVSGwIH17kbE+QgRCSsG+viIprU1VA7kg2l8Q21rncTpCCEYpJ3QyyGClLJ+DgXxk1JDGo2QUB4FkMFQTpzcXFehO69E/uifISo2aaPm5+SreATz0WpCcGD7ePgHj0UZaO+exi2BifX2JuVGLG1cj6H1ubBSM5B5HWlPGh5oVbRrvRgJK7Y1TDxt4ORaAcjcdtd4dr96g9G4gJqEiAGbo2DkeKwl8gdjORotl1usyEPvyA4X2AzLVcg8qALgokFT0XiSlxNlGueihSb6KtdAve4Ars7FQmaQeQKR2bhdk9FYqtFZmLaqUhKLU5FUgo8FYktGZmPSZb90gMdJWmmwtIZGA7Y0pEpjX4qUpxkusjDzDlK7LP1aqJe9CNimnBrIWtF7YCtFpkY2KMaT7g4ZItGJosWT0ViS239VKRlnLgNx4k7bLmUHMd5HLwxouLKljkVKS7KoohD5XwihmytyFxHPBXJPBZDd2wYsZRu6IIHdDGL0jRGLFznCx6CHISpO+y4/AoXPAQbSuMbCj/OdFHsSlIQ5iwJwz7UgocgVZcLHoIY1ElXDAQ8nhQE2YgFD0k+QtQkjZ4aFjz0fIpcwwsektSE4MEeGvgWPCTZqO8ehq1hwaOxNysx4k0tJIZuglUZtSFwcJ07OUEOQkzCOrlWC4kF0TUefV1vJkhBCK8kb/api+RFSRIZP+YMDTclOahJAUNRahfGniRGZ3YMriKWpCMEvjbNWDZP3xlsxiSpCdGCbcbgKmJJMupbhyFrsGKNfVmJEW/qRvwEOkwppzYEDq5zKybIQYhIeCvW1UZ8wXbR+HZZ16cJUhAiL8GnNWzEF+QRcWvgRnxBEGriQGCkOsy1C2RPEqQzw+bZhi+JR4iPbTq2fJ7lwYtjDkSpCXGD7dg82/Al0ahvHgatwbI1dmYlRryp518m0NlJvhPZnQ2Bg+vcsglyEEIS1rJdyfmXgk2k8U20rnsTpCBEYYJ7Q62AClKJeDhgBVQQg5pHMBDwCqggSGcOznf+pSQfIV62aeHm148o+DYZUWpC8GBbON/5l5Js1HcPw9bg4Rp7sxIj3tTLZBLoKKWS2hA4uM49nCAHISZhPVxrl8lIcms897rGTJCCEFtJxuxTF8mLkiQiZgy4TEaSg5oREBQqgu2YIElndgy8TkaUjhD42jRj8ytIFHydjCg1IWCwzRh4nYwoGfXFw5A1WLHGvqzEiDf1suUEOEdJ+85kdzYEDq5rKybJQYhIWCvW5mXLkugaj76mG5OkIARXghsD9odLgoiYMfCyZUkSalbAcORhlDn7ZE+SpDM75rtsWRSQEP9adGR6fqGIhq+HEaUmBA22I/NdtiwKR339MHB+U9bcnZUYcZdHIjkD0HUde9H0KtqVHonEFbsaJ/52JBLtSCRuuytcu1/9kUhcQE0CxMCtcSRSEvbSbo9E4jbbagYTOxKJK3DVzgoeicSVuJoo1zwSSadhrlwC97gCuzsSKXF2/j5bODILt3skElstMhPTjkTS8eJIJA3ewHKLLRmZj0me/fICb6GTKMycHvaALR2Z0uhHIqm4yFIdxs6XsM/Wq4l60Y+IacKthawVtQO2WmRiYA9rPOHikC0amSxaPBKJLbX1I5GWceI2HCfusOVSchzncfDGiIorW+ZIpCzJzZgxdB80NGRrReY64pFI5rEYumPDiKV0Q9cuUuBIpPmdgmhGLFznaxeCHIS5O+y4vNW1C0F0jUfHjxxdFLuSFIRpyBYGcoIgHa9dCJJQJ08RHDoLVZK7SPYkSTZj7UISkBD/SOOghrWL+U1OGr6VS5SaEDTYJt+7diEJR339MHANaxeN3VmJEW9qbW8KnG6kU2pD4OA6N2WCHISghDVlrdX2SnJrPPe6jkyQghBcCY4Mqu2VJBGxZEBtryQHNSMgKOJUpe7dC3uSJJ0ZMrC2V5SOEPjadGPz25g0fLeWKDUhYLDdGFjbK0pGffEwZA1WrLEvKzHiTd0qn0JFJ4raEDi4zq2YIAchImGt2FVslZdsIo1vonVdmyAFIQiTXFvzVnlJKhEH55xtvymJQc0jCAhPpYUgSGf+zbNVXpSPEC/bdHBqnvXBC2EORKkJwYPt4Dxb5UXZqO8ehq3BwzX2ZiVGvKknVKbAcUdaUxsCB9e5hxPkIMQkrIfr7IRKyXbR+HZZ17gJUhBiL8G4+U+olOQRsWzQCZWSINTEgcCI4yJMEucxzXuSKJ3ZNviMSlE8QoRs07XNLwXR8BUvotSEyMF2bfAZlaJo1HcPg9Zg2ho7sxIj3tQbXoAVgus6ozYEDq5z0ybIQQhJeNPW3g0vkugaj76uLxOkIERXgi8Dl0EFSUQcGXDDiyQHNSkgKDKlwgLwY4Iknfkx8JIXUTpC7GvTjs0vBtHwJS+i1ISAwbZj4CUvomTUFw9D1uDGGvuyEiPe1JuTU+iIo5zaEDi4zt2YIAchImHd2NXdnCzZUBrfUOt6N0EKQigmeTfEYqgglYyPc2HclMSgZhMEhGcxVBCkMxfnuTlZlI8QNdv0cfPbQjR89YsoNSF4sH2c5+ZkUTbqu4dha3Byjb1ZiRGb/33jexdsDGjVXjs9fv2lV19xtALDqTkHxte173D0TF86/Ak6IQmWSjFgi0OSnFpvcLWuPl2eZkWarH90njc0P7/oU+Ok7B99ZrdrukB2dHFtjwtzKfrBNOsFv2p08NyBLrcPsmz7oIAiHpdC0SnAzeRO6X0jvW+k9wHpfbZ0TZeO31tulA+M8oFRPgCUD9jK8S8CP8pagsoQVIagAggqLsGlwwcaCGiPzNDIHhrZQ0D2kC0bH9iJRxEY1SOjemRUjwDVI5bq+nm522V6gk4bKL3qL2XhjhIUdIYfUy3+zWw/Rc0roB/W5+p9aT7+0A7yHzxzsp8LdkeXJo0xgbtNY1kEpC+uevn0BUjusyVrumRSHBoAigdsxfiXYs10BSivuMqF0xQgd8iWiw/sjPQEqB2x1F5ISzbAf92Xnto7Xrae6HZBXM98Z+eaUSLY5DitzNQEjfZucOWuBus2j5gl5CSZ02MnD+u/OJtAnR0jagQsThK1x6ua7/m8FnzffM/D6dvOs2Vn3zT7t+uv2W+c/sgm3skn84n25cGjceLZVcTtpdWktLEH0nIBNQkQA8c9kHb2kvUmH9YP7Od1rcvsFKbz82k/vPRg2z1nrgcb91zscpttdeawhQNpneHlRa7A1RUEwQNpuRJXvciaB9LGsYLusOIq7ORE2tiICFOn8H22cGTipp9IG5elCt0PwtfYapGpm3YibRYtTqTNwIP6b7ElI9M3aaC12tZJVBZREpalS/oBWzoypzWPsi7pTfLCvITa+XT02Xo1US/6ETFNuLWQtTrCYqtFZgb+ehIcLg7ZopHZgnYibVKWMRAqbrOVtn4g7TJM3IbDxB22XEqO4zwN3hBRcWXLHEibqjhP4jB3PrtDtlZkqiMOs81jMXSHhhFLae3JtImPZ1EWHOvoKFBJnASFOjkJjscnJ3F2cqx1cjSDAQfgL4/brDSb3wPhoryexTRKLJ5rqO6hogzXXRw3JDkIVRP4cfxyFFMPA83o+EldRnbfFp7ZwdAb0/fqAb0dBH/xzfmBG4+D2J12dyT5NZ4fP4B0UexKUhCqQPDjuemPgLIxSRKRsjEduTd035QkWc2bHhLs+FDnunDP4e1JknRWOpYoaEOmKB4hBpIGQ/7KsSye1Rpl4CUCB6LUhJjBdvpghx6KolFfPQyav3CsuTMrMeLZ8sdpmenjIg2O8lgFKjo5CspxVAb67DQ+iY/Pyng87/BOjZkzWF2fXz5BaAocXufGTJCDEJSwxuz8HI3pTyePrOuavjn5ZO6/dPR35v+daXJHklPjOdc1YIIUhGCKN2DghLogiIj/ikIdAQZMEIWaBRAgOg91ARgwQZLuDFhWhso5mN4X5SMEuzYd2Pwk+Qy+GECUmhA0+A4M7NFDUTbqy4dha7Bgjb1ZiRHXFkydJakukyI4PTs6C1RZHgXFyak2f/VYl/nZWZmdje92b8FSV1Ncn9/NTmgKHF7nFkyQgxCVsBaMexyts0Cg/pNM94I4gS91kmwgjW+gdb2bIAUhDBO8G2b/pSSViJFzJpKbkhjUPIKB8FRZCJJ0ZuLsuW3u1bR9UT5CuGzTxM3PoM/g+wREqQnRg23i4B49FGWjvnwYtgYT19iblRhxbeKOxsnJkRqfBlGaJ4FKk5OgyNVxkB4fHadFeXyUnsyf805NnHI1xfVMUZsCh9e5iRPkIEQlrInr4jAN5yTDjmRDaXxDrWvmBCkI4bhtMydI1aWZE8Sg5hMMhMfMCZJ0ZuYyHWa5C29fFI8QNdv0cvOz6DP4ZgFRakLwYHs5sEMPRdGorx4GrcHKNXZmJUa8mWfUzqycM1hdzzS1KXB4nVs5QQ5CUMJauTZPqZVE13j0dc2ZIAUhvpLM2acukhclSUQMmT3eVbtQbkqiUDMDAkTHiQrjOHWx7EmydGfLoKNqRekIAbBNVzY/bD6Dbw4QpSZEDb4rg46qFSWjvnoYsgZT1tiXlRjxFR1wBtWgZV7MYhWzqxNknGpvcNWuPmFXcILMl/M7ND+tv+Nj46DuTz6Zvjt9p1dPqDxwT6fsZNm1PS51x8fI5NsHeWL+y4HgyKVQdAramSF9I71vpPcB6X22dE2Xjt/YVB8rk28PjPIBoHzAVo5/Y/gheXa8TL5dGYIKIKi4BNLHzOTbQyN7CMgesmXjswBxH1x93Ey+PTKqR4DqEUt1/bzcXaawzo6dgQ5Fy3xHk2ZZBDY9Tiszn0Hb825w5a4G9zWPnSEntA8nv5p8uPaxM1/Wf2e+6jM7FeZt8889qs+FcS4knZ9UY/5Ru4JULxc9ms9TPLVnzZwfGWIV9+JYe86TYTb/alba3PNkmICaBIiB458nk4RF2IuDCyfIuFB3uairQyu5M2CYAlfnWSTPgGFKpOyPRwjM4xK65IersJszYNI0Ct33LO2zhSOzKOMMmEwV4BkwXLXIPEo8AyZfngEDHkp+iy0ZmUtJo6TVti51rpMszJ0FTAds6cg81Dw0clRbZWkG3f/dZwvWRMHoZ8S04dZC1qVxEFctMjWwZ9w88eKQLRqZLoiHwKg8AQ+B4Spt/xCYfHkIDBgn7rDlUpIc52nwxoiKK1vmEJg4z0ut0jDNXGKHbLHIZEcc/ZrnYuiODSOWUiu1SE/OtNJJUBTjLFDJcRwUSh0FJ9nR0fFZfBKpfA4DjodfHre7su45jNV70PllSiyea+TsoaKMnl0cNyQ5CAtL2GH1+4t6xnlpZD1q/qYthnTR7UjSaTwdflDnotiVpCAsgxHGa+DiuSDJapb2kOAHdk4ncVMSg7p6h4CIVVqGuTOv7EmidLZuXgIVDvuidITwRhrpNKybF/O11gJeN5ekJgQMtouH+vNQlIz65mHIGtbNG/uyEiOuLdfJaXSiS7sRWWd2jb04C8bZaRIcj0+TJFInR9n49G73lgtYWy+pTYHD69xyCXIQYhLWcjH2pdj1hNmOk0/qv3xvu2ePfZu+bb/R/mr+4qzkcfrmslQS3J0i2Fwa31zrejhBCkJIJnk4xO4UQSoRPwfsThHEoGYVBIRvMl+QpDM7F5t84Jyy2RfFI8TONv1cOfcAJeznJKkJwYPt58AOPRRFo756GLQGQ9fYmZUY8ey0mOhIn9pbYY90Yb7XGMFgfKLy4CzNU312kqVJOe/wTg2ds2b7eu49L9rVFDi8rg2dJAchKGEN3azS5LlZrcji1Jgv68qSz2aebvqeMW3m41fnp/jF0eymmLm7+6Q+R8YWsbw5KxGpbd17rrbZkWwbjW+bNd2bJAUhABPcG1AxIQkiY9jCyD0HJ0lCTRwIjjxVYZK7TZskSoemLdJh6vTX+6KAhAjZom3Lo1mmz8G7MQ5EqQlRYw3bBnbpoSgc9f3DwPmNW3N3VmLEsyswTsoi00fjQOcnRaAylQbFcREFeVGeHI+P4qPi7Oxu98ZNuZrieh5TmwKH17lxE+QghCW0cVsati8uHfPnPOQPUXD83PTNeqbn4/kk3dt1teyX2+bnTX9WVyM/mv5ku/5Jdspue3b3xmd1RfGfre9zviw7ki2r8S27ru0TpCAEcILtw0zaSVLJeEAXxk1JDGoCQkB4Ju0kSbrzf3kcFoD9k+QjxNk27d/8ZoYcvmZDlJoQPfj2D+zRQ1E26suHYWtwf429WYkRW/vnc3XtbvFyr6zmiQcuL7JVuCve4sWVuxoq/rbFi7XFi9v8Ctf8V7/FiwuoSYAYuHW2eMVR2Esa93hxWVcTkNgeL65AZNE+wYWCe7y4Einl7wiBRaRClbkU7nEVXvkeL7ZwZBptd48XWy0ykdL2eOXJYo9XDl5ecYstGZlMSZ77UltHeRQlRZgql/YDtnZkJmJs8koTnesojJwDvT5bsCYKRj8kpg23FrJW1A7YapG5gT8w8WzyYotG5ov2Nnmxlba+yWsZKG7DgeIOWy4ly7GeBm+QqLi6hXZ5lUWRJRp4eodssch0R9zlZR6MoTs4jFhKN3ahAzr7JE9plFi8zhc6BDkIE3DYkfVf0kKHYMtqfMvix5Quil1JCsJUJWG0iFroEKTqcqFDEIM614qA8A1DBUk2YqFDko8QZ0mDroaFjvnVOTl8EZIoNSF68McTnoUOSTbqy4dha1joaOzNSox4c+uTwWURRW0KHF7n7k+QgxCV0O6v0/pkwbbR+LZZ178JUhAiMMG/QbP9giAylg2sTxYkoSYOBEeRRKFWzk06e5Io3dk2X32yJCAhQrbp2+b35OTwpUei1ISowfdtvvpkSTjq+4eBazBujd1ZiRFv7kkBCbSxTFObAofXuXET5CCEJaxxu+qTAiSbS+Oba10vJ0hBiMoEL4eaixOkkjF2LoybkhjUrIKA8M3FCZJ0aOqgkwJE8Qixs01LN79lJ4dvTBKlJgSPNSwddFKAKBr11cOgNRi6xs6sxIg397TNBNpwllGbAofXuaET5CAEJayhI562KUmn8XTr+i9BCkIIJfmvT10kL0qSiHguYCZNEIMa+BEQcRYVYelE2ZNE6cx0gadtitIRwlubniubp+kM9lyS1ISAwfZc4GmbomTUNw9D1mC5GvuyEiPudpcXMCvmO5g9Ly5dwXnVu7yYclcDxd92efF2eTGbX+GafwN2eTEBNQkQA7fWLq8k7KXNu7yYrKvpR26XF1Mgsmofb0E9u7yYEin17wiBaZ6HBeAumQqvfpcXVzgyjba8y4urFplIibu8ljd55fBNXmzJyGRKctyrba2jxDiosFQu6Qds6chERN/klSVJpnLgop4+W68m6kU/IqYJtxayVtQO2GqRmYE9KPHu8eKKRmaLFvd4cZW2v8dreZEXHCbusOVSchznafCGiIorW2aLV5mmZW5shFPrkK0VmeqoO7zyraE7NIxYSjd2ZSGFdnj57tdwUGLxOl9ZEOQgTL1hR9XUlQVBOo2nw4/pXBS7khSEiULCaA1cWRAk6XJlQRCDOr+JgMi1DjNnWtmTJNmAhQVJOkJ0Iw1zGhYW5lc/5fA1XqLUhHjB9vDwwoIkGfXFw5A1LCw09mUlRry5xbkptKuqpDYFDq9zxyXIQYhJWMd15cW5gs2l8c21roUTpCCEZJKFQxTnClKJ2DnnWO6mJAY1qyAgfDP5giSd2TlPca4kHiF2tunn5jc/5fA1XqLUhODB9nOe4lxJNOqrh0FrMHSNnVmJEW/uNvkUqCspfBdjOJsCh9e1oZPkIAQlrKHrdJu8ZNtofNus6d4kKQgBmODegHIJSRAZwwZtk5ckoSYOBEda6DDNnSu/e5IoHZo2eJu8KCAhQrZo24r5vU8FfI2XKDUhaqxh2+Bt8qJw1PcPA+c3bs3dWYkRb+7plimwq2p+5hWhKXB4nRs3QQ5CWEIbt7+c0y0lW1bjW3Zd2ydIQQjgBNuHmbSTpJLxgC6Mm5IY1ASEgPBM2kmSdOf/4NMtRfkIcbZN+ze/+KmAr/ESpSZED779g0+3FGWjvnwYtgb319iblRix+d83ZlN3d/327rXT49dfevUVRyuw3B0wJZd4MLMsXsWEtnrBYimm7Xy3l9OH3uCqXX3CPE2LtGakzV69yefGvP3I2DC7d+teb561Hxvj9cR80U6m/WBm8n41eX/yOxf6TpFc2+PiX4qZMP96IbMaHTx3UKTbB0WxfVCaX0vzaxzZD7H5XZzUH+xv0wIIolxERUcEC3WdXH3D1TdcfcPVN1x9y9W3XH3L1bdcfYirz+bSdC58Ua/BGhisgcEaGKyBwRpYrIHFGlisgcUaQFgDNhb+jeSHfItXGbzK4FUGrzJ4lcWrLF5l8SqLV0F4FRfvUr14Ax7tSRwapqFhGhqmoWEaWqahZRpapqFlGkJMQzYTPj8RS8sN0sggjQzSyCCNDNLIIo0s0sgijSzSCEIasZDqx3CGZMPj132puM1N11B9eZF6IVKwX3BamWnYSHYahxtcuaupqMNN13WBkq0+sttfH5n/e2D3VM/nQx736jz8Rv3xzXqFzPwo89mD+ufet3+x97VXxt89my+KfRTEsQ7j+e9+ngSxc7J/h9tQqwmtle3RLoUvcBVqkkKmul2uutURk9iOZK5A5B4zwrQJuCOZK3E1S6+5I9kpbo8rrpPNyBGwYW+frRqZW+g7kZOkTKGdyGy1yOxC24lcpIudyAV4vcQttmRkhiGNdLCPxQFbNTLcNw9esFL7bKmaKBX9YJjW21rIujTS4KpF5gH2rFmR52HmbOFDtmZkaiBuP4bjw2220ta3Hy9jw204Ntxhy6UkNM7DAL1sFVexzM5jSOaQLROZ1YgjQ/MwDN3xYMRSaqWOxydnR6fZOBgfxWWg4uQoGKujLMiUPsqOzsoyzuexGBwOvjxud+E9hY62ul4oGiUWzzVw9FBRBo8ujhuSHKv53tc7yFHlbOH9+5MHdjG83mw8r3y8b0aMT6bvTr6wX9PR35n/j7ZN9De/S4HjsSTRNR593VGYIAVhbYswWrNlC5+GPXevvCjJI7ImrsLIefrCTUkS6socggMYAwpCdLYinqlQO+eA9kXxCPGPNOZpWBCf3zNTwNcGiVITggbb2oMdeiiKRn3rMGgN6+GNnVmJEdem7Oz4ODvLj46DIj8+DlR5HAdHanwcnGXjJBkfHRVFPh9pdGrKnBN+1+d71QlNgcPr3JQJchCCEt+U2Rn9egPLPbtFZfpefZjpg6U5UwhzJtgEGt8E65ozQQpCnG3PnAnyiJizOFTOUHFTkoSaJhAcgDkThOjMnOk4zJwzCfuieIQ42KY5m98ZU8AXAIlSE4IG25yBHXooikZ96zBoDeassTMrMeLZMX2nZyqzRu7sRJ0FqjhWwfg4zoK0KE9OoiTJktPju92bM2fnXy8yalPg8Do3Z4IchKCENWe/m9VJ9CafGgP25fTN+kj6e9M36lmzJ7M5s/nm4smvJh9NPgwmP7dbUn43+cfJ+/NNx8m255R5yfbQ+PZY16kJUhCCLsGpQUUPgiAiFk25B3M3JUGouQKBATg0QYjOHFocqVA75zj3RfkI0bBNiza/Y6aA7wsSpSZEC7ZFg3v0UJSN+t5h2Bo8WmNvVmLEs1VN85tYxXlQqiwPlDpJgyIeJ0EZj0/Hcaqzk87PgbEeTbma4nrhOzDaPZeIwuvcowlyEKIS1qOdbye+f2k78cVT/jx7iOv9Kb3nlpcF1XuIzd+wP8t+rd7fst2b38Azu05o/jVor3G9P+bL6RvhV+f28DNbxDv5wrjGp3ZLzIWq3Nk3JLYq95ER9159j09dx/uD+b/zwNVPO5L9pPH9tK53FKQgZAOCd0RtThakEjGSwOZkQQxqOkNAADZSEKJDG2lSDzDTJ8lHCNht2sh8bjzAuzoORKkJgWMNGwn16KEoG/W9w7A12MjG3qzEiLu8eBI68bnwH35drMJd9R4optzVUPHXvweK2VAK11Bt7IFiKtQkhUx1u1x1q9FZbg8UUyCy0J3gzuA9UEyJlJJxhEDAeTHFXfEeKK5qZG5peQ8UVy0yuxD3QBXLPVDgZRC32JKRGYZkRLGPxQFbNTLct7kHiitVE6WiHwzTelsLWStqB2y1yDzAduhplhp7B2yC4opG5oYWN0FxlRYEpZhn4HAZHG7DweEOWy4lo3GeBngTFFNx15uguDKRaY26CarYGroDwoildGOXCxJoE1RJo8Tidb5cIMhBmH3CDiv/5S4XCPaTxvfTumNGQQrCrB9hbIlaLhCk6nK5QBCDOm2JgAAGrYIQG7FcIMlHCNikUVrDcsH8vpoCvnxIlJoQONiDEd9ygSQb9b3DsDUsFzT2ZiVGXNvI07PxSZKOz4Kzo6OTQKVJEozjozyIjtOyOE7UaZpehY10Ly6UEbUpcHhd20hJDkJUwtrIXy0Lgj+Zvmus5HKx4kG9pGAsXV0dXC82WG/21vTdRaGw694he0zqslz47+Ikiv4u0e6B3I5kS2l8S61p5CQpCPGYYOSARQJJEBHvBgxIb0qCULMIAsPt3iQhunNvqQ61272J8hHiZIvurZxfWlPCdxCJUhOiBd+96SSC7JsoHPXFw8D57Vtzd1ZixJt7FBJ0Un3pP5Df5WRReJ3bN0EOQljC2rc2j0KSRNd49HX9mCAFIcIS/Jh/t70kj4gtA49CkiShpgcEB+DLBCE682XwUUiieIT416Ytm98mU8J3A4lSE4IG25bBRyGJolHfOgxagylr7MxKjHhzj0ICLuS5XibUpsDhdW7KBDkIQYlvytY/CkmyCTS+CdY1Z4IUhDjbnjkT5BExZ+BRSJIk1DSB4ADMmSBEZ+YMPgpJFI8QB9s0Z8k8nyewOZOkJgQNtjmDj0ISRaO+dRi0BnPW2JmVGHG3+6OAObDUC1euwl3x/iiu3NVI8Ve/P4rbUArXUC3sj+Iq1CSFCHV2WLbdS3vTn9Zd9OfJA+Od/mTXmK/1/vULRWgPlVrt2frOzV99bfK7nvk75jtNx8Rxsuy9WVXjg3nP1ZObj2r3PCspzLU9lMr84F9PPpm+PSsmrOsN781LCi/e7FmXPb4/+WDy88k/Tv4pqB+g2XzpJxcOvoqTsP6h5l/v1Qpn/9LsO2vRT2yFZf0w2j9+UP9rb9Tf9pjyfNZyvrwwWnjPts8HPR1N31H1cMD89qP6tzqaNUDo6v9dbv+vpj+xHWhcgchdBhQDDO1A40qk1OsjBGbuaL3HldfJHrT6lh1nz++zdSMzeLu70NhqkTmctgutXN7EVcI3cbElI/M4ye1f8r46KcPIWadxwBaOzKv0jWixUkqHpXszGluuJspFPx+mBbcWslbUDthqkSmBPRryXMjF1ozMErS9aKlKy1C796Kxlba+F20ZIm7DIeIOWy4lt3EeBhMeitC9e6riipbZjpbEWWakapfUIVsqMscRt6SZZ2LoDgsjllIrFbdGYmHAIbhnAoI7DAe2pJWKRonF63zdQ5BjNfv7egc5km+1GEUQXePR8SNfF8WuJAVh6pIwfmtY7xDkEVnvgItRBEmoM68IjkSHmXIGuz1Jks4WPTwVKZJ4hCBIGgY1LHrM73Mq4cu5RKkJkYNt8z0VKZJo1FcPg9aw6NHYmZUY8eZWpEBHyJWa2hQ4vM6dmSAHISjxnVkLFSmCTaDxTbCuQxOkIMTZ9hyaII+IQ4MrUgRJqGkCwVGEpXImvD1JkM4Mmi1iUC68fVE8Qixs06DN73Qq4Qu6RKkJgYNt0DxVKZJo1DcPg9Zg0Bo7sxIj3twLusAalozaFDi8zg2aIAchKGENmvgFXZLtofHtsa5bE6QgBF2CW4PqIQRBRGwadEGXJAg1VyAwkiyEXJogSGcuzXNJlygfISK2adPm1zqV8CVdotSEiMG2aZ5LukTZqO8ehq3BpzX2ZiVGvLmnbqbQ1i7fRRPuOUUUXuc+TZCDEJWwPu1f7Kmbkv2k8f20rn8UpCBkA4J/xJy6KUklYiaBc5sEMajpDAEBFuoKYnRoJE3ycWaefVE+Qshu00jOL3Yq4Wu6RKkJoWMNIwmeuynKRn3zMGwNRrKxNysx4m63oanwmy6862Xpxot1UZRlFK3iXfVGNKbc1WDx178RjdlQCtdQbWxEYyrUJIUIdf6NaHEE7kS7sOfrfDPZ9F3TZw9WtpPNvuTdUrb+FrGP4jg2g4VnFvB7F3eF1bvftpfHs9p/8IKafzL/yBc158c15WdzPjtweDB955k9bZf31i2nlM3AYvL7+sv365KBR/VYwY5Y6pnpnhmW2Od6oaEelGwvf15otNY/5e7dV1xPzS73qVnNm3Lb15gCkRsTCM4Z3r7GlEgp8UcITLR7wmKPq6+T/Wt5koYRYHe5upGpv+X9a1y1yNTv279G0HmLrROZ80mDg0svmXWBYeIMBQds5cgkTN+1potEGZMF7FrjytVEudjtKS6VA7ZKZAZgj5p8V6exRSOzQovb1bhK19yuRtB4h62RksA4j0CZmEAWls7sUHFVy2xSK3LzvIaps4GHbKnIREbapOZSOGIp3NiVGzvedQ/P4wg4ohACxRJ2vXgjCkKYCsSO8P/Frt6IdpTGdxR+/O7C2BXFIEzCEgaUmPUbUawOF3BEOajzyAgKcKwqCrIJaziygITITRqn+RdxDNNs3n/+iQv8QBacEELYIxLPOo4sHPUFxMD5F3IwPVrJQW/uHWp2OQWylim1NXCE3VtLQRBCgMJayyu8R020qTS+qfDmbvIhbrHChbsrikuI4AQTCKwqiJKI+D7oyjVREmriQXDoFHBGe6Ik3Vk/+OI1WUBCZG3V+qULowAegnUgC04IHHzr57l8TZaO+gpi6Jq8X3OXVnLQm3vmlTL/Qd5PU1sDR9i99xMEIUQorPdr89wrUXaNZ8ebORfGrigGIdYSTJr/XAVRIBGvBh59JYpCzRQIEBPlwzR3HhK5J8rSmV2DT7+S5SPEwlbdml6kdvh8BVlwQgRhuzX4BCxZNuobiGFr8mrNHVrJQW/uKVgKrNCOI6ACHW4NHGH3Xk0QhBCf+F5t/ZOwRNtA49tgbc8miEGIuC16NkEgEc8GHoYlikLNGAiQNAujDLJsgiidWTb4PCxZPkJIbNWy5YsMD2+RkwUnBBC2ZYPPxJJlo76AGLYmy9bcoZUctPnfNy44FftQf91nzdrdNqddtMaSFW7aelNglulV2o52zSXArjm23tUQsua2uT+sVKDd6813uT1B7HvLEr1YBe3FvcWGq8VGuCBOt+0vibMFdtgtoHAtQNsPN/nl9N152d+fjZe8P33LUL83Lxv8xeQPs9aot5D951kxmN1C1ruxdxBM3p/8s4vwBTahJhEi6FzydtnyVoO52MYttkJkjT7F2kE7t9gaKZXvCIXuO3XZ6jrZuBUBG4z2+bKRuYe+byuOMgXt2+LLRWYf2sVjRs7i5jHzKWQQbvFVI3MQycJin40Dvmxk4qDv4YK09vlaNVEr+umw7be1FLYieMAXjEwKbHefpnYdwSX6kC8amSdoe7k8keI2X2pBkIp5Dg7Po8RtT5S4w1dMSXCcJwJ66yq2ZJl9XZDOIV8nMsuRNnU9b9ttaylqReyIJ9aqxS0EWB5wBOkZUnNHkcDlY3EEbGODMLF83U/tC4IQ5rGwA9F2yzAE2TWefe0BmiAGYUaOMJBrmtIXBBKZ0odLZgVJqBOKCA5odChI0dlkvq/+QpKPEARJI6GmyfxyMfdbeibzJcEJoYNt9331F5Js1HcPw9Y0md/coZUcdG3RjpOz+CQ+joL4+DgJ1NGJCorTSAenZ/FpVqosLZKju91bNOes4PV4fqIHoS1wfJ1bNEkQQnTiW7SG6ovaqim/VZNsA41vg3WtmiQGId62Z9UkgUSsWhQ6B643RUmo6QLD4aLYE6XozKqlOswBqybKRwiGbVq1OJpn9tknLvADWXBC6GBbNbBTD2XZqO8ehq3BqiE6tJKDns2mxUlZnujjYJyNi0DpvAiKOD4NyvFxdnSqkjJJxne7t2rONX5j1YDt/R7biuLr3qoJghCiE9aqMW4k+yAhXUkm2iIa3yJrGzdBDEL0JRg3qFhCkkTEscXArWSiJNSsgeCAHJsgRWeOzXMnmSwgISi2atkWh9bEnmOIRMEJQYNt2Tz3ksnCUd8+DFyTZ2vu0UoOuvZsR7HxcFlqXF1ykgeqPMmCI51mgfnd8dG4KJNxOjcznXo25WoL49kSalvg+Lr3bIIghPCE9WzI8y0vnRl5oWJX/pDLuWm8UO07//dmXvLL1ZsOPqinCe2NB7nXTAp2lcZ31dpmUhCDkBcIZhJ1wqUkloyzdHHcFOWgZjYEBeQrBSk685UqDXOg9leUjxC3W7WVycKEJB5bKQlOCB9sWwl26qEsG/Xdw7A1ucrmDq3koLu9qCyDtsHHys0332GWrvJd9Z4rrt7VoPGXu+eK2wIK1wIbsOeKS6hJhAi6hjvM4p55DlYuKjMW3WHw781bxD2Ve29+T9mFkzgvmPDJffM4PLU3fdW3lN23c7+T+qayp3Z2+GMj7PP6n7HP0OIptIONj3rmQePfXDYbE1y4jW3x4+e3lZl/Ar6vzBlNd9k9i9yZQDDN4AwsUyFyGwLB/8Lb1bgaKdX8CIUKmH7YYwvsZMeaKlRYQr6VKxyZvVves8aWi8zelMvGPEJv8YUi0zbJ518qEE6iWIXKuf59wJeOzLf0rWqqSCMdZsB2NbZeTdSL3ZTikjngy0SmAv4AyISHonSJPuSLRmYH4iY1XWbgJjW21DU3qRFE3uGLpGQyzkMwCwmRcw6qYsuW2ZuWJ0oXoQL2p7G1IjMaaX+aS+KIJ3Fj12Qy+Nax+aXSaFAsYferMoIghNk97GD9X/SqjGBXaXxX4cfcLoxdUQzCtCphgIlblRHE6nRVRpCDOjOMoPCMXAVBNmJhRpKPELpJA7amhZlsMY+feRZmJMEJEYQ/LoE69VCWjfr6YdiaFmaaO7SSg66tZZIc6dMzdRxEWaaDOD4tgiI6KYMo0pHOiiIu9VVYS/DWsRg42QFuDRxh99ZSEIQQn7DW0lGkbSfiH9Uz/E9mf2gLta2Z+6X57l/WU+TWrpmvOJPpjmgTaHwTrG3ZBDEIAZdg2cA1AUESGZcGVmULklATBYJDq1A5dwTuiZJ0ZtTSqAQmbvZlAQmRsFWnViwSO3hY1YEsOCFwsJ0a3KuHsnDUNxAD12TVmnu0koPe3IMPMviSsATYWwi3Bo6wc6smCUIIUFirJnL0gWQbaHwbrOvVJDEIIZfg1RqOPpAEErFs4NEHkiTUhIHgSE3kc5rPPVGS7iwbfPyBKB8hILbp2JLFbvnEc/yBKDghfPAdG3z8gSgb9f3DsDUYNkSHVnLQm3tTWAbfFJYk1NbAEXZv2ARBCPFJzLBhbgqTbAONb4O1DZsgBiHitmjYBIE6NmyCJNSEgeDwGTZBks4Mm+eeMFE+QkBs1bAtNjUlnl1qouCE8ME2bJ57wkTZqO8fhq3JsDV3aCUHbe8J257tHerwfjDnsRbGiKVuyvlevGyVsrO9as74coOtdzV0XO1etWy5Vy2Z16ZN3zvfqxbN9qo5e2yH3QIK1wIbsFeNS6hJhAg6l7xdtjxklT3B/0GLq1yFyJJ6vKHzbLjiaqSUqSMUOtXtsdV1stsKvh+MLRuZexh7rZJEg3ut2HKR2ce31+qSRbCtt7wfLEkhY3CLrxqZg0jWFftsHPBlIxMHfdMVfD8YW6smakU/Hbb9tpbCVgQP+IKRSWENV1+EEbD1ii0amSeIW6/gSHGbL3XNrVeXnoPD8yhx2xMl7vAVUxIc54mA7wfjSpbZgwXfD8bWicxypP1Xz9t221qKWhE74om1anEXVVgecATpGUpzR5HQ/WCJomFi+bqf0BcEWTUAvv5BDkRbvR9Mkl3j2dceoAliEGbiCAO5pol8QSCRiXzwfjBJEupEIoIDGh0KUnQ2ie+5H0yUjxAESSOhpkl8tZjzVZ5JfElwQuhg233P/WCibNR3D8PWNInf3KGVHPTmVl3k0P1giaa2BY6ve4smCEKITnyL1kbNhWAbaHwbrG3VBDEI8bZFqyYIJGLV4JoLQRJqusBwuCj2RCk6s2rg0vy+LB8hGLZq1fQis2uPVZMEJ4QOtlXz1VtIslHfPQxbk1Vr7tBKDrq2aoU+y8o01UF+VMSBOk5PgqNIl8HZUZSdnhaJ+b95eO3UqjkfAGPVgI34cFvg+Lq3aoIghOiEtWqM+8F+TrseTLJBNL5B1vZtghiE4EvwbWCthCCJiGFLoI3okiTUpIHggAybIEVnhs13PZgoICEmturYFqfLJJ7jgkTBCUGD7dh814OJwlHfPgxck2Vr7tFKDrq2bFGaqOzUmLrkJE8ClZTG3qVZFIzTzPx087fSo3nDdGrZlKstjGXLqW2B4+vesgmCEMIT1rL9JR1EeaHYt5WDKCW7SuO7am0zKYhByAsEM4k6iFISS8RZQmu2ghzUzIaggHylIEV3vjI22Ui7APdlAQmBu1VfmS9cSO7xlZLghPjB95Vgrx7KwlHfPgxck69s7tFKDrrbC8IKcPd76eabby27dAHalW+6YupdjRp/wZuumC2gcC2wCZuumISaRIig818QlvQm/8V48h+Z388vAfuydvsfz6/Q+mR2r9fTuTmzx4W+tzwo1PygX08+MWb98tViF39i3Y4Xbu16NH+s7E+Pk3B21Kj3Eq/Z3WP2jx/U/8Ybi+vFHtveskOT+of+sL597OHsj+qJ5vrjm5P7oauTdtmdtJrFBLeeMRWuGlrRrWdMjavpcs2tZxl0YDpXXyebz+yGkhjafsYVjszDbW8/48pF5mHf9jOC0Ft8ocgETLLsq8pTIyMsnI/yAV85MnHSN53lhfLsO+PK1US52N0lLpkDvkxkHmCPZLy7zbiikamBuNusSPNQQ7vNuFLX3G1GEHmHL5KSxjgPQR0QcmdVWcVWLbPHLI7zzLPPjKsVmc5I+8xcEkc8iRu7uFLA93ylMQ0US9j58ookCGGWDjvm/pe8vCLZVRrfVfihswtjVxSDMD1KGFyillcksbpcXpHkWE31Ho61R62SHN0usDg3UO3LAhJCN2m01rDAksbz6fjZJy7wA1lwQgRhD0t8CyyicNT3DwPXsMCC6NFKDnpza62LELzoK02prYEj7N5bCoIQAhTWW8pXW0s2iMY3yNoOThCDEH8JDg5aHpAkETFtYLW1JAk1bSA47NXrzimZPVGS7oybp+JaFJAQF1s1bukizYNnUB3IghMCB9+4eSquReGobyAGrsm4NfdoJQe9uUdOFfC1X6mmtgaOsHvjJghCCFBY49bqoVOS7BrPvrZHE8QghFqCR2s4yUASSMiqQTNsgiTURIHgiNNQKRfJnihJZ1bNc/CUKB8hELbq1Bab31PPaQai4ITwwXZqnoOnRNmo7x+GrcmoNXdoJQe9uQdPFfB1XylQ0A23Bo6we6MmCEKIT3yj1sLRU5JtoPFtsLZhE8QgRNwWDZsgkIhhA4+ekiShJgwEhw5j5yThnihIZ37Nc9uXKB8hHrbq1xY7lFLPnjNRcEL0YPs1z+lTomzU1w/D1uTXmju0koOe3/al73Z621fpojQ+rHBTzjfW5auUnW080y69N9h6V0PHlW48S+PlxrO4t9h65OLdYfMqHC9tm5lL4gtsiZokESFv8vPJH03P/NE27lcm/23y28lHkz+ZL/xy8j8mv5ntAvvMFgrW5Yt2UvJ+r7a9dqfYW9N37d+qv6sXl2FknsUoyS5uNIuT7dWtZhe2fJ3vIDM/+LEtRLy4h8zuCPPuIqPvD7t795Vnd4iZR8tuaXzuWY/fq6sadTR9R0f1uni43asL6R7YH/uMnn8y/8wXdTHnbO/cZ94tbebfr7U/qocLs+9YLr6HX+1Nfl9/+X7dxI/q98SWdtaTwb3p2/W7sdBRV29u9xY/LzR665/ieuB22Q8ccq8DwX+Di9pMhaumWnLPG1fjar5ec89bmrkvotxjC+xk01ucpkWotEv5Pl850gIwdr1FmQJ3vbHlIk0A8dK1tFheupYWkD+7xVeNtAKkEcRqe6syTmJgEHjAl47M6vQ9cGkZqSIsgE1wbL2aqBf9lNg23FoKWxE84AtGpgj2ICtJyjjMnc18yFeNTBvE/XC6zMDb19hSC4JUzINweB4ubnvCxR2+Ykq+4zwShYojHabO8VnFli2zO04XOk/DBNgdx9aKTHuk3XHP27bbWopaETviia3VjscqSdOz4NiM4wKVZmfBWJ8dBadpUmRn6VmUHs0zDDiy90xxcEf30C1s8+cKjYnl636dRRCEMK+InSCoBz/hMyOtP5mx0Dv1QOne5KE9csR8+cHkYc/FuyPKq/G8+NG3C2NXFIMwK0oZ0zknQV8UJRFaTIk0VKosyEKdz0WQxGEJlioLknS2nqKi0oRwZ1/tyxISIh9pPNS0olIuJuBLz4qKJDghdrDNvqdbD2XpqO8ghq5pTaW5Sys56NqZlUWSnJVpFqjjcRSo4uwkOBqfqkAf6fjktDw9K8uzu907M+cDcD1WEbUtcHydOzNJEEJ8wjqzDy/Ofdup9ren3+9dnvt21i3tiMJqPOy6tkwSgxBaKbYMmGqXJBGxZdC04E1RFGpGQIAoQxIpF8qeKEpntqyIoTqefVlAQtRr05WpaJ7CZ5+4wA9kwQmhg+3KYiMTmNc8lKWjvoMYugZXhujSSg66dmVZMT5Njox5O82PkkDF6TgYF0UZJNnJidJ5cVaezCeFO3VlzlG+cWXAOQhwW+D4undlgiCE+IR2Zc/UJc/LY4DK5PnZTsXfJXldmzz7PVidLNkSGt8SeMtmz6OqKzZUBJ5ksCuKRYjDBAvXUK0sCSTi5MBqZUkSahJBcCQmGmYukj1Rks58XGpsnHN5ZF+WjxAmW7Vxi/N+lOcEJ1FwQvhg2zitwtL50B7KslHfPwxbk4lr7tBKDro2cUexzsfRyTjQp6c6UFqXwTg/1kFcmk/z9OxMq+O73Zs45WoLY+ISalvg+Lo3cYIghOi0lon7cn79wnnZ7dzAZRHWwAm2gsa3AsnAPVNy68LaFcUiROAWDZwgkIiBA49ykiShJhAERxGFuTMU7omSdGbgMviCCVE+Qohs1cAli3yfeAycJDghfLANXJaBFwOIslHfPwxbk4Fr7tBKDnp2kJOOzo4jNQ6idJwG6jiOgnFZZEGUR0WUniUnxfG80zs1cNrVFsbApdS2wPF1b+AEQQjRiWbg/jLOdj/fOedYvYXOef/QuM7pO/amwXqSLSnsbzzHhUr2n8b3H956ujB2RTEIuYJgNVEHvktiiRhO4DgqSQ5qukNQwFu2JEE6c5upCnMn374sHyGet+o2F6dMKs+5oaLghAjCdptgpx7KslFfPwxbk9ts7tBKDtqebvC9mefUd/2G8rXT49dfevUVR1OQ/SRUY6e8lMUqJXS6AayUYhFnBxxol9QbbKmrD5inUZEm8IP6xHV7k+x8j/zc203fdSk3Hkld22PLvxT1YP3rBb1qdPCciWMaCnBc/YquH9xu5RTdh0T3+aI1XTR+35XRPIA0D/ia8Q86P5Ba7RWkvWJrv7QZr0E77QEZQoKHfMH4UE3clGf0jiC9I57e+um4212qgbbazU8DgMSXYGOjtTKSjVvsDbZY/FuITTf/aPNLfajIF3Wm+cTeVP7kYg6avrPMQS4Yk4G0zUBMoq4zULZ9EOsUSkNciC7SULbdh5T3+co1XTkp3Ays8AEkfMAXjn8V1k5I2XYFAVRsAPGslG0PIdVDvmp8aGelpmx7BIke8URfyE/2l07OfLMz7FCaynwMeQw2PE4qK0dBam+w1a4G9TXPe3t/8mhyb/JZfeiXyVBP7PlVJmfdt5dSTR5cSFDzCfCP65nph/XRXtP37LFdy7O+PrX57eP6VK+ns1O/7Az3573ZjvBnEuE9Wz1xv/53Hps0aH/Kw+1ePVP+aPoz8/t7djbeHgH22Pz4N2ZnbFlBk/vbrp/3dDYj/sD+NItSf+sXrobfYTf8aiJq5eC5yS+N4E/njuCebTtD9N68rX8x+cPs0L36xLX/PJswNt/1uHdj7yAwXffP9qi0D+yShumDuojh0fQnk88XR5JNf3LxGLi37al8i735s8bvPTskvtDb5svvuJrvBXbzaVLzYZpucSje//r+P/TMpx9N/hRMfj/5pyCdn3WXhpGuz7qz58LNXsVFAAl7cWAPa/tp3Z5/dpHusklXZ/1aOI0tdSl8ka0QeawOYfofPo2Nq3HVhKx5GhtQUrfH1tfJYWxZUpZh4uz9fb5yZG6mH8aW52UURs6E9zW+XGR+Jh7GprLlYWzGGoGHsbFVI/M0aeR1qVS4TOIkzDOX9AO+dGSmax5vXXo+0iSBimP6fL2aqBf9lNg23FoKuzzA4gpGZgj2mpAnbBzyVSOzBvEwtjgrNBAzbvO1tn8a2zJe3PbEizt8xZR8x3kmfLGiYsuWOY0tjsoiLYFAMeSLRSY+4vDaPhpLUZdH1hyxVu2pyo+OynEcxFonQRyfFkERnZRBFOlIZ0URl3qeGcFB98vj9grbEngwa4bewJHyECSWzjU890BRhugukBuiIIQyCOzo/Rez0bi9VvpePe47H37P9iO8kEVRz/w3fSepP8yOn3ax74iyazw7fgTowtgVxVhN3B6MNoZ3giQyVWBmxO1CuSmKQq1EQYCUYQEVggmCdFYIpk1+BY9lEyUkxEDSyOhSVl4pBVvci6I8F92IghMiB9v2e7r1UJaO+gpi6Lxdeojp0koOenYs28nJWXKUnwblUToO1Nn4OCiPcxWkURqnydFZkY+blu/bd2jO7jcOzXsqsKslcHTdOzRBEEJ0wjq09+tC7y/m8/iXbNr07d68ov9R/SXfuoUguMaDr23PBDEIQZZgzx5OPnWhvCiKIuLPEu0CuSkKQk0NGIzUybEnytGZOcuA2yr2ZfEIsa9VZ1Ys0jh4xcGBLDghaLCdGdSnh7Jo1HcPg9Zky5r7s5KDrm3ZSVyoJB6fBqnSeaCOTuKg0PosSPNEx3qcRVof3+3aljmH+MaWldSWwNF1b8sEQQihCWvLkPtBHy6rYx7MbVpdmHF5tu3e/Oi2CD4XY0e0jTS+jdZ2cIIYhGBMcnCYPZeCWCJuzjkXf1OUg5pQEBRwYYYgR2dmLk1NAnAC7ssCEmJmq3ZucVi+8tx/IApOiCBsOwf36qEsHPX9w8A1GbrmHq3koGtDl58kJ+rsrAyKIj+xc3Lms+h0fLUroc7uvx5r75HDrpbA</t>
  </si>
  <si>
    <t>0XVu6CRBCMEJa+g+qq3Yw1nVsXVn1sj9ZH7+hq0mPno+jqJ69XN7Ubj8Rf39ibbrots9A2wsnI7MFz+wn0EuTrJhNL5h1nVxkhiEGExwcQ2HtEkCifg38JA2SRJqBsFwRGHmPC94T5SkMw9X6FABM3KifIQo2aaF04uT9bXnsgRRcEL4YFs4sFMPZdmo7x+GrcHBITq0koOuHVx6lqnYXnalTvLYfDhJgzI90oE6To+O03J8nKh5iO3QwWlXSxgHF1NbAkfXvYMTBCHEJryDe2w83Jt209Kb07en79SubfoDu0Vsftjak8nToN439qbdIVZvUnqv52LfEWXXePa1TZogBiHKEkwauFgqiSJiz6DLrCRBqNkBgxEn7tsc9kRJOnNnWei+CHtfFo8QAFs1Z4sT87XnCgRRcELYYJszqE8PZdGobx8GrcmbNfdnJQdde7NI6TOdHMXBWXmmAjU+yoNxVpi/lY1P1XisTvXZ0d2uvZlzM4XxZgm1JXB03XszQRBCaMJ6s9+DK6SXtt1bS2aXQu1Bt/XVCMa3XbjhavLnyaf2jIHt2eJqXRpXnxXgLoLfEW0pjW+ptZ2cIAYhJJOcHGLRVBJLxtW5OG6KclDTCoICXDSV5OjM0sV5Acwo7ssCEiJnq6ZucYq+9lyLIApOiCBsUwf36qEsHPX9w8A12brmHq3koK2v89m1Ns9icg6SjVFLPWx5ma6yXe1ZTFy1q/Hib2cxEc9i4ja8wjX8X/tZTNzm06TmwzQd/yymNOylzWcxcUlXE5vcWUxchasuV/IsJq7G1Qy65llMUTg/bvCyfWUK7OYwpjRSYelMIft85cjk3PJhTGy5yARNPIxJp8vDmDR4tv8tvmpkoiaZ+ktlEEWah4mzvQ/4ypGZjn4WU6pNRNbOQNHny9VEuehnxDbh1lLYiuABXzAyQbBHPZ6gcchXjUwabR7FxNba/lFMy2hx2xMt7vAVU9Id55nwRIqKrVrmJCad6CJ0bxsd8qUicx71HCbzXCxFrYgd8cRu6PoIeFK/VjRILF336yOCIKtmwNc7yJH7Va6PCLaUxrcUfqzowtgVxSDMbhIGgrj1EUGsTtdHBDmo87MICs8IUxBkMxZIJAEJoZM0lmpaIFGL6XTlWSCRBCeEEPZQwbtAIglHfQExcE0LJM09WslBb2pNMnjdn9bUlsDRde/rBEEIwQnr69qtSRZk13j2tZ2aIAYhzJKc2qculBdFUWTcmTM+3BQFoWYHBIYGy1cEOTpzZ56KZEk8Qvhr1ZvpRSbXHm8mCU4IGmxv5qlIlkSjvnsYtCZn1tyflRz0pu73T6ADnHRGbQkcXffOTBCEEJrwzqyz/f6CDaPxDbO2bRPEIERggm1r2u8vCCRi3uD9/oIk1AyC4IjCsnSB7ImCdGbffNv9JfkIQbJV/5Yt8j14q82BLDgherD9m2+7vyQb9fXDsDUZuOYOreSgN/UEzgQ8sCmntgSOrnsDJwhCiE1YA3clJ3BKtpHGt9HaXk4QgxCNCV4Ot1gqiCXi6KDFUkEOakJBUHgWSwVBOvNzviM4RQEJQbNVQ7e4GEV77roRBSeEELah8x3BKQpHfQExcE2OrrlHKznoTb3qJgEPcPKdLu9sCRxd945OEIQQnLCOrr2rbiTBNR58bZsmiEGIsSSb9qkL5UVRFBFrBl11IwlCTQ0IjDgGqq/3REk6M2fwZTeieITo16o1W1yOoj2X3YiCE8IG25rBl92IolHfPgxakzFr7s9KDnpTb4lOwNObSmpL4Oi6N2aCIITQhDVmrd4SLcmu8exrezNBDEKQJXgzcOO5IImINYNviZZEoaYHBEgUqtzZKXuiJJ2ZM+810aKEhCDYqj9b3HWiPbfXiIITQgfbn3mviRalo76DGLomi9bcpZUctPnfN773vfl+g7t+G/ba6fHrL736iqMtSC7MGZCux5n/fPdkFRE6kAlWSbFVmVvmDbbM1SfL05hI0/QH45A+m9w31unh5N52b36u0qPpe9M3atd0/+J5Pu9u9+odAfaQpUfTn/QmD+pzgsyf2QN9Prt4ZpKLe8dwX9tjw18KlzD9etGyGh08dxBnMRAZ2foVXT+4g90pug+J7vNFa7po/F52o3kAaR7wNeNfE378tdorSHvF1n7pfIMG7bQHZAgJHvIF4wM88aADo3cE6R3x9NZPx91uEhR0eEEWe4VfysLiKQo6LpArFP/2sZKUPSjg/uTPJsk8qs+Pqwto7f61H9enyIGrLVlscw+TqevcA7lytv4uco9bdJ8vWtNFk8LLANI84GvGP/1r5x7I53O1i+cet+AhXzA+drNyj1vviKf3wsxfB7kHzD6JV7oCmxqtlJx93AUON9hS8W8gM/98NHl/8guXZpNkEptkmMK7TjLp9oHO9PZBHJX2Y1zm5mOaFvajSqEMxIXrIgOl231L1K+J+jVRvybqg0R9PpGmE5Ei0MACDSzQoAYa1ECDGmgAAg34QPg3Z+3clW5XFqyqwaoarKrBKhCsYoOJJ7Z0e2hphjXNsKYZ1jRDkGbIp8FnDVbWS7dHFmZUw4xqmFENMwJhRjyYbodjnqSYesVrsCfQWhlJERyWMcXiX25sWvywnil81yXTZMLUZkKm1q4zodo+SKLMfEgTkxN1BuU+Lk4XuU9t9y1D3zL0IYY+n0HTGUiRZ2ARBhZhYBEGEMKAj4B/BdbOb2q7siiVRakglIqNIp7R1PbQ6h9a/UNI/5CvHx/mWTlMbY+s/JGVP4Lkj3jyu89aYN5SXvkZ2Ppotay8BWYuplz8a0vJXJ/Z20PmJyk8nF0P8rSuIPpk9ulnven3Jw/qs0x/ZM+/shv47NcfTt+YvltfaXEfOAErUzb1MWG7Tn125Jdl9oMd/eWx/WC/lpfmQ5HaD/a3hf3Twn6tVPZDYTMmOEvJZe8iT9qBoQHuW+C+Be5b4L4F7lvgvgXuW+C+Be5b4L4F7kPAfT6wpgOTQuEgrkePhndgeQeWd2B5B5Z3YHkHlndgeQeWd2B5B5Z3APEO+Lz4V3ntDGyHlYa7styV5a4sd2W5K8tdWe7KcleWu7LcleWuIO6KzS2eru2o08AOLezQwg4t7NDCDi3s0MIOLezQwg4t7NDCDiHYIR8WnwxZud0OSg3ryLKOLOvIso4s68iyjizryLKOLOvIso4s6whiHfFYL6RSi/x1nyFo4zKypRsA/YD2UhRgj+HEMs0AdI77Dbbe1RS55oVk/92k/Qcm2V8oX5ml+k/sXv3pOzb7z26xumASXEQ7bKLVxNfKTV8uiS+wJWqSRIS8Z2/TWt6lFc/u0oqKZ+/SKsLe5E+ma7681pt8aL7puZlJq7vs0Ve3539oj1T4MCi3649hXP8aR/NfFr9P578sfx8mi0/mf6R6z8VBurysyxk0dtktuVr92MJtXYlL4YtshasF0ZK3dXE1rlqJNW/rymLziJUuiXtsiZ3c1xWF7pbd58tGJq+lbPQ9K0kOqf0aXy0yey3VOnReshq28ZZ3dWXgEZG3+KqROYw0xsM+Ggd82chE1Tw8uxQhMp3EUQoo7vMVa6Ji9DNiW3FrKezyGIkrGJke2IXx0FNxyJeMzBe0i7qUyf9upbf5Stu/pmsZKG57AsUdvmJKnmvzcajYkmXu6EpUXsRaAZf5DflqkdmOOFa1z8VS1OXxJkdsB/ddnw8xnY7SDDEzj/C8RNcPdTbEZOpFpuerGGIyiZCZu5UhJlOiJklEyKMNMcvFEBMeQyKGjuaHfDi7DW1Wj1zfbm0vyTZdfK03Owyw7urFosP0TXtUTG/6owvPiD0H0Hz9nvkh5rfTd+tNOJ/UD4499/lndbHzF/XF3ebb6ts7zN9YbsixvzVjYfsDzx84KyxUF9TNr/Kwd7XZhspCQ//HpDd55H75d9n9inQ0bQx4mQqRBqadAS9TI8UIIBSqpIzdRxjssSVe9YCXKxuZSlse8HLVInMpdcCbnQ94wSN1b/FVIzOq1ICXKxuZNhkD3lgXeZrAA16uYk1UjH5GbCtuLYVdHvByBSPTg8SAlysZmS9aHPBylQoMeLPzAS8YKO7wFVPyXJuPQ8WWLDPgjfO0sGcYuNUO+WqR2Y484M22lqIuD3g5Yu2xAtvLsZhNex2usaYuEDMA9h1AmhUR2Oo4sdwBcOr27DfYepHpGjsA/kc75LFnodejlrfMqORpfePzfIjy5Hwr56wEa/qmHcl8Wh8s8GRZpfV0fu6ma9j8YHYL9dPFhdKLb/+svsbwSzOwsgevP5l98dH8XkP7m9k91bNjD34czoaGcVwfr27/9tNerD1nrXPbF+kraMPxyS/t5thefU/QJ3aYWQ/0lk1kyezIsB5z2nGiGYCaweW82Z/Mx6vvXTjyoT7vwV4IWQ8hPzd/+sZyDuOpPaT+kf25prtMP5nh5BPz8Wehq6FeYDeUJjUUppEokwJJcnFS4MJScmj/qm98fm/6Xj0+Xw7Q6+s1L4z4J5/Z1pqN5FdH//a57P2vH/1y8SC6mnSX3aRIw9XGeJypEOmv2hmPMzVSfApCYVJE7hi+x1bYyXA8LnVY5C7h+3zhyNROH5ArlcEDcq5aZG6nDsjz8wE5eCL6Lb5qZIZfa0CuVVEkYe58PA740pHJkzEoT1SZlWECjcm5gjVRMPoxsY24tRR2eUzOFYxMEewxORw1DvmikVmDNirPzPMAjsq5SgVG5fn5qByMFnf4iinZjvNA+CJFxZYtNDIvcqVT4PznIV8sMuuRB+b51lLU5YE5R6xVe3R0fDo+S8tAK3UcqLw4C+xlGoGKj4qT+Gh8kup544MD9pfH4MGI3EE7WBrtO57agYnlcw3tPViU4b0L5IYoyKoj8PUPctz/q5UR/L2e/W09TLIj+DdnF9rOD2ie/M6MzcyAbPJbMyL77eSDb85v0vjHyQeT982Q7YPJn+z3/E/zm496tw61GRv93NVKO6KtpPGthB+UujB2RTFWM7wHgzAQBK/WkERZzfseFPyI0YzG5vd/Xx4xCrKs5lkPC3Zkmceh0s64uCeK0tkJzqXpq8LFty/LR4iXpFHUpRz+7PnN2eI+hsxzv4YoOCF2sEcIYKceyrJRX0AMm7dDDzEdWslB125OxWd5lB+VQR6f5uY7ojgosrMkyMdnSXmS6TN9dnq3ezcHVSGW1LbA8XXv5gRBCNEJ6+Z+N182udez2+AnT+vFhR/adRxbQ7a60mK++E1r4Iq/i6PZVRvmN0kErqQItoXGt8Xank0QgxB3CZ7NLv98Gvbc/fKiKJCIc3NanZuiHNSkgaDwrQcIknRm2uIo1JBpk+QjhMVWTdvihobMc+mGKDgheLBNG9iph7Js1PcPw9Zk2po7tJKDnp1CdJwkRXl6FmR5lgZqnKigSE/K4ETpLM/j6CTK5p3eqWkDKmfyiNoWOL7OTZskCCE6YU3bB+dVNucFNI/O59ae1HUHD6Y/eKa6Yz4jV19y++Hkt5P3g3pm7ufmx/26rqD4k6txdkQbR+MbZ10XJ4lBCMQEFwfOvEmiyPg397aEm6Ik1AyC4FBlGoca8HCSLJ15uDJMnHj7sniEINmmhcujecaffeICP5AFJ0QOtoWD+vRQFo36/mHQGhwcoj8rOehut/MqF53xZLGHLi/RJx93Vc3M1YusdcJaqr/aamZu+ypc+/71VDNzG0qTGgrTSKRq5vSZamaFLmJer4Y5sQ+csyF32Q2JLFAjGGiohpmrEFmNRvHFYA0zVyOlqguhUKUKOkOLq7CTGuYkjsLMOW2xzxeOTOjt1jCz1SIzOrGGOY+XNcx5DNcws1Uj8zppFHDJEMdZlISl87k+4EtHpkxGDXOZlpkOlfMJ6fMFa6Jg9GNiG3FrKWxF8IAvGJki2CMlOGoc8kUjs0Z7Ncxspe3XMC+jxW1PtLjDV0zJdpwHwhcpKrZsmRrmpIxKVYSx86kY8sUisx61htk8GktRK2JHPLEbu4CioBrmPKFhYvm6X0ARBCHMDWJH+x0voAg2jsY3Dn4E6sLYFcUgTIMSxn/wAoogSscLKIIk1AlcBEeR6iiMnPUEe6Ism7CAIolHCJKkoVPTAkqymHBPPAsokuCEyMEeFngWUCTRqO8fBq1pAaW5Pys56M2tW1ZQ3XKeUtsCx9e9gxMEIQQnrIMTrVuWbAuNb4u1DZsgBiHsEgxbQ92yJJCMbXNx3BTloCYNBIVvDUCQpDPL5qlbFuUjhMVWPVu6yPGpx7NJghOCB9uzeeqWRdmo7x+Grcm0NXdoJQe9uUcHKLBuWVHbAsfXvWkTBCFEJ6xpu6KjAyRbSeNbaW07J4hBiMgEOwfPvwmiiBg5z9EBkizUZIIgiU1ihMycIElnZs5zcoAoHyFctmrm1CL3K4+ZkwQnhA62mfOcHCDKRn3/MGxNZq65Qys56G5LmJ0R1dgz7aWDrynGiaXYLlwJM1Pvasj4Wwmzq3132O2rcO37V1TCzGwoTWooTCORSpiV55am5fVMSUeVzamvspnZvsiyNYKzBiubmQqRNWp4w+yrbGZqpNR6IRQmUVq4N9HssSV2U9qc6DCFLC5XODLRt1zazFWLzPTU0ubzC4JzzwXBbNXIfE8aHlxqbl2qWIUaqm3makfmUnptcxmVcZLBtc1cwZooGP2c2EbcWgpbETzgC0YmCfYYCg4bh3zRyLzRYm0zV6lAbfP5NcFwuLjDV0zJd5wHwhsqKrZumeLmOM3SrCjDDKpu5qpFJj5ydbO9K9gdI0Y8sRu7zKLB6uaMhonl636ZRRCEMG+InQi4qmUWwVbS+FbCj1JdGLuiGIS5UsJgEF5mEUTpfJlFkIU6zYsg0XEZ5qVzlL4nyrIRCy2SfISASRpJNS20ZIt5efCGzANZcELwYA8SfAstkmzUNxDD1rTQ0tyhlRz05pY6a7DU2XeviLMtcHzd2zlBEEJ0wto52VJnwbbQ+LZY27QJYhDiLsG0NZU6CwKJWDeo1FmQg5o0EBTeRQFBlM5cm6/WWZKPEBdbdW35IsmDN6gdyIITogfbtflqnSXZqC8ghq3JtTV3aCUHvblHDGiw1tl3yYizLXB83bs2QRBCdMK6to6PGBBsHI1vnLVtnCAGIRATbBw89yaIImPgwCMGBEmoGQTBoZK0LMIcmnoThOnMxHnOGJDEI0TJVj3c4i6t3HM5mig4IXSwPZznjAFJNOoLiEFrsnDN/VnJQXdb4ewMqcaUlV66fJXuyiucmXqRFU9YT/XXW+HMbF+Fa9+/ogpnZkNpUkNhGolU4ayfOaQ5XRY3hym6qnnNsmblK2tmNupqWhQsa2YqRJanUUwyXNbM1Egp88Io1GnhLsjZY0vspqxZRWHsnMTY5wtHZveWy5q5apHpnVrWXJ6XNYMXm93iq0YmedKQYLW506xMVRqW2qX9gK8dmUDpZc1ZocsyAcoV+3zBmigY/ZzYRtxaClsRPOALRiYJ9rgJDhuHfNHIvNFiWTNXqUBZc3le1gyGizt8xZR8x3kgvKGiYusWKmuOzJi1KMISKmvmqkUmPnJZc7m1FLUidsQTu7ErKhlU1lxENEwsX+crKpIghLlC7Oi/2xUVycbR+MbBj0hdGLuiGIRpUcIYEFxRkUTpdkVFkoQ6oYvgSJXSaaiUC2ZPFGYDVlRE8QhRkjR8alhRKRbXJBaeay9FwQmhgz0ygFdURNGoLyAGrWFFBdGflRz05pYyZ1Apc+G/XsTRFji+7i2cIAghOGEtnGgps2RbaHxbrO3YBDEIYZfg2BpKmSWBZHybi+OmKAc1aWAoPAsBkiideTZPKbMoHyEutmra4kWSBy9SO5AFJ0QPtmnzlDKLslFfQAxbk2tr7tBKDnpzzxPIoFLmIqG2BY6ve9cmCEKITljXdkXnCUi2ksa30tp+ThCDEJEJfg6egRNEEXFynvMEJFmoyQRBkpZJmMTO+cQ9UZbO7JznPAFRPkLAbNXOLW7aKjw3p4mCE4IH2855zhMQZaO+gRi2JjvX3KGVHLT53zcuZAT7UH/dZ9vaLXPOXbTGsKUe2sy00wptR2XOgMG8wdaLrIDC+i1XmXNdGfp5PUVmCzzfsr9az2WnXuwf21LQp9P35mbrweRzu+RZFyibdP5gURT9YPpTW8Q7/wPr5pa1y5NPevH8x0y+cDXPDrt5FK55aFXKLokvsCVqkkSEPFJ9cBot64NtXXBeVwcXs4/zWuHlscjhrHQ4Bmp5uQ2ALNMiuEiolperEFmThTeHnlperkZKbRNCYVqGiTO07rEVdlLKq41XddYI7fN1IxMYo5I3Agt52WKRCYxYyFuky0LeArzp6xZfNTKNkVzwpXLNyJYSOPPvAV85MsPQy3hjnUdh4Xw8+ny5migX/YzYJtxaClsRPOALRmYH9jABDBiHfM3IfEGs4YWCxW2+0PZLeJeB4rYnUNzhK6akOc7j4AkSFVu1TAFvkuosTJyPxJAvFZnsqNW75rlYiloRO+KJrR+H0/I4OUl0MI7ycaCiVAVFFkVBEkXZaXxcjEs1zyzgaNQzPOeOSMHqXUXDxPJ1v4ggCLLqBHz9gxzUfrgcjd6DR6OLio+krvd4OH3Dhb4jiq7x6PjRoAtjVxSDMLnXxphOkERkYSB2h4eboiTUSUkEhzIRr4SGiIIona0KqDzUysW3L8tHiICk8VDTqsDi9r/Cc52jKDghcLDtPtiph7Js1BcQw9a0KtDcoZUc9GJVYA5ubVeHqwLOhR/jwLSXVq3SdrQqULpTwg223tUQsuaqwB8mH58fqXHRRtmTTiafGh/1mV0zqM9++Hhxzsb8aIgHk8d2bn92hse9etr/sQt2hw2rcLCtzPEzJWqSRIQ82hx/8swZIOY3l8tqTC8+Ml/6uD5/ZrawMz+OxlbbPJyb5MUBK8/VHX3fnsUyfXe+M252xMr9r86fDbuqU3/2Wf1nxmhDywbMNkVODLVhMZkKkdNAFOsILxswNVLmUzAKiyR373zYY0vsZN0Amlzb58tGZjj6skEc5/C6AVctMsVR1w3O7zUsPPcaslUjEx3JJ2MfjQO+bGTKoi8aJLH5xxPwSkO2YE0UjH5EbCNuLYVdXjbgCkZmB/Y4Itah+4qdQ75mZL6gLRvEuQ41tG7AVSqwbnB+oyEcKO7wFVPyHOd5SMqoKMPI+UhUbNkyCwdpEmV5Ct5nyBaLTHjkpQN7n6E7QIx4Yq3ao7Py+PT0OApO0/E4iOPTo6CIzs6CKNKR+YtFXOp5SgSHrJ4xPHfYCi4dZDRMLF/3SweCIISJM+zId92BUrQdB+Y/3asr2+/e/d8nj//vT+plBtWb/nByz+5gcDXUjmhDaXxD4YekLoxdUQzCfCFhFAhvQRBEEVlpiELr2y6j3BRFoc50IkCSXIWRc0pvTxSls6UGz+hTEo8QMEkjqKaVhsX1d4XnPkNRcELk4I8QoiyMnb16KAtHfQExcE1LDc09WslBL5YaFq9rx2sNzuoxY9l8NwFlxaVj5Dtaa4gjcLGBKRg5B4O1XP/FuKK36nPUjN3a7k3fnr5jZ5G3z0s33jg3YxeWIeqDvsNnjgeHlxqYqAqH2spSA1OiJklEyCMtNSTFxaUGu+7wD/W2kfuTzxfns0/u9+pNJu9N/mz3h0CrAkx85LwPwQ+CqwJMhchZHrzN860KMDVSZksQCoHLHfbY+jpZEojTME9duvf5upGZiL4moHLzGDgD+9f4apGpiLomkJ+vCYA36d3iq0bmI5KjdRQ/lcql+4CvG5lc6IsCsY7yMHE+yn2+XE2Ui35CbBNuLYVdXhLgCkamBr7hh+LFIV8zMlnQlgRyMzLRzlhxm69UYEkgP18SAOPEHb5iSpLjPA9gjKjYmmXWA5Iki0J3bf6QLxWZ6sirAfnWUtTl1QCOWKv2+Pg4irKzMlB5VgQqjdLgKDafaX2WZ+lJWsSRnvGAg0rPMJs7sARXA3w3lDkwsXzdrwYIghAmt7BD03+uT4msz5EM5lvXPzSjoDfMePVRXf/02fyrv9duR74jSqzxxPjhnwtjVxSDMDlHGMbB0/qCKELT+pmL5KYoCXVSEcGhw9wJsicK0tmcfh5m0OhREo8Q9kgjoKY5/cXNmoXnplRRcELYYFt8qE8PZdGoLx8GrWlGv7k/Kzno5Yz+3GTZh7rDGX33so3xXaWXt1jl7WpKPwZPFWIKRk6hYH2T81ShC3PAdlr5/ckv5ubpnvnOx89epFIf0j19c3K/3n5Q38BiJ5/VxVtOs8hzyym3IRSuIVqZ8GdK1CSJCHmkCX+Vh70LM/6LM4OKMJkdFhTNfwnttoML/tnWyfyvH/1y8mV9r+gP626+N7trdPlc3OsdJFHUg5+IZx+Jnr4xfSO2X+xN3zM/8vwO3V4cRf8xtj/KXkja05HnRlJuNyBnlwiOFVx4YCpEziXhjahv4YGpkTIng1GYuneC7bEFdrLyUBRJWDi98T5fODJl0pceShXD2xG4apEpk7r0cH4faeG5j5StGpk3Scb70jOdxEVq4q5L+gFfOjLTMVYfkrLQ8EFGXL2aqBf9lNg23FoKu7z8wBWMTBDssQkcNA75opE5g7b+ECvjWME9CVypAgsQ59eRwtHiDl8xJdlxnghfpKjYsmXWIOJS5UWYQ1sSuFqRSY+8CGHvInVHiBFPbD3YQF2fYHnAcbBnZoA9FoZWIeYXx6I5sYCdr0JIghCm47CjadGbrCTbQuPbAj9adWHsimIQJhoJo72Gm6wkgURWKYBDjiQ5qNOkGApwACkJ0tkaheceK1E+QlQkjZUaFinKxWWVpefyUVFwQuxgDwQ891iJslFfPwxbwyoFokMrOej5PtIiOT1SKjhSx4n53vI4OBqnZ0GUxLpI8lgf6XnDdGvanJOHxrT5LvVyNgYOsHvTJghCCE9Y0/bRfKL6Xm/608kj68Gmb04+qZ2Z8WXWm/2ddoHuiIJqPOjajkwQgxBVCY4Mmn+XJJGxYtCJk5Ik1GyA4dBhDLkxQZLu3JjOgUMZ9mUBCfGuVTu2uIWy9FwrKgpOCBx8Owb26qEsHPUNxMA1+bHmHq3koGs/Fp1kZab1UXBa1DfHqygYj/VpcHpcjIuzo6w8VUd3r8CPOSs0jB9LqI2BA+zejwmCEOIT3o89risPftKb/uDZqoTgUk2C+Y3dhLqYSZv8PoGqeyUbQeMbYW2vJohBCLkErwZW90qiCJk1p8W5KUpCTRUYjkQ5/fOeKEhnXg0+G1wUjxAJW3VqiwsmS8+NoaLghLDBdmrw0eCiaNSXD4PW5NOa+7OSg659WlGeJFmkkkAr8x3qLDkOyjyKgjhKynF5pqNEz31Ztz7N+QQYn5ZSGwMH2L1PEwQhRCesT/sne6iaPSXNHsE2fWNRC2p+azzZG9N3e5P/Uh+3Zu8ntaugDyf3ZpNq2n5Ugfve6h3RZtD4ZljbqQliEEIu3qlNfzR9y4XyoiiKiFODfJogBzVVIChiKObtiZJ0ZtQS2KhJ4hFCYatGLV0kdvDyvQNZcELUYBs1qE8PZdGobx8GrcmoNfdnJQdtt2FtzzbBdLn7Cqo3U17MchWzu91XzofxBlvwauzY0N1XWXy++arwbb7itoPCtUMbm6+4EjVJIkIeafOVfuZil2K7N7+ufX5f+zM7sJD7ry5vv8I9EfPNV5f3Xi22XtmdV5mGHpJddg8gy+rxDhVe92UqRNbQ442nZ98VV+Nqaltz31WigbLzPbbCTjZexVGuwZ1XbOXIdEnfeRVHsQK3XrHlIvMlcetVqZZbr0rwPrpbfNXIpEky25ce61xFCXCo9gFfOjLP0bdeJbpIMqAYsM/Xq4l60U+JbcOtpbAVwQO+YGSOYI9HPGHjkK8amTeIe690Au3WvM2X2v7eq2W4uO0JF3f4iikJj/NI+EJFxZYts/cqLfK0DN1nqg35WpFpj7r3yjwZS1ErYkc8sVYtrsTE8oCjYM90AHskDO690jROLGD3yxGCIIQ5OOxYeo0yXkFQjQfFj0RdGLuiGISpwzaGc4IkIusNcBmvIAl1zhPBkRRhFEOjQ0GUzpYcvHW8koCEgEcaBzUtOujFJDV4c9+BLDghcvBNvq+OVxKO+gpi4JqWHZp7tJKD3uA63hjcV5VRGwMH2L0hEwQhxCe8IROp4xVsBI1vhLXNmiAGIeQSzBpcxyuIIuTWoPoQQRJqqkBwJGVehmXpYtkTZenMrnlKeSXxCMGwVbO2uKqt9Fy+JwpOiBxss+Yp5ZVEo75/GLQmq9bcn5Uc9AaX8gKH4hqr5r8kwtEYOMDurZogCCE6Ya2aWCmvYDNofDOsbdYEMQghF2/WPKW8gigiZg2yaoIc1FSBoEiiFLxSQRKlM6fmqeWVxCPEwladWr7I7ODtVwey4ISwwXZqnlpeSTTq64dBa3Jqzf1ZyUHPa3ntSn2XtbzQdJn35ogyWsXsrpbXmQpusAUjy5KwHopWy2tv3IWrN3uTL81XH0w+taWl9Z8+WtzQO3ncM390b/FP2M9tuecn03enP5rc72Wxr9qX2VIK11KtVPsyJWqSRIQ8UrVvnOqwN/mg7tF70x+bfpr1p71RuT4+0tjmuuj2Sf3Fh7Nrsf958uHko14919mru/lR/VefLIpz657c7pl+fVA/DbM/SCK4oHuX3X7IOiy8BYUXd5kKkTVXeGfpq9VlaqSULiEUZmHibMQ9tsBuSnVVkoYZZAe5ypHZkF6qW0aeSl2uWmQ2pFbqFueVuuDlT7f4qpEpkWSlLw3oCq3DyPl0HPCVI1MUvVBXZ0kSFlCdLleuJspFPyO2CbeWwlYED/iCkfmBPdaoY4b7WJJDvmpkziDW6aY6g+t0uVIF6nSL8zpdMFjc4SumJDvOI2EChUkjzmqkiq1apky3UKkKU+fTO+RLRWY8cpVusbUUtSJ2xBNbG8izIsrOTqLgLInOAnWclUFxUpbB8empirL0bByp+dsIjm89A332GBes0i1pnFjA7lcaBEEIs2vYUfKvpm9M367rQOyotq7WfbseE31iL0WwSxBmFPQT8w3v2r2svzOjMDP0mvzWjL1+O/ngm7PB863DQJtx2M9dDbIj2iAa3yD4kaYLY1cUgzB5SBjwwQUigigiaw4RsDvkpigKdd4TBVKmzqXWPVGSzlYdyihMnIlsX5aPEBhJY6WmZYdyMU0N3nl1IAtOiBzsoUBRAFfSHcqyUd8/DFvTukNzh1Zy0Bt8s1UCFPMuykIJjYED7Nq3iYIQwhPWt0nebCXaFhrfFmtaNlEMQuAlWDb/zVaiQCLGzb0LS5SDmjUQFCmwnWxPFKQz0wbfbCXLR4iKLZo2wzTL8fNPXOAHsuCE2ME2bfDNVrJs1NcPw+Y3bZgOreSgN3gHVgKU9SZRTG0MHGD3pk0QhBCesKZNZAeWaCNofCOs7dYEMQgRl+DWoAk2URQZnwbswBIloaYKDEccl6G7rFcUpTOvBm7AksUjxMJWrVq8yOzwrVey4ITAwbZq4AYsWTTq64dBa3Jqzf1ZyUHPy3otd5dlvZAHS7yY8Spmd2W9pUvwDbZgZA0T1kNdYVlvXWmazAp6Z2f5Ks9ZvuwGU7gGa6G6ly1RkyQi5JGqe3V88SzftD601zzBvaBXW+o/T39qJ0bN42BXreuC30fmx/zYfOkz+4RwTveNtelpW9NtngPzPMwWyO9Nf2Z/qvnm+sjeXlKf2Ru6mnqX3dTIQi+CbQUKgdkKkUVdFDcKFQKzNVJqoxAKzVgMtJlMhZ1UAqdxFObO+L7PF47Mn/RC4Ny89EAhMF8tMn/SCoGNnEUhsPkULATmq0YmUZL5vlTdnqRKAYdRH/ClI9MZvRI4VnWRqvsJ6fMFa6Jg9GNiG3FrKWxF8IAvGJki2AMUOGoc8kUjswaxFDjSZjTlLgXmS229FPg8XNz2hIs7fMWUdMd5InyhomLLlqkFTuIkThXwVAz5YpFpj1gNbB+NpagVsSOeWKv26Oj4dHyWloFW6jhQeXEWjLNIByo+Kk7io/FJqueNDw6LPfMD7KExUA2cRCmNEwvY/QKFIAhhUg47uG6jGnjyj5MPzAj8D+bjn+z3/E/zm496tw7hEmHRVtL4VsIPV10Yu6IYhIlIwlAQXsEQRBFZwYjcBWo3RUmoU6gIDhUBBwHsiZJ0toABVwjL8hGCJWkQ1bSCkS5mvOFLBmXBCYGDPUAAO/VQlo36/mHYmpYwmju0koPe4ArhFKwQVtTGwAF27+UEQQjhCevlZCuEBdtC49tibccmiEEIvATH1lQhLAgk4tugCmFBDmrWQFD41gMESTpzbb4SYUk+Qlhs1bWpRZIH79M6kAUnBA+2a/OVCEuyUd8/DFuTa2vu0EoOunZt4zhWmVZlkMXHxtepIg+O9HEenB3lJ9FJXOgsmzdMt64tdTWGcW2a2hg4wO5dmyAIITxhXdtaJcKxe5J7R7QRNL4R1rZrghiEiEuwa/AEmyCKjFEDS4QFSaipAsFRRolz2WpPFKQzp5aFbrx9WTxCJGzVqOlFXoev05IFJ4QNtlGD+vRQFo368mHQmnxac39WctC2QPh7FwwKaMReOz1+/aVXX3E0BMuHQRNnmZczWeWEKoRhtRR3dV4k7JR7gy139THzNC7SQ/1q8mDyWT3l9WDyeX2M63vGTD2Yvrdtj3W9P6sHDcwffTJ9uz779fK3vb38xnk9sIvZ+Krs2h4b/FLQhMnXi5nV6OA5Ewbz7YMkju0HbT8U5kNif5so+yGzH+zX0giKo1xORecEqzuccH0L17dwfQvXt3B9C9e3cH0L17dwfQiuz4fTdDh8NYhhG1i2gWUbWLaBZRtYtoFlG1i2gWUbQGwDPhv+1eQnAMtYWcbKMlaWsbKMlWWsLGNlGSvLWEGMFZvxUs1RAyPtwRxasKEFG1qwoQUbWrChBRtasKEFG0JgQz4YPmkRS5QM18hyjSzXyHKNLNfIco0s18hyjSzXCOIa8bjqp3LGZbNcZ9t4oGMLTTN4KRTYOzixzATtSdJMvaupSmATj/nNx/aOI5uL63Uqe7j65FN3Lp88WG7fsQe52zR94Yx3u3nnR/aH2lPdXdt/6h/9aD63Uv/G/PR6y4f5mv1xT+u//aj+4U8m9+aVTZ/0Enu2v91N8p6rfXfY7buaIiX3/DAlapJEhDzanh99cc+P/c2HE3uMv+3RR+Z3f1h5eOpdOdDTYxdAv6z7996znWp+0O/nm74e1OVv5p+8P32nfmIWFwU8mv7EKk7j7dnzd2/yRT1n94bnm3tR/d2zR8r8+HettPv1rrP79qKv+t8z4paXCfSCXhYFcWJ+92k9t+fetLPL7k1kzThhqgvcVsRUiCwQp8xgwduKmBpXDdKa24oKYLfoHltgJ7uKVBKFqTNB7vOFI9M5fVdRmoDXC/DVIvM5dVdRfr6rCLwI6RZfNTKrk0afl5pbxTlQ0njAV47Ml83jyUsr+VmqALl9vlxNlIt+RmwTbi2FXR75cQUj0wN7ShMOGYd80ciMQdtSpArwcgG+UoEdRfn5jiIwVNzhK6ZkOs4D4QkTFVu1zIaitNRmTOhcDRvypSLzHXGsbp+LpajLY3COWKv2rMjy4+Oz0+DkTMeBeUWyYHyi8uAsTY6OdZSp7PR4xgMOz18et1vMYAe90CDdf4fCJUwsn2sg78GiDOZdIDdEQQgreNhRPjAPP3m6PIKjvtN4OdqaVTH8afKbyX+dfFBvIPptvZHod5P/92zE5WqVHdFW0fhWwQ98XRi7ohiEVUrCiA8ubhBEESluSELtIrkpSkJdX8VwGFeVOFH2RFE6K2+IVRrmTsB9WUBCeCQNl5oKHIrFgjh4Y9SBLDghdLBHA3CvHsrCUV9BDFxTiUNzj1Zy0DP3Vmp9mh6nQayLoyCOT4ugiE7KIIp0pLOiiEvdVAEh4d6gMoiS3BYovu7dmyAIITxh3duF/UPQCWqTj+rdQ19O3zNfsNPlsY4856EJ8ms8/9o+TRCDEGwJPq1pz5AgkIhbi8N5CdhluyaIQs0VCJAi1KlzaL4nStKZW8vDGFoWkMQjBMNWvVq5yOzwbVCy4ITwwfZqUJ8eyqJR3z4MWpNTa+7PSg56dolnkej4+CQP9IktXI3PyqDIxvUuI/MvlGV+lJ7c7d6pORcprydxRG0LHF/nTk0ShBCcsE7tw2erED42Tu2t6dvmt/U5PYtjecDihAiYV5NsBY1vhXX9miQGIeAS/Bo4ryaJIuLUotA9G3VTFIWaKxAgSRilzqi3J0rSmVNL4jQsAK8mCkgIh216tXhxZ1DsuQRKFJwQOtheDe7VQ1k46huIgWtwa4gereSgrV3zubB2i5GBmbLYd3NCXhardFddjMzVuxoz/laM7GrfHXb7Klz7tlGMzJWoSRIR8mjFyNlqMXI75cfbz9xVYNx5z/w1e9/A/fq8pif1X50/GMbb954z3/6gfjDM777aqx+Ov39+UUMcupp8l93kyJIwgs+FKoa5CpH1X3j76qkY5mqk1FEhFGYmGbiP3ttjS+ysZjgpXcL3+cKRWbfdmmG2WmTaJdYMx/GyZjgGb1m6xVeNTL4ks365CDfWkHM94EtH5jVG0XAUZ3FYOKfy+3y9mqgX/ZTYNtxaClsRPOALRqYI9ngGDhqHfNHIrNFe1TBbaftVw8tgcdsTLO7wFVOyHeeB8AWKii1bqGw4SlQCaB3ytSJzHrVu2DwZS1ErYkc8sRu7ngFu7p2Xo6MxsXzdr2cIghAm8LADcqn1DMFW0PhWwI9JXRi7ohiESUnCOA9ezxBE6Xo9QxCFOpuKAIl1qDVQeiKJshkLGpKAhHhIGiM1LWgki+lv8D6pA1lwQuxgDwC8CxqScNRXEAPXtKDR3KOVHPTmFgrDyx8ptS1wfN3bNUEQQnjC2rXWC4Ul+TWef22jJohBCLYEo9ZQKCwJJGLX4EJhSRRqrkCAZDpMU+fE154oSmd2Da4UFsUjRMNWzdriEqHYcyuUKDghfrDNGlwpLIpGff0waE1Wrbk/Kznozd2Rn4CVworcFii+7q2aIAghOGGtWkc78iVbReNbZW0DJ4hBCMAEAwfPtAmiiFg3cEe+JAk1dSA4Yq1DcKJNEKUz5+bbkS8KSAiPrXq3xVVCseduKFFwQuhgezffjnxROOoriIFrcm/NPVrJQXdbOQz5Me2lK1fprrxymKl3NWb8rXLY1b477PZVuPZtpXKYKVGTJCLkkSqHs+hi5XC+bT/ayhv7iw57cZD2pj+1c6mTP08etFZXbP4KeCfG4q88mC23z/+Nr70y/u5Zb/JP5vt+On2nrj3+zHz3O9O3jNYLE77Qc30+oDj81kuvv/rKS69flHD+A+Ja5GND+qvpG9O35w/y8g14djhSP+Grau0XYbW9upTgc9OKtox6dpvH7O/E10y0nzx8Pt5W9q1Qz0fbqY56tYWeHbgM1U8zHzxkcRzB7YP100yFyEo4vIn31U8zNVIqyhAKdZqFMWTPmRI7qZ8u8zQsgCtZ2cKR3qPl+mmuWqT5oNZP6/P6afASqlt81UgLQhqyXHqqkyTOTNZRLu0HfO3I9E4voI7zNI/LMHI+0H2+YE0UjH5ObCNuLYWtCB7wBSOTBHtcB4eNQ75oZN5osYKaq1SgglqfV1CD4eIOXzEl33EeCG+oqNi6ZUqokyzSeRFmTt8z5ItF5j1yDbXeWopaETviibVqT4+PotMyy4IyTdJAJccqOBqfqaAsTkoVJaf56SLHgHMKnkkV7rwCWEOd0TCxfN2v9AiCEKYysVMTpDFaPS1wvRoEL7x0/PevH41fOQkS49wrV0vsiLaExrcEYYROagzcgNXVNLuiTUOY9iWMIZtKfgSBRNaNPCU/gijUWWsEiI6TMHcnjz1Rls5WjhIFDQr3ZQEJ4ZY0DGtaOcoW6wyZZ+VIEpwQQtgjDLhXD2XhqO8gBq5p5ai5Rys56NoNHiWniY6Ks+Do9OQ0UGYUHYxjpYI0KpI8OT07Pk1O7nbvBp0O3bhB34UjzrbA8XXvBgVBCOEJ6wY/dEzxe1YRdk6/c/qacUC1L9y5paEyH8FG0PhGIBjB1lZBXA2yK9oghNhNsH9wwZAgipDxUy6Sm6Ik1JyD4Mh1FGYpdKSLIEtnvk8nRVg611z2ZQEJgbVV35cvXAJ4MduBLDghdrB9H9yrh7Jw1HcQA9fk+5p7tJKD7rZiyBlVjZPz3VBSRNEq3ZVXDDH1IpfrsEbsr7diiNm+Cte+rVQMMSVqkkSEPFrFUOypGLI9Y/rF9O30bfOUPDJ9/o7p0pmbtU72x4tjA+3Xv1w+TraPP5s/gOclMfVzZs8VbPUUwhZrjy5d1v6XUzTEfPaQ68EExw8WDTEVIhd/KUYeLhpiaqQsomIUmvczg3ZjMiV2VDSUhCk048oVjrQfLRcNcdUi/Qe1aKg4LxoCr3W7xVeNdCGkUcvlpzrJM/N8OB/sA752ZIanFw2lKlFpqDOX3j5frybqRT8mtg23lsJWBA/4gpE5gj2yg6PGIV80Mm20WDPEVSpQM1Sc1wyB0eIOXzEl3XEeCG+kqNi6ZWqGdJza0xOUS+uQrxWZ9cglQ8XWUtSK2BFP7MYuEimwZKikYWL5ul8kEgQhzGVi5yaEFokEG0HjG4EwOm9tuOpqkF3RBiFM9BKGjPAikSBKx4tEgiTUCWoMh8rDMnM63z1Rls1YJJIEJARW0nCraZFocdlk7Lk8VBScEDvYQwnvIpEkHPUdxMA1LRI192glB725peIKKg5KfJdzOdsCx9e575MEIYQnrO8jVUfTSsUlW0LjW4Jg/kiNsU6puGTTEEI5wQY2lIpLAgmZQahUXBKFmokwIFEUQhVDkiidmUFfpbgoICHatmkGk8VdlonndlJRcEIEYZtBX6W4KBz1FcTANZhBRI9WctDdVgw5g6qxd75LY4ooXqW76oohrl7kWh3Wnf3VVgxx21fh2reNiiGuRE2SiJBHqxhKGiqGZnU+tlDmk+k7E1sJ9O78y5+d19C0UAKk/6WWAN19xfU87bKfJ+QKL8HLQ1VAXIXI5VySOYeqgLgaKcuiGIXOJtxjy+uoAigNC8hJc4Uj7US7FUBstUg/QawASs6vXU08166yVSNdBWkUcumJjrNCh5mzwQ/40pEJm1EAVBQF8Hz0+XI1US76IbFNuLUUtiJ4wBeMzA7scRocMw75opEJo736H7bS9ut/kvNbV+FYcYevmJLoOA+EL05UbNlC5T9FmgDPxJAvFZnxqNU/ib101R0fRjyxG7sKpKHqnyShYWL5ul8FEgQhzEti5xlICx/EVSDBltD4liAMt0mNsdYqkGDTEOZwCSPHplUgQaCuV4EEUahT0BiQOFS5M6juiaJsxiqQJCAh2pLGX02rQIsLQBPPla6i4IQIwh5deFeBJOGoryAGrmkVqLlHKznozS0F12BJUEptCxxf92ZQEIQQnrBmUKYUXLIRNL4RCD6wtWULV4PsijYIIXYT3B9YCi6JIuT7lIvkpigJNedgOLIQKv0RBOnM9PnqwEUBCVG1VdO3uEo08VwNKwpOCBxs0+erAxeFo76AGLgm09fco5UcdLelP84dKcbGKS9dskp35aU/TL2rMeNvpT+u9t1ht6/CtW8rpT9MiZokESGPVPpT3zC23cti85+/Cmjzyma2e8/pNNuO82grjvR2Vppfk+0oir76d/Z7n0+SYrswyt2lK7vsHkMunxJMMlhcw1SIXCuleF+4uIapkbLmiFGYpaFyGoQ9tsROCmxyFQFHkuzzhSOTdssFNly1yKxNLbBR5wU24D2tt/iqkbmb5PUvl4yZyFYCh1Ec8LUj8yK9wkYnZabCxDnA7PP1aqJe9GNi23BrKWxF8IAvGJkj2OMhOGoc8kUj0watxCaCC2y4OgUKbNR5gQ0YK+7wFVOSHedx8MaJiq1bpsIGeiKGfJ3IfEcur1FbS1ErYkc8sRu7opKB5TWahonl635FRRCEMPeHHcsLragINoLGNwJhNCu9oiLYIISJUcJgEV5REUTpeEVFkIQ6oYvgSJIiLDS0qCLIshmLKpKAhMBKGmg1LaroxRQ8eEXrgSw4IXawBxHeRRVJOOo7iIFrWlRp7tFKDtr87xsX5qOtnfu6z9+1u8ji7GLj7DIPbVZmq7QdLbIAxzzeYOtFTtRgjZlrkaVe4Kg3wAb2sPzp2/Vs+OrSytyw2OWT2cLHY/PlJ3Y2vS78XSyGxPPFkMkXrnbYYbeDwrVDK4shTImaJBEhj7QYkunwfOmjmH0M4/mvSf1rOfs4/2oczX9Z/D4Oewd1n96v1zVmC162d59M35180etN314+KQ/qzx5Nf2IXXe4bq/rESPp+vQj2hlFqn4jau96bvmGU9p6b2O3S5hmyX5395E97/783ny/L//WjX5rh/4WFkXR7toI323r9qDdfz5st/s0Wa2Ybrs1j9udaXb2S82S2nGMd833zaaLtj/xwcm+79/999Hy0Ham417thbHT9b/zf9yYf9b7aM/92T0f1lm3Xg7DLfhCQ82cE2wyusTAVIifLKG4YXmNhaqRMO6EUllnqUrjHVtjNEktaJGFSupTv85UjczZ9jUWlJbzGwlWLTNrUNZbsfI0FvNH0Fl81MnWTrP+lp1qp0oxElUv6AV86MtvSl1iKLA5z59R/n69WE9WinxHbgltLYZcXWLiCkQmCPTbyxIxDvmpk0qCtsJihSaihNRauUoE1lux8jQWMFXf4iinJjvNE+OJExZYts8QSJ2USZk6pQ75UZMYjr7JkW0tRl1dZOGKt2iIri3ESHwVlflYE6iQ6C8bHWRKcRSe5SpKzNDnRMx5wFO6ZluCOxMFVFt/djw5MLF/3qyyCIITJQOxg/sP5SOzehSE8uG93Pl6/NLazf/jN+fD9T5PfTP7r5AMz5vynye/qkacddZph6AeTX9eD0T/NvjFOomj6TmY/xIkzeO+ItqXGtyV+tO3C2BXFIEyTUsaKzlHOi6IkQisskRPlpigKdXoXAZKEUeIcwO+JknS2wJLHWRYWziWkfVlCQlAlDbO88/GWaTEf77njWhScEDr4owi4Ww9l6ajvIIbO26WHmC6t5KAXSyz67tLLdbjE4uxiY+t8F3AZrlXajpZYgLN0brD1IudpsK7sH5dm7P5kebroYulk8nDuwB4bm/ag3o/w2EWzw6ZROJpWFkqYEjVJIkIeaaEkjy5uFSlCe+P0+5d65ZN6zWPyaf3lT8x3f9Gbfn/6RtiLoyCZHfRqV03sguzk94mOthcbj760PyDsGfd9vz4L9vGs76c/rFfVHtstSrNtI/U6W32I7Hz3if3Buv7JvcDuO3ojtD8ojpLt+Vd7cbpd2C0hvb/rRdvmD+zXe8/34m1lN7m4jd8uu5uQs1RtWFOmQuSMFMlygssYTI2UmR2UQmXnOy8r3GMr7GQZI8mU5yxWrnJkXqQvYySxzuF1DK5cZGakrmOcX8eceK5jZqtG5keSwb60NcfuCSidRuSArxyZC+nLGGmkkzCG1jG4cjVRLvoZsU24tRR2eR2DKxiZIdgjEE/QOOSrRmYN2jpGmqQaXsjgShVYyDi/jRkOFnf4iinpjvNIeAJFxVYts46hdF6EidPyDPlSkSmPvI5hr2J2B4gRT+wsd8Qq02dxkOSqDFQSjYOjcXoWHJXj+CiOi7Min+dEcKjrGftzh7vgOkZJw8Tydb+OIQhCmHLDjphXRl/z1Qg73JqNtlyQO6KQGg+JH6W6MHZFMQizhG2M4gRJpBYYnNPyN0VRqJObKBCloNo2QZLOFhgSXSaAudqXJSREO9L4p2mBYXGbbuK5H1kUnBA6+PYe7tZDWTrqO4iha1pgaO7SSg56scAw79aOFxiclWjXkzTy0OaXbwDsaIEB2E18g60XOYGCtUsf1vPMj+rDrR7a4o96qnl+cJWt1X98adbZxbPD5lE4njaWGLgSNUkiQh5tiSH+F7bEwO0m5ARSC+aUqxA5WUQyndASA1cjZc4FpRBcYuAq7GSJIc7jLMydyvf5ypGZkb7EUMYaXGFgq0WmRuIKQxotVxhS8EbfW3zVyARJctiXzKZKytA9l3DAV45MhfQVhjgpVZg7g1mfL1cT5aKfEduEW0thl1YY2IKRCYI9BPHEjEO+amTSoK0wxGkOjZZu86W2v8KwDBa3PcHiDl8xJdtxHglPoKjYqmVWGOJSJWHkHF0N+VKRGY+6wmCei6WoSysMLLH1WGQclWUWxUE5PtGBOk6ioDjNjoLTs/REJ+M4zo5OZjzgWNcz+OeOd6EVhjSmYWL5Ol9hkAQhzLmhh8x2Y7oZdD2a7Uu/OGL+Zr0n/PfabcV2REk1nhQ/UnVh7IpiEOYKCSM58KgoSRSRdYbF0SyXB3yCJNQpTgRHGhdh6jZLe6IsnS005KH7jIB9WTxCxCONgRpWGdJ4PiWdgvfyHsiCEyIH2+JDfXooi0Z9/zBoDUsMiP6s5KDrJYYL+Rv0W6+dHr/+0quvOBqCZbecnWusVuLlhG87RquluKjz9QWn3BtsuauPmadxkV7JeQ+H3cHw0Fiod+2BO+fHVz6dfOLCMa4pubbHZroUD2Go9cJhNTp4zkS4dNt8yM0HFdsP2n4ozQdtv5bZP80K8yG3f5or+8H+QRHZD5n5UCb2g/mWNFL2g/nTNI7sh9R+yOwH8/PSJLEftP1gv9m8peaD/WZlv0/Zz7T9mra/1fb7tP1rVoFpMPvBfktmv2ZlpLn9rLCfFfaz0n5Wms+UlaEi+1lsP4vNv6YSI0Ol9oOyH+w/pLT9LLOfZfYzC6iK+oP9bWk/K81n2nSV+WA/i+1nlkjbn6ctglb1B/tbHUNJhPskKPqTAI6end3ft93ft93ft93ft93ft93ft93ft93ft93ft93ft93ft93ft93ft93ft93ft93ft93ft93ft93ft93ft93ft93ft93ft93ft93ft93ft93ft93ft93ft93ft93ft93ft93ft93ft93ft93ft93ft93ft93ft93ft93ft93ft93ft93ft93ft93ft93ft93ft93ft93ft93ft93ft93ft93ft93ft93ft93ft93ft93ft93ft93ft93ft93ft93ft93ft93ft93fh7q/z+9+Te9+/IyE6f2B7f2B7f2B7f2B7f2B7f2B7f2B7f2B7f2B7f2B7f2B7f2B7f2B7f2B7f2B7f2B7f2B7f2B7f2B7f2B7f2B7f2B7f2B7f2B7f2B7f2B7f2B7f2B7f2B7f2B7f2B7f2B7f2B7f2B7f2B7f2B7f2B7f2B7f2B7f2B7f2B7f2B7f2B7f2B7f2B7f2B7f2B7f2B7f2B7f2B7f2B7f2B7f2B7f2B7f2B7f2B7f2B7f2B7f2B7f2B7f2B7f2B7f2B7f2B7f2B7f2B7f0B1PsDfu/jcxvfQdmnoLJPQWWfgso+BZV9Cir7FFT2KajsU1DZp6CyT0Fln4LKPgWVfQoq+xRU9imo7FNQ2aegsk9BZZ+Cyj4FlX0KKvsUVPYpqOxTUNmnoLJPQWWfgso+BZV9Cir7FFT2KajsU1DZp6CyT0Fln4LKPgWVfQoq+xRU9imo7FNQ2aegsk9BZZ+Cyj4FlX0KKvsUVPYpqOxTUNmnoLJPQWWfgso+BZV9Cir7FFT2KajsU1DZp6CyT0Fln4LKPgWVfQoq+xRU9imo7FNQ2aegsk9BZZ+CCnoKKvZTcGnmtOEpoIX/oe36oe36oe36oe36oe36oe36oe36oe36oe36oe36oe36oe36oe36oe36oe36oe36oe36oe36oe36oe36oe36oe36oe36oe36oe36oe36oe36oe36oe36oe36oe36oe36oe36oe36oe36oe36oe36oe36oe36oe36oe36oe36oe36oe36oe36oe36oe36oe36oe36oe36oe36oe36oe36oe36oe36oe36oe36oe36oe36oe36oe36oe36oe36oe36oe36oe36IdT1Q37X40cOxMlo0/Mj2/Mj2/Mj2/Mj2/Mj2/Mj2/Mj2/Mj2/Mj2/Mj2/Mj2/Mj2/Mj2/Mj2/Mj2/Mj2/Mj2/Mj2/Mj2/Mj2/Mj2/Mj2/Mj2/Mj2/Mj2/Mj2/Mj2/Mj2/Mj2/Mj2/Mj2/Mj2/Mj2/Mj2/Mj2/Mj2/Mj2/Mj2/Mj2/Mj2/Mj2/Mj2/Mj2/Mj2/Mj2/Mj2/Mj2/Mj2/Mj2/Mj2/Mj2/Mj2/Mj2/Mj2/Mj2/Mj2/Mj2/Mj2/Mj2/Mj2/Mj2/Mj2/Mj2/Mj2/Mj2/Mj2/MjqOdHvJ6/MArrtE4tBWftUy9FCj6/OLHMcaS90tGl9wZbL3IZXmIgeW9222Jd1fak/sr96dv2fj4X4Q6bcHU40Url2uSXtspq+rPpD2cHLX1ufvmxLdGavt2b/Nr86YcuiBfYEJoEgQBwydtly0Mu2RNWAqDTb7kKkcvz+Al+X00XUyNllRuh0Kluj62uk3ou6Kqlfb5sZPqgF3NpncHFXFy1yPxBLeZKz4u5wDuab/FVI7MIaeYO+2gc8GUjU0PzNBNWa5+vVRO1op8O235bS2GXR/JcwcicwF7jiXURhZmzmQ/5qpF5glbGBUeK23ylAlVc6XkVFxgl7vAVU/Ib54mA3rqKLVmmhAu+T5CtE5nkiENm+0QsRV0e6HHEWrUnapyPy/w0iOMsDlSWnATjZHwcpKdnxbgYnxbHp8czHnAM+PK43fqt+lcXphkJKhomls81WvRgUUaMLpAboiCrBsDXP8ih5O+eHRb2npt8Zo+47ZkvfTz9z5P7Zkj51ux8tY8m709+8dX5FnI139QyO932H+orS96qd93UXxm8/MpLr3371e+8/lrv+s5wb9Dv3VFR79/s3ro1+Nez7xiOv/PvT1+fX0wYzH/OR3bMWpeT2R1Ys8tRVgeuvYXAz8zv35q+We+/+dRetvPm5J69GMXVLTui3aLx3bL20FEQg1Ay0sYQU5BEpNYMCF03RUmotS4IDmjAKkjRWZVZnIKXpOzLEhJCM2l81lRophaFSeD91Aey4ISowR+EwN16KEtHff8wdE21Zs1dWslBzy5JGKc6i1QRHBX2bN389DQoThIVHOfZONJxHKno6G731tGZSYx11NS2wPF1bx0FQQjxCWsdP6ovOphfIVd7temPzCdv24vq5h7t0qID1l8+Yw8R/5Ixf89Yx7kndAgwP/Er0x+Y77lf39Fgr1M0X1n+nB/VfvLR9N3ZP12qQqe9+SV79jfK1XU7ol2n8V23tr0UxCAkCoK9tItcn9qd+i6gF0WBZFymi+OmKAc1xyEoII8pSNGZx9Qx7DAl+QgRvFWHubghOfXceS0KTggcbIcJduqhLBv13cOwNfnL5g6t5KBnh1eO09M00TrQR+MsUOVpHhwdHRdBkpen8VGcFOV4/jZ36i+dM7DGX2bUtsDxde8vBUEI0QnrL9+vL3r4AjaTLsodUUqNp1zbigliECIqwYrB20oFUURMWOQOBTdFSaipAMPhotgTpejMhiWJp4pFEpAQ6Vr1YdkibYO3pB7IghOiBtuHwb16KAtHffswcE1GrLlHKzlo68R8Bqvd+l9o6s537Vdxme7K63+ZeldjxgbX/zIJFY6wo/pfJoQmQSAAXPJ22fKQtV4EywYuzjIVIuu68E7MV//L1Eipj0IohDwWU91V1/9yZSPTR8v1v1y1yPxBrf/Nz+t/wbsub/FVI7MIyXViH40Dvmxkami1/perVRO1op8O235bS2Erggd8wcicwDbksc6SMNIu1Yd81cg80WL9L1epQP1vfl7/C0aJO3zFlPzGeSI89b9MyZ3X/3J1IpMcuf4331qKWhE74ond2El2YGRlRoK+i7AcmFi+7ifZBUEIU0/YoSR3kl2QUuMp1x6JCWIQpssIIzZ4kl0QpeNJdkES6jQfhsNFsSdKsRmT7JKAhEhHGu40TbIXiylZ8AbPA1lwQtRge3rvJLskHPXtw8A1TbI392glB10bsaOjKNEncR6k6rQMlB6roDjOdFBGZZIn8ThL47O73RsxaEq+pLYFjq97IyYIQghPWCPWXOO6fjUtupzW8U9NPpz8cvJfbaHtrHT20eRpfdNRffnSvNq2YWfWvKQ2LmLnIGBHtMs0vsvWdpWCGIT8QHCVTVW0gkAi3hKqohXkoOY2BAXkLAUpOnOWvipaST5C5G7VWC7uqEw9146KghMCB9tY+qpoJdmo7x6GrclXNndoJQc936UV6TgvdJBqnQcqM260tB+Oj9NjnajoOBvPG6ZTX+kc1V83eqhtgePr3FdKghCiE9ZXtrHBf+bymrb337yz+29a2tx/vg3L1Qc7on2g8X2wrlGUxCDEe4JRhApGJElkHCK0m1+ShJqnEByAR5Sk6MwjenfzixIS4nCbLlFFc1OhwOv9DmTBCVGD7RK9u/lF6ajvH4auwSciurSSg+62yBdyfr57cYpIrdJddZEvVy+yPAtr3ASLfLmECkfYTZEvF0KTIBAA9kqo7V7am/7UdMq9yZ8nDxZ31F/rTX4XOOs6dtnykQVfbXg6pkJkcRfFq4FFwFyNq5lApgiYq+6Ki4DZspHppd0iYLZaZH4hFgGreFkErMDL4m7xVSOzDMmWYh+NA75sZOposwiYrVUTtaKfDtt+W0thK4IHfMHInMB37L4iYLZqZJ5orwiYrbT9IuBllLjtiRJ3+Iop+Y3zRMBFwFzJXRcBs3Uikxy1CNg8EUtRK2JHPLEbu0YAXgejEhomlq/7NQJBEMLcFHao+de5RiDYBxrfB/hxpAtjVxSDMNvXxnhSkKTjNQJBEuocJYIDGp0KUmzIGoEkISEOkwZjTWsEyWJCOfGsEUiCE6IGf8ThXSOQpKO+fxi6pjWC5i6t5KA3t0YZPDZEpdS2wPF17xMFQQjxCesTWYXDSDP5l1KjLNllGt9la9tKQQxCgiDYyoYaZUkgGXfp4rgpykHNbQgKyFsKUnTmLT01yqJ8hMjdqrNMFzYEvJbsQBacEDjYztJToyzKRn33MGxNvrK5Qys56M09hACuVFHUtsDxde8rBUEI0QnrK5mHEEhSajzl2lZMEIMQUQlWDDyEQBJFxISBhxBIklBTAYbDRbEnStGZDfMdQiAKSIh0rfqwxQVQynOnlyg4IWqwfZjvEAJROOrbh4FrMmLNPVrJQXdbBKxcdMZaaS+dXqW78iJgpt7VmLHBRcBMQoUj7KgImAmhSRAIgIYiYOdbscuWjyz4Ilg6cNGWqRBZ3IV3ar4iYKZGSpEUQqFKtTv67bEVdlIIHBsFYQYZLK5yZJZpuRaYqxaZZqi1wPq8Fhi8bOkWXzUy2ZDM6WpzZ0URlyZROp/sA752ZBqhFwQnKomKJFTOR6TPF6yJgtHPiW3EraWwFcEDvmBkkmA7eE/cOOSrRiYOWlVwkSq4KpirVKAqWJ9XBYPx4g5fMSXhcZ4Ib6yo2LplSoPTLI2TFHiAh3yxyMRHrg/WW0tRK2JHPLEbOz+vwPrgjIaJ5et+fl4QhDBrhR2FcufnBSk1nhI/iHNh7IpiEGbaCIM5eH5eEKXj+XlBEuoMIYIjTo1Vcg6x90RRNmOSXhKQEO5I46CmSfrF5W3Kcx2fKDghdLAtvneSXhKO+gpi4Jom6Zt7tJKDnu/Wwtyh3Lkbg6pw/TdTONoCx9e9GxMEIYQnrBtjlcYSq3CxRbjTN5/dsbWosr0swPzEr0x/MC/MtX/0hf3K5c1c8wJcVejUrmeYH1T/Rrm6bke06zS+69a2mIIYhDxBsJhN1biCQCJGE6rGFeSg5jgEhfmnXRx7ohydeUxfPa4kHyGGt2ox84UhAa8JO5AFJ4QOtsX01eNKslHfPgxbk8Ns7tBKDrp2mCdqnI/L/DSI4ywOVJacBONkfBykp2fFuBifFsenx3e7d5jOQb5xmP57ORxtgePr3mEKghCiE9ZhtnEewOQfzPc9mr7VdCLAv9m9dWvwr1s6EwDc1uXqlh3RbtH4bsG7x0s9s+q/Z63zT/ZLk4+tEf+0dtVv29+YP0lMLOh966V/9/ev945e+u5pb/pW2FO201ztsyvaPoTcQrClYBmLIImMHwXPHhAkoeZEBIfKi7BULpQ9UZTOTKn/AAJJQkLgb9WWLm7UUp470kTBCaGDbUv9BxBI0lFfQgxdkzFt7tJKDrrb+mQdftPFdz3RkZsv1kVRlnG2ynfVFcpcvathY3MrlLmECkfYTYUyF0KTIBAADRXKzqdsly0fWXzWgrXjKkQWmlEsG1ihzNVIKdjCKExSYH6QK7CjAmXw+NF9vnJkmmm3QJmtFpllfAXKeJ23+DqR2YVkSC89D2UaZWUaFk7xB3zxyMRBr0nOijyJodbu8wVromBsvaFL5oAvE5kM+Gbddz4xWzUyQbRXicxWumYlMl7jHb5GSipjPQPeoFCxhcsUH8dRGhUJ1MxDvlpkViNVH7skjngSrUbcuXSWAhwSesbE7GFhDA4MExoolrDzVQhJEMJkFHZk2cYqxMadSizZBxrfB/hhowtjVxSDML3XxvBRkKTblQFJEuqkJIYj1WUIDUcFUTZjZUCUkBCMSQOxhpUBvTjHVnuOJhYFJ4QO/mDDtzIgSkd9CTF0DSsDiC6t5KA392hiHSagXVTU1sARdm8XBUEIEQprF5uLldcvi0bXRV/R4cSSXabxXba2uxTEIKQIgrtsKIeWBJIxmS6Om6Ic1OyGoNCZk2NPlKMzf+kphxblI8TuVt3l4hA17TkWTxScEDrY7tJTDi3KRn37MGxN3rK5Qys56M09/kCb/yBvmVFbA0fYvbcUBCHEJ6y3ZB6AIEmp8ZRr2zFBDEJMJdgx8AAESRQRIwYegCBJQk0GCI40j8LCRbInStKZGfOdfyAKSIh2rbqxxW557Tn/QBScEDnYbsx3/oEoHPUNxMA12bHmHq3koLstAs5AgwUUOc/58lW+Ky8CZupFlmlh/ZFkETCTUOEIOyoCZkJoEgQCoKEIOHfJ32XLXw3RgkXATIXIGi+8X/MVATM1UiqnEAqTJM9cAvfYAjspAi7K0JY7Xta9z9eNTDItlwBz1SJzTGslwFydyNxCcqOXHuIoKSMNHPJ7wNeOzBr0CuA4ybQCW7vPV6yJitcp+hvwZSJTAdupg+HhkK8ZmRxaLADmKu2yAJirkZLGOE+ANyRUbN1C9b9FWcSFp/6XqxaZ0tqo/+VI3NhJ9wyu/52fEI0GxRJ2PukuCUKYhsIOKpmT7pKUGk+JH5O5MHZFMQhTZ4SxGTjpLonS7aS7JAl1yg/BkRUJNOkuSbIRk+6igIRoRxrmNEy6Z9F8inb2iQv8QBacEDnYVt436S4KR30DMXANk+6IHq3koDe3vjaD62szf7WxozVwhN3bMUEQQoDC2jFW0etfWX2tZJdpfJet7S0FMQgZguAtG+prJYFEHCZQXyvJQc1uGIoodRrlPVGQzuylp8BWlI8QvFt1l4u9Ppln+5YoOCF2sN2lp8BWlI36+mHYmsxlc4dWctDdVnQ4V66NWUzddPND64pVuquu5+DqRa65Yb2eYD0Hl1DhCLup5+BCaBIEBuDnkz9O/jD5Y329xuS/TX5rvPOfzBd+Ofkfk98Y12266jN7DvPSSt/vmW69Z48Dtkczz67gMJ/24jKMkjCJkiysT4OzH1dPOPi09tULO33f/OGl84arl8ffGf+7k96t7/7HnrXw9oDhzLRJfdJwAp80zG1Q5LIiwWlCFSZchchFRIJ1hCtMuBopS3MYhYnOoJ39XImd1JjEaZGFkdPS7vOVIxNfu1UmbLXIzOerMrlkS2zjLW/CzlLIjNziq0bmP5JdvvR05CrOCh2mziY/4ItHpjZ60UlWFllWAlfc9vmCNVEw+kGxjbi1FLYieMAXjEwT7EFFrCMdZs6llkO+amTqaK/+hK10zfqTS8/B4XnAuO0JGHf4iikpj/VEFGUSpXmoSpfwii1cqBwlUkUUKaB4ZshXi8x9pHKU523rbS1FrYgd8cTWg6jxSVLGZ1FQFNE4UCcqDo7y7DQ4zZIyUYkuj4p5dgQHtZ5RPXdgC12GnSkaJpav+3UQQZBVX+DrH+TYmHksXbKtZwfTnS9xzFcpgtVD6oanL3/71cNvffe1XhwZN2q+VJRpnDlOqEvV/MddGqvNFkPq618erw7XWHflSPaSxvcSYWgsNH69+4qrgXZFG4gwMdrGUFeQRGY1BToST5KEOqGL4VBFHJbOXtkTZelsSSWOsiRUzt7alyUkZALSKLFpUWVxyEXmObVEFJwQO/jjH7hbD2XpqG8hhq5pWaW5Sys56NkRykdRdqaPo0CNozhQZZIGR9lJHhS6LKOz4vhUL8bonTpVZ+QyTlVT2wLH171TFQQhxCesU2WV0SDtrNxF4a6KnUvXg8daOR+2HdE+0vg+wvtUF8auKAYhIxDcZFOJjiCQjKl0cdwU5aAmMwxFqoC4vCeK0pmj1HFYaBffviwfIV636if1wnxoj5+UBCdED7afBDv1UJaN+gJi2JrcZHOHVnLQtZvM1EmeH5+a74iLwp7GnATj9PTI/K3xSXyUjU8KfXy3ezfpnN41bjKjtgWOr3s3KQhCiE5YN/krY97eNqaudoPGjt3rza2g/Wpt6uwkpp1DfDT9iflKXVDzifnmz6zBC8wvD2oTOPuuB+YPnsy+y9U6O6Kto/Gts7aPE8QgRGKCj4O38QmiiDi4CDgS4KYoCjWHIEDMPwksJO6JonRm4rIynB/0etnESfIRwmSrJm5x1FrmOTxPFJwQOtgmDuzUQ1k26guIYWsycc0dWslBb+6pCnnofACMicupbYHj697ECYIQohPWxHHPVBCk1HhKvBk7B21yoPVs5e53v/Pq8avf6pnBUf35a+Oz01713W+ffqeXRD3IEu2KtgshRLfi7gRRhNydc4B4U5SEmlsQHGmehSV0SoMgSmfmLknSMHOWg+/LAhLiZ6vuLl+Ygdzj7iTBCaGD7+6SJNTQRjpJOOoriIFrsnfNPVrJQZv/fcOSz4tsrWv7us/GtbuxzhmZjIEDTv+qafNIr9J2tLGuADfWMfWuxpA2NtZN7tWeazaJVu+0e7de3vxksX46fac3+bJeTv2+sSm1kXFR7bCpFI6KtpnOJfEFtkRNksiUt8uWh9xRQHBmTeunTKHITQR43+Xbf8bUSCnGRyh0qttjq+tk65nnICuubGReoO87SyJI7df4apGJgbrvrDjfd1Z49p1xVSPTA8leYh+NA75sZPyn7ziDtPb5WjVRK/rpsO23tRS2InjAF4xMDWznrfM8VNBeM65oZJqg7TWDA8VtvlKBvWbF+V4zMEjc4SumpDfOAwE1csWWLLPLDNI55OtE5jjy/rJiaylqReyIJ7YeS5hvOc5jHcRHx3GgojMdFCdRGcR6XMbJaaSOy5MZDzi28wx2ueM7cH9ZScPE8nU/RS8IQphiwg4R/8EM+T4z48EHk/t2y5Kdv/7cTl0DdRb2TI9v2joMF/yOKLzGw689TBPEIMyW4Ydz0x9N33KhvCiKIjTRHjlrD26KolCn+TAgLoo9UYrOJtlj0GrtywISIiBpFNQ0yV4upmRLzyS7JDghbLCtPtyrh7Jw1LcPA9c0yd7co5UcdG3QIp2dFelZEhwlKgri+PTMfHZUmr9QjtVxepqlyfHd7g0asK0qj6htgePr3KBJghDCE9agfXg+Mz/9yTO76b9f7yN/PLk3/cF5ecH0Hbt96ZN6D9Vst9SvrMOrtzjZWf8n9rQ5u1Hqw8lHkw+C2P2+74i2ksa30rpOThKDEJLxTq5pYl4SSMTPgbvlJUmoCQXBAdg5SYrO7Bxs5kTxCNGyTTOXL25ByD33WoiCEyIH28zpOAsLwMyJwlHfPQxcg5lD9GglB93t0cPOwbGxZ7GHrojKVbqrrpDg6kUugWHdVcsVElwqhaNqo0KCK1GTJDLl7bLlIZfBWjRiTKHIpS+KwQIrJLgaKUtICIWQdWKqu+IKCbZsZF5ot0KCrRaZGIgVEnm8rJDIY7hCgq0amR5IdhL7aBzwZSPjf5sVEmytmqgV/XTY9ttaClsRPOALRqYGvtP2VEiwRSPTRHsVEmyl7VdILIPEbU+QuMNXTElvnAcC</t>
  </si>
  <si>
    <t>rpDgSu66QoKtE5njqBUS5olYiloRO+KJ3dgJ+BKqkMgTGiaWr/sJeEEQwpQSdoh4VRPwgq2k8a209nhOEIMwjdbiuE8QqOMJeEES6iQgggMaRQpSbMIEvCQeIVqSRkxNE/CLm+Jyz9V/ouCEyMEfFvgm4CXhqO8eBq5pAr65Rys56M0tdy3BaoqU2hY4vu7NnCAIITxhzVy75a6S8BoPv7ZHE8QgRFq8R4PLXSVRRNwZXO4qiUJNERgQF8WeKEVn9sxX7ioKSIiArRq0dJHOwcuwDmTBCWGDbdB85a6icNS3DwPXZNCae7SSg+62QiJ29qnxXMqHF0ereFdeIsHUuxo0NqxEgkmlcFStlEgwJWqSRKa8XbY85DoY3oY1TpUxhSLXvvAmy1ciwdRIWUNCKITcE1PdVZdIcGUjE0PLJRJctcjEQC2RUOclEuCVP7f4qpHpgeQnsY/GAV82Mv63WiLB1aqJWtFPh22/raWwFcEDvmBkamBbbW+JBFc0Mk20WCLBVSpQIqHOSyTAIHGHr5iS3jgPhKdEgim58xIJrk5kjiOXSKitpagVsSOe2I2dVY8jsEZC0zixgN1PqwuCECaVsGPElqfVBeE1Hn7tcZogBmF+DD+e80yrC6J0Pa0uiEKd2MOAuCj2RCk2Y1pdEpAQAUnDoKZp9cXlW7nnNjVRcELYYHt977S6JBz17cPANU2rN/doJQe9uUWsxqFBhQ8ZtTFwgN07NEEQQnzCOrSrqmIVbCWNb6W1rZwgBiEm461c49S8IJCIoYOrWAVJqBkFwQH5OUGKzvycx81J4hGiZatubnELV+65Vk0UnBA52G7OW8UqCUd99zBwTW6uuUcrOeiOiySgGTTvvSJxvIp35UUSTL3IVTCsvWq7SIJJpXBUrRRJMCVqkkSmvF22PORKWItOjCkUufpFcVhwkQRTI2UVCaEQ8k5MdVddJMGVjUwMLRdJcNUiEwO1SCI/L5IAb8m6xVeNTA8kP4l9NA74spHxv9UiCa5WTdSKfjps+20tha0IHvAFI1MD22qXZVhkLs2HfM3ILNFijQRXqUCNRH5eIwHGiDt8xZTsxnkePDUSTMmd10hwdSJTHLlGIt9ailoRO+KJrYcSqNl6ywOO7TyDW/b4DqyR8F0o4uDEAnY/Ay8IQphTwg4RW66REITXePi1h2mCGITpMfxwzlMjIYgiMqXuqZEQRKHO62FAXBR7ohSdzal7ayQkAQkRkDQKappVLxZzsODdaAey4ISwwbb63hoJSTjq24eBa5pVb+7RSg66dmjHOh2nxTgOiqP0NFDZWRmMi/gkKI/PotP0ND45yo/uXoFDg2okSmpj4AC7d2iCIIT4hHVoz9RIbNvaht9P/mcQ6VkFRJJH0eSxexp3RxRV41HX9mOCGITAivdjjdPrgkAiriwOI+1CuSmKQs0LCBDIlQlSdOfKVBRq5QLclwUkRL1WXdnitqzcc/+ZKDghePBdGdirh7Jw1LcPA9fkypp7tJKD7rjWIQm/6QK8nhTA0bGxLoqyTNJVwKuuduDqRS5nYY1Sy9UOXCqFo2qj2oErUZMkIuTZ87C3e2lv+tO6B/48eWC8z59M+355rVfdiBLzu5VSX6Bwl1IBbL5yrzZai5lJZ0fuslsJubLWnivkCkUup5HcHlR0wdVIWZZCKEy0S94eW14nVRclOGfGlo1MUe1WXbDVIhOUr+oCr/MWXycyMZG87CXhiQYrLdjCkbmHXmmhI7Cd+3y5migXu6jqkjngy0QmArbDh+LCIV8yMiXQKixST4UFW+maFRZ4jXf4GinJi/MAwLGgYouWqarINdi+Q75UZBYjFVa4JI54EuuxCmpi31KAw0fP+Jk/hIzBQWRKI8Uidj5dLwlCmLjCjkLbLaiQhNd4ePxI0IWxK4pBmIPDD9XgggpJFJGpe7igQhKFOnmIAElCcNQnCNLd7L2npkIUkBAESSOehtn7YnH4b+E5zlkUnBA52N7eV1MhCkd9ATFwDbP3iB6t5KA3+NwJE7lAm6apzYFD7N6mCYIQIhTWpl3RyROSraTxrbS2nxPEIERlvJ9rnHoXBBJxdeDJE5Ik1JyC4EjyULtA9kRBOjN1HksniUcImK1ausXBU4XnKDFRcELwYFs6j6GTRKO+fBi0JkPX3J+VHHTH5RgpaNGALVhzQLUKeOXlGEy9q0Fjw8oxmFQKR9VKOQZToiZJRMhrKMdIxcox6i6/P/szsByD2UrIVbgWPSFTKHLtjeL14HIMpkbKihZCIRCL9tj6rroegysbmaNarsfgqkVmqNbqMbg6kZmJZGUvrWwmYQmVY3B1I3MPvRwjzhJPOQZXribKXWcpdsCXiUwEbH/vKcfgSkamhBbLMbhKuyzH4GqkJC/OAwCGgoqtWaYaI1GppxqDKxWZw9qoxuBI3Nxp/tRTjQHsWYBIsYjdT/MLghBmrbCD0Kua5hdsJY1vJfyI0YWxK4pBmKlrcUgnCNTxNL8gCXWmEcFRhCU0QhQE2YRpfkk8QsAkjY2apvkXu/QKz75LUXBC8GAPAzzT/JJo1JcPg9Y0zd/cn5Uc9AaX16Zw3UbpLyR2NAcOsXNDJwlCiE9YQ9duea0kvMbDr+vTJDEIoRbv0+DyWkkUEYcGl9dKolCzBAokT5wke6IknXk0X32tKCAhCrbp0sp4ntVnn7jAD2TBCaGD7dJ89bWicNQ3EAPX4NMQPVrJQXdcjqFA55V6AfUq4FWXY3D1Ihe9sMap5XIMLpXCUbVRjsGVqEkSEfJ85RiTP96IlEw9xpfmO96yx2MsOheqyOA2FHIhDm8Lm6bvuEKRy2940+epyOBqpCxqYRQC021ceVdckMGWjcxS7RZksNUic1RbBRlsncjcRLKzlx4G6Gk44OtGZh96QUYCN3OfL1cT5a6zGjvgy0TmAbbHhwsy2JKRGaG9ggy20g4LMtgaKbmL9QBAT0DF1ixTkJHCzTvkS0XmsBYKMlgSN3f+XsEFGaWmkWIRu5+/FwQhzFxhh6Etz98Lwms8PH4o6MLYFcUgTMLhB2qe+XtBlK7n7wVRqLOHKJASmr4XBNmM6XtJQEIQJI13mqbvF3vvSs9eSlFwQuRgW3vv9L0kHPUFxMA1Td8392glB73BdbPKU2bhrxB2NAcOsXubJghCiFBYm3ZFdbOSraTxrbS2nxPEIERlvJ9rnHgXBBJxdWDdrCQJNadgOBJoZ6UkSGemzmPpJPEIAbNVS5cvDAB48e+BLDgheLAtncfQSaJRXz4MWpOha+7PSg6643oMDVo0f2Fwtgp45fUYTL2rQWPD6jGYVApH1Uo9BlOiJklEyGs4HsP53Oyy5SNXx1o0a0yhyDUxigmDqySYGikrTRiFURbmLoV7bIXdFEqUYZG5dO/zdSPzR8uVEly1yOzRWqUEVycya5BspuMp1jqMnA/EAV86MjUwiiXiVHmqJbh6NVHvOkulA75MZD5g+28wNhzyNSNTQ4vlElylXZZLcDVSkhjnCfDFg4otW6hiIoliT8kEVysymbVRMsGRWI8nUPP2lgIc4nnGuPxhHlQykUb+nQWXSLGIXc/Fi4IQppawI8VWSyZE4TUeHj9ac2HsimIQZsnwozawZEIURWRyHSyZEEWhTvAhQMowi1IXyZ4oSWfT656aCVlAQhQkjXz8E+yGaTYhO//EBX4gC04IHWyD76mZkIWjvoEYOP8UO6ZHKzno2qfhLg/v3qdBNRPpPKQRmgOH2L1PEwQhRCisT3umZmLb1jr8fvI/g0jPKiKSPIomj91ztjuiqBqPurYrE8QghFa8K2uYSxcFEvFmcRhpF8pNURRqZkCAZEVYFk6UPVGU7syZikKtXID7soCE0NeqOUsXqRy+700WnBBB+OYM7NVDWTjqK4iBazJnzT1ayUF3XP/gnE01Zku58fIizXQRwzOUOLUUE4WpfmDrRa5jYb1Su9UPbCqFo2qh+oEtUZMkIuRNfj754+QPkz9aW/qVyX+b/Hby0eRP5gu/nPyPyW969ZkRn5mWPj814n7PdMG9ycf2j6bv2r9Vf1cvLsMoCZMoycK6bMIWUQSm+z6uv/3z2YkTz3Tg9Cfme35ufv2ZccIP6snL+5NP7Ldt2/rhB+Y7H9SPxBe9pDbL5ss/qOc337J//sh8x/fr58M+OPa6kfd68+fI/Oi7d19xtfwuu+WRC3Utmk2mUOTqHMlEAoUbbI2UNS+Mwtipb4+tr5OyjViXoV2hvCx8ny8cmffodRtxWQJbyr7GV4vMe766jUuuxDbe1syUWGWQF7nFV43MfiS7fKm5cx2VYeE+8oIvHZniOFUcZVkAFyX0+Xo1US/6KbFtuLUUtiJ4wBeMTBP8EUWehrm7oIMvGpkyaAUdCRgwbvOVrlnQcekxODwPFrc9weIOXzEl1bEeiDKO0zBzH4jBli1V3gEHiSFfKzLnkco7nrdtt7UUtSJ2xBO7uQsImXuEaEa0msaJBex++UAQhDCHhh0Sr7V8IIiq8aj4QagLY1cUgzD51+KIThCo6+UDQRTq3CUGJNbAxeKiJB2uHiRh4fRa+7KAhMhHGg41rR7oxVwzfByGLDghgPC9vm/1QBKO+gZi4JpWD5p7tJKD3uAS3CxMXI1hnFlGbQwcYPfOTBCEEJ+wzqzlAlxBeI2Hx3u1yfuzpRfjcmZHedR7Juez+/cmD+tZ+0d2Xn72pd+bTx/bW8Cnb81+M/8r9je/nHwZ5FFv8pFpui/nzfZg2WyL1YLJ53YJYXFotfW+9t9+5GrPXdH2JMR8vGn0VAILoojYRU8lsCAKNVkhQMrQybEnytGdWYziMHNOIe7LAhKCcatmMVtYi8xjFiXBCYGDbRaTMobrgCXhqO8fBq7JLDb3aCUH3XGpiXNHurF/wEkic7x8Fe/KS02YepGLbVj31napCZNK4ahaKTVhStQkiQh5UqUmicyFKU/MP20n9JZ21NW8u+zmRS4U4o1k4+wjUyhycRBvE331JEyNlEU2hMJEuwfde2yBnRSUFPaKUqighCscmd1aLijhqkVmN2pBSX5eUAIe7nWLrxqZ40im+NIzHalSAb7/gC8dmcjoBSU6Sssw1y65fb5cTZSLfkhsE24tha0IHvAFI9MEe9igYlWEyvkaHvJVI3NGiwUlXKUCBSX5eUEJGCzu8BVTch3niYgjpVUcls5Xr2LrlqkoybWGosSQLxWZ88gFJfnWUtSK2BFPrFV7NtYnZoSa+Q+ItDzgiNUzZGePWsGCkoLGiQXsftlCEIQwU4Yd+Eqd4f3ryX8PzMjud4GO7Pe5j/IWbSyNbyzCYPUDu5hhBqP3TBvNNiE8u3dh2YTPjBPtEGzyFGzX+R/XLXsP3aTbvXox6XybxBfbMzEPLu6TuD//V8PFj9d1iVBol1fsxZ8P7IJNPdlhtNtlmvt2zWXyZ/Odz9UTIg/tCswS62O7z6JWbadIFveH3pt8EdpVr6ezJZ5a9xe9g+vVcPdO7/DOYPBiL/v//Jdcf7VX/6ERbcby9+sfYh6keu5lRYmBDV3PzK7oM0OYkW1xBC4IJLKgA52bLkpCnU9GcCR5mEMDekGSzlZ0POe6SOIRshRp6Nq0nlMsZv8Lz3qOJDgherAHZqlSGq7+kaSjvoAYuqYFneYureSgN7j6Jwerf0pqY+AAu7fRgiCEAIW10S1X/wjCazw8wRb/3GsUZy5x4RDDZ43hneDW/xlE2f8Z5TrYqYJ/+6L5vv9uGurTczv6qPaKD8yPTaK6yuex9Z5JMH1nZh1rr/yk93yv6NV1M6ZhJ1+GxuS6mndXtHkJOQDvID3FQIIoIt7RuQ5xU5SDmrgQFImtlXGR7ImSdOYcvbVAkoCE0NyqdywXRqP0eEdJcELcYHtHpYCdw4eybNQXEMPW5BybO7SSg+64FMgZU6+n89MPILxiFe+qS4G4epHLpFgr13IpEJdK4ajaKAXiStQkiQh5UqVAqVgpUP2s3J/9GVQKxG1e5Bov3kY2TURyhSKXdfEm0VMKxNVIWR5FKCyy0Bl199gCr7wUiC0cmd3aLQViq0VmN2IpUBwtS4HiCC4FYqtG5jiSJ760aB7pMglz4GwZtnRkIqOXAsV5ao9KSl16+3y9mqgX/ZTYNtxaClsRPOALRuYJ9rAhVkURpkAtEFs1Mmm0VwvEVtp+LdAyWtz2RIs7fMWUZMd6IpIyNqEi0S7dFVu3TC1QktmSQXeYGPK1IrMetRjIPBpLUStiRzyxm7uKAYwEzcgVOKsf4sQCdr6KIQlCmCrDDn3bXcWQhNd4eNLw8y9oFUOyeQmzkfjhJ7yKIYnS5SqGJAd1EhVBkZUqVC6SPVGSjVjFEAUkhGbSiK1hFSNe3IMTe242EgUnxA32cMSziiHKRn0BMWwNqxiIDq3koGvnGOnsrEjPEn+tTPfOEah/iRNqY+AAu3eOgiCE8IR1jlJl5B9OPpp8EMTu2eAd0VbS+FYiWEx0/fhapeLLZvsLKPN29eyuaM8SshTe3TYurggCiXhcsMpbkoSaZBEcpQ4VtFYjSNKZy4WrvEXxCEmkVY+bLCxR4vG4kuCE6MH2uHGU5GHiHLocytJRX0AMXZPLbe7SSg6641od5+KE8a2pF69cxbvyWh2m3tWosWG1OkwqhaNqpVaHKVGTJCLkidTqTP54I1IyxTozB/v0giCoXIfZwshl2BYdJVMocuWV4hThch2mRsoKJkKhebacEwZ7bIFXX67DFY5McC2X63DVIhMctVwnPS/XAa+lvMVXjUxzJGN86ZmO0ygPS+WSfsCXjsxl9HIdndiTe5xy+3y5migX/ZDYJtxaClsRPOALRqYJ/tDBW63DVY3MGS1W63CVClTrpOfVOmCwuMNXTMl1nCciLcpSh4UzAVZs2TLFOnmhoSAx5EtFpjxyrU66tRS1InbEE7u5Ky4lWKujaJxYwO5XXARBVv2Ar4OQQ9+rWnERbCWNbyXCOPVvKy7IFRfBniXMmbY4PhYE6njFRZCEOuGL4EgKwG3siZJswoqLJB4hiZAGlk0rLmoxPQ/eg3ogC06IHvxhk3fFRZKO+gJi6JpWXJq7tJKD3uCK9BKsK9LUxsABdu9yBUEIAQrrcluuSBeE13h4gnn9y6pIF2xeQg7AO0hPRbogioh3hCrSBTmoiQtBkUQldK6OJElnztFbkS4JSAjNrXrHxfWdsedCVlFwQtxge0dfRbokG/UFxLA1OcfmDq3koLut1UmcfWq8YObDS6JVvCuv1WHqXY0ZG1arw6RSOKpWanWYEjVJIkKeSK1OdSPSxlL+43J28qF1kPfrPn5k/u+BnYk01tya9y96iZ6+Y/9T88PHf2u/o1c/Dvfqv20n8v4w+bj+dx9fcKbG6H9qnO/bRsz8i/UMrvkbn9nJ2D86H/pddtsjl2fxHrNxlpIpFLkii3eQvioepkbKyiZCoV0adAncYwvspIpHFWUYQ6aPKxyZ+lqu4uGqRaY+ahVPdl7FA974eYuvGpkASYb5cg2EiaZhoV3SD/jSkVmOXsUTx2VahsoZKPp8vZqoF/2U2DbcWgpbETzgC0bmCfaYQkcZYEAP+aKROaPFKh6uUoEqnuy8igcMFnf4iim5jvNApFGSROF8Uv7ykIspW6aKJ87LCAoSQ75WZM4jl/FkW0tRK2JHPLEbu8BhnyAXpxnUeu8Zu8yJBex+gUMQhDCLhh0Vt7zAIQiv8fCEken7szG+HTrW1TQG9M+z3Rl2cGgXKh7MSl9mX/q9+fSxHQaawWj9m/lfsb/55eTLII9s+c3bttKmbrYHy2ZblP1MPrdDzMUWkF6S1wsfj1ztuSvanoSZSfxo07OiIYgisqIRhZHTVdwURaHOqSJAdJjmqYtkT5RkMxY1JAEJ4Zg0RvPOgVumxRw4eI/rgSw4IXSwByBJGQNlToeycNQ3EAPn7dFDTI9WctC1XSzL8uisOD0KTopMBUpleVCqsyg4NgPBNB4fnUXj47tXYBehehjvpVuuxsABdm8XBUEI8QlrF1c3xgbG0MzmzD8/d00X7wS9P3dOs5rvD41N+p9BFDunUXdEG0PjGwNvH10Yu6IYhNCLd22NawSCQCLeDa5kFiShJg4ER6bDDFpyECTpzLqpNDPm1AW4LwtICI2tWrfFhZKx545QUXBC/GBbN7hXD2XhqG8gBq7JujX3aCUH3XFBCjR3V3rx4lW8Ky9IYepFrsdhvVTbBSlMKoWjaqUghSlRkyQi5EkVpNgjZH5t/uLDunb5nvkxdgb14vTf0jv3r995oWc+/9ze43Tf/NGfzc+3s60/m/64npGcPx11mcq89vpBPd1oZxZ/Uv+Ve9uLSUXzc+q5288mD+oLoey/8H8Mbu7e2e7F0fSdOLJlL9t2E6EtjPl+/YDdm8yvjYLKYT6sZz8f10/kvZmb700e9mZl32/M1E3f7s1+pP2tq9d32b2OXOJs0eYyhSKXNSn2FS6FYWqkLA8iFAKxdY+t7+orYbjCkTm35UoYrlpkzqVWwpTnlTDghZe3+KqRmZdk1S8tcJdZApQ8HPCVI7MroxAmM7mndE6P9flyNVEu+hmxTbi1FLYieMAXjEwS7LGMtw6GKxqZMFqsg+EqFaiDKc/rYMBQcYevmJLoOA+EsmcsJM73rmKrlimDSVQChYghXyoy35GrYMqtpagVsSOe2M1d1gCmJ6+nifeCrcucWMDOlzUkQQhzd9ihuOyyhmRjaHxj4IfHLoxdUQzCtGR74z1JoG6XNSRJqJOqCI4iLIHhoyTIRqxqiAISIiNpqNSwqpFE8znwBLxM9EAWnBA+2CMB36qGKBz1BcTANaxqIHq0koPe4PrlGCpISby3YLkaAwfYvXMTBCHEJ6xza7d+WRJe4+HxTm3D65cl25MQ8/GWEa5flkQRMYtw/bIkCjVZoUDyxEmyJ0rSmV301S+LAhLCcat2cXGrZOK5JlQUnBA62HbRV78sCkd9AzFwTXaxuUcrOeiOi2AgA5h48ZJVvKsuguHqRS7FYf1by0UwXCqFo2qjCIYrUZMkIuRJFcGo81NZetPv10f9fV6XqzxTdGIPjLaFLz8Kt+0E6h96k1/FdrBZV6pM3zG+cl6z8vfPl/PilR/Ubv6tXpSY37xZ/8j79TTt0159ZPZbs0dmct8I+OXsh8+rVuaHuLzbs/O6db3KD+bP24NefQ6hrZqpz7YOXZ22y+405PIk3qA2zmkyhSKXJPH201PDwtVIWdpDKFRxFiapdmncY2u88joWtnBk2my3joWtFpk2iXUsSbKsY0nAyyBv8VUjkyfJbV8ynlGaRTrUzrx/wNeOTJH0SpYiTVQSFsqlt8/Xq4l60Y+JbcOtpbAVwQO+YGSuYI9IfKUsbNHIvNFeKQtbafulLMtocdsTLe7wFVPyHeeBSOIoKwsgk1Rs3TLFLHGiisyMbJxhYsgXi0x71HIW82wsRa2IHfHEbu6iSAKWs6Q0Tixg94sigiCEWTjsoLrlRRFBeI2HJwxsN3xRRLA9CTOb+DGnZ1FEEKXrRRFBFOqULAIkzUOVQUU0giibsSoiCUiIx6RxWtOqSLqYQwfv+DyQBSfEDvYYxLsqIglHfQUxcE2rIs09WslBb3D5cwIW0ShqY+AAu/eLgiCE+IT1i8Llz4KNofGNgfePLoxdUQxC6MXbtsalAkEgEfMGlz8LklATB4JD6TwsNFTSIsjSmXnzVkBLAhKCY6vmbXGhYeK5o1IUnBBB2ObNWwEtCUd9BzFwTeatuUcrOWjzv29cXHSxpuzrPpfWco1L6uI1/kx7ePMoX+XtqMYlVmCRC1Pwahhpo8ilnif6oi53+cRWLNjs/HD6xvRde0qIPd3DfuGRvVWxPhTkoS2WMH9six5mpsv+2cxw1Xcv2jvF709/5gLfYYMrHHgrdTBMiZokkSlvly0PuYpHsHGPnaOlF9kKkUt2FF8Gl3owNVKWvhAKner22Oo6KfKAb/lmy0ZmDXqJR5ZB0zpf46tFZg1qiYc+L/EA7xC8xVeNTB0k94l9NA74spGBn17dAWnt87Vqolb002Hbb2spbEXwgC8YmRPYxjzRcRS6z0445KtG5glaaQccKW7zlQqUdujz0g4wStzhK6bkN84TAb11FVuyTFUHpHPI14lMcuSCDr21FLUidsQTa9WeqdOjMsvGwZH5NYhjMzIsorOjIIp0pLOiiEs9T4Pg0M8zGGYP/8CCjozGiQXsfoJeEIQwB4UdQC4LGmZjxAfTt23t+/nGidkc/Wfmk7en79SF7I/rb30yq2pYTOL/enaMpD3jsf5BsyoGu7nCFkp8Nn374pc+nPxy8l+DZ4epky+eu/Wvhtvng9PgfHT61e3e5M/1QZRP6ntX7SGRb9b19k/sZ2YA/JNeHMTbevpD850fzWr5bRlGYL7lvvmr80WF7Z7aTmPzT3zq6rod0a7T+K5be3wpiEGYDMSPQz1VIIIoMgsJLo6bohzUKUwEBTSoFaTobAHBM/iVxCOEbtIArmn5IFtMNoM3Qx7IghMiBnuUkhYF1K2HsnTUlw9D17R+0NyllRx07S31aZmfqkIHx6dncaCOjrKgHKvTQEenJzpJsrOjk3m3d+stndOZxlvm1MbAAXbvLQVBCAEK7y0ve7nZVs3ZosRic+R88aE63On9q71/db1XmX/49LXe9M2esXz3pj+uv80azcd2c6b9EffNp9F2andvulpqR7SlNL6l1rZyghiEwIy3cvCSgiCJjJMLI+da5U1RFGo+QYBAZk6QYhPMnCQeIVa2auYWl/klnusZRcEJMYNt5pIo8pg5STrqy4ehazJzzV1ayUF3fL6JcuEZe+a/wyhdxbv62g+mYOQCHtZeXUHtBxNc4cBbqf1gStQkiUx5u2x5q4FXsPaDqRC5pkcyYGDtB1MjZW0MoRByVkx1V137wZWNzBot135w1SKzBrX2oziv/QCv67vFV41MHSS3iX00DviykYG/1doPrlZN1Ip+Omz7bS2FrQge8AUjcwLfiOuoDEun6kO+amSeaLH2g6tUoPajOK/9AKPEHb5iSn7jPBGe2g+m5M5rP7g6kUmOXPtRbC1FrYgd8cRu7vw8MJ4yA8CSxokF7H5+XhCEMOeEHUBe5fy8YEtpfEutPZwTxCDMtbUx7BMk6Xp+XhCFOkWIAIFGkYIUmzA/L4lHiJWkEVPT/Hy5mMwFrx88kAUnxAz+sMA7Py9JR335MHRN8/PNXVrJQW9wIa+Cii3SiNoYOMDOzZwkCCFA4c3c3wp5Z02xI9p1Gt9167pLSQxCpsC7S7iQVxJFxl66OG6KclDTG4IC8JaSFBvgLUXxCKG7TW+ZLu7NSz03IYqCEyIG21t6C3lF6agvH4auwVsiurSSg+649kOH33QBGr+YuAFjXRRlaZpmBfDKqz+4gpFLeFi/1331Bxdc4cDbqP7gStQkiQh5aW/609lRv6GxyeYttL9cmFB1TLjunp2d/vvXx73D77x6dvraay+9+sr4W70ojnuHtoOK+rNef/z6d79jvn740iunvcM7g+1ebIbjvf/YM6PynrHkSai1nXVtnJwNix40O7vLbkbkiiTeUILTlVyFyNVHgk+Eq1S4GimreAiFidLusfoeW+EVV6qwZSNzXLuVKmy1yAznq1TB67zF14lMbCQ3jH0YDviykWmJXpsSZ0mU58CFKH2+YE0UjF2Gdskc8GUikwB7jKBilYVR5lJ9yFeNTAy0spSyNHYSKEthK12zLAWv8Q5fIyWFcZ6BOIpNKEvD0unRK7ZwmXKURKVxrMMCqElhi0WmM1JNikviiCdxcxcv7BAPGo4qGikWsfvlC0EQwhwYdjj7t+WLRdftiHadxncdfrQ7/YHtBTOstfN3PdNqb08+toNWux4Quhh3RRkJM5X4oahnbUMQpdO1DUEO6vQqgiIpQqVdJHuiJJuwviGJR4jtpBFd0/rG4lTs1HPOuSg4IWqwxy7e2hlROuoLiKFrWt9o7tJKDnqDC6F1mID2M6M2Bw6xe/spCEIIUXj7eWWl0JItpfEthXd7k3+euz0bzS64PWCyfleUkBC18V4PXnYQJJGxemCVtCQKNdkgQBJtl7acs357oiyb4Pck8QjBtFW/tzjFLPUcTCcKTogcbL+XFj6/J0lHfQUxdE1+r7lLKznojutZMtDBAZv25oDxKuDV17MwBSOX/bAO7ArqWZjgCgfeSj0LU6ImSUTIMwb5j0ER9iZ/MD3xmfF/j2ZlLLZ5bW+Ztp/+YPquvc3xsb3u0Xzpvuka26H3rtnbrh/Ul2M/rWcK5zdi2zuxfz75aPKnyR8nP+9Nfjf5w+SfJn/a7tXded/+6a+ttTQ/8gvzxe/X92u/Vc8LP7G2fNvpuldmc80/Zr7vrXoq+Mf1M3Kvp4LMU/rCbPHVbCJY+sJUiFzhJHlLsPSFqZGybohQqHSYuwTusQVedeULVzYyG7Zc+cJVi8yFrVW+cHUiUyDJN2MfhgO+bGQCo1e+pFES5WEOFb5w9Wqi3nXWugd8mcgUwB5MeM9jYatGpoUWC1+4SrssfOFqpCQwzjMQxyqPsjAqXbortm6Zuhel09i0sXZpHfK1InNZG2UvHImbu+6QwWUvCthmApFiETtfd5AEIUyVYUe9V7juINlSGt9S+DGoC2NXFIMwRdjCwE6SpOPFBUkU6swmAkTlYZQ7p8f2RFE2YG1BFI8QMEljpIa1BbXYWKk8e2VFwQmBgz8c8NWSiNJR30AMXcPaAqJLKznoDS5lzuBaEpVQmwOH2L2nEwQhhCi8p/tbKfOsKXZEu07ju25tkymIQcgVeJMJVytLosi4TBfHTVEOaoJDUOjQaZX3RDk2wV9K4hGCd6v+MlmYkcTjLyXBCTGD7S+9Z7GI0lFfPwxdk79s7tJKDrrj2hXnmqjxi6kbb37UTLaKd+WVK1zByGU7rN/rvnKFC65w4G1UrnAlapJEhLzJzyd/nPxh8kfbuF+Z/LfJb+uKkz8Yv/w/Jr/pGbO7qGd5Ov1hbb3v92zRirG55o+m79q/VX9XLy7DKAmTKMl6z9W9+XkYF18Ne5PfBTnzdJciyqLe5E+9Wy/9u79/vbfz6ivH3zl9vT7XpaejaPqOtvXVb4W9ZFvXp7Vsr872frGY7f2iF237TnThdgdyTRNvTOHZT6ZC5PolwW/CZS1cjZRVQYTCJIky6EgXrsROClviKFROG7zP143Mle1WtrDVInMl8fYhlS5vH1IpfPsQWzUyYZI89qWHOo3M45E5vckBXzoy5dFrXWJl/t2yAI95YSvWRMXo58S24tZS2IrgAV8wMkewByJxnuWhcnrAQ75qZN5or+6FrXTNupdLz8Hheby47YkXd/iKKfmO80SkZriV6DIslUt4xRYuUwaTxEWuVB6mzgdjyFeLTH2kQpjnbettLUWtiB3xxG7u8kkO3UmkFI0TC9j94okgyKov8HUQcjD9t8WTRdftiHadxncdYay97L1PbCvb5gjMLw/qNrpvWvFN02q2r2a9pJOit/vd77z62uvj7/Suf+tb33n1u6+c9JLItogZUX9ke77+KQ/sQNcMyk3bvmN/sC1s0nW7+bYdSzYfYQIWPzb2LNoIonS6aCPIQZ01RlCkRZhF2oWyJ4qyCes2kniEvEEaUzat2ywOJFGeM2ZEwQlhgz9cipJIwws3knjUVxCD17Rw09ynlRz0Bhd759AFTfNDswiNgQPs3tkKghAiFN7ZXl2pt2BLaXxLEYzkhq+mCLYnIUXgnSW86iJIImMs4ZpzQRRqYkOAJGkShzoG9idLwmyCu5TEI8TuVt2lXjgR7XGXkuCE0MF3l9pXdS5JR30HMXRN5rK5Sys56NpcZuokz49P0+AoLopAZToJxqlxo6ocn8RH2fik0Md3r8BcOoOwMZcZtTFwgN2bS0EQQoDCmstf1cfwPalPOvmkdk3fnNlI+1VjnT6ZT7/dm817zjxn0ySd/S5X6+yIto7Gtw7eULowdkUxCMGY4OOAueIXRVFEjFwU2pXuyyg3RVGoSQQBkqZRWDrD4Z4oSmc2LitDrVx8+7J8hDDZqo9bHGOnPCcTioITQgfbx4GdeijLRn0BMWxNLq65Qys56I5ru53Hwxhflnvx8lW8q6/tZgpeDRp/ebXdTHCFA2+ltpspUZMkIuRdvmXTJXiXLXg1EAtWPzMVIqvY8LbMV/3M1EipBkMo9NxnyVV45cXPXN3IZNJy8TNXLTKZUIuf8/Pi59xT/MxVjcwoJAt66ZnWOg+V048d8JUjUwKj9tl/wyVbsCYKRj8lthG3lsJWBA/4gpEJgu3S4zxVYeSMdod81cik0WLpM1epQOlzfl76DEaLO3zFlGTHeSJUouMiBs7YrNi6hSqf/RdfssUi0x658DnfWopaETviid3cGfwCLHwGzjyEOLGA3c/gC4IQpqawI82uZ/AFW0fjWwc/1nNh7IpiEKbhCCNAeAZfEKXrGXxBFOoEIgIkzcLcOW+2J0qyERP4knyEKEkaPTVN4BeL+d7CM4EvCU6IHOyhgW8CX5KN+v5h2Jom8Js7tJKD3uAa3wKs8S2pjYED7N7ECYIQwhPWxF1lja9gS2l8S+EN3abX+Aq2JyE/EJwluLYgSCJiLD01voIo1MSGAPFeWinJ0pm19JT4SuIRQnerzrJcGJHS4ywlwQmRg+0s/SW+knTUVxBD1+Qtm7u0koPe4JMRCqjEVwOnbMONgQPs3FtKghACFN5b/u1khFlT7Ih2ncZ3HcHsbtTJCJLNR8hQeG8Ln4wgiSJjbl0cN0U5qGkVQaHCpAQuTJEk2QBfK4pHSBtt+lq9uF1Dey5MEQUnRA2+r/UejCCKR30DMXgNxhbRp5UctPnfNy52rDK/fN3nYFsugy5dvMa7xh7ePCpXebsqg85C5RJ8gy14NZC0UQa9MJqzCbtnDKT59dNZZfQjawXra7rfXBY9zw2rvfe7vrx7/s3NtdBceoWjb6MWmitRkyQy5e2y5SEL2/AOrn4IrHd97BL6IlsospaN4M/gAmiuRkpNGEKhU90eW10nxc8eP8WVjcwg9NrnJIbUfo2vFplBiLXPOl7WPusYrn1mq0amEZIXxT4aB3zZyPhPL3yGtPb5WjVRK/rpsO23tRS2InjAF4xMDWybrqIyzJRL9CFfNDJN0Eqe4UBxm6+0/ZLnZZC47QkSd/iKKemN80BAjVyxJctUO0M6h3ydyBxHLXQ2T8RS1IrYEU+sVRsdHZ/kUXwcjE90Hqh0rIIy06dBcarO4uNUl2V6NOMBR4GecTF7JAgVOuuExokF7H4dQxCEMCGFHUt+eHGMaBcs6vWI+mv1OPH+9G0zUrzXe27xR08nH0//8+T+5OGsNtquG7w/+cVX5+XROrI1HLPPey+8euvW13b7vX+9u1dVvTiKenGc5rM/fOHVb33r35++Mh+TYlUs/uQzu1JhxrQP56PXuhL7s3rPb2/6o/rLj1zd8/9n71+bJEmuK0Hwr7jwU4GR7msvtQdE8AEoBnI8kREeFRYhvb0EhRL5kqHwtQKyZ3soMiKFKgAEFyAKD2IaCwIoAOwZcoXbu1mFSiBRz7/g8Rf6l6ypRbhHpoeq2rnX7ah7ocFuRGVkPPKca2r3Hr0P1Vepj8fgj2frnSSRhiD7N+KOk0iIUzlwe7K7VCbSzCXAw7d/JbLYh7oBk57ATYv2akN1g9WtiSZwESaVuMBzqDckeZXNCl/VgElO+u4h5IaqBsNPtOWRjntWivs+lk4Y5gF6dVZv0tt9kUAJGMzuoMJuV0UCJfsCYz9KkUAJ0YggKuEdquGBmaARJZsSKJj9kUgxf5FAiVGSRQEQ+kSWEt2uiwRa2GAEGblIoEULRhBpkeDmdkgTuB1SjRoMIyLhiS6NIz1s0P+PWiTQYjVCrPDqsPY7WAO7XSTQAgZDg1qTB4sEWtBgmBixSKBFSigS3FwJ6XcSp3rEkvCmWRCBIoEScvQigRYnGOPERQJ7DaTbMZzrwO5tkSBPvEWCQsYTJRi/SEAksikAQg8I3Eui6fnfmSIB8fEY/PFsvZMk0hCk+kbccRIJRS4SEJlIE5UAD9/+lchiH4oETHoCNy3aqw0VCVY39JnArYtU4gLPod6QBIsETHLSdw8hN1QkGH6iLY905CJBOvtTF8FOGpZugqmp6w6q2SS4+zKBEjCY30Gl3a7KBEr2BcZ+lDKBEqIRQQTg2S7BO5Ob09WXzzuF9MvO6p981orif546d4WHagJgtmhEWacECmaIJHLNX0hQYpRkWhCESZrNauc81VyNcdflBC1sMNaMXE7QogUjTaicgOO8r8cJBhiRKEUXw5EeNhgZ5AWELM2qpJw1viqCFrARAkaThS6YCz1MMBqopXqwdqAFDUYGWe2g+2f9tQMt0i1rBzjGUz1GSQxTLYG0aLJklpUu3K0aN6dkkKdNUiaz3LjAnunBgsFMVDdwQTzXQdzfaoH9j29T6DmF1McUpRi/XkAkIkhEoZtKNFP/O1MvID4egz8efEu5YZuV3f7D/c7Wk+4ZPOsM0xlpMrVGsAci2WOQ0sLpoA+p9AXZwhE3pERCkesMRCbSXCfCI7V3EFa+/S2RzD6UG5j0BF5etLMbKjesDgs3gdPfqcQFDkS9hwmWG5jkpK8gQm6o3DD8RFse6cjlhsynLMskSPDWBbU7LzdoAYPZIFQZ7qjcoGVfYOzHKDdoIRoRRADeYLnBucIO1QTABNN46k4LFEwqSVSbt9ygxShJ1QAIbXIud0rLuRrijqsNathgqBm32qBGCwaasaoNapxgfBFpUnQxHOlhg4FBXm2oTWO6WO4pNqjxGiHebTKMCz1MMBaohXqo2KAGDcaF8YoNaqQRiw1qjJIIplkCaVmVZTOrjAt3q8bNKTakWd10m5DSCfZMDxaMZSMUG1QQ97fYkPmLDWUmY4pSjF5sYBIRpKHQLSWa5v9dKTYwH4/BHw++oQwXG756c+3ERrkhd94Cekg1gCBbOOKGlEgobrmByUSa6wR4FCaZZYVvf0vksgfVBio9gZsX7ewGqg3l6rycMnACEpW4wH+oNzGhagOVnPQNRMgNVBuAJ9rySEeuNjj7uDthmbvpXc1u5Okmvd3XGpSAwVwQKgx3VWtQsi8w9qPUGpQQjQgiAG/53eXPlz9b/tza/A+W/7r8UafFf9n9xfeX/778YafUu+fXCWWrDS//vr+M61l/v9byHfuly2/Zn+q/a5I2sySbZUlWzq6LFLNNTf6C7rRCXiM8lWYDs1ojCkolUDCTJRGK/gqHEqMkP4QgrE3uueB2rsYYpcSR18Zz5/w9PXAwwo1c5NCiBSOc8ISm8uaEpjJwQpMaNRjmRMJ409xVWhRpNUudnVRHeuxgkJLXPfK6SfPScwrksR6wEQKG14k14sEa2O0SiBYwGCz0uwev2zjRgwYDx4glEC3SLUsgt5bByY27eC3gLk71iCUBT7Mggq6iVePmFES6f7FKillhXGDP9GDBuCcqiHzOGu9gDep2aUQD1qJ99DjNykdPnkzz7FFib/17PL1Ik2z6KC3L9OJh8uBBcx1jvDvXwNZdvXv1ndp0XXCFeaIE4xdGiEQ2RUHoAYH7X7QkMVQY6bdLfVHkeuv0Rxdf+fPJ3a9c/K+TJC3K9cYK/gdHqIEQn4TBnwS+0R1j90nkLEhbjrhLJRKKXPYgMpEmXQEeWZLXnb/2bXqJZKLVPXKTzAqnornHJSjw46IN3lDlY3UIUBk41olKXOBC9HsX71M94ZKTvoQIuaHKx/ATbXmkI1c+Che9TjmaIL1sk97uKx9KwJte41Na+VCyLzD2o1Q+lBCNCCIAj1f5qLv//rh7aB91/6/7BZffsQ+xl5YvP2/73d9f/h8rZXpnsnz38lvdMrD/9FMrUq3kvzO5/MaVUv3sS5p1+rJi7f7Jf7rS9FeLx+4e7L+wqf0/7jYRdl113N7pv61bm64Hdah+UGD6bEQVqwQKpswk6tRfa1FilKSeEISNJ3EzVyOMUmlJ82ZW+9potMDBiDpypUWLFoyo0kqLuam0mEClRYsaDKsiIX7L3FW3rFPnxvBIjxwMifI6S5HUxcz4qixauEYIF14j1oQHa2C3qyxawGCYUO9U/C7jRA8aDBkjVlm0SAlVFnNTZfG6ilM9Ykmo0yyIgJto1ag5NZay2yF65mPO9FDBeCeusJiDNajbFRYNWIv2wjwozeOH5bR6YOpp8aRIp3XWNNOifPI4TR40pkoeXvHx7pADKQL1LtlbYfGc6OXjiRKMX2EhEhFk5tB9NlrwGKqwXI+elNdllv6T/3Dffv4/Pf6Lv7j7lYv/NEm6XdbVF+7dL5Ppyas7HkIhPiiDPyh8v+2icUilIUiIjrgbJRKKXFMhMpGmcwEeWeehG+OiMqdSiVZRSbNqlvgqKkyCAr8t2sgNVVTKVf69DFRUmMQFDkS/T/E+1RMuOekriJAbqqgMP9GWRzpyRcXpijqlWAXp5Zv0dl9RUQIGUz+o0ttVRUXJvsDYj1JRUUI0IogAPF5Fpbw1S9I9v+fdD77fffzt5PIfu6897RfI8+tf/du1MH9l+U/9w3+/+6c/+sx1+8+LVZU071T/97qv/rr737v2Z112PlTbGcx0jShBlUDB7JZEWvoLIkqMkiwRgjBJPL3YczXEKBWR4OyJFjgYEUeuiGjRghFRWhGpbioiVaAiokUNhkWRkL69OKoy84+eaKGDMU1eEsnSNM09E9XHerxGiBdeJdaGB2tgt2siWsBgpFDvNYKTJ1rQYNQYsSaiRUqoiVQ3NRGvszjVI5ZEO92C8DuKVg2bUxTJ07JKPOfynemxgjFPXBWpDtagbldFNGAtWqx30PLx7nID23z1TtdbFfEcQu3jiRKMXxUhEhFk19C9MlqFGKqK7OPcCfFJGPxJ4Jvi8behRAsIEp4jbleJhCJXTIhMpOlahEe3KzONUw/OqVyilUyCQyhMggKnLtrpDZVMVldDlIHLPqjEBR5Ev40JDaEwyUnfQYTcUMlk+Im2PNLd//3Ji1snKyb/OKQuR66hlC6+na5sAnyrdGfncdXuwPAFNWAwWYTqwp/1Pf/PO82xqqHYnHmnzT6xoqT732+vlZ8tijzrc/N2YuBX/Z8+6n7wjV7PreYYuk/f7z+1mu83y6d9+v311d99s/snun/GZZBX1QYpMIOMUlZRQjQiiEp4h2p4YI5JIO8+zFwIv6hGCCaUJHrNX4ZQYpQkZgCETnRzNbooFYjAwaZa2GA0UdQf8lABQgsXDCfSAkRzU4BoAgUILWowpohkKbo2jvSwQc8vLz74sB7rsRohVnh1WPsdrIHdLjxoAYNBQa3Y0zJrZiZ3oT7RowYDhazyEHAVr+mhEkoPzU3pwesmTvWIJRFOsyR8Rm7VkDllBx/OMz1OMMyJSw7NwRrU7ZKDBqxF++DBw8cXT/Jmaori4bSo6ifTizIx0yJ9UD9KH1w8ys213b2bwsA2Wb0x9JUcqkTGEyUYveTAJCLITqFbyx9cvt7tIz+6qh9cbS3ftFvGPrv9ep/f79v0rsbg/3n53b437EfLn3T/++n19MXyX5Y/7XafP+s+/tJ+z/+3++QXk/snJp0sv+uy0qtUKxncSttu5pg0BBk5wabv/eWvXFS+SKVCyeYnM6vXblO5S6UiTSUiRFws5lQW0RL5de2d/6fyE3hK0YZpII9fJddZ36s/uIgfcYkLvIZ6V+B9qCdcbtJ3D+E2kMYHHmjLI90LucyYx9mDx2baPHyQTosHJpvWxaNsWjR5kWZ1+rBurncpcYWcM3vYCblUagyMYHwhRyQicE+okPsvL+Txn06W/+fy2fI3fS3g+eUbk+UvDvP8T61YS/OJ/UZbGbj8hv2ai/yrVPIGJ7+1PiPSEHjaUfQZkQpJn2XGReUulYo0RiBEXCzmVBbR9FlRzYrCxe8el5/AAY6qz9JVOE8D+oxJXOA11PrM+1BPuNyk7x7CbUifDT/Qlkf6KtHWPMofpw/TaZkU3fcW9eNpk9dN96Mmrx5XpnhQ7CTR5szad/oskxoDIxhfnxGJCNwTqs9+bNtpX2zBWA1T/tbKsuW/9H0aX+ubPKyIs9k427uxPn/yY9ut+6Plj6d9Au67y58u/6mf2/ylyzqvUq1jcOtsLeCINASueBQBR6RCEXCpe4t3l8pEGkMAHj79RmQRTb+l5axxNtvd4/ITOMhR9dvqUtMqcE0tlbjAaaj1m/ehnnC5Sd89hNuQfht+oC2P9NWJdU3+5KKoLqZ1VXcKLzXN9KL7tdOquiiK5uKBeVRd67W4+q1wGaPTb7nUGBjB+PqNSETgnlD99osXGm6f952zH9mjK5bPOhn3ft9w+3yyfL78zYstuPZQi2cvjEu91JH7tBN0VuhN7K/u1OCby48mV/XUPEkuv17aD2n6wrl2f/RH3d91Xzt12fNVqj0Nbs+tFR+RhsB544rv8pvuJOoXqVQois/pcu5SeUhjDsDCp/eILKLpvbwpve27VIICjzqq4MtX+sB7QeQRl7jAZ6gFn/+pnnDJSd8+hNyQ4ht+oi2PdOSz5JznCHQargjQq/Nik97O56C0gDe9xu/MHJTWIAVmkDHmoLQQjQiiEt6hGh7Y8o7rN+8clBYh2N6Oy7LAHJQWo6RLHEDok1xKdDueg1LDBqPJyHNQarhgOBHOQVXFeg6q8l7Ad1+PGowpIhWKro0jPWzQ8485B6XGaoRY4dVh7XewBrYBeKEHDAYFtUBPi7KZNU41d6JHDQaKEeeg1FDHn4Nau4nXAm7iVI9YEuE0S8I/B6WFHHsOSo0TDHPSOahuRaxBbYA914Ht0T54lOdlkU4fPHxipsVFcTG9uMiS6cOkzJ5UeZ08fnhxxce7KQzsitUbQ+8clJHxRAnGT+8TiQiSUejW8u1ur/feS7vJ9+UJ/f787O93P/R+f4Lar+znfdftpL1bJqa0ufvus5sbQPuOXHOT7bfJfpc5X6Wa0+Dm3HrXR6QhyNThu8NAdp9IJWp2n8hDml8EWPi2mkQW8bL7pvTcdHePS1DgUEX7qqHsvlnlgr0XEx5xiQt8hnrz4H+qJ1xy0rcPITeU3R9+oi2P9B7341beealSagyMYHzBRyQi8E+o4Ivdj0u0jsGts7V+I9IQ+GJcvwX6cYlUKPrN349LZCKNIQAPn4Ijsoim4EL9uEx+Agc5qoBbXQxXBa76oxIXOA21gAv14zK5Sd89hNuQfht+oC2P9B7Pu1feearwnRAuMQsRjK/fiEQE7gnVbyPPuxPJG5z81vKMSEPgaUeRZ0QqFHkWmHcnUpHGCISIi8WcyiKaPgvNuzP5CRzgqPqsWoVz7y1XR1ziAq+h1meheXcmN+m7h3Ab0mfDD7Tlkd7jgyUr77xULTUGRjC+PiMSEbgnVJ/t6mBJopUMbqWthRyRhsAljyLkiFRIQs57sCSRijSYIERcLOZUFtGEXOhgSSY/gaccVcitrhOqAhdEUYkLvIZayIUOlmRyk757CLchITf8QFse6chjULWLXifNmiA9s0lv92NQSsCbTuN3ZwxKaZACM8goY1BKiEYEUQnvUA0P7HgXCDjvGJQSIdjdjuuy0BiUEqOkSRxA6BNcSnS7HoPSwgajydhjUFq4YDiRjkHdXAdVBa6DUqMGY4pIhKJr40gPG/T8o45BabEaIVZ4dVj7HayBbQBe6AGDQUGtz4uiqGapsxB6okcNBooxx6C0UAljUDfXQfndxKkesSTCaZZEYAxKCTn6GJQWJxjmxGNQ9joot2s414Hd36y9Z6f1+fw6DQDzRAlGz9oziQhyUejWckdZe6aVDG6lbTdzTBqC/Jtg0+fN2jOpRM7aM6lIM4cIEReLOZXFPmTtqfwEnlK0YRrI2ter24PqwHVQVOICr6HeFQSy9lRu0ncP4TaQtQceaMsjvcftsbVvvKlOpcbACMYXckQiAveECrlx22OZ5A1Ofmt9RqQh8LSj6DMiFZI+87XHMqlIYwRCxMViTmURTZ8F2mOp/AQOcFR9tro9qA5cB0UlLvAaan0WaI+lcpO+ewi3IX02/EBbHuk9Hj+vfeNLdSY1BkYwvj4jEhG4J1SfRR4/Z1rH4NbZWsARaQhc8SgCjkiFIuC84+dMJtIYAvDw6Tcii2j6LTB+TuUncJCj6rfV7UF14DooKnGB01Drt8D4OZWb9N1DuA3pt+EH2vJI9/qtTkydPrhIphdPcnuRQJFMm6Spp08uHpn6YdqYB8nFl3eg3wqXMTr9lkuNgRGMr9+IRATuCdVvhOugvKdHvnR45OTl0yNfvCvKf3ok07gGN+7W8o9IQ+DJcfnnPz2SSYUi/5z+5y6VhzQAASx84o/IIp74S5NkVvjKq0yGAv86qvxbXSVUBy6HohIXOA29/PM/1hMuO+n7h7AbEoDDj7TlkY48FuXs8eskXRGkV27S2/lYlBbwptv4nRmL0hqkwAwyxliUFqIRQQTg2UT9nUk+ufxHK4KXv14+n02Wv+wU8CefnXQP6+fTdNZ9/eqq1NXzvPz2zMXqUM0KbJzHhZ93mkqLEGySx/VcYJpKi1HSaw4gzH1Vi7kaYZSJqrTM6plxPv97euRgLBp5qEoNFwxGwqGq+uZuqTpwt5QaNRiRRCJ2097GJE23QHLnAjnSYweDh3yyqqrTosq941VqwEYIGF4n1ogHa2AbgBd6wGCU0Cv93nE4RdaJHjUYOWTjVXlRGu94lRrq+ONV9c0tU36HcapHLAl5miXRO4ti1jjjYKvGzZmxStMqy5JmZpzr4kyPFox90kmr2l445fYS5zqwFi12E7Hl491nBjba6r2md9LKyHiiBOMXEIhEBAkudLdKKCBcbZIm9ld3e6U3lx9NrgayXqwRTGyR4Oqv/+iPur/LbVnBYc9XqfY0uD3xneTmHrHfPzr3+ZMvPf7KxV9eTI4uvnLxd3/3Z5PlT/qt/dPlO8uP79iG6Ncv35h19slMXlyVXb589/TO5PIb/RjcGy+UYOwf+79bfmA/7b7H/prfdP9g9w3W8H/Y2bi3efclO1T3weU/9NWdp5PG/q1vH0u0vSBnie93A4UOIpWohQ4iD2miFWCR5iZ3N+zMqVSiVTvypvSeXEIlKIgFon3iULFjdbNSHbgri0pc4DjUWyD/Uz3hkpO+ggi5oVrH8BNteaT3uFm58Q6TlVJjYATja1UiEYF/QrVq7GZlonUMbh1cebpoHFJpCHwxLuICzcpEKhQR529WJjKRxhCAR5EYT/PnnEolmoxLy1nqK5Uw+Qm85KgqbnW/Uh24MItKXOA51Cou9V94SuUmfQERbkMibviBtjzSe3wiQOOdOAvfTuEwBkYwvogjEhG4J1TEjXwiAJG8wclvrdGINASedhSNRqRC0WiBEwGIVKQxAiBSFzNTOanMqVSiibTQsQBMfgIvOKpIW12yVAduzaISF7gOtUgLHQvA5CZ9ARFuQyJt+IG2PNJ7fP5m4x0rq6XGwAjGF2lEIgL3hIq0XZ2/SbSSwa20tZoj0hC45FHUHJEKSc15z98kUpEGE4CISWZV4aQyp1KJpuZCh3Ay+Qnc5ahqbnXTUh24OotKXOA61GoudAgnk5v0BUS4Dam54Qfa8kjHnRFzz/11+qwJ0qs26e1+RkwJeNNp/O7MiCkNUmAGGWVGTAnRiCAC8IAZsdzOiHXWfu+l5/nx8n1fh52SGzgDIJCA3kkxJUKw3x9XdqFJMSVGSds8grBJZr4iqRJhlEmxoigC5U8tcjAijT0ppoULhiTppNjN9Vt14PotNWowLomE7O28clXkyayoXNiP9NjBECKfFCuKJKt9DXzHesBGCBheJ9aIB2tgG4AXesBglFCr/SvH4Suxa1GDkWPMSTEtVMKk2M1FXH6HcapHLAl5miVhnYUdH3Q6i1aNmzMpVpZJkTXeK7nUYMHQJx4Us1dyuZ3EuQ7s3pYEisQ3KNYkMp4oweglASYRQY4L3bLuqCTAtJLBrYRvEl00Dqk0BHk9wX7QWxJgUolcEmBSkWYkASI2rjq9/5zKZB8qAlR+Am8p2kgNVASa1S1OTeBaLipxgedQ7xECFQEqN+n7h3AbqAgAD7Tlkd7fJtxOzDmTS52YS6XGwAjGF3NEIgL3hIq5cZtwmeQNTn5rjUakIfC0o2g0IhWSRvM14TKpSGMEQKSoZqWTyZzKJJpGC/TgUvkJnOCoGm11k1MTuJqLSlzgOdQaLdCDS+Umff8QbkMabfiBtjzS+zvt3mm03GWMTqNlUmNgBONrNCIRgXtCNVrkaXemdQxuna1FHJGGwBWPIuKIVCgizjvtzmQijSEAjyyrZ5WTypxKJZqIC0y7U/kJvOSoIm51nVMTuJ+LSlzgOdQiLjDtTuUmfQERbkMibviBtjzS+3s/VyfiCpcxOhGXS42BEYwv4ohEBO4JFXGE4zWJ93MxjWtw4+Ia0N1r6z9xszOf+MzN/0umOHKzM/UfpoWRH7nJfASCKITrV/+Rm0wqFP3q9J13qTykwRNgUZWZOwrMqUziidfQ/WJUhoL4MKp8XV1G1QTuF6MSFzgOvXwN3S9GZSd9BxF2QwJ2+JG2PNKRZ8d8jXxFkF69SW/ns2NawJtu43dmdkxrkAIzyBizY1qIRgQRgDc4O9Z06vO7yw/7jO4b3VPs6+4vP9ruR1wsD9UswfkAXAx6p8i0CMFZAFzjBabItBglLfUIwsxzHMpcjXD3U2Rq5GBsGnmKTA0XDE7CKbLm5r6xJnDfmBo1GKFEonbT3qYyeVZ5rhA60mMHg4l8iixr6iYtvFNkasBGCBheJ9aIB2tgG4AXesBglFAr/+AUmRo1GDlGnCJTQx1/iqy5uW/M7zBO9YglIU+zJHpnUc5Kp7No1bg5U2RF0W3GUu8UmRosGPqkU2SNvW7M7STOdWD3tx6SeqfIjIwnSjB+PYRIRJDvQjevn7J6CNG4BjcuvsvsdpA/Wf7X5Y+6neUPuz//cvnzSd/98y/Lt7u/+OnyR9PODM+X71n7X3778i3R3WQf99N/z+1/u6fU3jVparLktAsvvRmbO2ayfKf7zb/u/veuo0Tiq3gQjSxIXOKb3EDFg0glasWDyEOabQVYmLTynbvCZLInFQ8mQ0EEEG0OhyoeqyupmsAlY1TiAseh3veEKx5MdtJ3EGE3VPEYfqQtj/Qe9117miY7iVpKjYERjC9RiUQEDgqVqLH7ronWMbh1cI3ponFIpSFwxriKC/RdE6lQVJy/75rIRBpDEB7GzLLaRWVOpRJPyAUKJEx+Ai85qoxbXUrVBG4ZoxIXeA69jAskr5ncpC8gwm1IxA0/0JZHeo8POEi9w3Ph2zwcxsAIxhdxRCIC94SKuJEPOCCSNzj5rTUakYbA046i0YhUKBotcMABkYo0RgBE8myWO5nMqUyiabTQAQdMfgInOKpGW91J1QQuGaMSF3gOtUYLHXDA5CZ9/xBuQxpt+IG2PNJ7fKJo6p2Nq6XGwAjG12hEIgL3hGq0XZ0oSrSSwa20tZgj0hC45FHEHJEKScx5TxQlUpEGE4BI2njGM+ZUJtHEXOhEUSY/gbccVcytrqRqAneMUYkLPIdazIVOFGVyk75/CLchMTf8QFse6chzYr46aBOk12zS2/2cmBLwptP43ZkTUxqkwAwyypyYEqIRQQTg9aXiny1/ftXW+K+d1LWi92fL7y//ffnDyfLjzuy2e++DdVX62WR1fEH3cL9lf6r/rkkX2pNsliVZObsaMKu7//5s/eN9WvQD21fZP+dumVx+a2KXwMsDaPa7nvfnF3SKvF9Jt1bRCy2F3X9/+9nJ8m1bFl992+W3J6+8+CPd53b59FXzTt5fL8++gt79k2/1y+uT/he80W8FPr7u/LRbgd9cvnX5D1cr98W20W4Ffqb/OdtB+knfBWp/6uPlh5NXur+zLL93tY34jGVja/S3D43wvgXhEyPEJ0PkefKHZZIEToa4M3k5ff3ZPn/d/dnmsC2gVw8nRXLrn+6+/E6f4LZP9OPpC3iSwrXoD9WLHhwIEWwNvGODSoTg8Aeu+ENjg0qMkhkKAGFhZpUL4FwNMM7UoMmSWeYrimuRg0pl7KlBLVxQqkinBm/unmsCd8+pUYN6RbTBuWXvpDRVMUuMC/uRHjsoLeRTg2liTFn5pwa1gI0QMLxOrBEP1sA2AC/0gMEgod4FhqcGtajBwDHm1KAWKmFq8ObuOb/DONUjlkQ8zZLIkjytq1nm7MVo1bg5U4Np90+aZGacy+JMDxYMfeKpQXv3nNtJnOvA7m+lKPNMDRbX7zDMEyUYu1JEJSLIfaKpjN1UiqhWMriV8OSBi8YhlYYg3yvYDvoqRVQqcStFVCrSTDVApJzVxslkTmUSrVLUJJ7W83tcfgJvKdpIhStFHaerwsL1H1zEj7jEBZ5DvUfwV4q43KTvH8ItXClCHmjLI73HrdmZZ76uSFKpMTCC8cUckYjAPaFibtTWbCp5g5PfWqMRaQg87SgajUiFpNE8rdlUKtIYARBJ087dOanMqVSiibSi9iR37nH5CbzgqCItXcV0/+VzXOIC16EWaf7ebC436QuIcBsSacMPtOWR3uNDEDLP/FyRZFJjYATjizQiEYF7QkVa3EMQqNYxuHW2VnFEGgJXPIqKI1KhqDjfIQhUJtIYAvAwxax2hsM5lUk0DZeWs9yXaGPyEzjJUTVctgr5/rvnuMQFjkOt4fxnIHC5Sd8/hNuQhht+oC2P9B6fteq5dajTcLnUGBjB+BqOSETgnlAN96k6a5VqXIMbd2sJSKQh8OS4BPSeZkqlQpGATv9zl8pDGoAAFmmdzZwCaU5lEk8Apmk9q5zP6h6XocDHjioB85Vi8N/fxiUucBx6CRg4zZTLTvoOIuyGRODwI215pLv/+5MXmVtx98chtTfyoJ4vV1cE+FZpvsk31qBe4xnUUwPe9CNbDur9Sz+KZJNov+1nd961uqvPu9mWt8s3bX/bLaE2MKj3/Hq2z0X8VTXxAiM+wkCeGqIRQVTCO1TDA7vicfnWD7P9ajZxy+ovqoGCjfC4OPNPUKkxSvrJAYROdHM1uijjU75hpHt62GDwkM9OFVXuG53SowWDh2x0qoOzGp3q/ugdndKjBiOISIWiS+NIDxv0//KpKR/WYz1WI8QKrw5rv4M1sA3ACz1gMDSoBXpdFLPauECf6EGDYUI2L+V3FK/pkY4+LnXjJF4LOIlTPWJJeNMsCN9L16ohcyalfDjP9DjBGCcckrIrYg1qA+y5DmyvGZ/USfnkUTJ9kiVPpsXDspnWj5pm+vDx4yIp8ycXSXH9Gno3gIEtsXoT6B2SMjKeKMH46X4iEUEqCt1GjjEkdf9kGpqHIhrE4AbZeu9GpCHItAn2eP4uDSIVSoq+8+XegSgiF2mKEGHiYjGnsoiWovcfm8flJ/CKoq3RUILerLK5/uvGuMQFbkOv/wPDUExu0ncP4TaUnh9+oC2P9B4PQ+XeYahSagyMYHzRRiQicE+oaBt5GIpI3uDktxZoRBoCTzuKQCNSYQm0wkXlLpWKNEYgRFws5lQW0fSZ/44KLj+BAxxVn5WrcO6/R4xLXOA11PosNAfF5CZ99xBuQ/ps+IG2PNK9PiuS7NHFkwePp2nZfVthkkfTB4+LR9MyrZPi8ZP8Ud5c67G4+szXW1FJjYERjK/PiEQE7gnVZ2+/2IYh7ZZd/lP3yW9tM+zyo+sE283RsC8f0dp/sb1bpkmeJKdXn6ZY3yzRoAY36Naaj0hD4L1xzRfomyVSoWi+1DNxdJdKRRp3ACI+zUdkEU/zmWR2fT/6bdHHJCjwqqOKvmqlEfwXk3GJC9yGXvR5n+oJl5z07UPIDam+4Sfa8khfTb8/rsoH1ZNk+qjOOoWYpfn0Inlgpo+KR82DpK7T+slOVJ/T/Xaqr5YaAyMYX/URiQj8k0j1vTj0Prm6RmD525vDJEcegCcayOAG2lrFEWkI3DGu4gKZOyIViopL3Of/36UykYYRhIeLxZzKIpqIS8vZ9fXotzUck5/AR46q4epVxPffR8YlLnAaag3nfagnXG7Sdw/hNiThhh9oyyMd+T4ynyhrAvTqItmkt/sxJyXgTafx6RtzUhIvMOKjjDkpIRoRRCW8QzU8sJddoNOGxpyUQDeVGHXMSYlR0gcOIPTpKyW6XY85aWGDwWPkMSctWjB4SMecmpsxJ/8NUXrUYAQRSU50aRzpYYP+f9QxJy1WI8QKrw5rv4M1sA3ACz1gMDSo1XhwzEkLGgwTI445aZESxpyamzEn/61QesSS8KZZEIExJyXk6GNOWpxgjBOPOTUHa1AbYM91YPc3N1/4xpzSRMYTJRg9N88kIsg7odvI+Ll5poEMbqBt93JMGoI0m2DP583NM6nEzc0zmUjzgwgPF4s5lcU+5Oap/AQ+UrRRGsjNp6sLg9LADVBU4gKnod4NBHLzVG7Sdw/hNpCbBx5oyyO9x021hW/o6frIYoExMILxJRyRiMA9iSTcXjfVMg1qcINuLfmINATeG5d8/qZaJhWK5PM31TKpSOMOQMSn+Ygsomm+UFMtlaDAq44q+lYXEKWBG6WoxAVuQy36Qk21VHLStw8hN6T6hp9oyyO9x6PuhW+UKs2kxsAIxld9RCIC/4SqvnFH3ZnkDU5+a4VGpCFwtbhCCyTliFQoCs0/6s6kIo0RCBEXizmVRTyF5h91p/ITOMBRBdrqdqE0cF0UlbjAa+gFmn/UncpN+u4h3Ib02fADbXmk9/j8yMI39JTmUmNgBOPrMyIRgXtC9Rn//EimQQxukK01G5GGwPuOotmIVFiazXd+JJOLNHAgTFws5lQW0URb4PxIKj+BVxxVtK1uA0oDFzxRiQvchlq0Bc6PpHKTvnsItyHRNvxAWx7pyGNOTnfaybAiSC/dpLfzMSct4E2n8akbc9ISLzDiY4w5aSEaEUQAnk2S35nkk8t/tMXk5a+Xz2eTTsU+X37y2cny7XTyir011ZaWL781mU6W31t+3D2X9y6/c/m6fVxPrx/Se92fvul0C4dqqmBfvED1DYxMaYGCvfC4pguMTGkxSnrKAYQ+raZEt+ORKTVsMBCNOzKlRgsGIuHIVHpzM1QauBlKjRqMRiL5ii6NIz1sMJaMOTKlxmqEWOHVYe13sAa2AXihBwyGBr2yLzJ/vVwLGgwT441MqZGOPzKV3twM5XcSp3rEkvCmWRD+kSkt5NgjU2qcYIyTjkyl9mYot2M414Hd38y+8Y5MGRlPlGD8zD6RiCCHhW5JI2T2iQYxuEHwfaCLxiGVhiBFJ9jj+TP7RCrRM/tELtLsIsLExWJOZbEXmX0mP4FXFG2NhjL7q4uE0sDNUFTiAreh1/+BzD6Tm/TdQ7gNZfaHH2jLI73HQ1LGOyRVSo2BEYwv2ohEBO4JFW2fgiEpokENbtCtRR+RhsB746IvMCRFpEIRfYEhKSIVadwBiPg0H5FFNM0XHJJiEhR41VFF3+p2ojRw3RSVuMBtqEVfcEiKSU769iHkhlTf8BNteaT3+HQj4x2SqqTGwAjGV31EIgL/JFJ9cU83IhrI4AbaWsURaQjcMa7iAqk7IhWKivOfbkRkIg0jCA8XizmVRTQRFzrdiMlP4CNH1XCru4bSwO1RVOICp6HWcKHTjZjcpO8ewm1Iwg0/0JZHOnJLbjn7UxfBTpY1boKpqeumKepNgrtvylUCBtugUFm1g6ZcJfECIz5KU64SohFBBOCFm3I7JetcXIdqAmA/lUDLDbXaKoGCPVS4Ugu12ioxSnqREIRJPjOFC+JcDTFKv22dZ7OmdgG/pwcOxpmRO261aMEoE+q4xXHe1+MEg4tIj95aDmXWhfHKuKAf6aGD4UHeZ1vUTVXMCmcR8FiP1wjxoi11LpgLPUwwIqiFut85nOhBg9FB1mFbJc3M+DpstUi37LDFMZ7qMUrimGoJBBxCq4bN6aut8qJMZ6UzN3ymxwpGM1FvrQviuQ5iL7+hlL5l4d0LBjbD+v1g6tsRZqmMKUoxeqKeSUSQhEJ3lPvfnsE0qMENim8DB2z68aYRf7D61G4Wn3Z2tp88vXyr2zParb6tkdyxZ8m9fvnGbHL3LEma5U/uTC6/cWVon8W777C/9jfdv9j9zaQz8x929n7lf/7MxJq6+6rtov7g8h8s0g5Fmlz9dffx6VWDtf0lM9cjOaQ+EkG+Ed/Y+ltNmFQoRQp/qwmTijRTihBpkplxj5LMqVyi1SpCDSdUgoI4IdocDhQrstUZrlngVF4qcYHzUO+BQg0nVHLSdxAhN1CtAJ5oyyO9x6fylrPMq2RzqTkwivGVLJGIwEOhSnbcc3mZ5A1OHledLhqHVBoCZ4srNX87CZMKRan5z+VlUpFGCYBIMUvdCdU5lUk8neY/m5fKT+AER5Vpq1PBssAxb1TiAs+hl2n+s3mp3KTvH8JtSKUNP9CWR3qPJ/htb4dPpRmpOTCK8VUakYjAQaEqjT/DzzSIwQ2ytXIj0hD431GUG5EKS7n5ZviZXKShA2CSzozJXUzmVCbRpFtgjp/KT+AZR5Vuq7HvLDDHTyUucB1q6RaY46dyk75/CLch6Tb8QFse6cjtwJVXjHn6na8JNpsEd94OrAW86TY+de3AWuIFRnyMdmAtRCOCCMAbbAcuXAQO1QTA5i+BohtoB9YCBRu+cL0WaAfWYpS0UQEI86qZ1T4hpoQYpx3YXjvtGbhSAwfjzLjtwGq0YJQZqx1YjRMMLiI9emsdZ0lZmVnm7AE90mMH44O8HzitmtI0M9O4AB/rARsh4G36ABd6mGBM0Et16x6MC/SJHjQYH8ZrCFYjjdgQrMYoiWSaJdC7hHRWOF1Cq8bN6QjOym6/1Mxypzs404MFI9oILcEqiPuboq8CLcHh5udbTFGK8VP0RCKCRBS6q4yQoicaxOAGwbdyLhqHVBqCPJtgQ+dP0ROpbIbzABV8yxdK0RO5SFOEABMzK5vKxWROZbIXKXomP4FnFG2JhlL0zSqj2wRS9EziAteh1/2BFD2Tm/T9Q7gNpeiHH2jLI73HPbCVvwc2D7cEO8yBUYwu3ZhEBA4KlW7j9sAyyRuc/LYyjUlD4GvHkGlMKiyZVrio3KVSkUYJgEhqZmnjSeAzqUSTaYEmWCo/gRccU6blq8mWPDCrRCUucB1qmRZogqVyk76ACLcBmQY80JZHeo+H7it/E2yeS82BUYwv04hEBA4KlWn7P3TPNKjBDYpLP+HQ/Zcef+XiLy8mRxdfufi7v/uzyfInvWh+unxn+fHNrP0f/VGZ13mWnFrDlV84e3nofmXkG+N7xu4b04/cz1yWPqRaWhBicHXqn6VnUqGoU/8sPZOKNDgCRMqmntW1J4vI5BJPngZm6akEBe5/VH26munJA0NaVOIC56HXp4FZeio56TuIkBsSqMNPtOWR3uPLG7o9ilegGqk5MIrxBSqRiMBDiQRq1OsbmAYyuIFwwemicUilIXDIuJoL5BqJVChqznt9A5OJNJAAPLLSdGIudXGZU7lEE3NpObNdtbf53ePyE3jKUbXcasgnD0xtUYkLXIday9mH6ly0J1xu0jcQ4TYk5YYfaMsjHXlqq/aKs2Anokk2Ce58aksLeNNtfOqmtrTEC4z4GFNbWohGBBGAF57aSievLH/RfeGZFbqT6WT5vU4jv7587/I7l6/bx/X0+iG91/3pm07HcKimCvbyC7TfwHyXFuimumPOd2kxSrriAYSVs/t9roa389kuNXAwGo0726VGC8aisWa71DjBECRSrbeSyKY2mXe0Sw0dDCLy0a68rJvCY+pjPV4jxLvNOMdCDxOMBmo5H5rsUoMGI8N4k11qpBEnu9QYJTFMswSsQ0g9sFs1bM5glzF5kXqcwZkeKxjNRpjrUkHc36R+7Z/ryoO90reZohTjJ/WJRASpKnTfuYOkPtFABjcQvvlz0Tik0hBk5gQbO39Sn0glclKfyESaUgR4mGLm3GnNqUT2IqPP5Cdwk6K90VBGfzUTlAeGvKjEBX5DvQUIZfSZ3KSvH8JtKKM//EBbHuk97h6u/UNeRSo1B0Yxuo5jEhE4KJGO2+vuYaZBDW5QXPe9</t>
  </si>
  <si>
    <t>3A78Qp/v8p3OUL/u/vfuVXPvy9djbTT7Zp1Zspv24ZMvHiapU70cUi0kCA24pPR3/TKpUCSlv+uXSUUa1BAiRT4zTtU1p1KJpipDTb9UggKvPaasLFYzTEVgKI1KXOA71LIy1PRLJSd9BRFyA7oSeKItj/QeHx5Q+6fSilxqDoxifF1JJCLwUKiuHPfwACZ5g5PHNaCLxiGVhsDZ4kLNn/tjUqEINf/hAUwq0igBEMk9ybE5lUg8meY/OoDKT+ADR1Vpq0GeIjCaRSUucBx6leY/OoDKTfr6IdyGRNrwA215pPf4cM7aP5lVGKk5MIrxRRqRiMBBoSKNfzgn0yAGN8jWwo1IQ+B/RxFuRCos4eY7nJPJRRo6ACadI3RmcOdUItGUW+BsTio/gWMcVbmt5naKwCAWlbjAc6iVW+BsTio36euHcBtSbsMPtOWRjjyI1bjodUqsdNOr6rw0dWeYDXo7H8PSAt50Gp+6MSwt8QIjPsYYlhaiEUEE4PVthT9b/twq1j9Y/munXq2O/dny+8t/X/5wsvy4M/d7y2e2ZH3dzfhssjrAqXt437I/1X/XpFuHSTbLkqycXd26lff/lRwWZUX31ad2Euzp8lf9J08v35r032xXga22Wyyv35R/756lSRIoJd86J6r79lf+58/0Z0V1X7UC/4PLf7AwOwhpcvXXL9efOyYvJW0/22dtuz/bzK3N2r56OCmSW8dWdV9+p0/r2mX/Usk/Kb785b9yrYxD9coA5xQEOnlgak0LFJxNwFVwYGpNi1HS8Q8gzOt0Vnsm17QQ40yumXqWe/oN1cDB8K2ZXMtmjTN6f0mPFgzfocm1W+LKGu/gSltZZD5JdV+PGozhItF/a1VnVWXvKCtc2I/02MEwLB9kSzu1mZlZ4VzQx3rARggYXifWiAdrYBuAF3rAYKzQ74w6t5E4/d2JHjQYN+QzbW7B/5oe6ZYzbbeWwcmNu3gt4C5O9Ygl8U6zIDpXUda553bAVo2bM+KWdYui8NVEz/RgwbgnmnH7nDXewRrUBthzHdj9LZR49rrd5twz1efjiRKMXyYhEhFkA9HNfYQyCdEgBjcIvqN20Tik0hAkOwXbP3+ZhEglepmEyEWapwWYmFnlPjdiTmUSrU7SJJ5zMe5x+Qk8o2jLNFQnqVZp9SpQJ2ESF7gO/W4gUCdhcpO+fwi3oTrJ8ANteaT3uA25mTk33Z1wq6XGwAjGF25EIgL3hAq3kZuQieQNTn5rkUakIfC0o4g0IhWWSCtcVO5SqUhjBEAkNbOsMi4qcyqVaCLNzirnLn73uPwEXnBUkVavYnodEGlM4gLXoRZpoTZkJjfpC4hwGxJpww+05ZHe4zMImpnzte5EmudABr8xMILxRRqRiMA9oSLtU3ACAdGgBjcoLvx87Sdxm08kvScuwx9SDS+IN7hUDRxsQKRCkaqBgw2IVKSREiBSJdmsdBfl5lQu8bSqqWfu2tg9LkFBNBhVrK7OVyoCB2ZRiQuch16sep/qCZec9B1EyA2p1eEn2vJI7/HJp83M6YQ/X1wfpCswBkYwulplEhH4J5FajXruKdNABjcQrj5dNA6pNATuGNdy/rQjkwpFy3nPPWUykYYRgEdWVrM8dcbEOZVLNCmXlrPcUxum8hN4yjGVnEmu4/7VH1zEj7jEBa5DreS859mecLlJ30CE24CQAx5oyyMdd4bOfZdBJ83SIL1yk97OZ+i0gDedxqduhk5LvMCIjzFDp4VoRBABeKQZOluMt5nD6wf47KqTcvnxZyc3V6PZ75um4evRJsxTV7/8V8ufdT/yTt/y2bcS/KqH0q1FmzXt73a7xm2X382K/MbltyY9u193sN/s+He/44N+Z3DVSWq/vV/rHc8Xl23/a57b73+/70q4yn//1rVEDtVLBByQECjmgWE6LdBNTcwcptNilAwXAAiz1IlvrsYXZZLOjgDmzkzrPT1wMIiPO0mnRgsGceEknUnXk3TGe/bnfT1qMJKLpP+tDskkadJZ41zXR3roYCyWD9I1TZ5VHrzHerxGiBdeJdaGB2tgG4AXesBgmFDvjnqn4azJn+hBgyFjvDk6NdLx5+jWzuK1gLM41SOWhDrNgugcRdXMcueL16phc8bo0qJumszjJc70YMGgJx2j65bGGtQG2HMd2L0tnZjEN0Z3fco9zBMlGL90QiQiSAii+/sdlE6IBjK4gfBNtovGIZWGIP8p2Aj6SydEKpFLJ0Qm0sQtwCMtnDzmVB57UTZh8hN4SdHeaahskq2y7FmgbMIkLnAb6o2B96GecLlJ3z6E21DZZPiBtjzSvYh7VGSVqap0mmcP62maPn48vUiTbPooLcv04mHy4EFzvdrjijhn4awTcbnUGBjB+CKOSETgnkQi7qZb21uIuVJsL3RnT9q7WZpmSXJqtV7+hbNJ33fdGNsP7GvadpnsVarJDG4yXNbtrnLhsN8h1X6CwIDrSX9bNZMKRU/626qZVKQhDSCS16W7N3FOZRJPUjbNLPM0VVMJCpz2qJpydW+FCVxEQiUucB16Tel9qidcctI3ECE3JCqHn2jLI72/5zR0ojJ3GaMTlYXUGBjB+KKSSETgn1BROe45DUzyBiePy0MXjUMqDYGrxVVaIOtHpEJRaf5zGphUpDECIFJ7NRqRRzSNFjikgcpP4AJHlWjFKqAXAYnGJC7wG2qJFjikgcpN+vYh3IYU2vADbXmk9/cI1E6hOVdAp9CM1BgYwfgKjUhE4J5QhcY/ApVpEIMbZGvVRqQh8L6jqDYiFZZq8x2ByuQiDRwAk84VOonMqUSi6bbACahUfgLHOKpuW10sZgI3xVGJCzyHWrcFTkClcpO+fgi3Id02/EBbHunIU26+LroySK/apLf7KTcl4E2n8embclMSLzDio0y5KSEaEUQAHmnK7aWi+f/0uTTpT8EavCvu5crwpHvE9mwu+7vs93y8rva2d5s0a5Lk+NbtbL0evymuO+rGeZL8YR64LK7u/3qcy+H6gvYHQ5fDaRcDOKggkMZD82xKoOBwAi58Q/NsSoySJn8AYV7PMl8DohJhlIm20N1wauBgwB55ok2LFgzY0om2m7vhTOBuODVqMGqLZP6tRZ11CGaNU28c6aGDcVc+0ZbWaeKbtTrW4zVCvPAqsTY8WAPbALzQAwYDhX4nFLgZTg0aDBojTrRpkRIm2m5uhvM7i1M9Ykmw0yyIzlF0AbByxpFWDZsz0ZZVqclmqXP5numxgjFPPNBm74VzO4hzHdj9LYqk3oG2SsYTJRi/KEIkIsj9oVv5CEURokEMbhB8/+yicUilIUhtCnZ+/qIIkUr0ogiRizQrCzExVeFiMqcy2YuqCJOfwDOKtktDVZHVNWImcC8clbjAdej3AoGqCJOb9P1DuA1VRYYfaMsjvcf9xql3iK2WGgMjGF+4EYkI3BMq3EbuNyaSNzj5rUUakYbA044i0ohUWCLNqWzuUqlIYwRAJJ2Z3LlLnVOZRNNooY5jJj+BExxVo61uETOBa+GoxAWeQ63RQh3HTG7S9w/hNqTRhh9oyyO9v9fCdRrN+Vp3Gq2RGgMjGF+jEYkI3BOq0fb/WjimQQ1uUFz37VE7icuih1SLCgIJLkEDBxMQqVAkaOBgAiIVaQgEiFTJrHCffDGnUomnQQPXvVEJCrz8qCJ0dTmYCVz3RiUu8B16ERq47o1KTvoKIuSGVOjwE215pPf4zNLUN/dWhq9McRgDIxhdhTKJCPyTSIVGPbOUaSCDGwhXlS4ah1QaAneMSzl/NpFJhSLlvGeWMplIwwjAIytnVe3sTptTqURTcoFjS6n8BI5yTCFXri4HKwO3vVGJCzyHWsgFbnujcpO+gAi3AR0HPNCWRzryHJynhlumQXr1Jr2dz8FpAW86jU/dHJyWeIERH2MOTgvRiCAC8FhzcB93P2b18Qe/n4oTTsVplwY47CAQygNTcVqgm1KYORWnxSgZFAAQerKUWnTxJuKcoeWeHjgYusediFOjBUO3cCKuvLnjrQzc8aZGDcZvkeDfNHeZJPXMnXw/0iMHA7B8IC7P02TWOAu/x3q4RggXXiPWhAdrYBuAF3rAYIhQ74hC83Bq0GC4GG8eTo20FiBFlsHJjat4LeAqTvWIJWFOsyA6N1HO3FNbrRo1ZxyuaMpyVjhdxJkeKhjvpNNwpb3eze0eznVg97dUkvmm4cpMxhMlGL9UQiQiyACiG/odlEqIBjK4gfBdtYvGIZWGIOEp2AH6SyVEKpFLJUQm0kwtwKOY+eokRB57USdh8hN4SdG2aahOsroNrAxc70YlLnAb6l1BqE7C5CZ9+xBuQ3WS4Qfa8kjvcdd15puMK3OpMTCC8UUckYjAPYlE3F53XTMNanCDbi36iDQE3hsXff5WZyYViujztzozqUjjDkIkm9VOXTSnMomm+0KdzlSCAs86qvBb3dhVBu5goxIXuA618At1OlPJSd9AhNyQ8ht+oi2P9B6fiZD55u3KQmoMjGB85UckIvBPqPIb90wEJnmDk99apRFpCFwtrtICqTkiFYpK85+JwKQijREQEfexTnMqkXgizX8kApWfwAeOqtFWd3aVgUvYqMQFjkOv0fxHIlC5SV8/hNuQRBt+oC2P9B6fN5p5h9GM1BgYwfgSjUhE4J5QicY/b5RpEIMbZGvZRqQh8L6jyDYiFZZs8503yuQiDRwQkzRxMplTmUQTboHzRqn8BJ5xVOG2urSrDNzCRiUucB1q4RY4b5TKTfr+IdyGhNvwA215pLv/+5NesFy/rlaQ/XFIoY08juZLn5UBvlVqNvlGGkfLEu84mhLwphfhjKN9vHzfViz7zNhbV3/xgU2P9WNmE1si/c0LebN+HO25VWXrn1o+sxNN/7T8/vLt6y448Ujbex2U5E62/DCzv8BXh3tVbckCs+Qo821KiEYEUQnvUA0PbKAX6MEPnX0RX1QjBLvlcZkXGq5SYpR0nQMInejmanRRhqs68eyEfU8PGwxD8tGqtDTGA/dLerhgHJLOVt3cNlYGbhtTowaDkUjOomvjSA8b9PzywSof1mM9ViPECq8Oa7+DNbANwAs9YDAoqJV+mhSlRwae6FGDgUI2VhVwFa/poRLmqm7uGfO7iVM9YkmE0ywJ32vXqiFzhqp8OM/0OMEwJ56osveLuV3DuQ6sRfswa/IsSx9MHzX5w2lRZMW0zpJk+jh90DQPqrSsHl9HFO9uMrC/Vu8ovRNVlYwnSjB+vp9IRJDVQvekYEtGUrjPlbhpt3VZ41WqNQxuja03bUQagoydYHPnT/YTqZCS/ZlxUblLpSLNNSJEXCzmVBbR8vxF4rl7+x6Xn8AjijZGQ3n+1TVUZeBeMSpxgddQq3/vQz3hcpO+ewi3oTz/8ANteaT/t6u9xsPq4lH9ZJo+uCinRdM0U/t7p4+6X1BlzUV68WQngs03PRW6wMNpDIxgfMFGJCJwT6hg+7FjUurpVd1glc9/euu8Msek1GQ6uT0rdX2Y2dWn1+eT/WEdGJQi2s7gttta3hFpCBy1QN55c/dEJhR1l84SZ4i5S6UijTAAEZ+6I7KIpu7qwnhE+D0uQYH/HFXerW6wKgNXklGJC7yGWt75n+oJl5z07UPIDem74Sfa8kjvcQNu7p2RaqTGwAjG13dEIgL/hOq7CA24RIMY3CBbizYiDYH7FYg2f06OSIWi2pKZt/+WSEUaNxAiLhZzKot4qs3XpnmPy0/gFEcVbasLn8rAFV5U4gKvoRdtgd5bJjfpu4dwG9Jsww+05ZG+mmtvLh40SZJPzYMi7/TdRTWtH1zYKauyzOrEFI+qx1/egWYrXMb4fFGFrsFwGgMjGF2zMYkI3BOq2X58dQblTQ5ufT4l51BKpnkMbp5tFRyThsAXj6HgmFQoCs6TdGPykIYQgIVHvjFZRJNvaTlrnE1B97j8BP5xTPlWre55qgIXd1GJC1yGWr55H+oJl5v03UO4Dcg34IG2PNKRL+4qZn/qIthJssxNMDV13TQm3yS481kpLeBNt/H7WSmtJQvMkmPMSmkhGhFEAJ69YeLOJJ9c/qM95XP56+Xz2aRTws+Xn3zWFrN/PnU6zUM1AbBxXiANfRVZLcJN1cecptJilPSaAwjzKvEdMa5FGGWiKk2KZOZu4L6nRw5GrJGHqtRwwYAVGqoSAL2vBwoGKpG2vbWSa9PUyaxyruYjPXYwNMiHqco0r/NmZjwTVWrARggYHZtwwVzoYYLhQC/7rYcwzoMwTvSowRAhm6PKijrzrIPX9FC3nKMSgDzVg5SEM80qsF7BpJ4bCVo1bs78VJMllWk8DSJnerBgWBMNUbkgnusg7m/Wv+j+49tkFjKmKMX4eX8iEUFeC92kRs/7E81jcPPg2zoXjUMqDUEST7C58+f9iVSi5v2JPKS5R4BFZprS3bg2p1KJmfx3y4R7XH4CJynaIA0l/1fno1aBA2+pxAV+Q78L6B6qM+t6wuUmfQERbkPJ/+EH2vJI73G/bTHLvCrOM+rvNwdGMb6KIxIROChUxfE7bpkGMbhBttZtRBoC/zuKbiNSoeg2f8ctk4o0cgBEjJmVuZPKnEolmnQLtN1S+Qk846jSrVxFeu9pRkdc4gLXoZZugbZbKjfpC4hwG5Juww+05ZHe41H4ovvgk26eyTG/OTCK8aUbkYjAQaHSba+G4Zm2M7jtcJX3gvle6nqZfOnxVy7+8mJydPGVi7/7uz9bGfDafHfs5VyvX74xuzHRncnlN66M+aIZbwxsP+2+x/4Dv+n+se4bVvacWHN2X7La+4PLf7D3wnZPrL762+7j0ytVbn/BzGX1Q6rVBZFFIEq9nSJEJhRN6p/dZ1KRhkSASN6Us7r05ROJXOKJUjvr7etQYRIUOP1RVelq3rsKTPBTiQt8h16VBib4qeSk7yBCbkiWDj/Rlkd6j4/ULGbe5uPa013tNwdGMbosZRIReChUlpIP1WRaw+DWwIWmi8YhlYbA+wqUmzedyKRCkW7+QzWZVKRhAyDSZLPKTWVOpRJNuQVO1qTyE7jFMYVbvZoaqgNjYFTiAtehFm6BkzWp3KQvIMJtQLcBD7TlkY48BuZ0RJ0OS930+im32iSb9HY+BKYFvOk0fj8EprVkgVlyjCEwLUQjggjA61sff7b8uX0mf7D81+WP+kL7z7rH9O/LH06WH3e2f697dB+s2yyfXeUU37FfuvyW/an+uyZpM0uybnln5cw2WH7c/ZhtvPxgNhGmPNdJzz7XmSc2Hdx9vPx6/6Ge9NnKl7s/u5/70C4l2xn67E6Hp5P2/zCb2Hxpaia+7PGh+imAowsClevLT2oRgmMKuHgNTLJpMUpa/wGETTLLcxfCuRphlEm2sntj7JDRbeD39MDBmDvyIJsaLhh0hbeD1en6drA69Qmh+3rUYOQVSfVbrRudvZtZ5lzYR3roYKiTD7WlRVM0padx5lgP2AgBw8vEGvFgDWwD8EIPGIwR6u1MmRWz1NMeoQYNho0Rp9vUULecbru1Dk5u3MVrAXdxqkcsiXeaFWHKvCpmjfPNa9WwOZNuWdbtHguPXzvTgwXjnmjS7XPWeAdrUBtgz3Vg97e2YXzXhdWe2T4fT5Rg/MoGkYgghYfuyNmVDaI1DG4NfMvqonFIpSFITwr2fP7KBpFK7MoGkYo0sQoQyTqhUvs2kUQqMSsbTeHid4/LT+AWRdulocpGtkqEZ4HKBpO4wHWotwLeh3rC5SZ9ARFuQ5WN4Qfa8kjv8Yyb8d0Zdu3OBMbACMZXbUQiAveEqjb+hBvTIAY3yNbCjUhD4H1HEW5EKiTh5ptwY1KRxg2ASOorBM+pTKLptqaT2M6jrO5x+Qkc46i6LV+F+Tyg25jEBZ5DrdsCA25UbtL3D+E2pNuGH2jLI73HJ0wZ311gdSE1BkYwvm4jEhG4J1S3xT5fimkeg5tnaxVHpCHwxaOoOCIViorzDIQxeUhDCMCizLNZ7iw9zKlUomm4tJzlPg3H5CdwkqNquNVxRHXgfCkqcYHfUGs476FhJ1xu0hcQ4Tak4YYfaMsj3Wu4J/WjB3V+8WBaFHWn9x49SKYPntTFtMmy8nGR5XWaXHx5BxqucBmj03BGagyMYHwNRyQicE+ohnv7xZMI/B3G9tSCjR5UZ8up//gBpl0MbpetxRuRhsAJC8Sbt1+WyISi3dJZ4tQEd6lUpNEDINJUnSN0TrvPqVSiybfCpJ7j5O9xCQoc5Kj6zazCvQnoNyZxgetQ6zf/Uz3hkpO+ggi5IQE3/ERbHunu//7kzpVu+eOQQBt5PMzpkjppVgZoVmm5STPeeJgzsn1BDXjTe/zujofZKSRoPExpyQKz5CjjYUqIRgRRCe9QDQ/siR9DByoRgg3wIn3nnZtSYpT0kQMInejmanRRZqYSzwjSPT1sMAzJJ6ayqg5MTGnhgnFIOjFV3kxMeU+ivK9HDQYjkYxF18aRHjbo+eXTUj6sx3qsRogVXh3WfgdrYBuAF3rAYFBQK/wsKYtZ46uza1GDgUI4KeV3Fa/poRImpcqbSSmvmzjVI5ZEOM2S8L12rRoyZ0rKh/NMjxMMc+IBqfJgDWoD7LkOrEWLteVaPt7dZGBbrd5RegekKhlPlGD8dD+RiCCbhe5J2QNSRGsY3Bpbb9qINASZOsHmzt+hQaRCyfIHBqSIVKQpRoSIi8WcyiJegj9w6huTn8AjijZGwWyw5bTKBleB/D6TuMBrqNV/6NQ3Jjfpu4dwCz7QE+SBtjzSvWDrvvHJo7oopmVZmWlRmWZ68ahKpyYp6kcXT8qkyosv70CwObOEnWDzHF3sNwZGML5gIxIRuCdUsLmukHhu8/kvng522JOZ/MfF+enk1cX9xen1UNR/fHXS5Fd/LJPkD+3/0iTQokE0jcFNs7V6I9IQ+GGBevOm5olMKOItdbuPu1Qm0vgB8PBpNyKLaNotS7LUo7HvcRkK3OOo6m11NH8duGyBSlzgNdTqLS3rYpb7crdMdtL3D2E3pN+GH2nLI73Hs+2ea6c7/dZIjYERjK/fiEQEDgrVbxFm24kGMbhBtlZtRBoC/ytQbf6cG5EKRbYFZtuJVKRxAyHiYjGnsoim2wIXt1L5CZziqKqtWYX4JqDamMQFXkOt2kJz7Uxu0ncP4Tak2YYfaMsj3Wu2B80jc1Hk9TS7SJtpUdZPpg+MnZ8qO333KH30KDPXHQBxNVvhMsbni+tODIExMILRNRuTiMA9oZrt7c1x9tWB+b+9FmTjj7YzLWRwC20r4pg0BO54DBHHpEIRcd7cG5OJNI4APDwajskimoZLy1nj7Py5x+UncJJjarhmdblSE7gti0pc4DTUGs77UE+43KTvHsJtQMMBD7TlkY58W5azFt6psvAZ5ukmvZ2PQ2kBbzqN349DaS1ZYJYcYxxKC9GIICrhHarhgZ3vAuHnq7lqEW5qOuY4lBajpFkcQOhTakp0Ox6HUsMGw9DI41BquGAcEo5DNTcXSDWBC6TUqMFgJFKv6No40sMGPf+Y41BqrEaIFV4d1n4Ha2AbgBd6wGBQUAv7LDHFrPKkZ9WowUAx4jiUGur441DNzcVRfjdxqkcsiXCaJeEfh9JCjj0OpcYJhjnpOFRj74tyu4ZzHdj9zfRXvnGoJpPxRAnGz/QTiQiSWOiedBeZfqKFDG6hrTdyRBqCpJ1gw+fP9BOpRM70E5lIs40AD9/+kchiLzL9TH4CJynaKw1l+leXDTWB26OoxAVOQ70hCGX6mdyk7x7CbSjTP/xAWx7pPe6wrXwTUk0uNQZGML6GIxIRuCdUw/E7bJkGMbhBtpZsRBoC7zuKZCNSoUg2f4ctk4o0biBEXCzmVBbRNFugw5bKT+AUR9Vsq4uGmsDNUVTiAq+h1myBDlsqN+m7h3Ab0mzDD7Tlkd7jqfbKNxV1fReswBgYwfiajUhE4J5QzRZzqp1pGoObZmv1RqQh8MMC9ebtsCAyoYg3f76NyEQaPwAePu1GZBFNuwWn2qkMBe5xVPW2umKoCdwZRSUu8Bpq9ZZ2KPz6jclO+v4h7Ib02/AjbXmk9/gYyco7IWWkxsAIxtdvRCICB4XqN/IxkkxrGNwaW0s2Ig2B8xVINn/CjUiFotn8x0gyqUiDBkLExWJOZRFNtAWOkaTyE3jEUSXb6lKhJnBNFJW4wGuoJVvgGEkqN+m7h3AbEmzDD7TlkY48DlW76HUSrAzSyzbp7X4cSgl402n8fhxKa8kCs+Qo41BKiEYEUQnvUA0P7HwXKD9vsk6JEOxyxwVdaBxKiVHSLA4g9Ck1Jbpdj0NpYYNhaOxxKC1cMA5Jx6FubodqArdDqVGDwUikXtG1caSHDXr+UcehtFiNECu8Oqz9DtbANgAv9IDBoKAW9mnTJLOqcKE+0aMGA8WY41BaqIRxqJvbofxu4lSPWBLhNEsiMA6lhBx9HEqLEwxz4nEoezuU2zWc68Dub1q/9o5DVTKeKMH4aX0iEUESC92TstP6RGsY3Bpbb9qINAQJOsHmzp/WJ1KJndYnUpGmFhEiLhZzKou9SOsz+Qk8omhjNJTWX10m1ARuh6ISF3gNtfoPpfWZ3KTvHsJtKK0//EBbHuk97qOtvbNPtdQYGMH4go1IROCeUMEWtY+WaBqDm2Zr9UakIfDDAvXmTc0TmVDEm7+PlshEGj8AHj7tRmQRTbuF+2iZDAXucVT1trpKqAncDkUlLvAaavWWllk2M74+WiY76fuHsBvSb8OPtOWR3uPZ9do7B9VIjYERjK/fiEQEDgrVbxFm14kGMbhBtlZtRBoC/ytQbf6cG5EKRbYFZteJVKRxAyHiYjGnsoim20Kz60x+Aqc4qmpbXSbUBG6HohIXeA21agvNrjO5Sd89hNuQZht+oC2P9B6fGVl7Zp/MdUVbYAyMYGzNRiUicE+oZot/ZiTVQga30JYijkpD4I5HEHFUKhQR58u9UZlI4wjAw63hqCyiaTj/mZFcfgInOaKG6zhdhfzrP7iIH3GJC5yGWsP5z4zkcpO+ewi3sIZDHmjLIx15HKpx0etUWfjE8nyT3q7HodSAN53G//DjUGpLFpglRxiHUkM0IohKeIdqeGDnu0D4eWquaoSbmo44DqXGKGkWBxD6lJoS3W7HofSwwTA07jiUHi4Yh2TjUB2c1ThU90fvOJQeNRiMROoVXRtHetig5x9xHEqP1QixwqvD2u9gDWwD8EIPGAwKamGfJZWZFT5pr0UNBorxxqH0UEcfh7pxE68F3MSpHrEkwmmWhHccSg058jiUHicY5oTjUHZFrEFtgD3Xgd3fTH/jGYcySSbjiRKMn+knEhEksdA96S4y/UQLGdxCW2/kiDQESTvBhs+f6SdSiZzpJzKRZhsBHr79I5HFXmT6mfwETlK0VxrK9GerxLD/digucYHTUG8IQpl+Jjfpu4dwG8r0Dz/Qlkd6jztsG8+ElElyqTEwgvE1HJGIwD2hGo7eYUs1iMENsrVkI9IQeN9RJBuRCkWyeTtsqVSkcQMh4mIxp7KIptn8HbZcfgKnOKpmy1ch3n87FJe4wGuoNZu/w5bLTfruIdyGNNvwA215pPd4qr3xTEV1qKTGwAjG12xEIgL3hGq2iFPtVNMY3DRbqzciDYEfFqg3b4cFkQlFvPnzbUQm0vgB8PBpNyKLaNotNNXOZShwj6Oqt2IV7P23Q3GJC7yGWr2lZdPFcZ9+Y7KTvn8IuyH9NvxIWx7pPT5GsvFOSBmpMTCC8fUbkYjAQaH6jXuMJNUaBrfG1pKNSEPgfAWSzZ9wI1KhaDbvMZJUKtKggRBxsZhTWUQTbf5jJLn8BB5xVMlmVvHdfzsUl7jAa6glm/8YSS436buHcBsSbMMPtOWRjjsOVTodUSfByiC9YpPe7sehlIA3ncbvx6G0liwwS44yDqWEaEQQlfAO1fDAzneB8vMm65QIwS53XNCFxqGUGCXN4gBCn1JTotv1OJQWNhiGxh6H0sIF45B0HKq8GYfy3w6lRw0GI5F6RdfGkR426PlHHYfSYjVCrPDqsPY7WAPbALzQAwaDglrYdxI0mdXOOHGiRw0GijHHobRQCeNQ5c04lP92KD1iSYTTLInAOJQScvRxKC1OMMyJx6HKgzWoDbDnOrB7m9YvE+84VCXjiRKMn9YnEhEksdA9KTutT7SGwa2x9aaNSEOQoBNs7vxpfSKV2Gl9IhVpahEh4mIxp7LYi7Q+k5/AI4o2RkNp/WqVBfbfDsUlLvAaavUfSuszuUnfPYTbUFp/+IG2PNL720dbenLqnWCrpcbACMYXbEQiAveECraofbRE0xjcNFurNyINgR8WqDdvap7IhCLe/H20RCbS+AHw8Gk3Ioto2i3cR8tkKHCPo6q3ehXs/bdDcYkLvIZavaVlnswaXx8tk530/UPYDem34Ufa8kjv7+x6p99ylzE6/dZIjYERjK/fiEQEDgrVbxFm14kGMbhBtlZtRBoC/ytQbf6cG5EKRbYFZteJVKRxAyHiYjGnsoim20Kz60x+Aqc4qmprViHefzsUl7jAa6hVW2h2nclN+u4h3IY02/ADbXmk9/fMyE6zFS5jfN5cT8UJjIERjK7ZmEQE7gnVbDs4M5JpIYNbaFsRx6QhcMdjiDgmFYqI8+bemEykcQTg4dFwTBbRNFzgzEgqP4GTHFPDpavLhNLA7VBU4gKnodZwgTMjqdyk7x7CbUDDAQ+05ZGOPA7laV1LwyeWm016Ox+H0gLedBq/H4fSWrLALDnGOJQWohFBVMI7VMMDO98Fws9Xc9Ui3NR0zHEoLUZJsziA0KfUlOh2PA6lhg2GoZHHodRwwTgkHIdKb26HSgO3Q6lRg8FIpF7RtXGkhw16/jHHodRYjRArvDqs/Q7WwDYAL/SAwaCgFvbBcSg1ajBQjDgOpYY6/jhUenM7lN9NnOoRSyKcZkn4x6G0kGOPQ6lxgmFOOg6V2tuh3K7hXAd2fzP9qW8cKs1kPFGC8TP9RCKCJBa6J91Fpp9oIYNbaOuNHJGGIGkn2PD5M/1EKpEz/UQm0mwjwMO3fySy2ItMP5OfwEmK9kpDmf7VZUJp4HYoKnGB01BvCEKZfiY36buHcBvK9A8/0JZHeo87bD3Ot9NwudQYGMH4Go5IROCeUA3H77BlGsTgBtlashFpCLzvKJKNSIUi2fwdtkwq0riBEHGxmFNZRNNsgQ5bKj+BUxxVs60uE0oDt0NRiQu8hlqzBTpsqdyk7x7CbUizDT/Qlkd6j6faU99UlK3PyIyBEYyv2YhEBO4J1Wwxp9qZpjG4abZWb0QaAj8sUG/eDgsiE4p48+fbiEyk8QPg4dNuRBbRtFtwqp3KUOAeR1Vvq6uE0sDtUFTiAq+hVm/BqXYqO+n7h7Ab0m/Dj7Tlkd7jYyRT74SUkRoDIxhfvxGJCBwUqt/Ix0gyrWFwa2wt2Yg0BM5XINn8CTciFYpm8x8jyaQiDRoIEReLOZVFNNEWOEaSyk/gEUeVbKvLhNLA7VBU4gKvoZZsgWMkqdyk7x7CbUiwDT/Qlkc68jhUNvtTF8FOhFVugqmp66Ypk02Cux+IUgLedBu/H4jSWrLALDnKQJQSohFBBODZduc7k3xy+Y+dlZ8uf718Ppssf9k9m08+O+ke7c+nzt7QQzUBsDteoA69CT0lQrATHhd9oZEpJUZJQzmCMM2zmXFBnKshRpmbyoqynmWFC/k9PXIwZI09OqWFC0as0OiUAOh9PVAwUonE7W3kjcnq1FNdPdKDB4ODfGaq+6eLJO3eP9/klBaxESJGxyNcMBd6mGBEUCv/LCnzWd24UJ/oUYNRQjYvVaRV5VkHr+mhbjkvJQB5qgcpiWiqVZDnVW7MrMhdwFs1cM6gVFHlaZLWs8q40J7p0YKhTTQu5YJ4roO4v8n+rPuPb6fpOR3OxxSlGD/dTyQiSG6hO1V2up9oDYNbA9/KuWgcUmkIEneCDZ0/3U+kEjvdT6QiTTkCRLK6c4VuLnMql71I+jP5CfyiaF80lPRfHXuaBs6xpRIX+A619A8l/ZncpG8gwm0o6T/8QFse6T3uss1m3hJB5pnj95sDoxhduDGJCBwUKtxi9tkyTWNw0+Aq7gXrvFQRmdiRsqtPbIL+6fJX/SdPbTXGfqstmLzfV2U+vnz9zqT7wuuXb8wmd8/SJLkzufxGP3jW/ZZ3Ohn86+5/71rl233B/s7fdL+h+0dXBrW/8MPJnX527YPLf+ieTffvTK6sfMd+8enVWJv9DTOX2Q+pZhdEDoHq9JURmEwootPbF8xkIo14CI/cOJN2cyqRaILzqjXYM4xPZSjw6GNKziy9ViiZ94ilIy5xgeNQS860rItZ7mkNprKTvoIIuwHRCTzSlkd6j8fxs+6DT3TmUnNgFOOLTiIRgYtCRSd/IJ9pEIMbBJeaLhqHVBoCDyyQbt6EIZMKRbv5B/KZVKSRAyCSls2sdlev5lQu0fRbYCyfyk/gGkdVb6sp7iwwlk8lLvAdavUWGMuncpO+gQi3Ie02/EBbHuk9Pg4zmxVe7Wak5sAoxtduRCICB4Vqtx0ciMm0kMEttLWYI9IQOORRxByRCkXM+RNxRCbSSILw8CfiiESiCbm0nKXOB3WPy0/gJ0cVcqvpoCww7kUlLvAbaiHnfagnXG7S1w/hNiTkhh9oyyMdedwrd9HrhFnppnc9zVZt0tv5sJcW8KbT+P2wl9aSBWbJMYa9tBCNCCIAb3DYy7laD9UEwNZ+gTr0VmmVCME2fono8w57aTFKWuMBhLlHl87VAHc/6qVGDoarkUe91HDBeCW8JSsr17dkZaVPQ9zXowaDlkjlbtq7qpKkmSXOjcqRHjoYJeRTX3VZN5n3tiw1XiPEC68Sa8ODNbANwAs9YDBEqDcCWWI62Vi7UJ/oUYNhY8TpLzXULae/bi2Ekxt38VrAXZzqEUvinWZJlEVSFZ4b1Fo1bM4gWJoneV57r81SgwXjnmgO7HPWeAdrUBtgz3Vg97dOkPuuzco8k28+nijB+FUCIhFB9gvdzO6iSkC0kMEthO8AXTQOqTQE2T7BPtBfJSBSiVwlIDKRpikBHnk1KwoXkzmVyV6UCZj8BI5StIEaKhNUq6xyFSgTMIkLHId6d2AfqjOKn3C5Sd8/hNtQmWD4gbY80nvcq5v7rs7KaqkxMILxdRyRiMA9oTouQqcu0SAGN8jWso1IQ+B9R5FtRCoU2Rbo1CVSkcYNgEjhyY7NqUSiybZQmy6Tn8Avjirb6lWUrwOyjUlc4DjUsi3UpsvkJn39EG5Dsm34gbY80ns815/7bs/KPIcc+I2BEYwv24hEBO4JlW1Rp/qJpjG4aXABJ5/qf3GEPynT5U9uz+r/Z/u/9Vj+/6+XzPZnvg3O6BONKIgCAvno7f4gMqGoR3/Sj8hEGr0AHqGkH5FJNPUYHtJnMhQ46FH14+oYoSxwLhSVuMBzqPVj2qHwK0gmO+k7iLAbUpDDj7Tlkd7jIz1z3/1d18c3CIyBEYyuIJlEBA4KVZDkAz2Z1jC4NXDR6KJxSKUhcL4C2ebN+jGpUHSb/0BPJhVp0ACIVDNP0o/JI5psCxzmSeUn8IljirY8uY7wV39wET/iEhf4DbVoCxzmSeUmffsQbgOSDXigLY905JEu77R9nrkJXs+sZZsEdz7UpQW86TZ+P9SltWSBWXKMoS4tRCOCCMAbHOrKXQQO1QTAjn2BPvSl9bQIN6Ufc6hLi1HS5A4gNGXi3s3O1Qh3P9WlRg5GrJGnutRwwYA12gVeaqBgoBJp29sTD3WeJemscoI/0oMHY4N8lCvtXr4qLbzDXGrERogYHdRwwVzoYYIBQS3806ZuZpUzRpzoUYNBYsQRLjXULUe4BCBP9SAlAU21CtLUJLlvxLNVA+fMbWV5kXZOwTu4pUYLhjbR4JYL4rkO4v5m+4uZ9wKvvJAxRSnGz/cTiQhyW+hGlZ3vJ1rD4NbAd3IuGodUGoK8nWA/58/3E6nEzvcTqUgzjgCRtEjc46pzKpO9yPgz+Qm8omhXNJTxL1YJ4iKQ8WcSF3gOtfAPZfyZ3KTvH8JtKOM//EBbHuk9bvMt/Nd35Z7zBPzmwCjGl21EIgIHhcq2mI2+TNMY3DS4hpM3+k6Wb9tijT2V4KWe36Tpe35XF3d1Zu7/YC/4ekH6um/wsga1TcHbXOHFNL0gegh0p7eOQGRCkZ3e9mAmE2nUA3iUVTYrfI0mRCrRZGewP5jKUODXRxWe5UqneE9+OuISF7gOtfBMyyzzZEhPuOykLyHCbkh6Dj/Slkd6jw8GKPyXeOWegTu/OTCK8aUnkYjARaHSk380ANMgBjcILjhdNA6pNAQeWCDe/ElDIhWKevMfDcCkIo0cAJG6mCVObTOnMomm3gJnA1D5CRzjqNptNUqeB84GoBIXeA61dgucDUDlJn3/EG5Dym34gbY80nt8NGfhv8Kr8HRN+82BUYyu3JhEBA4KVW47OJyTaSGDW2hbKcekIXDIY0g5JhWKlPMm4phMpJEE4BFKxDGpRJNygdM5qfwEnnJMKVesBoSKwMQXlbjAc6ilXOB0Tio36QuIcBuQcsADbXmkI098GRe9TpqlbnrXA23NJr2dz3tpAW86jd/Pe2ktWWCWHGPeSwvRiCAC8AbnvQoXgUM1AbC9X6APfXVaLUKwlV8i+7zzXlqMkvZ4AGHmE3NKeLsf9lIjB4PVyMNearhgtBJe4VWk6yu8itSnIO7rUYMhS6Rxb21SmjRNPIM+R3roYIyQz31VVVMn3qkvNV4jxAuvEmvDgzWwDcALPWAwQKi3AZm9rsl9zNyJHjUYNEac/1JD3XL+69ZCOLlxF68F3MWpHrEk2mmWhKmTupjlTlfRqmFzRsHStGwqn58404MF455oEuxz1ngHa1AbYM91YPe3TmB8V3gVmYwnSjB+lYBIRJD7Qreyu6gSEC1kcAvh+z8XjUMqDUGuT7AL9FcJiFQiVwmITKRJSoBH3rlEF5E5lche1AiY/AR+UrR/GqoRZKuUchaoETCJC/yGenMQqhEwuUlfP4TbUI1g+IG2PNJ73KhrfDd4FbnUGBjB+DKOSETgnlAZx2/TZRrE4AbZWrURaQi87yiqjUiFotr8bbpMKtK4ARAp3O5vTuURTbUFmnSp/ARucVTVlq+CfB5QbUziAr+hVm2BJl0qN+nbh3AbUm3DD7Tlkd7jyX7ju8DrOtUvMAZGML5qIxIRuCdUtcWc62eaxuCmwfXbeHP9tXlprr/7ATui/+byHds/4x7nn2w/zc80uCBiCJSmt0uEyIQiNP3pQSITaaQDeATSg0Qi0YRmcJafylDgy0eVmqszh4rAIVJU4gLHoZaaadl0osMnNpnspK8gwm5IbA4/0pZHeo9P/zS+u74KIzUGRjC+2CQSETgoVGySz/5kWsPg1sD1pYvGIZWGwPkKVJs/P0ikQpFt/rM/mVSkQQMgUrlYzKksoom2wLmfVH4CjziqZDOr+G4Cko1JXOA11JItcO4nlZv03UO4DQm24Qfa8khHnvty7q06CVaG6JXJJr3dz30pAW86jd/PfWktWWCWHGXuSwnRiCAC8Abnvtyb3EM1A7CvXyAOvSk9JUKwhx/XfKHBLyVGSSs8gDBLKt9B7lqEezD7pUUOBqyxZ7+0cMGIJZ39Km9mv7xHON7XowbDlkjn3hroSNO08p25eaTHDgYK+fCXqcqqyj2Aj/WAjRAwvE6sEQ/WwDYAL/SAwSih3gykTdP4mwW0qMHIMeb0lxYqYfqrvJn+8jqMUz1iScjTLIkiLVJTz4xzBrpV4+aMf9WlSUtfLulMDxYMfeLxr/JgDWoD7LkO7P4WBUrv+Fcl44kSjF8UIBIRpMDQHS27KEC0hsGtgW/5XDQOqTQE6T3Bvs9fFCBSiV0UIFKRJiYBIiadVZWTypxKZS8qA0x+Arco2jEFE8mW0yqRXAUqA0ziAteh3gyEKgNMbtIXEOEWfKAnyANteaT3uG+49E571VJjYATjqzYiEYF7QlVb1L5homkMbhpcwvn6hjt9+6XHX7noTHJ08ZWLv/u7P5ssf9Ir36e2EfimYfiP/qjM6zxLTl++Cuxa575wK5j/MjB393Bj/9bXLEy0siBMCBSmt7JAZEIRmP5mYSITaXgDeGRFPTO+uTQilWj6MtwuzGQocOGjKszVbQNF4PoIKnGB61ArzLTMk1njSzcz2UlfQoTdkMYcfqQtj/QenyhQemfTGqkxMILxNSaRiMBBoRozwokCRIMY3CC4snTROKTSEPhfgXTzJweJVCjaLXCiAJGKNG4ARPJ0lrhPaZ9TqUQTb6FDBZj8BJ5xVOnWrOJ8E5BuTOIC16GWbqFDBZjcpC8gwm1IuA0/0JZHeo9P9Cx9c17Gc3eG3xgYwejCjUlE4J5Q4baDEz2ZFjK4hbZVckwaAnc8hpJjUqEoOW8WjslEGkcAHqEsHJNKNCEXONOTyk/gKccUcmZ1TZQJ3PtFJS7wHGohFzjTk8pN+gIi3AaEHPBAWx7pyPNfzsp9J82Ch8qX6Sa9nc9/aQFvOo3fz39pLVlglhxj/ksL0YggAvCG579m3bf0gvvjy3/ovuO9q2fxgS3J98+pE9gujodqjmDvv0BC+uq4WoSb6pA5IabFKGmXBxDaCTHjQjhXI9z9hJgaORjSRp4QU8MFY5pwQszc3A5mAreDqVGDgU2khG83rGap8U0CHemxg6FEMyFW1bVvHuhYD9gIAcPrxBrxYA1sA/BCDxiMEvrtQmhCTI0ajBwjToipoY4/IWZu7gfzO4xTPWJJyNMsiSItGjsh5rR0q8bNmhAr6zz1ToipwYKhTzohZuwFYW4nca4Du7/lBM+sfbdnzWQ8UYLxywlEIoIkGbrn3UU5gWghg1sI3yi6aBxSaQiSgoK9oL+cQKQSuZxAZCLNZgI8suuS8u2NJZHHXtQSmPwEblK0gxqqJayukzKB+8GoxAVuQ785CNQSmNykbx/CbaiWMPxAWx7pPe7mrXwTYyaXGgMjGF/FEYkI3BOq4vjdvEyDGNwgW4s2Ig2B9x1FtBGpUESbv5uXSUUaNwAieecG3cmFOZVKNOEW6Oal8hN4xlGF2+pGKRO4IoxKXOA61MIt0M1L5SZ9ARFuQ8Jt+IG2PNJ7POpf+cawTCE1BkYwvnAjEhG4J1S4xRz1Z5rG4KbBJdxG68XTvi3j0zf8z7S7IHAINKe3aYTIhCI5/XlCIhNpwAN4+POERB7R5GZw8p/KUODRRxWcq1ulTOCiMCpxgd9QC87g5D+VnfQNRNgNSc7hR9rySO/xmaCVd4DMSI2BEYwvOYlEBA4KlZzkM0GZ1jC4NXCV6aJxSKUhcL4C0eZPFBKpUFSb/0xQJhVp0ACImHRW+84EZVKJptwCZ4JS+Qnc4qi6bXW5lAncFkYlLnAdat0WOBOUyk36AiLchlTb8ANteaS7//uTXrkVXw7Lsr95/PBv/+yv/8phCJUq8wmyMsCzSqtNnr6xMT9aida6mRxzwv2CGu7mMgsYF1RUb/fy6K3lhzZ5d8fKpiux9Gz54eW3+lRe98Xf9Drrqc0YXb5x+S0Xp048lZ+dq4nd8op+Zts5xfb86JXOz1V3ug9N96HMfa5Qy6SQM/F2BzvhH1v4xxb+sQ/+sR6+kcPH+4U79AuLfmHRL3zoF3r0+Auid8OWRWtZtJZF62PRqlnc6iwfYCFbPmcW+pmFfuaDfqaHjrt/Yat5h/zcIj+3yM99yM91yPu18+V1/PrjUEAbcw668LaUV0EWt275jDIGXVjMLrxfUOPddPvbTkH3DeDXJZeXgpknlE36CsjVXLSL2atqZpthgDmVrIRoRBCV8A7V8Db3C8SBYiVCcCwMzx6EBoqVGCXTVQBCJ7q5Gl2UYeLEM5p7Tw8bDArySeLuH/YPEmvRglFBOkhc3QwSe6+luK9HDcYG0X4AXRpHetig4x8W/yjWYz1WI8QKrw5rv4M1sNv6XgsYjAnq/FFjEp+ZT/SowTghGx/2e4rX9EgJ08PVzfSw10uc6hFL4ptmRfiWQ6uGzBkc9uE80+MEg5xwI2dXxBrU7e2bBmwvZqtHD3OTV9MyS8y0eGiyaZ1epNOyrB8XzYOL8tGj66Xi3dn95cW4FWTvfqnb39Uymig/1x4wQEuyD3QR+QKViKBSgm4Qf3B7E9ifWfVs47Cs5bPrPsXl964b6Z7bw7J+Ypvx+sOv3nCZ41WqOQxujq23bEQagjLQGFs7IhNKAdnpMO5SeUiLVwAL3zaRyCJa4TigEe9xGQocomhXNFQ6Xt0MYwKX/VCJC3wGSfoz2UnfP4TdUPF4+JG2PNIxjxotZtnsT138Pm/KxM0vNXXdNOXeJdm1eMFECqqhCEl2LbMCYzZGkl0L0YggAvDS9aGfLxz5+QN75KcL+KEaOJhqGUGjaRGCaRWB9vKn37UYJekJAGFezJwb57kaYJQMfFAyqZGDYWPcJLwaLRg1Qkl4HOd9PU4wWogE5q1lnDWl8efe1djBeCDPvWdNkjSzzJN/V+M1Qrxols0Fc6GHCYYCjvRWowbDgyzrnmam8Kbd1VC3TLsLQJ7qQUpCmWYVBJ1Cq8bNSbcXuUlzz6EEZ3qsYEgTpdxdEM91EPc20Z51H327vExGFGUYPdXOJCLILKHbRHaqnWkOg5sD37gtv3/59Y74e3Y3fPmWHdB/dvnNfmS/H2b73vLny+8u/8vyR8tfTPoNtT0f4L2r6f87k+X/e/nDbrf34+V3p91/ftj94eoUrH9e/n/sWNv7V7Nu1q6T/zhJu61WP+b/rPvCV3sjf3D5bXs66sd9u/ffd7/52fLd/tyA6cT+ofsVH/dHEbyE6vkkW58Z8PK/cflm95yujnvIJsvfdJ++c/mN5VPXkzqkPilBZnCMnSqRScxqApOHNJsJsAjseolE9qOgQGUocPui/d5AQaFcHU5ZBk4bpRIXuA3SrobJTvoKIuwGCgrAI215pOMWFHIXu05o5m52fbmkLvNNdjsvJyjxggkiVCcyyglKZgXGbJRyghKiEUEE4PWn3f9s+XOrwf9g+a9WfnbC8mfL7y//ffnD/vK27sk86w+zujpl/9lkdTZVPwvY/dTVFW9pM0uyWZZk5Wxixf807f4bT/JO9kzzKp8vmGobQ8sqEYJpNYFGDVRdlBglqSoAYV7NksaFcK5GGKfs0kGY2UN2biO/p0cOBldl2cUZrL6kRwtGV+HsQ5mvZx9K7zmd9/WowRgrEuW3VrWps6ya1U45c6THDkZReREmT5OkmpXOFXKsx2uEeOFlYm14sAZ2uxyjBQzGCP3Gxe82TvSowbgxZjlGC3XLcoxjCmLtL14L+ItTPWJJwNMsiaCvaNW4SbWZ0qTJrC5dWM/0WMG4J6rNfM7a7mAN6naVRgN2b6s0uW8coixkNFF+8Ws0RCKbmiD0fMC9N71GQzSHwc0h2A3/j7thJT4qQbZ1jI0tkUnUIg2RhzRDDLAIbZKJTOJVaYKbaSZDgeMXbQiHqjSrY4HLwEnPVOICv0Ha7DDZSd9BhN1QlWb4kbY80ldnBr6gybzSc9RDA51hotOcJkCzypJNmr5yzbhHBjrBfkENdnONbX9g4C96xfKR7xTA0nx2rkYb+RTAsrxzVJruQ1Pnd47SpPI6OS2fQs5HdpjbsSVxbEkcWxLHXhLHehJGTgLf/vYnAnYcFpbDwnJYeDks9Bzw90Dvaq/OBey4tJZLa7m0Xi6tmgv7dMCOwJklcGYJnHkJnOkJ4N5emEvpzwjs8J9b/OcW/7kX/7kOf7+avhwzenlzJmUQ/q2jfSPFL2+3gRIu/uaiEexf+5sBbJrj3Vvl7Osr4T/p7yK1dwV83X7j1fZ8ct2X8JGLYBf57Pm3WpaxI589/7ZK7YfCfrCf1on9kNsP9tPGftrYrzbdp2WS2g+F/VB3H1L7aWo/Te1XM/tpZj/N7FfzzH6w0bVI7Af7hcJ+wXgjrNZuMSKsPW23M9axNdaxNdaxNdaxNdaxNdaxNdaxNdaxNdaxNdaxNdaxNdaxNdaxNdaxNdaxNdaxNdaxNdaxNdaxNdaxNdaxNdaxNdaxz1jHemMZubFEzndhbbWwtlpYWy2srRbWVgtrq4W11cLaamFttbC2WlhbLaytFtZWC2urhbXVwtpqYW21sLZaWFstrK0W1lYLa6uFtdXC2mrhs9VCbyvc72ytGOxJwp3NWmuz1tqstTZrrc1aa7PW2qy1NmutzVprs9barLU2a63NWmuz1tqstTZrrc1aa7PW2qy1NmutzVprs9barPXZrFXbjK5M7LnFnaHOrKHOrKHOrKHOrKHOrKHOrKHOrKHOrKHOrKHOrKHOrKHOrKHOrKHOrKHOrKHOrKHOrKHOrKHOrKHOrKHOrKHOrKHOfIY60xsKVwwqBWRPSe7sdG7tdG7tdG7tdG7tdG7tdG7tdG7tdG7tdG7tdG7tdG7tdG7tdG7tdG7tdG7tdG7tdG7tdG7tdG7tdG7tdG7tdG7tdO6z07nOTi+UPCKeyZz5+iU7wRU8mizbRX9ndoXbhfcLarxg7wkqt/6t01Vv2vKJ/e/q5qZ3lx91n7zRFys+6u/B/PpaXl1pMPvl7rNPlh/0Valnyw8uv3P9lavve7/vSewLM1eVkk6z/fbq3if7l8+uClaX13ddzibL97qfDd0xqrXXpgRhdo0qIRoRRADeumv0v3/tf5/YMtd0+ZPlf52mV62gST1LTN8Keqd7ZLPGdoSu80aTvmz24fKdfjV0Ojv0vJ9fafEPZ5NuuaeTV2ydsu8KtqWtviPV1uk+M7OlOVuW/Pi6YNYXJj/sbwqzSt6ukI+urkn95sZy/Gh1e+oH/fqZTvqF9ezFBfXxdanv3Ykteq5/c/fj37n8h+4bf/vyklytQPvT6VVpbvLK+m/t4u9/W8+0x9Z9ofsFb036f+AaR/eHD/s7de2lHFfvSWewm2/tFvNVB/T1JbLWXt9ekflaf7Pr88tvbrCzdvpZ97R+2vf3/mj5S3sp7Xe7P/6we5pvL/+5+6sfL38xOXs1TSv7yNaQva9cXyR908LsjfbRdd306jW7/PrVfydpapa/sq/j8sOse4ZvL3/+mcn/dXr3Ly7+5m8mJ1/565lrsR+qFzvYHjVGpVGJEGyFElQQAy20Soyb+nfLFtq0MO65ibkaYZQWWlNks8Y5fHZPDxyUL/IO2qp7bxtnEfZLerSgfpF20N6cHl4GTg9XowZVjCibcsvcdd3ks+ubUW/nNLTQQUExnNC49RImRZ7ls8a4AB/rARshYHiZWCMerIHd3txrAYMhQl1U9nuNEz1oMGoIG2iTqpw1tQvqa3qohAbam2PE/e7iVI9YEu40KyLkKlo1bE7/bGq6/byZpc5AcqYHC4Y9YcrDLo01qNupBw1Yi/ZB/uAirdNkmqfl42mRpvW0SR4/mD58nDWPzMM6716cKz7erMRfXozZQJtdtdG6aH7elMGjOm/TRPm58hcBWpIchovIF6hEBH1UaHLDXp/4cb/f6ns3P7S7n25X+v5qI9pfR91teH5Suui+SqVrcLr4xt9F45BKYzNWB2gItnR27/yrbo/7oYvQF6mEOD2ks8S4qNylUpG2sCFETDZbleZvbxWJXKI1kqblLHEmFO5x+Qncn2hXdCskb7SRro6aLgOnh1OJCzyIWvF7H+oJl5v0DUS4BR/oCfJAWx7pqw6c9En18NGTcpo+zLJpmj5upnXyuJomiUm6f7pOGzPUYsoQZ75O00ZqC4xffHFGJCLwTqg4A/PXaZ6ss9N3Jr1+e7b8bf9zabLKYbsM8irVIAY3yNbyjUhD4HwF8s2bkScyIek23/QPkYk0aCA8TOOZDp5TqURTbVnn4p1psntcfgK/OKpqa1ZBvgmoNiZxgeNQqzbvQz3hcpO+gAi3IdU2/EBbHumrlFr94JF59Pjx9OLB43RaFM3FtC4fPphePKrqR8Y8ePToyaMvx1dtTq/1eVN5DkgOKFiIX3TVxiQi8E6oatvsF/po+fH0hZ6MvuPgujni8tursXS0q8FloVepFjK4hbaVcUwaAm8skHHvd8LbQeWLVCokHWdcTO5SmUjDCMAjS6vGTWVOpRJNx+X5rHDyu8flJ/CUY+q4KrkO+1d/cBE/4hIXeA61jvM+1BMuN+kLiHAb0HHAA215pPsR7jvrqBa5MduTX6vSIFuzyTZSY7bxNWZr8YItTajQ+hebFesbZH/b58fetV24qx7cTnP9ZvluL8Q+Xj7vO2s/uHzr8hvdn28G4a7F17uTdN1i6mL8qppxgTEeo7VaC9GIIALwRK3VaZLMJp3I/Xj54Wcn6SxJ79hG6cZ+tOfMpXcq+/Wf9P3Az/pBxw+uGqK7B3jdG3y77/rbk8npXz/88//HX//1X9hOfdu1bccfl+/0mvyNy69Oun+272v2dO5qbQm2ZQkEpi9PqEUI9mBJdKO3c1eLUdLKBCCsc68eVAKM0rhbmpnxVFnVuMHoJu/bNWXh7dtVowXDm7Bvt0rXfbtV6u/bVaMGg5xII99uz+zcYuNcHUd65GCwkrftFlValTN3h9uxHq8R4oUXibXhwRrYBuCFHjAYHtS7iLruYqczG3iiBw1GDFnXbl1Us8LTtKtGOn7T7tpXvBbwFad6xJJIp1kQVV4m1axy9u61aticpt0qqbogYpyL4kyPFQx50p7dbmWsQW2APdeB7dHWD6o0e/Rg+rgpq2nxKDfTi8d1Pq0ePH6Ul3XyuGqul4x3wxrYwWs3rb6e3SqT0UT5xS8wEIkI0mbovvefLr/TbWWuNjrL9/rGj80N7vz/dn96Zqc97Y6on/f8ePmrftrSbp760c6+s7dTsvZj6VTwr1INY3DD4HtPF41DKg1BdhDf9tkhXxeVL1KpUOoKTtF3l8pDmtQEWJi68G4iiUyiFRWaWe4UCfe49ATOUbRfGqoprO56qwLX91GJC7yGejfge6YnXGrStw+hNlRSGH6eLY90r9yK4kFZXDTJNK2rclqYNJvWRZJNiyytH5bVg4cPavPl+MrNV3DIpbbA+MVXbkQiAueEKre3r5PUT23y2ZnStu0hq56Q799krr+3yly7zPAq1QwGN8PWOo1IQ+BxcZ22/NCZbfkilQlFpqWzxEnlLpWKNFYAROpZ6b6CbU5lEk2p+S9aptITOMNRlVq+iuzeS6eOuMQFfkOt1KomSz1nGJxw2UlfQITdkFgbfqQtj3S8i5azQGduEWBXl8Umu533eyjxgqUwVD3F7PdQMi4wxqP0eyghGhFEAN42/R7mqt8jY/R4mHCLh9J8YA1PoiGdm7QvqhGCBTuRNvS2eCgxSgpfAMIynTmj51wNMEqLR97MUmeIuKfHDQa0kVs8tGjBiCZt8ShuWjy89wTd16MG45pICN/qYy/SepY5V8eRHjkYn+QtHnnRpJ2WcL6Fx3q8RogXXiTWhgdrYBuAF3rAYHhQbxWKoppZq9wGfaIHDUaMEVs8tEgJLR7FTYuH11ec6hFLIp1mQWRVmeez2llma9WwOS0eJsurYpY5qxJneqxgyBO3eBQHa1AbYM91YPe2UOC917gyMpoov/iFAiIRQW4M3erSCgVEMxjcDPjm0kXjkEpDkPCTbPJ8hQIik9iFAiIVaZ4SINL5PN95H0wm+1AoYNITOEPR/mioUGBWWWUTKBQwiQv8hlr9hwsFTHbSFxBhN1QoGH6kLY90L9YePnmSPXxcpdPHRV5dDZU+ePjw4fTBg8ePmouk6r790ZfjizVfV0cptQXGL75YIxIR+CdUrI3ej9v42nGJdjG4XbZWb0QaAi+Mq7dAOy6RCkW++dpxiTykoQNgUeTZzJlFmFOZRNNuZmacmfZ7XHoC3ziqditXgb4MaDcmcYHXUGs33zM94VKTvn0ItSHhNvw8Wx7p1Qkf18/U6rGIJ3wULradNAvf4lBtso3U8VF6Oz6UeMHKGKqs/svy6fI9q6yu7p37uG/6sLda9/dZ22vy3l33diyfXn7dfn59stobV59/0t9v8PVOYL1nf4NVWvZitzft9XL9GW3f6H/PVR6tv2DRJP3xbE6N/araMAVmmFEaQ5QQjQiiEt6hGh5YWRtF1SkhgnU0XK2FOi+UGCX1KAChE91cjS5K20UgM6aFDQYVeddFlpUetF/SowWjirTr4uZCvCpwIZ4aNRhbRMoUXRpHetig55e3XPiwHuuxGiFWeHVY+x2sgW0AXugBg0FhC9GeO2sEJ3rIYJCQNVv43cRreqSEZoubS/D8LuJUj1gS3DTLwffKtWrInEYLH84zPU4wwombLOzdd263cK4Da9FepGlRmqKZlulD020V62r6wDyspk8eVI+SR2ltyvJ6qXi3hYF9snZr6G2yCF81c4smyi9+3p5IRJCbQneXv1gdwj3pdoHP7Cd9F0V/Xvcn/Vf+vr9n5erE7ss3u22kbbroE/w/6faJLiO8SjWCwY2w9TaNSEOQbsO3c4GzuIlUKEn6ZFY4XcVdKhVpphAh4mIxp7KIlqMvZ+7T+O9x6Qn8oGgnNJSjX92ZVgUuwaMSFzgNtdz3PdMTLjXpm4dQG8rRDz/Plke6F2l1UzwxmcmnDx49upgWaWmmzaOinD588qR6/KTK8kfF9WKPKtJ8zRWN1BYYv/gijUhE4JxQkSbrhP0XWxuw3/v2NPfpMyJ/g/PfWp8RaQhcrUCfeVtgiUxI8ixxHzFxl8pFGiUQJi4WcyqLaPosq5NAop/JUOAFR5VoqwvSqsCNd1TiAr+hlmiBx3rCZSd9/xB2Qypt+JG2PNJxz8owLnafN3USYFeX/oN/MbASPQV1TmjxgtUtVDbtX+eE1jAFZpgxOie0EI0IIgCvPyDjPStwlx/YS1Am2Z1JPrn8R/tslr9ePp+58B+q8YNVNFzr+VsrtBDBqhku4gKtFVqMkuoTgDA3zlzEXI0vSnOFr2J6Tw8bjDvjNleo0YKBR9hcUSfr5orae2/afT1qMPyI9OqtV65JslntjJtHeuRgfJD3V9RJWWfeHgs1XiPECy8Sa8ODNbANwAs9YDA6qBW9v8dCDRmMFrIeizxvvD0WaqTj91isPcVrAU9xqkcsiXKa5RDwEq0aNafNIs3SJMu9vRZqsGDAk/ZadCtjDWoD7LkO7N6m8T1HGXbbydDVLA6aKL/oaXwmEUECC92Pjp7GZ/I3OH98T+eicUilIUjH4Vs7bxqfySR2Gp/JRZpGhJj494pEJvuRyqcyFHhC0dZoIJVfp9d539p769wRl7jAd6iFfzCVT2UnfQcRdgOpfOCRtjzS+9sVa3wNF3UmtQXGL75SIxIR+CdUqXG6YplGMLgRtpZrRBoClyuQa96uWCYVkl7zdcUyqUhDBUCk+6dnuU+vEalE02v+1lgqPYEzHFWsrW4fqwO3yVGJCzyHWqz5W2Op1KSvH0JtSKkNP8+WR3p1fMV1Yrj4ctTjK0oX206L5QG2VdZsso3UhFG7j9v4ghrvpgfZsgnjqor/q7774uqcr6eTTkN9fN2K8XUrqq4aMuy9GT9efu8q/bVxW8kPuq/88x17acYPlm9f/V1mWzFc1F9VUy8w6qO0WSghGhFEAN765pLOqH+w/Nflj+ztJd1ffH/578sfXjXNXPXQfNxpXnsTybNJn7V8x37p8lv2p64uOUmbWZL1l5zMJst/6x7x0+5Zf9D96NUzXz9Q+/Any990gvmby+dXX1x+eLUk3ut+0/J9++svv9r9981Jt26eLz/pPrnKkL7VX23SHyvXfzqb/Ic/Mne6D6X9UNsPadJ/TPuPWf8x93WKKB8BWAsU6FPf7SdahGDpD5edoUYRJUZJCQ1AaBrPJnquRhinVaTwXHBxT48bDI/yXpHSW/39kh4tGB+lvSL5Ta+I9461+3rUYJQUaexbxfYsq6pZ5TT4kR46GOXkzSJ5neR5NnNXV4/1gI0QMLxMrBEP1sA2AC/0gMEIod6HdE7DXbU50WMGY4asXaQx9cydDXtNj5TQLpLftIt4ncWpHrEk1mnWQ57ZdMr1MdC3t2lK2Jx+EVMlRdPMMl+/iBYsGPTE/SL5wRrUBthzHdheQj6pk/LJo2T6JEueTIuHZTOtHzXN9OHjx0VS5k8ukuL6ffTueQNJAO2+19svUshoovziVyGIRDYFQej5gFvnH3T74zf7wsNq43w9eXA9xWB7Ry6/fX095PKfu52c3br9aPmT7n8/vW4juX8yNelk+V2XQV6lGsTgBsF3qy4ah1QagryiYMfnr0gQqZAqEu6r2O5SqUhTogCRugtKngs0mUyiFSSaxMPvHpefwDGKdktDFYlilcH23mh3xCUu8BzqnUBde7ZbJ1xu0vcP4TZUkhh+oC2P9NW9dXXypHlYlNOiNvm0qB6n04uHeTLNi+RRlT1+khT59dscVbb5mkeM1BYYv/iyjUhE4J1Q2fYv61tN3reNvk/7K1Bev5JpVy0in/T67WvLj7u/ft5f5v5u307Sf4v9jsz8Yff/8yRJAkUOolUMbpWttRuRhsAD49otMNdJpELSbs6N7V0qE2noAHikVT0zzrLtnEolmnarilnu9PL3uPwE3nFU7ba69awOXGRHJS7wHGrt5n2oJ1xu0hcQ4Tak3YYfaMsjfXWNnXn8qEnqZvrgsTHT4sHjutN5D/Jp8iSry4vs0YMHF+bL8bWb0wF32q2U2gLjF1+7EYkIvBOq3fq+hcs3Xuhb2GxBWI1n9Zfd9T0J1+NaNjPXabrn9kyQFzXdVd9C3/Tw9vJHyx9P+yzdd5c/Xf5T33vxyzuTPPElhF6lGtDgBtxa5hFpCJw1LvMCKToiFYrM85wrdJfKRBplAB51k818GToik2gqL81mmVPF3uPyE/jRUVXe6oq0OnDlHZW4wHGoVZ73oZ5wuUnfP4TbkMobfqAtj3Tck9qcfeCdbqsC7Oqy3GS38yZhJd5Nl/FpbBJWUi8w6qM0CSshGhFEAN6nq0nYqvBejX/zSn1v2SasfAhgE5hAkXrbhJUIwZYvidD0twkrMUpapwCEoTZhJcIobcJ5OmucqYJ7etxggBy5TViLFoyQ0jbhm/v66sB9fWrUYJwUyepbb12TJMWsckb4Iz10MM6N3yasBWyEgOFlYo14sAa2AXihBwxGCPXWwxSz1Lf10GIGY8aIbcJapIQ24Zub+/zO4lSPWBLrNOshz7K8nCXOONKqYe+mTVgLFgx64jZhe4Wf20Gc68Dubc2i8rYJh27KcdBE+cWvWRCJCHJt6OZ5D2sWRAMa3ICC/e3trejt0dNf9KfCv97b2trx+a2Npssah1RrCDKYgo2mv/RBpBK59EFkIk29AjxCpQ8ik70ofTD5CdyxaI82VPpY3TxXB24SpBIXOA71/iOrPLPNJ1xu0vcP4TZU+hh+oC2P9P7OlFXe5uRGaguMX3yxSCQi8E6oWIwwU0Y0iMENgos/F41DKg2B8x1FtRGpUFRbYKaMSEUaNgAioZkyIpNosi00U8bkJ3CMo8q21VV0deB2QSpxgedQy7bQTBmTm/T9Q7gNybbhB9rySMftWHG+p583TRJkd+vmxF13rGjxgpU4VEftomNFS73AqI/RsaKFaEQQAXixOlY6tfyd/l7Id+3P2799vvxN97+Pr8b5+kskoaaVl0+2c1n3UG1dsNAo0Jq+VhQtQrCsiEvIQCuKFqOkPAcgrGdp4wI4VwOM0okSOLBOjRsMfON2oqjRgpFP2InS3Fxu2AQuN1SjBuOfSC5vmrsoilnqjNtHeuBg9JL3oZgszz3HqR/r4RohXHiJWBMerIFtAF7oAYPBQb2dCBxWp8YMhovxulDUSMfvQmlu7jb0O4pTPWJJmNOsh6LIZrnTSbRq0JwelKo2ySx1Kp0zPVQw2Ek7UBp7saHbOZzrwO5tUaH2daA04auDbtFE+UUvKjCJCHJn6GaYX1RgGsTgBsH3ny4ah1QagtSgYKPnLSowqUQuKjCpSJOaAJHOCWa+nSORyT4UFaj8BI5RtEsaKCo0q0vxmsA9h1TiAs+h3gUEigpUbtL3D+E2UFQAHmjLI72/B9XVvl6QJpPaAuMXX7YRiQi8EyrbIh1Ux7SKwa2ytXYj0hB4YFy7+Q+qY1IhaTdnyvkulYk0dAA8slnhu6SaySSadAucU0flJ3COo0q31S15TeDWQypxgeNQS7fAOXVUbtL3D+E2JN2GH2jLI72/M1+175y666F0gS0wfvGlG5GIwDuh0m3/Zr6YBjS4AbdWeUQaAmeNq7xAho5IhaLyvMNaTCbSKIPwyGZZ7aQyp1KJJvMC01pUfgJHOqrMy1eqwHs52BGXuMBzqGVe4KA6KjfpC4hwG5J5ww+05ZGO2/brrBR0wq0Isqs32e287VeJd9NlfBrbfpXUC4z6KG2/SohGBBGA96lr+8WOENDaF+ztEqhNb+OvEiHYySURkf7GXyVGSUcUgDDQ+KsEGKXx1x5B53TO9/S4wdA3cuOvFi0Y+6SNv8VN46/3Zqv7etRgBBQJ5lt57bIL4M5FfaQHDsavsRt/tXCNEC68RKwJD9bANgAv9IDB4KDeUNjj55zFjhM9ZjBcjNj4q0VKaPwtbhp/vY7iVI9YEuY066Eo8llpXKBbNehdNP5qoYLBTtz4WxysQW2APdeB3dsyRONt/DUymii/+GUIIhFB9gzdDu9hGYJoQIMbULBjZR49x7SGICcp2F/6qxlEKpGrGUQm0mQqwiNUzSBS2YtqBpOfwB+LNmdD1YzVXXxN4HJFKnGB51BvPgJnz1G5SV9AhNtQNWP4gbY80vs7JtZ4+41LqS0wfvHVIpGIwDuhajHCmBjRIAY3CK7+XDQOqTQEzncU2UakQpFtgTExIhVp2ACIhMbEiEyiybbQmBiTn8AxjirbVpfrNYHbEqnEBZ5DLdtCY2JMbtL3D+E2JNuGH2jLI93935/cuQpqfxySZeM2o6TOZ9spsipAs8qTTZrRulGMC+8X1HjBWhwqqMbpRrG5Njsr1Imx922G6fLNy9e7Pz0bbkxRWqHArDBKY4oSohFBBOCtG1P++9f+d/swfjntZO1/naZX3SZJPUtM321yp3se3WtSzSbXT9emRT/oPrslnu90D+12+vUjq6q/0X3+oX3C3de6JWDVdLcO+j++azterp9/92+9fz0A+JG9c7FbJZ/YVOzq66sGl2/2Gdrnq1/1XrdeTJLYkcEPO2DfW51b18v27p/5oP+2bOJbOIfqpwJWLAW61dvOokQI1idxORpqZ1FilNT5AIRZms9M4YI4V0OM0tBSZ7PS+fjv6XGD4VPe0GKsi/A1tGjRguFT2tByc6diE7hTUY0aDKIi8X3rtavKolsezvaFIz10MPLJW1rSpC6q2jOnd6wHbISA4WVijXiwBrYBeKEHDIYI/QYlmxW+DYoWMxg0ZE0tVZl5HMZreqSEppabOxX9zuJUj1gS7DTrIa3slcKV09CtGjanrSUtsyqtZoUza3KmBwsGPXFji71T0e0gznVg97ZUkSbezpbQnUEOnijB+LUKIhFBSg7dWkeoVRANYnCD4FtYF41DKg1BxlGw5/PXKohUNmN8gAq+OQzUKohUpLlSgEjeaZXc6QHnVCp7Uaxg8hN4RtF+aahYsboOrwncb0glLnAd+r1AoFjB5CZ9ARFuQ8WK4Qfa8khfCbeLi/pB/qCZVmVeTIvkSTO9MA+7D0mWPnycmyfVarcaV7j5mkwasTEggvGFG5GIwD2hwi14qN21LvtcvvxwcnV83eXXM+PNVL9KJW9w8luLNCINgafFRVrg7DoiFZJIc/Yh3qUykYYIgEdZzBJ3vnxOpRJNo4UOr2PyEzjBUTXa6u67JnCZIZW4wHOoNVro8DomN+kLiHAb0mjDD7Tlke41mkm7Tx8V+TRvHqfTIi/L6UXzqJlmDx7nj4o0edh99uUdaDSnB/58eZ0fFxgDIxhbo1GJCNwTqtFuj41ttCx4BppepRI1ONEt9RiVhsCr4nrMmzSjUqHoMWc0uEvlIQ0GAIsiq2aJ+2ppKpVoaizLZ7mzffkel5/A3Y2oxjpOV8H7+g8u4kdc4gK/oVZj3od6wuUmfQERbmE1hjzQlkc67hlzqbt4</t>
  </si>
  <si>
    <t>WSbhSy6aTXo7butV4wU7klB5tNu2XrUVCswKI7T1qiEaEUQAnrCtt/n0tPX+15vzBeDGXvVzAbu2BHrV09irRgj2aOEy1N/Yq8Yo6XUCEDYmn1WlC+JcDTFKY2+Z+BJ5etxgAB21sVePFgygssbeDs6qsbf7o7exV48aDKMi2X3L3JXJE0/Z9kgPHYx98sbeoi5Mmni2esd6wEYIGF4m1ogHa2AbgBd6wGCIUG9NOqfhnk470WMGg8Zojb16pKM39t44i9cCzuJUj1gS7DTrodt+Zcmscb53rRo2p7G3ysqqNL4T6/RgwaAnbOy1S2MNagPsuQ7s/tYeUk9jb5lkMp4owfi1ByIRQTIO3VxvUXsgEjU4UXxz6qJxSKUhyCEK9nL+2gORStTaA5GHNPUJsEibpJoZdysIlcteFB+Y/AT+TrQLGio+ZKtctf8eQy5xgeNQK/xQ8YHJTfoGItyGig/DD7Tlkd7jOavU065bJrnUGBjB+HKMSETgnlA5Rp+zohrE4AbZWrYRaQi87yiyjUiFItu8c1ZUKtK4ARBJi3yWlIWLy5zKJZpy8w9acfkJXOOoyi1fBXr/1YRc4gLfoVZu/kErLjfpG4hwG1Juww+05ZGO3Dbi02JFiF51qytm520jSrxgvQuVUrtuG1FaocCsMErbiBKiEUEE4MnaRrpdyySdLn/bOYSpVcHPJ7n97+U/2lshlr9eP8HLb73c+nH5LWfzx/Oh1g9BT8pLV1VsdqQMHQ43cz2lQ/VTAiuEAgXrbSJRIgTrgbgwDTWRKDFK6moAwqLO61mVuzDO1RijdJGYatY4azf39LjBeDpyF4kWLRhPpV0kxU0Xif++Qz1qMKqKVPitVGKdZGkyc1+LcqTHDsZCeRtJVpg6qYpZXbgQH+sRGyFieKFYKx6sgW0AXugBg1FCvVfp3Ebp3ICe6DGDcWPEPhItUkIfSXHTR+K/9VCPWBLvNOshq5qk6UKJceFu1bg5jSR5WVep9z6kMz1aMPCJO0mKgzWoDbDnOrD7W7rIvJ0kRsYTJRi/dEEkIsjPofvtCKULokEMbhB8X+uicUilIUg/CjZ+/tIFkUrs0gWRijRxChCpMjOrnR5wTqWyF5ULJj+BZxTtmYYqF2aV6PZfQ8glLnAd6t1AqHLB5CZ9ARFuQ5WL4Qfa8kjv8RFxmbfnpBQbAyIYX7gRiQjcEyrcRj0ijkre4OS3FmlEGgJPi4s07xFxVCokkeZMkN+lMpGGCIBHWph0VqbOJss5lUw0leY/JI7LT+AGR1Vp5Sqo+28d5BIX+A61SvMfEsflJn0FEW5DKm34gbY80r1Ke5DWF2XZPJwa0/1AcZE/mDYPHj+c1kX++MnjJk+e5A+/vAOV5vTBnUqrpMbACMZXaUQiAveEqrTbg1ovNRs8vXzrWqst3+m+4wP7F9ef/0t/cMXXuv99o+9z6L/dNkT039N3uCzfXv5o+eNpn5H77vKny3/qOzJ+eWeSJ77kz6tUAxrcgFsrPSINgbfGlV4gHUekQlF66cyZ4rlLZSINMwCPDlEzq2y9+jaZOZVMNKXnLYPd4/ITuNJRlV61Egbea7iOuMQFvkOt9LwP9YTLTfoKItyGlN7wA215pCN3Evu0W+hGirpKN+ntvJNYiXfTZ3zKO4mVVigwK4zSSayEaEQQAXjCTuL8U9tJPHAena+XWPmcwC4xgYb19hIrEYI9YRJp6u8lVmKU9FYhCNMsqzyZmrkaZJRm4tzMSl8zsRY3GFJHbibWogVDqrSZuL5pJvbeTHVfjxoMrCIhfmttNE2dFLO6cmE/0mMHw6G8mdhUSW5vmzZOJX2sR2yEiOGFYq14sAa2AXihBwyGCfV2xSSzrHBhPtFjBgPHiM3EWqSEZuL6ppnY6y5O9YglAU+1HsoiKRPPi9eqcXOaiWtjTJZWnpmDMz1aMPCJm4nrgzWoDbDnOrD7W+3Ivc3EjYwnSjB+tYNIRJCiQ7fce1jtIBrQ4AYUbIUdR/t97WbX2JvjleUPXrbqZybXVvl5979fLn+4/OfljyZZb5Zu0/nz5dv9xjopzaz/5GpXnfVNXYltC/qVb+NJtJ4gUSrYoPqLLEQqkYssRCbSDC/Ao1thSTNLvWewE9nsRZWFyU/gwkWbu6EqS7NKyvsvXeQSFzgP9bYl6ySqU1+ccLlJ30GE21CVZfiBtjzSezyulvu6ntPQnUdOY2AEoytMJhGBe0IVJn9cjWkQgxsEV4wuGodUGgLvO4Z0Y1KhSDf/uBqTijRuAETSsi5mifv6gDmVTDTpFhhYo/IT+MYxpVu6utAvDdzQSCUucB5q6RYYWKNyk76CCLcB6QY80JZHOnKDTOGi14mx4G0bVbZJb9cNMlq8YB0P1VI7bpDRWqHArDBGg4wWohFBBOAJG2SK2eQqj9g9iBfyiN1j65/q88u/7/70Vdv7cvn1yVVqcbL8b90/8BPvaXeeDKHWQmDNUSAffa0pWoRghRFXhYHWFC1GSaUOQJiZWZN4GlO0EHfdmKLGDYaycRtT1GjBUCZsTElv7kpMA3clqlGDAU0kgG8J/Cyb5Z6uFDVwMAbJu1LSPDX1LHO+hMd6vEaIF14j1oYHa2AbgBd6wGB8UO8QOo/hu0ZFjRmMGOP1pKiRjt+Tkt5clOj3FKd6xJJIp1kPTVrOSqeXaNWgOQ0paVPlvv7RMz1WMNxJ21FSe0ui2zuc68Dub7Gg8LWjXB8RD/NECcYvFhCJCBJi6AY3QrGAaBCDGwTfSLpoHFJpCPJ9gt2ev1hApBK7WECkIs1UAkTyWe0+SnpOZbIXlQImP4FjFG2UhioFq9v30sB1ilTiAs+h3geEKgVMbtL3D+E2VCkYfqAtj/QetxEX3iaPXGoMjGB83UYkInBPqG7bvzZipgENbsCtdR6RhsBbj6LziFQoOs/bz8tkIg0zAI+inJXuca45lUo0nRdo5qXyEzjSUXXe6q6+NHD5IpW4wHOodV7gyBQqN+kLiHAb0nnDD7TlkY7cEWJc9DrlVgTp5Zv0dt4RosS76TM+5R0hSisUmBVG6QhRQjQiiAA8YUeI2aYjxHdqia8nRGkjsOYnUI/enhAlQrDCJxGF/p4QJUZJpQxAGOwJUULceU+IFjcYzEbuCdGiBYOZtCfk5ubDNHDzoRo1GNJEEljUE6IFDkah0XtCtHiNEC+8RqwND9bANgAv9IDB+KDeIwTOKVFjBiPGiD0hWqSEnpCbSw/9nuJUj1gS6TTrIc2T1NNo0apR76QpRIsVjHfiphB74aHbPZzrwO5vccF4m0KMjCdKMH5xgUhEkBND97h7WFwgGtDgBhTsPffpjBKm9QSZScGu1F/TIFKJXNMgMpGmVAEewZoGkcpe1DSY/AT+W7ShG6pprG7xSwPXMlKJCzyHer8SOKCEyk36AiLchmoaww+05ZHe455j4+1dKaXGwAjGl5dEIgL3hMrLCD3HRIMY3CC4XHTROKTSEHjfUXQbkQpFtwV6jolUpHEDIBLqOSYyiabbQj3HTH4Cxziqblvd65cGLmqkEhd4DrVuC/UcM7lJ3z+E25BuG36gLY905F4U5warU2JVkF6xSW/nvShKvGDhDhVSu+5FUVqhwKwwSi+KEqIRQQTgCXtRytlk+V/6y3eed8/quqXka/0dPU+7J/vt/paed+1j75Osfb+JfehvXD3/D2e2+lXPJpPlr0a6mWfySn/nz9UlPJ/p/vHuj92/bc9B6X7lK54jUZzu7FD9WMDypkCwettflAjBYiauQ0PtL0qMkqIggLBxwpur4UVpfTHVrPG1vmhxg7Fz5NYXLVowdkpbX6qb1hfvdYT39ajBCCpS3LfMnaXpzL2qj/TIwagn730pTJUlnvVxrMdrhHjhRWJteLAGtgF4oQcMBgf1nqRzGaVzo3mixwyGixF7X7RICb0v1U3vi9dVnOoRS8Kcaj2kTbercdq5VaPm9L6Utal9LuJMjxUMeOLel+pgDWoD7LkO7P4WJ0pv70v4HqJbPFGC8YsTRCKCHBy6p45QnCAaxOAGwfeuLhqHVBqCFKNgr+cvThCpbEb4ABV8UxgoThCpSJOjAJE0d6fY5lQie1GbYPIT+EXRTmmoNlGvUtneOxePuMQFjkO9DwjVJpjcpK8fwm2oNjH8QFse6SvZdnFRP8gfNNOqzItpkTxpphfmYfchydKHj3PzpFrtVOPKNl9PSSM2BkQwvmwjEhG4J1S2/Ystg/Q55/dthtqKtLcuX7+SaStV9rl8+WH/x8xcft32y/orG0TyBie/tUQj0hB4Wlyi2TKUi8oXqVRIEi13MblLZSINEQCPzLkPn1NpRNNnVeEZCLrH5SdwgKPqs9UddmngUkIqcYHXUOsz70M94XKTvnwItyF9NvxAWx7pPR4pK93e9/Pldb5WYAyMYHR9xiQicE+oPtu/kTKmAQ1uwG01HpOGwFvjGs+fhmNSoWg872wXk4k0zCA8Sme8nFN5RBN5gcEuKj+BFx1T5GWr2+6ywPWFVOICt6EWeYHD6qjcpG8fwm1A5AEPtOWRjtwg7NxtdrItfA2G2aS36wZhLd5Nn/HpbhDWWqHArDBGg7AWohFBBOAJG4SrT12DsO+EPE+LsPbBgF1gAr3qaxHWIgR7viQy1NsirMUo6Z0CEPpahLXworQIB07HU+MGo+e4LcJqtGD0FLYIZzc3JmaBGxPVqMEYKtLct9ZGlhTeFmE1cjDujd0irMZrhHjhRWJteLAGtgF4oQcMBgf1riRwPJ4aMxguxmsRViMdv0U4u7ky0e8qTvWIJWFOsx4Kk6Wz0tMirEW9ixZhNVYw4ElbhDN7Z6LbPZzrwO5vLaPytQhfH3cK80QJxq9lEIkIsnDornoPaxlEAxrcgILd7j4dj8e0niAXKtiS+ksoRCqRSyhEJtIkLsLDW0Ih8tiLEgqTn8B5i7ZzQyWU1TWAWeBeRypxgdtQb1YCZ+NRuUnfPoTbUAll+IG2PNJ7PH5W+fqYs1xqDIxgfG1JJCJwT6i25I+fMQ1icIPgWtFF45BKQ+B9RxFtRCoU0eYfP2NSkcYNgIh//IxJJJpsC4yfUfkJ/OKosm11q18WuKaRSlzgONSyLTB+RuUmff0QbkOybfiBtjzS3f/9yYuvq5UtfxzSZyO3wjjf3M+vDmF3863ybJNvpFaYNHFLyS+oAW96kS17Yf7tVgPL05tGl8tvdP/50P7xupviwzsbf7f8eLr8xF4AePn3NmVnv6Vvb+h/xbvXbRbdX311svyk+/Oz5Xt90ur1vj/j2ZVou+6ZuNVyYf/6qvHG/s0Hl/8wu0peZZ2Ksz0VRdI3VVwnEd+9/JbNifXf+9vrb7Bff9YR61OKrsfwqvoxFNhjGKUZRwnRiCAC8ETNOFXTPa7/86W1YtOXjo6pFxfc9ZPuc572OWZXz7j7VestgE0rf9D98R071WiXjU0Pf9I/Y7sjeH/VedNnTd/qG4KeTro/2jsqP7j8jr2vsv/GZ/26XH7Qp52vVtzz2SSd5pPLf+xwPF3+evl8cjC57hazGekPXM/nUP18wLKrQEt7e3KUCMEiKy6RQz05SoySYiWAsDBmVhoXxLkaYpS+nMxUs8SXjdQCB2O5vDEnTcrK35mjhQsGc2lnzs29lVng3ko1ajCii/YEt+ydVmnWzPLGhf1Ijx0Mg4renLpMq3pmnK/isR6wEQKG14k14sEa2AbghR4wGCXUG6fMlLPaCfpEDxoMHLLunLRMkpnxtedooRLac25ur/T7i1M9YknE06yIzlckna9wJ7NaNW5Og06VNVkXSurcBfZMDxaMfOIOHXuBpdtHnOvA7m8VpfZ26BgZT5Rg/CoKkYggW4ju9SNUUYgGMbhB8C2ti8YhlYYgGSrY+fmrKEQqsasoRCrSNC5ApKxneeHMVs6pVPaijsLkJ/CMoj3TUB1ldZNgFrgakkpc4DrU24FQHYXJTfoCItyG6ijDD7Tlkb5qrc4fXKR1mkzztHw8LdK0njbJ4wfd92bNI/OwzpPq+qHHFW6+9pdSagyMYHzhRiQicE+ocHvbZrf7TuAP7AzrhzaTfvn3ffa7v1jmT600W769/Ikz//cqla7B6W4ty4g0BL5VIMvsULHtwv7QReiLVEIUcebc0N2l8pAGBoBFMMdPpBJNmaXlLHG68HtcfgLXN6oyW90VmAUuf6QSF3gPtTLzPtQTLjfpC4hwG1Jmww+05ZG+Sqnl9oC/Jp/WSfFoWpjyYnqRPHg8zR9kSVM8eJRXT64NE1eZOfOcnTKrpMbACMZXZkQiAveEKjNn+8w3NrseXFRfpVI1ONWtVRmRhsCvClSZP1lGpMLRY77jlJlMpAEB4ZHWRTlzFqfnVC7RJFk9q4yL3j0uPYHLG1WRVasA7r3C7IhLXOA51IrM90xPuNSk7x9CbUiQDT/Plkd63XJ8rURitxw7/VKnuUI3fFT5rcMFY7UcZ96WYyVgsEFpK8206gB98cwA2028fG6bND/sW4zfuv5U2Uv80ll+ipZi+43FneT6W2ukuVhp8AIz+CjNxUqIRgQRgCdqLq4T2xH88jkIA63FV8dIvGMfme0Uvnwz1Gz8vdW39Uvno74d+P3LN8LNxN13vnP5/+y1/1MXmOdXK+qby2d2GU36f+j5YAuy67Edqh/bZlgk9hwrEYKtYxKN7O85VmKUdGABCLMkd7vsuRphlJbjtGk8jVf39MDBWK5pOa5yf8uxFi4YzKUtx/VNy7H3jrH7etRgRBdtCW5l2ZOyc9mFsyR1pIcOxkZ5x3GW1kmee84lO9YDNkLA8DKxRjxYA9sAvNADBmOEetvkdxsnetBg2BB3HDf+jmMtVELHcX3Tcex1F6d6xJJ4p1kRIVfRqmFzGo7zrEpMMit8RwJqwYJxT9xwXB+sQW2APdeBtWjrss4eVo+q6YO8SqZF+fjJtHlYPJjmTZ40T5qLi/zx9Sr37tEDWQv1Pt3bcNzIeKIE41dHiEQEqUJ0p3+74bjbWf1w+ctun/fTabcZ7/7Tn1z34+Uv+xYWF+lXqaQNThrfyrpoHFJpCLKdgq2dv05CpEKpkySz6z6+21tAIhVpohYg0kUepy+fU4lEq5KkSTornTLgHpegwPmJNkVDdZLVTYVZ4OpJKnGB59ALfu9TPeGSk76ACLmhSsnwE215pPe4qbjxNRXnidQYGMHo4oxJROCfUHG2bVMxk67B6W4ry5g0BM5VIMsGmoqZhCjizNNUzOQhDQwAi0ASn8kknjTz9xRT+Qk835jKLF9dL5gH7oukEhc4D70y8/cUU7lJ3z+E24AwAx5oyyN9JcwS06RJ/Xhalg+7770w5bSpSjN92GTF4+Jh8qB+cO1g4wozZy6+E2ahC0PcxoAIxhdmRCIC94QKM1d/jO8qDdbVGUyTGdxkW4s7Ig2BfxaIO2/OjUklqqwj8pCGFYBFkZSFi8icSiSaqqtmjU/UMekJvOaooi5daQDvtWlHXOICp6EWdb5nesKlJn35EGpDmm74ebY80nHvAM+cBedOpWUBenVVbtLbeReyFjDYs7SNyvrd7ELWGrzADD5GF7IWohFBBODJupAzZRfy+71W/6T7+PeXb96xq83eB/7x8p3+7u/3L9/s7yl/u/vdb9/uUr66TzzpV8jyXfv1Z/2V9c9tM3LfmPz88uuT6zvjnto//reO0U9mLssfqi0PNokJlK+vkViLEOwIEwhafyOxFqOksQpAmBnfDJ0WYJw+4rqTLJ6qrxo4GI1H7iNWwwXDsbCPOM/WfcS5946v+3rUYEwWafhbO7C6rGepc3kc6ZGDwU3RRlxVTTKrPF3EarxGiBdeJNaGB2tgG4AXesBggFDvcqzTqAoX6BM9aDBmjNhFrIY6fhfx2lm8FnAWp3rEkmCnWRGdo8hmReVC3apRc5qIi7Ssy05LurCe6bGCMU/aQ9wtjDWoDbDnOrB7Ww3JEl8PcZ7LeKIE41dDiEQEeb1t9unRqyFEkxncZPg21kXjkEpDkNgU7An91RAilajVECIPaUIWYGHc16/NqTz2oRjCpCdwmqKN1FAxZHWNYB64F5JKXOAz1NuEQDGESU367iHUhoohw8+z5ZHe387jzHMFYyfpCrExIILxJR2RiMA7oZJu685jIl2D091ajhFpCFyrQI4NdR4TCUUVZUQe0sAAsAhk/YlEoqmyUOMxk5/A8Y0qy4pVGPfeHXbEJS7wHWpZFmo8ZnKTvn4ItyFdNvxAWx7p/b0frNNlucsYnS4zUmNgBOPrMiIRgXtCdRn/fjCmQQxukK2VG5GGwPsKlJs/kUakQtFs/vvBmFSkcQMgks/q2slkTmUSTbcFrgej8hM4xlF12+o2qTxwPRiVuMBzqHVb4HowKjfp+4dwG9Jtww+05ZGO3FzsK3qWQXrVJr3dNxcrAW86jd83F6PNxUqDF5jBR2kuVkI0IogAPFlzca5sLl43Ed/xthDfHHS8lvx2VX7Q/fEd+7N2ddlf9Un/5O0O4P3+J9+9Ou348q39OQhZ+3A3gyWxf1mJcFM9U/uXlRglLV0AwtoUHnU/V0PcfQezFjgY8sfuYNbCBWO+tIO5vOlg9l4Gdl+PGgz8op2CowHUFOUscaa7jvTYwRgq72Fu0tIk2axxvorHesBGCBheJ9aIB2tgG4AXesBglFBvp4JNzFrQYOAYs4lZC5XQxFzeNDF7/cWpHrEk4qlWRJnkpp6lTjHRqnFz2pjTvCqqLmYXTs92pkcLhj5xI3N5sAa1AfZcB3Z/qyupt5G5kvFECcavrhCJCJKIaE4gQnWFaBCDGwTfELtoHFJpCHKkgq2fv7pCpBK7ukKkIs3uAkTSzAZRZ1yaU7nsRX2FyU/gGkW7pmA63nJapeMDV0pSiQt8h3pDEKqvMLlJ30CEW/CBniAPtOWR3uN+5dTbrxy6rsNpDIxgfOVGJCJwT6hy27pfmUjX4HS31mVEGgLfKtBlQ/3KREIUdebrVybykAYGgEUwy0+kEk2ZhTqWmfwErm9UZVavArn37rEjLnGB91Ars1DHMpOb9AVEuA0ps+EH2vJI7/HhAKm3Y7kRGwMiGF+ZEYkI3BOqzPbicACiyQxusq3VHZGGwD8L1J0/60akElXXEXlIwwrCokrc17rOqUyiybrA8QBMegK3OaqqW11klQeuJqMSF3gNtaoLHA/ApCZ9+xBqQ6Ju+Hm2PNKR25k9CbQidL1HXdWb9HbezqwFDHY1bSOzfjfbmbUGLzCDj9HOrIVoRBABeLJ25qJ7cOF1dK3Abcdyn7l7r28kfrEp2B6M/En/F2+sVsjzF37Bqqn4he957m9+dln3UG3dzWDF6yfWItxUrsx+Yi1GSXcVgjCpzMx4NKkW484bitXAwaA7ckOxGi4YdYUNxUWybiguvDeB3dejBkOvSKpv2rvzqqkpZ6XTQxzpsYNRTN5QnKamSIp8VjYuxMd6xEaIGF4o1ooHa2AbgBd6wGCcUG9oQh3FatBg6Bixo1gNdfyO4rXDeC3gME71iCUxT7MisiRtssTjnls1blJHcZWnSdkFbecSPtOjBWOftKO4WxxrUBtgz3Vg97f6kfk6iovQDUsOnijB6NUPJhFBGm+bbXns6gfTZAY3Gb5rddE4pNIQ5DEF20Nv9YNJJWb1g8lDmn8FWHSKPE1mzi3bnMplD+ofVHoCxynaVA3UP4rV3YJF4K5IKnGB31BvF/z1Dyo16fuHUBuofwDPs+WR3uN2Y0/xoZN1mdgYEMH4so5IROCdUFm3bbsxk67B6W4tyYg0BK5VIMkG2o2ZhKIKMyIPaWBAWASLAEQu0YRZoN+Yyk/g+0ZVZtkqkntvKTviEhe4D7UyC/QbU7lJ30CE25A0G36gLY/0Hs/wZ75+4+sDFwTGwAjGl2ZEIgL3hEoz/gw/0yAGN8jW4o1IQ+B9BeLNn08jUqHINv8MP5OKNG4ARNKy84Y+4UakEk24BUb4qfwEnnFU4ba6oaoI3DhGJS5wHWrhFhjhp3KTvoAItyHhNvxAWx7pyD3FPilWBOk1m/R231OsBLzpNH7fU4z2FCsNXmAGH6WnWAnRiCAC8GQ9xbX6iORn/eP86PLN0OHI31t9W790PuoPIn7/8o3uKz9bHXA8Ac83Ro4y1j4EsKVMoIW9rcdKhGD/GC5xQ63HSoySNiwAoSlmuXsMZa6GGKfzuGlmdeECfk8PHAzNY3cea+GCsVnaeVzcdB57rwK7r0cNBmiRor9t79qYWeWsDBzpoYOhTt54bOqsrmbGifdYj9cI8cKrxNrwYA1sA/BCDxiMEepNj99rnOhBg2FjzLZjLVRC23Fx03bs9RanesSSeKdaEQFP0aphc7qO66rIux2es55+pscKRj1xz3FxsAa1AfZcB9aircs6e1g9qqYP8iqZFuXjJ9PmYfFgmjd50jxpLi7yx9eL3LvhDmQc1Jtub8+xkfFECcavgBCJCPJ86Lb9dgWk2yb9cPnLbkv002m3s+7+07cP/3j5y75PxUX6VSppg5PG96UuGodUGoJUpWBn569yEKmQqhyZcVG5S6UiTbICRNJ8Zmqnl5tTqUSrcqRJOiudsfUel6DA/Yk2RUNljtXFgUXgJkgqcYHv0Ct+71M94ZKTvoIIuaE6x/ATbXmk97h3OPf2DpdSY2AE48szIhGBf0Ll2da9w0S6Bqe7tTAj0hA4V4EwG+odJhKiyDNf7zCRhzQwACyCWXwilXjaLNA6zOQncH2jSrNyFci9d4MdcYkLvIdemgVah5ncpC8gwm1ImQ0/0JZHeo+H9XNv63AlNgZEML4yIxIRuCdUme3FsD7RZAY32dbqjkhD4J8F6s6fdiNSiarriDykYQVhkdTlzF1CmVO5RBN2gWF9Jj2B4xxV163ukioCl4NRiQv8hlrXBYb1mdSk7x9CbUjWDT/Plkc6cmOx0w11Qi14wUadbNLbfWOxEjDYt7SN0PodbSxWGrzADD5KY7ESohFBBODJGosbdWPxB933v3/55p3VScaB9uJ1Kd2uyg+6P75jf9auLvurPumfvJ0tfL//yXftP9Otxbdo7cfKR7UZ+Yjtx0qEYB+ZQAQH2o+VGCXtWADCulvNvpqyEmGc7uPQucda4GD8Hrv7WAsXDODS7uP6pvvYe63XfT1qMIqLVL+jd9PmNisX9CM9dDAeyruPm7TIE88I67EerxHihVeJteHBGtgG4IUeMBgi1Buj4KHHWtBg1Biz+1gLtRZARdbByY23eC3gLU71iCXhTrUiTNNUnjevVcPmdB+neZUWxrMqzvRgwbAnbj+uD9agNsCe68DubxWl8LYfNzKeKMH4VRQiEUEycJvNffQqCtFkBjcZvvd10Tik0hBkQwX7Qn8VhUglahWFyEOaxUVYVEnhTgbOqVT2oYjCpCfwm6Lt1FARZXVDYBG48ZFKXOA21HuFQBGFSU36+iHUhooow8+z5ZHe465lj9P6fGmCF3Y4jQERjK7qmEQE3glVddt2LTPpGpzutoqMSUPgWgWKbKBrmUkopi5j8pAGBoBFIPnPZBJNlgWalqn8BJ5vTF1mkus4brzXjx1xiQuch1qXBZqWqdyk7x/CbUCYAQ+05ZHe4/OOC1/Tsgney+EyBkYwvjAjEhG4J1SY8c87ZhrE4AbZWroRaQi8r0C6eZNpTCoU0eY/75hJRRo3ACJpNqtqTz6NSSWacAucd0zlJ/CMowq31ZVTJnCFGJW4wHWohVvgvGMqN+kLiHAbEm7DD7TlkY7cluz0qZ0Uy4L00k16O29L1gIGG5pQKfU/Tluy1uAFZvAx2pK1EI0IIgBP1JbchU9hW7JtKJ4sf3PdOvxG/xe2u/jya31vcbeMbCW8bxjuHnf/UPsvf7UX+G/Y4rpN8X04m2SzJKkcxyfbf+pqVX50+ZaF82K/89N1t7PrMRyqHwPYTyZQw76WYy1CsHkMF7mBlmMtRkkPFoAwr2aNC+BcDTBOx3HgvGM1cDA0j9xxrIYLxmZhx7HJ1h3Hxnux1309ajBAixT9rWqx6ezdOJfHkR45GOnkDcedXCzLWeVcH8d6vEaIF14k1oYHa2AbgBd6wGCAUO95Qscdq0GDMWPEhmM11PEbjtfO4rWAszjVI5YEO82KCDiKVo2a029cpp2U6ISlC+uZHisY86Ttxt3CWIPaAHuuA2vRYkfvWT7e7XYg36Decvvaja+vr4V5ogTj1z+IRARZPnTTPs5px0zSBieN70pdNA6pNASJSsGuzl/jIFIh1Th8px0zqUhTrACRZlZUTiZzKpNoJY7QYcdUggLvJ9oRDdU4VlcAmsCdjlTiAteh1/uBw46p5KRvIEJuqMgx/ERbHuk9bhs23rbhQmoMjGB8dUYkIvBPqDrbum2YSNfgdLfWZUQaAucq0GVDbcNEQhR15msbJvKQBgaARSCBTyQST5kFuoaZ/ASOb1RhVqzCuPf2sCMucYHv0AuzQNcwk5v09UO4Demy4Qfa8kjv8ZC+8XYNG7ExIILxdRmRiMA9obpsH4b0mSYzuMm21nZEGgL/LNB2/pwbkUpUVUfkIQ0rAIvKODtu51Qe0USdf0KfSk/gNEfVdKt7qEzgZjEqcYHPUGs6/4Q+lZr03UOoDUm64efZ8kh3//cn/9sLWsar2f7m8cO//bO//iuHIVSSzZdFKwM8q9xs8vQ1FvvRSoTYTW+xE+4X1HA3l1nAuKDc+tdOOH31qkR5+a3ls0mnop7as2Q79fWtawX1ydUBspevX37d9oD23/583SXqItgpqPKzczXLWx7ST3M7B9meH73S+bzqTveh6T6Uqf2Q2w/GfrBfKO0XKvuFyn6hsl+o7Bdq+3e1/bS239LYrzbdF6oktR9y+8HYD/bvUvt3aWE/2E+zxH6w35KV9kP3C6o8sx/sTxT2mwv7fcZ+i4VWWUCVhVHZf7yzoP1gf9b+41Vjf7ax39LUd45qi6BOCvuh++Zuf2Y/5PZDaT90P1Fnmf1gvzm3X8jtnwr7J/tP1mX/wf6dJV1X9k/2n6xr+ydLtbb/UGNZNon9k/31jWXU2N/XFP0H+wX7+xpj/2R/aWN/aWN/aVPVvhikXTaFfNl4+16ca+XYrpVju1aO7Vo5tmvl2K6VY7tWju1aObZr5diulWO7Vo7tWjm2a+XYrpVju1aO7Vo5tmvl2K6VY7tWju1aObZr5diulWO7Vo7tWjm2a+XYrpVju1aO7Vo5tmvl2Fri2K6VY7tWju1aObZr5diulWO7Vo7tWjm2a+XYrpVju1aO7Vo5tmvl2K6VY7tWju1aObZr5diulWO7Vo7tWjm2a+XYrpVju1aO7Vo5tmvl2K6VY7tWju1aObZr5diulWO7Vo7tWjm2a+XYrpVju1aO7Vo5tmvl2K6VY7tWju1aObZr5diulWO7Vo7tWjm2a+XYrpVju1aOfWvlWL9WjHyt4H1H3VJZ2KWysEtlYZfKwi6VhV0qC7tUFnapLOxSWdilsrBLZWGXysIulYVdKgu7VBZ2qSzsUlnYpbKwS2Vhl8rCLpWFXSoLu1QWdqks7FJZ2KWysEtlYZfKwi6VhTXEwi6VhV0qC7tUFnapLOxSWdilsrBLZWGXysIulYVdKgu7VBZ2qSzsUlnYpbKwS2Vhl8rCLpWFXSoLu1QWdqks7FJZ2KWysEtlYZfKwi6VhV0qC7tUFnapLOxSWdilsrBLZWGXysIulYVdKgu7VBZ2qSzsUlnYpbKwS2Vhl8rCLpWFXSoLu1QWdqks7FJZ2KWy8C2VhX6p4EFXL+3skmntkmntkmntkmntkmntkmntkmntkmntkmntkmntkmntkmntkmntkmntkmntkmntkmntkmntkmntkmntkmntkmntkmntkmntkmntkmntkmntkmntkmmtQVq7ZFq7ZFq7ZFq7ZFq7ZFq7ZFq7ZFq7ZFq7ZFq7ZFq7ZFq7ZFq7ZFq7ZFq7ZFq7ZFq7ZFq7ZFq7ZFq7ZFq7ZFq7ZFq7ZFq7ZFq7ZFq7ZFq7ZFq7ZFq7ZFq7ZFq7ZFq7ZFq7ZFq7ZFq7ZFq7ZFq7ZFq7ZFq7ZFq7ZFq7ZFq7ZFq7ZFq7ZFq7ZFq7ZFrfkmnVS+ZW6+XAkpFFoTO7Ts7sOjmz6+TMrpMzu07O7Do5s+vkzK6TM7tOzuw6ObPr5MyukzO7Ts7sOjmz6+TMrpMzu07O7Do5s+vkzK6TM7tOzuw6ObPr5MyukzO7Ts7sOjmz6+TMrpMza4Uzu07O7Do5s+vkzK6TM7tOzuw6ObPr5MyukzO7Ts7sOjmz6+TMrpMzu07O7Do5s+vkzK6TM7tOzuw6ObPr5MyukzO7Ts7sOjmz6+TMrpMzu07O7Do5s+vkzK6TM7tOzuw6ObPr5MyukzO7Ts7sOjmz6+TMrpMzu07O7Do5s+vkzK6TM7tOzuw6ObPr5MyukzO7Ts7sOjnzrZMz/TrBN0vCztdumZzbZXJul8m5XSbndpmc22VybpfJuV0m53aZnNtlcm6XybldJud2mZzbZXJul8m5XSbndpmc22VybpfJuV0m53aZnNtlcm6XybldJud2mZzbZXJul8m5XSbndpmcWyOc22VybpfJuV0m53aZnNtlcm6XybldJud2mZzbZXJul8m5XSbndpmc22VybpfJuV0m53aZnNtlcm6XybldJud2mZzbZXJul8m5XSbndpmc22VybpfJuV0m53aZnNtlcm6XybldJud2mZzbZXJul8m5XSbndpmc22VybpfJuV0m53aZnNtlcm6XybldJud2mZzbZXJul8m5b5mc65bJCzlju1r+OLTXHnOIN/O2E1dBFpV3sWNglfvsmaf9+QtqvJub0C1HeH/Szzz2l6i8OGFpB2a/bvfYtm7xbPlB97/fXlc3frL8p+V/dXF6Vc1pc4fEnJJVQjQiiEp4h2p4mzlM4vSoEiE4CSQoZQSmR5UYJQM1AEInurkaXZTR0cQziXlPDxsMB5rB0dQH90t6uGBAkA6OVjeDo977/+7rUYNhQZSYRNfGkR426PmHE2Mo1mM9ViPECq8Oa7+DNbDbGQItYDAoqItaeeOz8okeNBgnhBOjfk/xmh4qYWK0upkY9XqJUz1iSYDTrAifkVs1ZM64qA/nmR4nGOWEG2a7Itagbu/cNGB7MfYwrUuT5NO6KZJp8TDLpk3xyEyrx48uuq1v0jwurwOKd1P3lxfjNr31Bx65aHZbu9AFPA6aKD/X9i9AS7IFdBH5ApWIoH0D3Ru+vdr92UmEfts3udoDfukrf/1Xf/03f3vxlcnyPXvH56RvbbtqjHvx9Mz+mzOT/GFWJskfVvbUHJdhXqUaxuCG2Xr3RqQh6FLBd3n2oCUXlS9SqWyG+AAVyXbQuJjcpTKR9tcAPHybRiKLaJ1tnRvwby+ZBAXOUbRDGuptq1e9UN77Bo+4xAVeQ70N8D/VEy456duHkBvqbht+oi2PdMzTMv09bU2AXV1nm+x2nmhX4gUzKqiYGjfRruRUYJxGSbQrIRoRRCW8QzU8MKeCSzB/ol2JEEygSJSVP9GuxCjJQwAIfZpJiW7XiXYtbDAcjJ1o18IFA4I00d7cJNq9d8Td16MGw4JIRqJr40gPG/T8oybatViNECu8Oqz9DtbAbifatYDBoKBW2MFEuxY0GCfGTLRroRIS7c1Not3rJU71iCUBTrMiAol2JeToiXYtTjDKiRPtzcEa1O1Euwbs3ibavT1UZSKjifKLnmhnEhHkktC9YbxEO9MwBjfMtrs3Jg1Bygzf5fkT7UwqcRPtTCbSVB/Aw7NpZLLYi0Q7laDAOYp2SAOJ9nJ1+2QZuE6USlzgNdTbgFCinUpO+vYh5AYS7cATbXmk4ybacxe7To2FL93KN9ntOtGuxQtmVFAxNWqiXcupwDiNkWjXQjQiiEp4h2p4YE4Fl2DeRLsWIZhAkSgrb6Jdi1GShwAQ+jSTEt2OE+1q2GA4GDnRroYLBgRhor1M14n20nt15H09ajAsiGQkujaO9LBBzz9mol2N1QixwqvD2u9gDexWol0NGAwKaoUdSrSrQYNxYsREuxrq+In2tZd4LeAlTvWIJQFOsyL8iXYt5NiJdjVOMMpJE+3diliDupVoV4Hd20R77k20ZzKaKL/4iXYiEUEuCd0bRky0Ew1jcMNsvXsj0hCkzPBdXiDRTqQSOdFOZCJN9QE8fJtGIov9SLQzCQqco2iHNJRoz1ZpWe+Flkdc4gKvod4GBBPtTHLStw8hN5RoH36iLY903ER74WLXqbE8yK7YZLfzRLsSL5hRQcXUuIl2JacC4zRKol0J0YggKuEdquGBORVcgvkT7UqEYAJFoqz8iXYlRkkeAkDo00xKdLtOtGthg+Fg7ES7Fi4YEKSJ9vwm0e69vvC+HjUYFkQyEl0bR3rYoOcfNdGuxWqEWOHVYe13sAZ2O9GuBQwGBbXCDibataDBODFmol0LlZBoz28S7V4vcapHLAlwmhURSLQrIUdPtGtxglFOnGjPD9agbifaNWD3NtFeeBPthYwmyi9+op1IZFMAhJ4PuDeMmGgnGsbghtl690akIUiZ4bu8QKKdSCVyop3IRJrqA3j4No1EFvuRaGcSFDhH0Q5pKNG+uhm1DFx1SyUu8BrqbUAw0c4kJ337EHJDifbhJ9rySMdNtDv9aafGTJAdfB1atES7Eu+mz9irRLuSU4FxGiXRroRoRBCV8A7V8MCcCi7B/Il2JUIwgSJRVv5EuxKjJA8BIPRpJiW6XSfatbDBcDB2ol0LFwwI0kS7uUm0ey8vva9HDYYFkYxE18aRHjbo+UdNtGuxGiFWeHVY+x2sgd1OtGsBg0FBrbCDiXYtaDBOjJlo10IlJNrNTaLd6yVO9YglAU6zIgKJdiXk6Il2LU4wyokT7eZgDep2ol0Ddm8T7Z6tUre1K2U0UX7xE+1EIoJcEro3jJhoJxrG4IbZevdGpCFImeG7vECinUglcqKdyESa6gN4+DaNRBb7kWhnEhQ4R9EOaSjRXq7SsmUg0c4kLvAa6m1AMNHOJCd9+xByQ4n24Sfa8kjHTbSXLnadGgtdDFTX5Sa7nSfalXjBjAoqpsZNtCs5FRinURLtSohGBFEJ71AND8yp4BLMn2hXIgQTKBJl5U+0KzFK8hAAQp9mUqLbdaJdCxsMB2Mn2rVwwYAgTbTfXIZaBi5DVaMGw4JIRqJr40gPG/T8oybatViNECu8Oqz9DtbAbifatYDBoKBW2MFEuxY0GCfGTLRroRIS7TeXofq9xKkesSTAaVZEINGuhBw90a7FCUY5caLdXobq9gznOrB7m2gvvYn20OViDpoov/iJdiIRQS4J3RtGTLQTDWNww2y9eyPSEKTM8F1eINFOpBI50U5kIk31ATx8m0Yii/1ItDMJCpyjaIc0lGhfXZ1ZBi5DpRIXeA31NiCYaGeSk759CLmhRPvwE215pOMm2p2is1NjTZDdrated55oV+IFMyqomBo30a7kVGCcRkm0KyEaEUQlvEM1PDCngkswf6JdiRBMoEiUlT/RrsQoyUMACH2aSYlu14l2LWwwHIydaNfCBQOCNNF+cxlqGbgMVY0aDAsiGYmujSM9bNDzj5po12I1Qqzw6rD2O1gDu51o1wIGg4JaYQcT7VrQYJwYM9GuhUpItN9chur3Eqd6xJIAp1kRgUS7EnL0RLsWJxjlxIl2exmq2zOc68DubaK98iXaq0RGE+UXPdHOJCLIJaF7w3iJdqZhDG6YbXdvTBqClBm+y/Mn2plU4ibamUykqT6Ah2fTyGSxF4l2KkGBcxTtkAYS7dXq6swqcBkqlbjAa6i3AaFEO5Wc9O1DyA0k2oEn2vJIx0201y52nRoLXwxUb7LbdaJdixfMqKBiatREu5ZTgXEaI9GuhWhEEJXwDtXwwJwKLsG8iXYtQjCBIlFW3kS7FqMkDwEg9GkmJbodJ9rVsMFwMHKiXQ0XDAjCRHt1cxlqFbgMVY0aDAsiGYmujSM9bNDzj5loV2M1Qqzw6rD2O1gDu5VoVwMGg4JaYQf0tRYyGCWEaXaTGm+aXQ11/DR7dXMVqt9HnOoRS8LbmOuhVUOOnWZX4wRjnDTNXtmrUN1+4VwHdm/T7LU3zZ7JaKL84qfZiUQEmSR0ZxgxzU40jMENs/XejUhDkDDD93iBNDuRSuQ0O5GJNNEH8PBtGYks9iPNziQocI6i/dFQmn11cWYVuAqVSlzgNdSbgGCanUlO+vYh5IbS7MNPtOWRjptmd/Z2dGosD7JrNtntPM2uxAvmU1AxNW6aXcmpwDiNkmZXQjQiiEp4h2p4YEYFl2D+NLsSIZhAkSgrf5pdiVGShwAQ+jSTEt2u0+xa2GA4GDvNroULBgRpmv3mKtQqcBWqGjUYFkQyEl0bR3rYoOcfNc2uxWqEWOHVYe13sAZ2O82uBQwGBbXCDuhrLWQwSoyZZtdCJaTZby5C9fuIUz1iSXgbcz20asjR0+xanGCME6fZ7UWobr9wrgO7t2n2xptmL2Q0UX7x0+xEIpvhP/R8wJ1hxDQ70TAGN8zWezciDUHCDN/jBdLsRCqR0+xEJtJEH8DDt2UkstiPNDuToMA5ivZHQ2n21bWZVeAiVCpxgddQbwKCaXYmOenbh5AbSrMPP9GWRzpumj11PtNOjpkQvSbZpLfzPLsS76bT2Ks8u5JTgXEaJc+uhGhEEJXwDtXwwJQKrsH8eXYlQjCDIpFW/jy7EqMkEQEg9IkmJbpd59m1sMF4MHaeXQsXDAjSPPvNTahV4CZUNWowLIh0JLo2jvSwQc8/ap5di9UIscKrw9rvYA3sdp5dCxgMCmqJHRDYWshglBgzz66FSsiz39yD6vcRp3rEkvA25npo1ZCj59m1OMEYJ86z23tQ3X7hXAd2b/PsXSj3JdpLGU+UYPxEO5GIIJeEbg0jJtqJhjG4YbbevBFpCFJm+CYvkGgnUomcaCcykab6AB6+PSORxX4k2pkEBc5RtEEaSrSvrs2sAhehUokLvIZ6FxBMtDPJSd8+hNxQon34ibY80pET7ensT10EO0HmOYA+tWWEZv+OaNfiBXMqqJ4aN9Wu5FRgnEZJtSshGhFEAJ4dDb8zySeX/3hl/eXz2WT5y+Xz5SefnXzxS1W3gFwEDtUEwLwLrtP8yXglQjDNIpFf/mS8EqMkW4EgbDz+Ya5GGCUh7z+c+Z4eOBg5xk7Ja+GCgSOUkhcAva8HCkYMkcjcRF6VSd34M/Fa6GBgkGfi06ZKTOpPx2sBGyFgNO3mgrnQwwSDgVp+hw5vV4MG48OYaXgt1C3T8AKQp3qQklimWQQhn9CqYXOy71ljTFXOjC8FrwULxjRRCt4F8VwHcX8T7/YPnp1enciYohSjp96ZRATZJXSrGC/1zjSMwQ2Db+ZcNA6pNARJNHxL50+9M6nETb0zmUiTfwCPrMlmpZPKnEplL/LvVIICDynaGg3k3+vVId914Nh2KnGB61BvAEL5dyo56SuIkBvIvwNPtOWRjpx/z7yqLAsS3LuT27V4wWwKKqpGzb9rORUYpzHy71qIRgQRgHeVf3dn31P3ojlUowfzLbhS8ybftQjB5IpEgHmT71qMkoQFgDDLfbl3LcCd597VwMGoMXLuXQ0XDBqj5d7VQMFoIRKYm8ibJPGn3tXIwZggT71neZ77M+9qvEaId5ts20IPE4wEauEdyryrQYPBYcTMuxpqzMy7GqQkkGkWQcAjtGrUnMR7XjSNP++uxgrGsxHy7iqI+5t3zwJ590LGFKUYP+9OJCLIKqFbxIh5d6JhDG4YfBPnonFIpSFInuG7uUDenUglct6dyESa9AN45IU/7U5ksh9pdyZBgYMU7YqG0u6r00jqwPkyVOICz6FW/8G0O5Oc9A1EyA2l3YefaMsjHTntnntFmaev/5rg3p3krsULJlJQTTVu2l3JqcA4jZJ2V0I0IogAvKG292zmInCoJgDmW3Ct5s+8KxGCyRWJBPNn3pUYJQkLAKF7eHyuhrf7vLsWOBg2xs67a+GCUWO8vLsWKBguRArT0Zpj/KfPqKGDUUGeeK9M5cV7rMdrhHi3Sbct9DDBQKCW3sHEuxY0GBvGTLxroUZNvGtBSuKYZhGEXEKrhs3JvKdpXmY+G5/pwYIhbYzUuwbi/qbe80DqPdzcrz8m9U7s1DuRiCCzhG4TI6beiYYxuGHwjZyLxiGVhiCBhm/nAql3IpXIqXciE2niD+GRZm4mcyqT/Ui9MwkKHKRoYzSUeq9Xido6kHpnEhd4DrX+D6bemeSkbyBCbij1PvxEWx7pyKn3wifKmiREcP8Od9fiBXMpqKYaNfWu5VRgnMZIvWshGhFEAF4g757VLuyHauxgsgWXad6suxYhmFmRqC9v1l2LUZKtABAW6cz5mOdqgDvPu6uBgzFj5Ly7Gi4YMkbLu6uBgrFCJC9vIS/zJPPm3dXQwZAgz7sXWZbW3ry7Gq8R4t0m17bQwwRDgVp3h/LuatBgdBgx766GGjPvrgYpiWSaRRByCa0aNifvXuZ5VnnT7mqsYEQbIe2ugri/affCn3ZvMhlTlGL0tDuTiCCrhG4R46XdmYYxuGHwTZyLxiGVhiB5hu/n/Gl3JpW4aXcmE2nSD+BRZrPKRWROJbIXWXcqQYF/FG2LBrLuTXado736g4v4EZe4wHGo1X8o604lJ30BEXIDWXfgibY80pGz7saryYogwXST4M6z7kq8YCYFlVTjZt2VnAqM0yhZdyVEI4IIwEvXKfeXEu7GBftQDRvMsuACzZ9wVyIEUyoS3eVPuCsxStIUAMKscw0ugHM1wN0n3LXAwXAxdsJdCxeMFuMl3LVAwTAhUpabyJs68+Wvj/TIwWAgz7dnpjC+ZOCxHq8R4t0mybbQwwQjgVpxB/PtWtBgcBgz366FGjXfrgUpCWSaRRDwCK0aNSfdntdp5cN6pscKxrMx0u0aiPubbjeBdHuwn/82U5Ri/HQ7kYggnYTuDSOm24mGMbhh8N2bi8YhlYYga4bv5gLpdiKVyOl2IhNptg/gkVfebiwikf1ItzMJCvyjaFM0lG5fXcLZBK5VpRIXOA61+A+m25nkpC8gQm4o3T78RFse6cjp9tKryYJd/E22SXDn6XYlXjCPgkqqcdPtSk4FxmmUdLsSohFBBOCFz5exp1tOOr378fJ9K2Evv7p8f/l0cvc//e3/8vgrk5Ov/PVfPv7bx3/+N5PTz9+flEnaTF5ZvtM/po+ny99cP69e8X5mMrVPrNPC9qF2/31r8tJvXL7XqeO31k9+0v37HyyfT/rH/tT+vuWvOhw/7v7U/cTlV+2K+LjD+rT7FXaZ/HbSffik/23dp/1vef5Z+/0/cfreQ7X5wWQRLjT9ZQMlQjAzJNGP/rKBEqMk2wIgbGa5C99cjW/3VQMtcDDqjV010MIFg954VQMtUDDaiQTyrQVRettcj/TIwZgmrxo0eZP7iwZauEYId5tU4UIPE4wD6n1DsGigBQ2GhjGLBlqoUYsGWpCSMKZaBH6H0KpRc4oGaWGvrvWdSq/GCoazMYoGGoj7WzQovUWD6npBwUxRirGLBlQigqQYusONVjSgGsbghsH3oC4ah1QagtwfvpfzFg2oVKIWDahMpDlLhEc+a5xM5lQm+1A14BIUOEjRpihcNeg4XeWYr//gIn7EJS7wHGr1H6gacMlJ30CEXLhqgDzRlkc6ctXAOS/USbLUTa+q89LUza27bndcM1DjBbMoqKIas2ag5lRgnEaoGaghGhFEAF64ZlA6KgbLX3WfPL/82pX+7QXuRgWg/bMH1pVMXrn8++Uzm9bfw7KB+gmA6SJcavrKBmqEYG5IoiB9ZQM1Rkm+BUDYzAoXvrka367LBnrgYNgbt2yghwvGvVDZ4JYqsdY7uBIlFplPi9zXowajn0gu304ZlqWvhqBHDsY4RQ2haApfDUEP1wjhwmvEmvBgDWyzmqAHDIYH9X4iUE3QgwYjxnjVBD3ULasJt9bByY2veC3gK071iCWhTrUi/H6iVaNmlRaywnf99ZkeKxjyRKWFz1nbHaxBbRYZdGD3t8hQufeH3X42k/FECcYvMRCJCDJo6IY4YomBaBiDGwbfsrpoHFJpCBKF+L4vUGIgUolcYiAykSY4ER6F2w3OqUT2o8LAJCjwj6It01CFIVvlo/3HAHGJCxyHekcQrDAwyUlfQITcUIVh+Im2PNKRKwzOEalOkeVBereu9d15hUGJF8yxoIJq3AqDklOBcRqlwqCEaEQQlfAO1fDA/Aouw/zpdyVCMJkiUVf+9LsSoyQnASB0opur0UVJvgekkBY2GA/GTr1r4YIBQZp6z29S73kg9a5FDYYFkY5E18aRHjbo+eV5d++ttnqsRogVXh3WfgdrYLeT7lrAYFBQS+yAwNZCBqPEmCl3LVRCyj2/Sbl7fcSpHrEkvI25Hlo1ZE6+3YfzTI8TjHHiXHt+sAZ1O9euAbu/ufbam2svZDxRgvFz7UQim/E/9IDArWHEXDvRMAY3zNabNyINQcoM3+QFcu1EKpFz7UQm0lQfwMO3ZySy2I9EO5OgwDmKNkhDifZilZYtAol2JnGB11DvAoKJdiY56duHkBtKtA8/0ZZHuvu/P7lzpVn+OCTORk64Ny6anSwzAZpVvruEuzNx+QU13k3nET3h/vby+8v/w8XpVTWnAuM0SsJdCdGIICrhHarhgbkVXIv5E+5KhGAqRSKx/Al3JUZJRgJA6BNPSnS7TrhrYYPxYOyEuxYuGBCkCXdzk3A3gYS7FjUYFkR6El0bR3rYoOcfNeGuxWqEWOHVYe13sAZ2O+GuBQwGBbXULryXBp/oQYNxQphy93uK1/RQCSl3c5Ny93qJUz1iSYDTrIhAyl0JOXrKXYsTjHLilLs5WIO6nXLXgLVoL9LiYWEe5tP84qGZFk2aTOvyUT3Ny0fFo/TJg/pB/uSKj3dXF9jeqnd23pR7KeOJEoyfcicSEWSV0M3hSyn3ft93nUSvkuQ/55X5z2bi4vkqlafBeW69GyPSEOTC8F1bIINOpMLJoLt43KXykGbwABa+LSCRRbT8uV/+3eMSFHg60X5nKH9errKt/gP0ucQFPoMj6pnkpG8fQm4ofz78RFse6biN6lniPZ8wfBJjuUlw55lzJV4wRYKKo3Ez50pOBcZplMy5EqIRQQTghQ7D+Q9/ZI/P/549DOfqWSyfrR/O5bds38hPlm9/drL82fKdy9eXzy6/2f3vjauTbZ4vfzNZ/sr+msuv9j//9PL1/hicj/rn+qvlx91T7X7o48uv2VNvLt+6M1m+O7l8yx6fs/xt9/3PN74+uXyz+9sPOojvdTjsYTrfuXyjA/OWXR0fLJ93n3xrYk/AsYtlsvy37ts/vFo1l29Mlv/NMpi84jhg5zOTHtYHl//QffHqVJ00SWw7S0f9/RCHDy/ffBnjd65O93nW/eVbK2wW2Vd7bFcmsau4I9/9ou90VJ/bxW3/6hN7aFD3az7uzxl6/eq4IPvvXK3/p90vfvPqgJ/+fCF7fFD/s9e/3n5/36izejzv9+SsAX7V//7fWANZu/xi+d3lvyx/uvyn5T93f/p/LX867f7z4+6vftE99B91f/rupPvqD9ZHEb30D/yg+/o/Tz7/5/9pev/P/uqxvUChM+l3LbZp9+ueds/to+69tPD7H1y+Y//woq1nrpfhUP0ygCk5XPH76zRKhGD+TSDkA3UaJUZJGgtAmGWV50IDNcIotZqgANcCB1XI2NUaLVxQhIx1oYEeKKg+RBuWTeSNSdJ0VviKNFrooMiQF2myrOkUtL9SowVshIDRfKwL5kIPEwwGnK2cFjQYH4T1meBIhBbqlvUZAchTPUhJLNMsgpBPaNWwOWWZvChy473VQA8WjGmi2owL4rkO4t5WZLLEf6tBmsiYohSj12SYRASZSjTtoK7JMHkanCe+z+9o/cHVXm1zH9lt6l/cpjp3iOsfu9rd2x1imiXJ5dezovPhX/6r/sTc97pN67P+mNpuL/tWt/vsNtP9117YI3970u9L7Sb46bT74zv9WMlvrodK8snyw1s/Ye/is/vYDzoM3+z//dW3/az7J+3Jt29e75jtk3y3/0X9hv1Z92W7p3/eb4m733QbzP3//voPMBSTL/q+dfJKB+DvrzIQ/bb92Wrz322Z3+/zWta0r9sExuU3uu97q09p2Z3+pDfSdd7LPoeXE13WllebZ/u4ugfV/WPdb/lVv5t+9zO3Md79X//vX/nrh90z7H/jRx3/PmVhl/bby59Osrp7YJXsxyZlsvqh73Zfet8mKqZ9fqEz7aS8/HrRP/9fdD/4YZ++eGbTHG8v/235s0lxJ+t+1tiv/5t9SB32Tyb3jyf5zFx+vdsbdX//T5ffubpz0a6M6+OQ3+gTIpbj887QNjfzlrXb8vkVCLsWv2bNNvmLv/qbP3v02P7t9/pn0s8nvXDY8lUyqrPvt10v8SH1JRZUF/D8hL8iyaQSsyLJ5CGtiQAsAskOJpO9qEpSCQpivWiTP1CVTFfXOaSBCzqoxAV+g7KVpZKTvoEIuYGqJPBEWx5pO9VjmV9vnu0mI+J0T+bpAEtDB7lWRbJJN1KN0jMk/gU1XjBLiG4WbInD6rnVFQ4fd6Lso6uimNWE73R/ca2gf7z83nWV8uV7JNY3PVx98d1JZpVqp3Qu33Ixf1XNvMCYj1HJ1EI0IohKeIdqeGA6Eddu3tqSFiGYOxRIMn9tSYtRko8DEDrRzdXootSV/DNAathg1JBXlYrMJwy+pEcLRg3hCFB6c91FGrjuQo0ajB0i8YkujSM9bNDxy6tL/hEgNVYjxAqvDmu/gzWwWyUmNWAwJqh1eVpms8Q5kX2iBw2GCVmJye8oXtMj3bLCdGsZnNw4idcCTuJUj1gS3jQLwj8BpIXMKTX5J4DUOMEYJ6oyfc7a7WAN6la9SQW217K1MXny5NE0efS42w1mTTZ98LDqtoRP6scPHpX144cX5oqPd+cX2Aqrd3++CaA0k/FECcavNhGJCDJQ6Abyxy/e/fduXzH5aPnx1JYpur+96gH86vL5dYehzWCf/dmf//l/+sqf/cXFn15tGU8/f3/SJEl+9dnJ6eKLk8Pz08Ukc75+r1INZHADbb2JI9IQJNwEm733l79yUfkilQolUZ+4E9x3qUykiUKEh4vFnMoiWpo+zdJyZkoXw3tchgIvKdoqDeXpV5cipIFrLqjEBW5DvR8oGjNrfHl6Jjnp64eQG8rTDz/Rlke6V3HlkzopnzxKpk+y5Mm0eFg20/pR00wfPn5cJGX+5CIprj1sXBXnzBt2Ki6XGgMjGF/FEYkI/BOq4n7QNzJ8dN1n0Kf137RdJn33ixVwLx6T2jfRXM1W/KT730+vddz9k6lJJ8vvugzyKtUgBjfI1qqNSEPgfkdRbUQqJNVm02u3qdylUpHGDYSIi8WcyiKabKvrWe2rDTD5CZziqKItX4V47wH4R1ziAq+hFm3eh3rC5SZ99xBuQ5pt+IG2PNKRJ759KqwI0GuSW/R23kuhxAvWw1ARtYteCiXzAmM+Si+FEqIRQVTCO1TDA+tmAqHm7aVQIgSLZLj+CvVSKDFKik0AQp+wUqLbdS+FFjYYNUbupdCiBaOGtJeiuOml8J59fl+PGowdIq2JLo0jPWzQ8Y/aS6HFaoRY4dVh7XewBrYBeKEHDMYEtQwP9lJoQYNhYsReCi1SQi9FcdNL4XUSp3rEkvCmWRCBXgol5Oi9FFqcYIwT91IUB2tQG2DPdWD3NwufeXspjIwnSjB+Fp5IRJBwQjeQEbLwRIMY3CBbb9qINAT5NMHmzp+FJ1KJnYUnUpFmAhEiLhZzKou9yMIz+QmcomhnNJSFN6ukrfdM/CMucYHXUMv/UBaeyU367iHchrLwww+05ZHe4/7XzNs5UUqNgRGMr9mIRATuCdVsO+h/JRrI4AbaWsMRaQi88SgajkiFpOFyF5O7VCbSMILwcLGYU1lEk3Dh/lcmQ4GXHFXErc5aTwOn51OJC9yGWsQF+1+Z5KSvH0JuSMUNP9GWRzpyL4XTo3a6rArSSzfp7byXQokXrIehsmoXvRRK5gXGfJReCiVEI4KohHeohgfWzQRSzdtLoUQIFslwBRbqpVBilBSbAIQ+baVEt+teCi1sMGqM3EuhRQtGDWkvRXXTS1EFeim0qMHYIRKb6NI40sMGHf+ovRRarEaIFV4d1n4Ha2AbgBd6wGBMUOvwYC+FFjQYJkbspdAiJfRSVDe9FF4ncapHLAlvmgUR6KVQQo7eS6HFCcY4cS9FdbAGtQH2XAd2f/PyubeXwnPeu48nSjB+Xp5IRJBxQjeQO8jLEw1kcANtvYkj0hAk2ASbPX9enkglcl6eyESaGER4uFjMqSz2JC/PZCjwkqKt0lBevl5lcetAXp5JXOA21PuBYF6eSU76+iHkhvLyw0+05ZHe447Y3Ntd0UiNgRGMr+KIRAT+CVVxETpiiQYxuEG2Vm1EGgL3O4pqI1IhqTZvRyyRijRuIERcLOZUFtFkW6gjlslP4BRHFW3NKsQ3AdHGJC7wGmrRFuqIZXKTvnsItyHNNvxAWx7pyL0UhYve56vrzIuPXrZJb9e9FFq8YD0MFVE76KXQMi8w5mP0UmghGhFEJbxDNTywbiYQar5eCi1CsEiG669AL4UWo6TYBCD0CCstuh33Uqhhg1Fj3F4KNVowagh7KbJk3UuReW/vuq9HDcYOkdZEl8aRHjbo+MfspVBjNUKs8Oqw9jtYA9sAvNADBmOCWoaHeinUoMEwMV4vhRrp+L0UayfxWsBJnOoRS8KbZkH4eym0kGP3UqhxgjFO2kvRrYg1qA2w5zqw+5uFL3y9FFnoLhMHT5Rg9Cw8k4gg4YRuIPlZeKZBDG6QrTdtRBqCfJpgc+fNwjOpRM7CM6lIM4EIEReLOZXFPmThqfwETlG0MxrIwmfpddI2897UdsQlLvAaavkfyMJTuUnfPYTbQBYeeKAtj/Qe978Wvs6J6zOmBcbACMbXbEQiAveEarb4/a9MAxncQFtrOCINgTceRcMRqZA0XO5icpfKRBpGEB4uFnMqi2gSLtj/SmUo8JKjirjVLV5Z4F42KnGB21CLuFD/K5Wc9PVDyA2puOEn2vJIR+6lMC56nS7Lg/TyTXo776VQ4gXrYais2kUvhZJ5gTEfpZdCCdGIICrhHarhgXUzgVTz9lIoEYJFMlyBhXoplBglxSYAoU9bKdHtupdCCxuMGiP3UmjRglFD2kuR3/RSeG/ruq9HDcYOkdhEl8aRHjbo+EftpdBiNUKs8Oqw9jtYA9sAvNADBmOCWocHeym0oMEwMWIvhRYpoZciv+ml8DqJUz1iSXjTLIhAL4UScvReCi1OMMaJeynygzWoDbDnOrD7m5c33l6KQsYTJRg/L08ksikAQg8I3EDuIC9PNJDBDbT1Jo5IQ5BgE2z2/Hl5IpXIeXkiE2liEOHhYjGnstiTvDyTocBLirZKQ3n5YpXF9V7ddsQlLnAb6v1AMC/PJCd9/RByQ3n54Sfa8kjvcUes8XZXGKkxMILxVRyRiMA/oSouQkcs0SAGN8jWqo1IQ+B+R1FtRCok1ebtiCVSkcYNhIiLxZzKIppsC3XEMvkJnOKoom11sVcWuKmNSlzgNdSiLdQRy+QmffcQbkOabfiBtjzSkXspnLurToWVQXrFJr2d91Io8YL1MFRE7aKXQsm8wJiP0kuhhGhEEJXwDtXwwLqZQKh5eymUCMEiGa6/Qr0USoySYhOA0CeslOh23UuhhQ1GjZF7KbRowagh7aUob3opvLd13dejBmOHSGuiS+NIDxt0/KP2UmixGiFWeHVY+x2sgW0AXugBgzFBLcODvRRa0GCYGLGXQouU0EtR3vRSeJ3EqR6xJLxpFkSgl0IJOXovhRYnGOPEvRTlwRrUBthzHdj9zcKX3l6KSsYTJRg/C08kIkg4oRvICFl4okEMbpCtN21EGoJ8mmBz58/CE6nEzsITqUgzgQgRF4s5lcVeZOGZ/AROUbQzCiZtLadV0tZ7U9sRl7jAa6jlfygLz+QmffcQbsEHeoI80JZHeo/7X0tv50T4ehOHMTCC8TUbkYjAPaGabQf9r0QDGdxAW2s4Ig2BNx5FwxGpkDRc7mJyl8pEGkYQHi4WcyqLaBIu3P/KZCjwkqOKuNUtXlngXjYqcYHbUIu4YP8rk5z09UPIDam44Sfa8khH7qWoXPQ6XdYE6ZlNejvvpVDiBethqKzaRS+FknmBMR+ll0IJ0YggKuEdquGBdTOBVPP2UigRgkUyXIGFeimUGCXFJgChT1sp0e26l0ILG4waI/dSaNGCUUPaS9Hc9FJ4b+u6r0cNxg6R2ESXxpEeNuj4R+2l0GI1Qqzw6rD2O1gD2wC80AMGY4Jahwd7KbSgwTAxYi+FFimhl6K56aXwOolTPWJJeNMsiEAvhRJy9F4KLU4wxol7KZqDNagNsOc6sPubl698vRR5IuOJEoyel2cSEWSc0A1k/Lw800AGN9C2mzgmDUGCTbDZ8+blmVTi5uWZTKSJQYSHi8WcymI/8vJUhgIvKdoqDeTl8+Q6i5t7r2474hIXuA31fiCUl6eSk75+CLmBvDzwRFse6T3uiK183RV5+AoUhzEwgvFVHJGIwD+hKo7fEcs0iMENsrVqI9IQuN9RVBuRCkm1+TpimVSkcQMh4mIxp7KIJtsCHbFUfgKnOKpoW13slQduaqMSF3gNtWgLdMRSuUnfPYTbkGYbfqAtj3TkXoraRa9TYVmQXrlJb9e9FFq8YD0MFVE76KXQMi8w5mP0UmghGhFEJbxDNTywbiYQar5eCi1CsEiG669AL4UWo6TYBCD0CSsluh33Uqhhg1Fj3F4KNVowagh7KfJs3UuRe2/ruq9HDcYOkdZEl8aRHjbo+MfspVBjNUKs8Oqw9jtYA9sAvNADBmOCWoaHeinUoMEwMV4vhRrp+L0UayfxWsBJnOoRS8KbZkH4eym0kGP3UqhxgjFO2kvRrYg1qA2w5zqw+5uF9+ynuv1fLuOJEoyfhScSESSc0A1khCw80SAGN8jWmzYiDUE+TbC582fhiVRiZ+GJVKSZQISIi8WcymIvsvBMfgKnKNoZDWXh81XS1ntT2xGXuMBrqOV/KAvP5CZ99xBuQ1n44Qfa8kjvcf9r7e2cKKTGwAjG12xEIgL3hGq2HfS/Eg1kcANtreGINATeeBQNR6RC0nC5i8ldKhNpGEF4uFjMqSyiSbhw/yuTocBLjiriVrd45YF72ajEBW5DLeKC/a9MctLXDyE3pOKGn2jLIx25l6KZ/amLYKfMSjfB1NRd2A+kODG8EsWFdVMo8YIVMVRY7aKbQsm8wJiP0k2hhGhEEAF4tjvqziSfXP5jZ+Sny18vn88my192QveTz06++KWs++Ttjcdx9z/97f/y+CuTk6/89V8+/tvHf/43vfAtkyydvNI9zQ+6J3UtnX/T/dF+2uc5PzOZTpY/6X7JVVLUCuiXfmv3Qx90f7d+1h2CD5bPJx2kj2y6tPuhX3VYftz9qfuJy69OOkn+cYf2afcrun/M5lE/7v7K/rbu0/63PP+s/f6fOH30ofoBgLVBgRz19osoEYKFQFxlhvpFlBglBTUAYVY59dVcjS9Kx0gXGmfucd97euBgdBy5Z0SLFoyNoZ4RHOd9PU4wJopk9K3XLCmKpMNeuLAf6bGDUU3eKpKmdeo19rEesBECRsvCLpgLPUwwEqh3GMEuES1oMDjIukTKIvN3iWiRbtklgmM81WOUhDHNEiiKDtusdnqEVg2b0xuSVlXa+Gx8pgcLBjRRg4gL4rkO4v6WGJruD76trOcMSR9TlGL8IgORiCB9hu6Fd1BkIBrI4AbC96MuGodUGoJsoWBX5y8yEKlELjIQmUiznACPOps556TmVCJ7UmdgMhQ4StEGaajOsDotOQ+cf00lLvAc6l1AsM7AJCd9AxFyQ3WG4Sfa8kjvcYdv033wSLkikZoDoxhdyjGJCDwUKuX4Pb5MgxjcINtKNyYNgQMeQ7oxqZCkm6/Hl0lFGjkAIkU6K1xE5lQi0bRboM2Xyk/gF8dUbsXqPK0icEIalbjAcaiVW6DNl8pN+voh3AaEG/BAWx7puA0ieeKVYp6xsmuC1SbBXTeIaPGCxTBUSe2gQUTLvMCYj9EgooVoRBABeOEGkRxtEEmT1Exe6b7D6uM3+jaOt66fUt/AsWoJuWreuPz2KP0iYzaMaB8IWCYU6FNfw4gWIVgTxGVnoGFEi1FSaQMQZlkxMy6EczXCnbeMqIGD8XLclhE1WjBajtUyosYJRkmRrr4lMYsmK2epM74f6aGDYU7eMdKUSV16G0bUeI0Q7zZl4oUeJhgJ1BuOUMOIGjQYHMZrGFEjjdgwosYoCWOaJZCXed3MMqdDaNWwSQ0jRZFmjbdhRA0WDGcjNIyoIO5tlaHb2HobRopCxhSlGL/KQCQiyKahe+MIVQaiQQxuEHw/6qJxSKUhSBYKdnH+KgORSuwqA5GKNM0JEMnzWVk5qcypVPaizsDkJ/CMov3QUJ1hNbdYBCZRqcQFrkMt+0N1BiY36QuIcBuqMww/0JZHen97fTvp5m8QCXc1O8yBUYwv3YhEBA4KlW7xe32ZBjK4gbaWckQaAn88ipQjUiFJudzF5C6ViTSQADzKapYbF5M5lUk0IRds9qUyFHjKUaVcuYr8ZUDKMYkLXIdayoWafankpK8gQm5Iyw0/0ZZHOnLPiD+xFu5mrjcJ7rxnRIkXrIah4moXPSNK5gXGfJSeESVEI4IIwAv3jNRoz0iZJOaVl48RmSw/7B7R10fpDhmzOURpebAkKNCi3uYQJUKw/odLzFBziBKjpKqGIHSnU+ZqfLtvDdECB8PiyK0hWrRgUBytNUSLEwyGIv18awdUJ00XyZ3Qj/TQwWgmbw2pqqTw3z2jxmuEeLcpCC/0MME4oN5YBFtDtKDB0DBia4gWaczWEC1GSRDTLIGsSavS4xBaNWxSa0hqTOm/bEYNFgxnY7SGaCDub30h9beGmPBYxy2mKMXo9QUmEUHWDN0Cx68vMA1kcAPh21AXjUMqDUGSULCn89YXmFTi1heYTKTJTYCHKVw05lQa+1FcoDIUuEnR5miguGBW44smMI9KJS7wG+o9QKi4QCUnff8QcgPFBeCJtjzSe9zjm/obRUy4m9lhDoxifCFHJCLwUKiQ4/f4Mg1icINsLdyINAQOeBThRqRCEm6+Hl8mFWnkAIhklYvGnEojmnIL9PdS+Qm84qi6LVtFee+lz0dc4gK3odZtgf5eKjfpy4dwG5Jtww+05ZGO3BPiF2JFkGCzSXDXPSFavGAZDNVRO+gJ0TIvMOZj9IRoIRoRRABeuCckRQ8SMUlWTF5Z/qr71g86nfyO7dbYt24Qrc3BKqBAgPq6QbQIwZIfrisD3SBajJJCGoIwq407azlXQ9x5Q4gaOBgTx20IUaMFI+JYDSFqnGAkFGnnW8Dr0uZ108KF/UiPHYxl8o4QY5I0qWeFpyVEDdgIAW9TCF7oYYLBQL2tCLWEqEGD8WG8lhA10ogtIWqMkkimWQJZUud5MctqF+5WjZvTE1Jnxi7Z0tMTogYLRrQRekJUEPe3lJAFekLCYxu3mKIU45cSiEQESTN0CxyhlEA0iMENgm87XTQOqTQEOUHBTs5fSiBSiV1KIFKRZjMBIva6s6pxcplTuexFPYHJT+AaRXuioXrCaiTRBIZMqcQFvkMt/EP1BCY36RuIcBuqJww/0JZHeo/7ebNAG0i4c9lhDoxifO1GJCJwUKh220E/L9FABjfQ1lqOSEPgj0fRckQqJC3nzIzfpTKRBhKAR16bmXEmw+ZUKtGUXLinl8lQ4CpH1XKru+RM4HZAKnGB71BruWBPL5Oc9B1EyA2JueEn2vJIR24OyX3yrAw2LafJJsFdN4do8YIlMVRd7aA5RMu8wJiP0RyihWhEEAF4A80hBmwOSZM0m7ximzvsMSG9UO4U9K/tASL28e5fp4j2AYDFQYEm9XWKaBGClUBcagY6RbQYJfU1BGHivaVQi3DnjSJq4GB8HLdRRI0WjI5jNYqocYJRUSSkb++F</t>
  </si>
  <si>
    <t>clPPSs+lMmroYFiT94kUed40noMNjvV4jRDvNrXhhR4mGAnUO4xQm4gaNBgcxmsTUSON2CaixigJY7olUOTdNtOZ6WnVsDldIqVJGl9940yPFYxmIzSJqCDub6Eh9zeJlJmMKUoxeqGBSUSQPUO3wvELDUwDGdxA+HbUReOQSkOQLBRs6ryFBiaVuIUGJhNpkhPgkSezwrnTnlOZ7EedgcpQ4ClF26OBOkO5GlksAzOoVOIC16HeBYTqDFRy0lcQITdQZwCeaMsjvccNv7m/aaQspObAKMbXckQiAg+Fajl+wy/TIAY3yNbajUhD4IBH0W5EKiTt5mv4ZVKRRg6ASGo8V+vOqUyiibdAuy+Vn8AxjirdVrfJlYHrAanEBZ5DLd0C7b5UbtL3D+E2pNyGH2jLIx25Q6TwarFgP3OabhLceYeIEi9YC0Ol1C46RJTMC4z5KB0iSohGBBGAN9Ah0i0zrEXEJi6zySvdd3QC2aY93+m7Q/axN0RperAiKJCi3t4QJUKw/IcrzFBviBKjpKgGIMxyt/ubqwHuvjVECxwMjCO3hmjRgmFxtNYQLU4wHIoE9C0tWeX1zDiRH+mRg+FM3hnS1HXpEb/HerhGCHebevBCDxMMA+p9RbAxRAsajAwjNoZokcZsDNFilMQwzRLIq8J/eogWNacvJC1qe0m6ry9EixUMZWP0hWgg7m8toQj0hQRHOG4zRSnGryUQiQhSZugGOEItgWgQgxsE33S6aBxSaQgygoINnL+WQKQSu5ZApCLNZQJE8llROpnMqUz2opbA5CdwjKKt0FAtYTWcWAbGTanEBZ5DrflDtQQmN+n7h3AbqiUMP9CWR3qPO3oLfxdIFe5ddpgDoxhduTGJCBwUqtzid/QyDWRwA22r5Jg0BP54DCXHpEJScrmLyV0qE2kgAXiUnsmYOZVINB0XbOilMhQ4yjGVXLW6Oq4KXAZIJS7wHGolF2ropZKTvoEIuQEpBzzRlkc6cluI8YqzcMdytklw120hWrxgHQzVVjtoC9EyLzDmY7SFaCEaEUQA3kBbCNoVkia5vVWmb8/on1af6WQcHqLrEJm5HsOh+jGAtUGBLvW1iGgRgoVAXG4GWkS0GCXlNQRhPTMugHM1wJ23iKiBg0Fy3BYRNVowRI7VIqLGCYZGkZq+tR1qmnqWVy7kR3rkYGiTt4hUTeoz9LEerhHC3aY0vNDDBMOAepMRahFRgwYjw3gtImqkEVtE1BglMUyzBDLrDkqnO2jVqEktImldVR4Ln+mxgqFshBYRFcT9LTQYf4tIVciYohTjFxqIRAT5M3QzvINCA9FABjcQviF10Tik0hCkCwUbOn+hgUglcqGByESa5gR4mJkxLiJzKpE9KTQwGQocpWhrNFRoWE0rVoHxUypxgedQ7wGChQYmOekbiJAbKjQMP9GWR3qPu31NoGck3NfsMAdGMb6UIxIReChUyvG7fZkGMbhBtpZuRBoCBzyKdCNSIUk3X7cvk4o0cgBEsllVOZnMqUyiibdAty+Vn8AxjirdVvfKVYGLAqnEBZ5DLd0C3b5UbtL3D+E2pNyGH2jLIx25RaT0arFwO3O+SXDnLSJKvGAdDJVSu2gRUTIvMOajtIgoIRoRRADeF79kZumdSTrNbZPInUknYD/otO13rNH7Z/CN5fO+bWOy/KT7/Nnyvb654/Xub1/oBLnqzrh5aPYvLr/WZzqfugxwqDYAWJUTCEJvc4YSIViCw3VeqDlDiVFS2AIQZib3dmcoEe6+O0MLHIxPI3dnaNGC0Wm07gwtTjAqiXTsJvCmA1HOjNMfHOmhg2FF3p6RJnXRBBo0tICNEPA2hdmFHiYYCtQKP9igoQUNRocRGzS0SGM2aGgxSuKYZgkU3SvWzGqnR2jVsEkdGmVWFYEWDS1YMJ6N0aKhgbi/ef3S36JRh+cpbjFFKUbP6zOJCNJX6GaUn9dnGsTgBsE3gC4ah1QaguycYBvnzeszqUTO6zOpSPOKAJG806aZk8qcSmUfEvtUfgLPKNoQDST269WoYB0Y/qQSF7gOtewPJPap3KQvIMJtILEPPNCWR3qPu2tLf0tGHe4jdpgDoxhfuhGJCBwUKt3id9cyDWRwA20t5Yg0BP54FClHpEKScrmLyV0qE2kgAXhU5SwxLiZzKpNoQi7YXktlKPCUo0q51TVudeBiPipxgetQS7lQey2VnPQVRMgNabnhJ9rySEdu0qhc9DptlrvpdV8oTZOaTXq7btHQ4gWLYai02kGLhpZ5gTEfo0VDC9GIIALwlt9d/nz5s+XPrXH/YPmvyx/1ScmfLb+//PflDyf24XQi+Flvbddzsz/Vf9ckbWZJtx6TrJz1t8Jgp390mjktJ6/AV8Eor3npDxj5+Kq9ZPnBncnts0ucPu1Q/ZzA8qFAt/o6SbQIwVohLkcDnSRajJIKHIIwqZpiVjtV81wNMkozSWn8ClKLGwyj4/aSqNGCYTTUS3JL5FjjHVxpHIvMJ23u61GDwVSkvm/tn5KqShrPHupIjx0Mh/LWkqLMkrSuZlnhQnysR2yEiOGFYq14sAa2AXihBwyGCfUeJS3zWeXUsyd60GDkGK/LRI10yy6TW8vg5MZfvBbwF6d6xJKIp1oQVVnVZTPLnZuGVg2c03VSNnmS1cmsdoa+Mz1aMPSJ2k4+Z613sAa1AfZcB7bXklDFw/Lx7pADKQL1Ltm97+z2yYWMJ0owfg2DSGRTF4QeELjRjtB+QjSIwQ2Cb25vtpqff3WaONfrIZWVIA8p2Ar6SxhEKqQShrcbhUhFmkAFiKRl2swybz8KkUy0MkaTeC6cu8flJ3CVom3UUBFjdaJEHTgjhEpc4Dz0G4Qk8cjuEy456TuIkBsqYgw/0ZZHupdyjxpzUZnk4bR68ODBNE0f19M6eZxMk8QkpqzrtDHXEieulHPmFjspZ6TGwAjGl3JEIgL/hEo5eTtK94lVfvYL3+6vV7/666tBy04Hvt/99831X3faz+bUn/cnY18n2X/QqcM3bVq/r9Z8+GIG/s5k+dPlD17pM+mfubNudXGZ+lWqqQ1ualwkvmRtZY3iTug2eaZFBDFiFIFJpEISmM5lepfKRBrbAB55ltezonAOjM2pZKLpy7TKZ4Wv4ZlJUODARxWYZiVHTEBgMokLnIdaYAa7ZJjkpC8hQm5IYA4/0ZZHOnKXjHMr2ElGz0kt1/TKTXo775JR4gULe6ji20WXjJJ5gTEfpUtGCdGIIALwSF0yGdolUyZZagXoB/0ZKf1e4Df9v/fsKp/7mQ09qr3sxvUYDtWPAaxuCoSptwlGiRAsZeJ6M9QEo8QoKQkCCPPUzAoXwrkaYZQOmLwuZsZznIoaOBgjR26B0aIFY6S0Baa8aYHxHsF2X48ajJQiae1osc+aZlY618eRHjsY6+QtMGleNE2npJxL5FgP2AgBw+vEGvFgDWwD8EIPGIwR6v2HPWfF3exwogcNho0RO2C0SAkdMOVNB4zXXZzqEUvCnWZBmDRtsplxNkW1atic/pdOJxZ16ZkYPtODBcOeuP2lPFiD2gB7rgPbq0iovmL5eLe+gb2/evvrbX+pZDxRgvFrJkQigpQbuoOO0P5CNIjBDYLvWl00Dqk0BBlFwa7PX44gUiGVI7z9LkQq0lQoQKSoPKpqTmUSrRgRanZh8hM4RtGGaagWUa0y11WgFsEkLvAc6r2A96GecLlJ3z+E21ApYviBtjzSe3z4Su3tdfGcD+g3BkYwvm4jEhG4J1S3yXtdtj56hWgggxsI13GukoCtCEwGSgKBjD7RBAJPPooGJFIhaUBfSwqRiTQEATyaYlY6femcyiSaBEyzvJxdt4PeFoFMhgIvO6oIrFeaoQ6IQCZxgetQi8BgQwqTnPQVRMgNqcDhJ9rySEduSHHWfjpd1wTpVf9/9v61R5LkuhJF/0pgPpHKSr/+Mn/wQB/YNclCFCsfnZ5xzwdREOp5LqGRBEiag8EAA5DdokSBkkhJozkESfGlOVcDDO5FsbuLXexH9V+I/AvzS467RUZEdqSZ+drbfXkEZ1oznczKyspca7v53mvb3ttsl97eG1KUeMEyGyrL9tGQomSeY8xHaUhRQjQiiAA8WkMKfHBLESd1K0D/fvVb7orPz3WQK49tcT2EE/VDAEuNAlHqbUdRIgTrirjWDLWjKDFK6nMAwix3O8K5GuD+u1G0wMEAOXI3ihYtGCCl3Sj1thulDnSjaFGDYVKkq+82dyRJ7r3qRw0djHOKZpTcdOci+XpRtHiNEC+8SjobHm2A7QA+1wMGA4Q69Qj2omhBgzFjxF4ULVJCL0q97UXxOotLPWJJrNMsiDaNyj3n8zRq1KRWlKSqU0+/2pUeKxjyxJ0o9dEG1A7YhQ7s4VY0al8nys0uB8wTJTh5RYNJRLDXhqbO01c0mAYyuIHw9NVF44RKQ7C1KEgAvVUJJpVpqxJMJtItUYBHEkepk8mcyuQwqhJUhgJPKcqeeqoS9foamTpwLxCVuMB1qFODUFWCSk76CiLkeqoSwBNteKQPuKe49vWm1InUGBjB6ZUckYjAP6FKjt9TzDSIwQ0yWLkRaQjc7yjKjUiFpNx8PcVMKtK4ARAxUeJmMqcymUy6BXqKqfwEjnFU4Zasw3wSEG5M4gLPoRZugZ5iKjfp+4dw69Nt/Q+04ZGetpvEfRBRq8TSIL1ql96+u0m0eMEyGSqk9tBNomWeY8zH6CbRQjQiiAA8UjdJ4eglOZ51qnr5+vov7Gl6f7M+kfDW99ybXf+lVdjvzNpfZw8z7AT2vVnzzSedD4tc1jxRWxOs+gm0pa8tRIsQLPHhkjHQFqLFKCmVAQhr3xklWnx77wpRAwcD3bhdIWq0YKATdoXU6aYrpPbeQPhIjxoMdyJ5fGdxFInxpGqneuRguJI3heRxmnnPJ1HDNUK48BrpTHi0AbYD+FwPGIwO6vwh1BOiBg0GjPF6QtRIx+8J2biKtwOu4lKPWBLoVAvCpCYqnSuiUaPm9IQUceZrG7vSQwXjnbQlpF0XG1A7YBc6sAdbSMhjb0tIJuOJEpy+kEAkItgvQ/PfCQoJRIMY3CB4zumicUKlIdgOFCR7/kICkcrUhQQiFelGJkAkiXLPTAGTyEHUEZj8BH5RlCj11RGy9baz98LFUy5xgeNQ5wGhOgKTm/T1Q7j11RH6H2jDI324nbytbHPK01a25VJjYASnl21EIgL3hMq2PXTyEg1kcAPhMm7wbv43vvHHLlOcUE0h8OijSEEiFZIUzFxMHlCZSEMRwCONKqdLnVOJTKYEw83ATIYCZzuqFlxf4VcHLmWkEhd4DrUWDDYDM8lJ30CEXJ8Y7H+iDY/0xE0lvl05E6RX79Lbe1OJEi9YZUPV2T6aSpTMc4z5KE0lSohGBBGAR2oqqZxHlHRnisz+93+bpLPl6+5/28zSc2pJbHbuyvmcWh31oBLtowBrjgJl6u1IUSIEC4y44Ax1pCgxSgp1AMIydWfnczXA/bekaIGDYXLklhQtWjBMSltSzLYlxXvd3yM9ajBYitT1nfSoLIvS0+t6qocORjt5T0oW13ESFb6mFC1eI8QLr5LOhkcbYDuAz/WAwQChTkCCTSla0GDMGLEpRYuU0JRitk0pXmdxqUcsiXWqBZGUSRWVzgJFo4bN6UrJi8z4Gviv9FjBmCduSzFHG1A7YBc6sIdb30i8bSmFjCdKcPr6BpGIYMsNzaD3UN8gGsjgBsKzWBeNEyoNwQ6jIAP01yaIVCauTRCZSHdGAR5pq2QLF5M5lcmBFCeYDAWeUpQ+9RUnivVWtvdexFMucYHrUOcGweIEk5z0FUTI9RUn+p9owyN9wA3GibdTpZQaAyM4vZIjEhH4J1TJTdBgTDSIwQ0yWLkRaQjc7yjKjUiFpNy8DcZEKtK4ARBJ4qhyitA5lclk0i3UYczkJ3CMowq39WV5deD2QypxgedQC7dQhzGTm/T9Q7j16bb+B9rwSE/cVOJTYsFrfdJ4l97em0qUeME6GSqk9tFUomSeY8xHaSpRQjQiiAA8UlOJs6Wklc/X350t/3/tj/9J11bS/qpfuLtK6jgp7GWMXRP06vqbz7WYRLNR20qUDwOsGgqkqbetRIkQLBHiijPUVqLEKCm1AQjTbjfF11iihDhZY0nh9OUP9cDBUDlyY4kWLRgqpY0l1baxxHtt3yM9ajBgigT2Ha1ZF2mUlC7kp3rkYMCT95UkSVwVUezcjT/T4zVCvPAi6Wx4tAG2A/hcDxiMEOoUJCkyTxPBhR40GDRG7CvRIiX0lVTbvhKvr7jUI5YEO82CyNPWzu7z+hs1ak5bSVIUaasZnav3So8VjHjitpLqaANqB+xCB/ZwixGpt62klvFECU5fjCASEey5oTn0BMUIokEMbhA8b93mi1+9fxw71+sJlZVgh1GQAPprE0QqU9cmiFSke6MAkSyqKieTOZXJQdQmmPwEflKUOvXVJur1Vrb3gsNTLnGB59AnBnHskdsXXHLSFxAh11ec6H+iDY/0AbcHewasvlrdrAyBMTCCU+s4KhGBf0J13OTtwVQDGdxAuK5TlQPuBXb3qSYQuPIRRCCVCkkEOrciHlCZSEMQwKOMSvcJsnMqk8k0YKi1mMtQ4GVHVIEtp5VmuPnERfyUS1zgOtQqMNBazCUnfQURcmEViDzRhkd64hYVp1dtdV3wrqA02aW35xYVNV6w4obKsulbVNTMc4z5CC0qaohGBBGAx2pRMa4elY+v/86uhfe6n/GqlZevlx+uFfn1966/4+5XSeIkbQXqj9vv/ORGvbey/tdWr77jbmAZr39F/aTA6qRAuXr6V9QIwVIkLkj9/StqjJKSHoAwjhL3EJsa4HTdK86w9FAPHIyio3av6NGCUVTWvdLCWXevtJ96u1f0qMFYKhLfd4r/rRLIXbhP9bjBSCjvXSmqKHfuh5/pwRohWHh9dAY82gDbAXyuBwyGBnVmYhtXjAv0hR40GC1Ga1zRIx29cWXrJt4OuIlLPWJJlNMsiFaTufcwGzVmUttKKyFLp8y50iMFA52waaVbFBtQO2AXOrCHW+zIPE0r1U0zMMwTJTh9sYNIRLANh2bVeyh2EA1kcAPhme04uWS4+kG0iWALU5BD+qsfRCoTVz+ITKRbrxCP2K2I51QmB1L9YDIUuF1RAtZX/UjXe+XeCx1PucQFrkOdYwSrH0xy0lcQIddX/eh/og2P9AH3MmfeHphMagyM4PSykEhE4J9QWUjvZaYaxOAGwWUg0stMZSXwxqMIOSIVkpDz9DJTqUjDCEQkTp06Z05lMpmS8/cyc/kJ/OSoOi5bR33/TY5c4gLPodZxgV5mLjnpC4iQ69Nx/U+04ZGeuIvF6YlaZZYH6aW79PbexaLEC1beUGG1jy4WJfMcYz5KF4sSohFBBOCxulhUTSwWwy+6xpLlx6uf/Ppz/6pdBtffsee1dDdMdj/19fpf/fLmr97Yf4e2a39CO71F/YTBEqdA8Hq7X5QIwXomrmND3S9KjJK6IICwLCN3AjRXI5ys/cVzK5AeOBh+R25/0aIFw6+0/SXftr94LzR8pEcNBmGRar9T266LpPQkJqd66GAUlXfAZC1gXyJ1psdrhHjhVdLZ8GgDbAfwuR4wGCH0iU3XBFO6QF/oQYNBY8QmGC1SQhNMvm2C8TqLSz1iSbBTLYi0SJKodlYNGzVsTh9MXud57Dks80qPFYx54k6Y/GgDagfsQgf2cEseubcTxsh4ogSnL3kQiQi28tDMfIKSB9EgBjcIng1jJQ8iK8HGpSAD9Jc8iFSmLnkQqUh3XAEibUA1xhml5lQqB1HzYPITOEpR9tRX8zDrHXLvvY+nXOIC16FPDUI1DyY56RuIkOurefQ/0YZH+oBbmnNv70ohNQZGcHohRyQi8E+okNtDSzPRQAY3EC7sVAWBcAcz0QQCVz6KCiRSIalA517EAyoTaQgCeKStV42dVOZUKpOJwHALM5OhwM2OKgOLtWjw3w3JJS7wHWoZGGxhZpKTvoMIuT4Z2P9EGx7piVtfjIteK+zKIL1sl97eW1+UeMGqG6rL9tH6omSeY8xHaX1RQjQiiAA8VutLNk7vi0uymjjNv7R8v/1nH1+/2wEh30GkflhgjVKgXr1dLEqEYEESF6WhLhYlRklhD0HoQjdXo9t/B4sWOBhFR+5g0aIFo6i0g6XcdrB4b098pEcNxlKR+MYXx6keOBgK5f0r/sVxpkdrhGjhFdJZ8GgDbAfwuR4wGBnUuUmwe0ULGgwWI3avaJESulfKbfeK11Fc6hFLgty4C6JRg+b0rvgXxJUeKRjrxJ0r5dEG1A7YhQ7s4RY8jLdzJXzB0h2eKMHpCx5EIoKdODSx3kPBg2gggxsIT2592eOsJ30M1zyIVhDsWwqyRn/Ng0hl4poHkYl0v1XPY07lcSAFDyZDgZsV5Vx9BY9qvT3uvZfylEtc4DjUSUWw4MEkJ30BEXJ9BY/+J9rwSB9wA7Px9r3UUmNgBKeXgUQiAv+EysAJGpiJBjG4QXDZhzUwE1kJvPEoMo5IhSTjvA3MRCrSMDKAyJxKZDIhF2pfZvITuMlRZVy9Dvr+6ye5xAWOQy3jgu3LTHLS9w8h1yfj+p9owyM9cd9K4aL31SqJg/TyXXr77lvR4gVrbaiu2kPfipZ5jjEfo29FC9GIIALwSH0rqaptBetbmRVxmnSd1h+3P+Rms/ZDi/HVSp5TLyLSPjmwVCnQsb4mFi1CsC6Jy9NAE4sWo6S+ByD0X0SkBThZH4vvIiI1cDCqjtvHokYLRlVhH0sSb/pYEu8Vi4/0qMHYKhLjdwq//ouI1LjByChvYwlcRKQGa4Rg4fXRGfBoA2wH8LkeMBga9JlK4CIiNWgwWozXxaJGOn4Xy8ZNvB1wE5d6xJIop1kQgYuItJg5TSyhi4jUSMFAJ21iaRfFBtQO2IUO7OFWLwpfE0sSvnDpDk+U4OTVCyYRwbYcmmXzqxdMgxjcIHhmC1UvmKwEm5CCrM9bvWBSmbh6waQi3T2FiHhPnGcyOYTyBZWfwE+KMqae8kWS3Gx2J95LJk+5xAWeQ58UBMoXVHLSFxAh11O+AJ5owyN9wM3Iha8LJUmlxsAITq/jiEQE/gnVcdM3IzMNZHAD4brOWxKYSWoCwdZkpk0Evn0UVUikQlKFzo3tB1Qm0pgE8fBeKMlkMpkoDDYnUxkK3O6osnB9/WASuFCSSlzgOtSyMNScTCUnfQURcn2ysP+JNjzSE3e1lC56rdDLgvTMLr29d7Uo8YKVN1Sn7aOrRck8x5iP0tWihGhEEAF4lK4W29DyQScflx872ls2D7S7Z6j7DR91/SS23QU9MHBXob7Xda10I3b2Z79Z/qb7RfZvPmm/9nfXf939qf27789uI4mC0lb5iMAapUCyettXlAjBgiSuREPtK0qMksIegrCrj92cGntXZSoxTtbB4juJRQ0cjKAjd7Bo0YIRVNrBkm07WLzXKz7SowbjqEh43zV3VmVllDslwKkeOxgJ5V0seZkUZQvYuUTO9ICNEDC8TjojHm2A7QA+1wMGo4Q6Owmdx6IGDQaOETtZtEgJnSzZtpPF6y4u9YglAU+1IKo4r9KodC7kRo2b081SxqVJisjdI3KlBwvGPXFDS3a0AbUDdqEDe7iFkNLb0JLLeKIEpy+EEInsioLQAwIT7D0UQogGMriB8CTXReOESkOwASlIBP21CyKViWsXRCbSjVOAR5bFUeGbyGVyOZDqBZOhwFeKkqi+6kW+3uv2Xhp5yiUucB7q/CBYvWCSk76ECLm+6kX/E214pA+4Obn0NrUYqTEwgtNrOSIRgX9CtdwEzclEgxjcILh2w5qTiawE3ngUKUekQpJy3uZkIhVpGAGIJIWJstjXiULkMpmWC7UnM/kJPOWoSm59lWASuBySSlzgO9RKLtiezCQnfQURcn1Krv+JNjzSE/ehON/UVpsVQXrFLr2996Eo8YL1M1Ra7aMPRck8x5iP0oeihGhEEAF4e+lDaWV2q6r/0naetAvkJ2j7yfE0DSjKZwOWFgVi1duAokQI1hFxDRpqQFFilNTjAIR5VBgXwLka4GTdJ4XTsg/1wMG4OXL3iRYtGDel3SfFtvvEe8PhIz1qMHqK5Padt66sqihz9iad6pGD0U/ee5LUXf7j6zzRwjVCuPAa6Ux4tAG2A/hcDxgMD/p8pOs8cWrXCz1oMGKM2HmiRUroPCm2nSdeV3GpRyyJdJoFUXbnLDkXRKMGzWk7Seuq2wJyQb3SQwXDnbjppDjagNoBu9CBPdxChSe5bJPhUsYTJTh9oYJIRLD9hmbTExQqiAYxuEHwDBYrVBBZCTYbBbmfv1BBpDJ1oYJIRbpLChEpal+ZgsjkIMoUTH4CPynKm/rKFOV6U9t7z+Mpl7jAc+jTglCZgklO+gIi5PrKFP1PtOGRPuDm4crbcBK+2MhhDIzg9DqOSETgn1Adt4fmYaKBDG4gXNe5aJxQaQjc8ShCjkiFJOQyF5MHVCbSMALwaF1jbVxM5lQmk+m4cOswk6HAU46q5NZ3+CWBWxmpxAWuQ63kgq3DTHLSVxAh16fk+p9owyPd/t/v31vF/d8LKbWRG0+cFZ1Wo9UBmmWe7NKcrPHEGQ3eUuMFS2eoxBreeLJzRgbcfqLkn2P8R2k/UUI0IohKeCdqeGCJTSDevB0YSoRgPQ3XZKEODCVGSV0KQOhEN1ejm6T9wrdl8lAPG4wdiuaL0ldN/boeLRg7pM0X9bb5wntN3yM9ajCCiKQnujRO9bBBxy/vvPBhPdNjNUKs8Oro7He0AbYD+FwPGIwJalWemNLTYnahBw2GCVnbhd9RvK1HSmi7qLdtF14ncalHLAlvmgXhe+kaNWRO04UP55UeJxjjxB0X9dEG1A7YhQ6sFYvQrn7Hx5v/BRJhdQ7o67i42deFeaIEJ9+pZxIR7D+haSS/44JpEIMbZGjSxqQh2F4TJHfenXkmFdLOvNNrPKAykW4LIjxcLOZUFpPtyldVVHmSSio/gU8UJUY9e/JpfLODm3rvHzzlEhc4DbX69z7UCy436buHcOvZkgceaMMjbSXb0zLOnsfP2r801ZPjvHj29Pjx8/r5cZ0/fpI/f2FeJE9vJNq0ks3TXJGG7utxGgMjOL1kIxIRuCdUst1urti0TcyWP2u//Ob6L2bLf1q+1306Kz/fSeHifp/K3eDcB6szIg2Box1FnRGpkNSZp2+CyUQaIRAeLhZzKovJ1FmdVZ7pqYdcggL/N6o8W184lwauEKQSF3gNtTwLtUxQyUnfPoRcnz7rf6INj/S0Z3SYOPoDF8FWc2Vugomp2hif+I8oxvBKtBTULKHFC5a6UMm0t2YJLf8c4z9Gs4QWohFBBOB17/W9WTa7/tvW1C+Xv16+jmbLXy5fLz/7yuxrX0/y9k8/3ZzX4Xgmx/5zNqKdkzVmn3+2Hyw/br926/6Y9he8nrUYPu22P9t/9L49UePj7l9cf3u2/Kz90q/bP3yr62ru9kXftF/qftqnNwd1vP5K6AQOrcXBWp9AhPr6P7QIwcIeri0D/R9ajJICGYKwjCPP1JQW4SQ9IGkdR8a5rfpQDxwMi+N2gajRgkEx1AWC43ykxwkGQ5F+visli6SOEueCONVDB+OYvPejiouk9Jwhc6bHa4R40TKvC+a5HiYYCdSJRajrQw0aDA6yro8y9p3N87Ye6cCuDxzjpR6jJIxplkBa1GkRFU6B0Khhc3o9kjTuwLqvf7rSgwXDmajhwwVxoYN4sDWDNn9NvBmskTFFKU5fNSASEeyaoSnwuFUDIneDc8dzSxeNEyoNwf6fIGHzVw2IVCauGhCZSPctAR6mdXm5i8mcyuQwKgdMggIfKMp8+ioH67Og08Dp3lTiAs+hFvjBygGTnPQNRMj1VQ76n2jDI324zbitSku9Ks1ziojfHBjF6VUakYjAQ6EqbYJ2XKJBDG6QwdKNSEPggEeRbkQqJOnm3CZ8QGUiDRwAj6SMfPeyMJlMJt1CLblMfgK/OKpyWx+PlQYOPKMSFzgOtXILteQyuUnfP4Rbn3Drf6ANj3R3SsYtx9PpsQlPy3CX5lphFjoUpMyzXboTNYB45rreUuMFa16orvrp8lddTX91Kceq6P+Z/bRTVd/Z1u1vNQGsekG6cv+HtnXg9fW3bA/Jb2bX37Vnmq27QD7qfkgrzD5pv+Wv2s+/vfq2e7f/5s3yfftZK+XaH3XTNfCZhfTOzU9dfrB8M4vvpV1Rvv2519+9fsdl0vtqk+aYSUfpKVFCNCKISngnanhg2U0gCr0NGEqEYI0N13qhBgwlRknlCkDoa9tVopuk+cJ/AIcaNhiO5K0XaVbk/t4LLVwwHglP4EirzQkcqfdkrUd61GBUEqladG2c6mGDnl/eheE/gUON1Qixwqujs9/RBtgO4HM9YDAoqAV/keaeE8Yv9KDBOCHrxQh4irf1UAc2YziO4Nh4ibcDXuJSj1gS4DQrwn8EhxYypy3DfwSHGicY5UQdGb/b2e1oA2oH7EIHtkP7uEjjx3H24rh88bhLNJPk+PGLF8+Pc/MsffH4efzUvHiy4uNNKgNZtjqx9B7BET5q5A5PlOD0e/5EIoK9LTQ3/ZEjf3zdJYS3UsbZ15//6eM/ejz7o8d/+vg//sdv3uz0tznqa1sd+M3qz7PmQWLy8uzmT2kcX3+n/dBdFvmJy1T3qaYyuKkGJ3REGoJNvTESPyITSjGgTRBLF5UHVCrS3UiAiC+PJLKYrBKQdBduug8Ff8hlKPCXoqyprxZQr7eOvWesnXKJC9yGOjUwue9euQsuOenrh5DrKwb0P9GGR9rquSf1M/M4z6rj9HFSH+dF9eL4iXmcHldFXj17ljx7lpqbZGVaPecMJV+tblaGwBgYwcn1HJOIwD+heu5nN9v66yHT33SFgI+Xr5a/uZFts+W/WFX3F7Yg0dUV7FhidxfK6ts/W77prhX/4fJHx7a/4wfLf17+Z3uV+S9dFrpPtZDBLTRUxjFpCPyxQMZ5mzqYVEg6zulGHlCZSOMIwMMj45gsppNxRVQXLn4PufwETnJMEZetj+TKAmesUYkLnIZaxHkf6gWXm/TdQ7j1aDjggTY80qt5qbTO0jR5cvyszp4e53maH1dpHB8/T57U9ZMyKcrnN6t9Wg2XuYzRarjwgSYOY2AEp9dwRCIC94RquP/rVsvHy9ny/9uqtw/tNl23F7f8xUmW/UEn5eK8O/+j+/qr5a/s33btI2+OV1/sxJzLGvep1jC4NQbrNSINgesdRa8RqVD0WhzdjCzcFWxEKtKggRBxsZhTWUwm2PL2KTl3Rx9y+Qk84qiCbX1GVxY4dY1KXOA11ILN+1AvuNyk7x7CrU+w9T/Qhkd6NTqVPyvLp8+z4ydJVbXizqTHj7PnT47z+vGz5Enx+Fllnn5jD4ItdxmjFWyp1BgYwekFG5GIwD2hgu3u4NTNZpt7fmp1CBhyM7HLOvep1jG4dQYLOCINgSseRcARqZAEnLur6wGVijSIIERcLOZUFpMJuKLynCrzkMtP4CFHFXDpOt6nAQHHJC7wGmoB532oF1xu0ncP4dYn4PofaMMjPfGpub46aBagV6fVLr19j0xp8e76jC9GprZyTWnSHDPpGCNTWohGBFEJ70QND+yOFyhAX+ecFiHYCo8Lu8DIlBajpKMcQOhTbEp0ex6ZUsMGw9HII1NquGA8Eo5MZdlmZCrL/CNTatRgVBKpWHRtnOphg55/zJEpNVYjxAqvjs5+RxtgO4DP9YDBoKAW+Elskqhyor7QowYDxYgzU2qo489MbdzE2wE3calHLIlwmiXhn5nSQp56ZkqNEwxz0pmpdkVsQO2AXejAHu52f+qbmcpyGU+U4PTb/UQiuxIg9IDA5HTq7X6idQxuncFJHJGGYONOkOz5t/uJVKbe7idSkW45IkRcLOZUFgex3c/kJ/CQokSpb7s/X+8O54HtfiZxgddQZwOh7X4mN+m7h3Dr2+7vf6ANj/QBN9im3iEpIzUGRnB6AUckInBPqIBjN9gSrWFwawwWbEQaAtc7imAjUiEJNm+DLZGKNGggRFws5lQWkwm2UIMtk5/AI44q2NZH2WeBywmoxAVeQy3YQg22TG7Sdw/h1ifY+h9owyN9wFPtqXciqpAaAyM4vWAjEhG4J1Sw7WOqnWghg1tosIgj0hC441FEHJEKRcT5p9qJTKRxBODh03BEFpNpuNBUO5OfwEmOquGKdcgvAhqOSVzgNNQaLjTVzuQmffcQbn0arv+BNjzSVsOV8Yv0mcmfHD9+Ysxxnj3Jj58kWXz82LyoXlTmeRnXe9FwucsYrYbz3NngNwZGcHoNRyQicE+ohhtw0uTft0rvY6vj7J9NHNerv/hRV2PtZGDXjHvTyPvZ6pvW50+6bHefajuD226wuiPSEDhqgbrzNtASmZDEne/oSSYVaYQBiPjUHZHFZOquzo2/c5dJUOA/R5V360uLssAtVFTiAq+hlnf+p3rBJSd9+xByffqu/4k2PNITz1D5dt2qIL16l97eZ6iUeHedxhczVFu9pjRpjpl0lBkqJUQjgqiEd6KGB7bLjyEBlQjB1niRtPPOUCkxSjrMAYQ+zaZEt+8ZKi1sMByNPUOlhQvGI+kM1fbaqSxw7ZQaNRiVRDIWXRunetig5x91hkqL1Qixwqujs9/RBtgO4HM9YDAoqBV+YtJWDjpRX+hRg4FizBkqLdRKABVZCBdbN/F2wE1c6hFLIpxmSQRmqJSQJ5+h0uIEw5x4hqq7d8rtGhY6sB1a7E6Djo83qwyk1erM0jtDVct4ogSnrwYQiQh2s9DkdEA1YPC9U0xTGdxUgzM6Ig3BNt4YmR+RydSb/0Qq0u1HgIgvkSSymGzzP3jvFJWhwF+K0qa+3f/1LUVZ4N4pKnGB29DnBv7HesFlJ33/EHZ92//9j7ThkT7gFt3MN1N1M20nMAZGcHJBxyQicFCooNtDiy7TQga30FAdx6QhcMgCHedt0WVSIQk5pxt5QGUijSMAD4+OY7KYTsf5W3Sp/AROckwVl6/vKcoDF09RiQuchl7F+Vt0qdyk7x7CrUfDAQ+04ZE+4Ln4zDdmlYcudXAaAyM4vYYjEhG4J1TDkefimdYwuDUG6zUiDYHrHUWvEalQ9Jp/Lp5JRRo0ECIuFnMqi8kEW2AunspP4BFHFWzre4rywMVTVOICr6EWbIG5eCo36buHcOsTbP0PtOGRPuCTKDPfTFWeSo2BEZxesBGJCNwTKtgmPomSaR2DW2ewgCPSELjiUQQckQpJwPlOomRSkQYRhIiLxZzKYjIBFziJkspP4CFHFXDre4rywMVTVOICr6EWcIGTKKncpO8ewq1PwPU/0IZHeuKhqTz6AxfBVpTlboKJqeo4TuNdgvsem9Li3fUaX4xNbQWb0qQ5ZtIxxqa0EI0IIgCvy/XuzbLZ9d+2dn65/PXydTRb/rIVxZ99Zfa1r9cu9Cdq9GADvUAi+nrrtAjBZnlc+QWmqrQYJT3nCMKkyFwA52qAkwxWJSZNPMMSD/XIwag18myVGi4YtEKzVQKgj/RAwWgl0rd3VkRZ1KYuW23gAn+qBw/GBflQVVrmdZal3tEqNWIjRIzOT7hgnuthgvFAL/7TVoA5nduFHjQYImTzVJnJC+88lRrqwHkqAchLPUhJONMsgjLNyziOEqeWadS4OXNUeZJmdV15p6nUaMHAJpqmckFc6CAe7u5/3n7iSzULGVOU4vT7/0Qigt0tNFedev+faB2DWwfP6Vw0Tqg0BDt5guTOv/9PpDL1/j+RinQPEiCSlHmUO6nMqVQOogjA5Cdwk6Ikqa8IsD5INQ+cjEslLnAd+jwgUARgcpO+gAi3viJA/wNteKQPuO02bz/4dJxn6t9vDozi9DqOSETgoFAdx268JVrD4NYYrNuINATOdxTdRqRC0m3exlsiFWnYAIikdRyVTipzKpXJdFuo+5bJT+AWR9Vt1TrMe081OuUSF7gOtW4Ldd8yuUlfQIRbn27rf6ANj/QBj7zn7R88us14psf85sAoTq7bmEQEDgrVbXsYemdayOAWGqrlmDQEDnkMLcekQtFy3qF3JhNpJEF4ZLWJCheVOZXKZFIuKaLE+agecvkJPOWYUs6sB6VNYPKdSlzgOdRSrnuozg7ICy436QuIcOuRcsADbXikD/g4yjzydu0aT1uy3xwYxemlHJGIwEGhUm6fB1IyTWVwU+Ga7pa13rgMdLoyUHdB15tOItu/f3Nvtnx5/a3rd6LWQnWSttTO7s1aWdxVqd+ZbTcxu0/t11aXfrXf0/2CD9tf1n7DLIvj38luzNn+VVf6/vj6r+0jeDmrVl9tP75cFcW7HxC5rH5CtbogkAgkqK/Hl8mEpEB952cyqUgjIEIkzVtf7gzncyqX6TSoPW7RqbIfchkKnPyoKnQ9PGQC02BU4gLnoVahJjdR5qkEU8lJX0KEXJ8M7X+iDY/0xONgxiss8yDBZJfgvsfBtHh33cYX42Bbnak0aY6ZdIxxMC1EI4IIwAuPgyXOgHiihg/2/4+hFZUIwWZ/kQb0zYNpMUoa6AGEps4i40I4VyOcZiAsNnFUOZ//Qz1yMG6NPBCmhguGrdEGwtRAwXglkriO8Z+iSKLCmXSd6rGDgUE+D5bkcRZnPmuf6REbIeIhEyDnephgPFDL/5WL8G1Da1GDMWLEgTA11CkHwtQgJfFMswo6t9AmDGXuwt2ocXMGwtIkzo1JvANharRgYBthIEwF0Yov6LrmjoU3zQzk2fpU0zsQZsJ91XeYohSnr2IQiQg2uNBsdUAV4+/b5NXut6/+bOK4Xv3Fj7rxsa6npcszb3LUz1bftK5tuGx3n2o7g9sOz/lcNE6oNARbfWPkfkQmU9cJiFSkW5QAkSIzUewbF2NymaxOUOfGe8EzlaDAi4pyqL4ywXq8yATmxajEBb5DnSf4n+oFl5z0HUTI9ZUJ+p9owyN9wI3Hxj8wZsJ92A5zYBSn13lEIgIPheq8fTQeEy1kcAsNVnNEGgKPLFBz/sZjIhWSnHMK0wdUJtJIAvAok9TNZE5lMpmWC/UdM/kJHOWoUm49cWQCI2RU4gLHoZZyob5jJjfp+4dw61Ny/Q+04ZE+4NF/4x8hK8Jt2A5zYBQnV3JMIgIHhSo58ug/0xoGt8ZQ1cakIXC+Y6g2JhWKavOP/jOpSMMGQCTJqyjzzf4zuUwm3AKz/1R+Ar84pnAr1vNFRWBgjEpc4DvUwi0w+0/lJn0DEW49wg14oA2P9AGfvWn8A2NFKjUHRnF64UYkInBQqHCb+OxNpnUMbp3BQo5IQ+CMRxFyRCokIec7e5NJRRpGACJVHcVuTTqnUplMxwXO3qTyE7jJUXXcekCnCIxcUYkLXIdaxwXO3qRyk76ACLc+Hdf/QBse6YknrpyjIK0uy9z0VveLZekuvX3PW2nx7vqML+attppNadIcM+kY81ZaiEYEEYCXbCatbs9ZZc7FeqKGDfbVC+Shr9dOixDsocdVX2DOSotR0pcOIMydHnSuhjfNkFXo1i01cjBUjTxkpYYLxqrQkNUdJdFZ72glJDpkPv3wSI8ajFgihXtH7NV1nUaFc32c6qGDkUExcBVXZe6ft1IDNkLA8DLpjHi0AbYD+FwPGIwQ6ixg5TecHu9CjxqMGiNOXqmhVgKoyEK42PqLtwP+4lKPWBLuNEui8xVJVDrXRKOGzZnCSoosSXyr4koPFgx8oiGs3+2Md7QBtQN2oQN7uDWCwp3ZtZloLuOJEpy+QkAksisKQg8ITGWnrhAQrWNw6+Apn4vGCZWGYJtPkAL6KwREKlNXCIhUpBuUAJEiql085lQeB1EeYPIT+EhR8tRXHsjXu8l5oDzAJC7wG+rEIFQeYHKTvn0It77yQP8DbXikD7g/t3CPFbQSzkiNgRGcXsIRiQjcEyrh2N25RGsY3BqDJRuRhsD1jiLZiFRIks3bnUukIg0aAJEk8R22xiQymWYLteYy+Qmc4qiazaxDvAloNiZxgeNQa7ZQay6Tm/T1Q7j1abb+B9rwSB/wdHwRZS5jtJrNc1SA3xgYwek1G5GIwD2hmm0Ps/FMCxncQoN1HJGGwB2PouOIVCg6zjsbz2QijSMAj+60EBeROZXIZDIuMBpP5Sfwk6PKuPWZOEXglCMqcYHfUMu4wGg8lZv09UO49cm4/gfa8Egf8JVcRZS7jNHKuFJqDIzg9DKOSETgnlAZN+Aoy8EXcjFNZXBTDdZzRBoCvyzQc95uWiITkpzznVzJpCINKACRvI5Sn6AjMplO0IXut6IyFPjMUSVduVYAZUDSMYkLXIde0tnHalzsLrjspO8gwq5P1PU/0oZHeuJxK6dbbWWa5zinG3rZLr29j1sp8e56jS/GrbaqTWnSHDPpKONWSohGBBGAZ3czf7r8efeo/s3yX5c/tBudP13+w/K/L/9p1j71d1qzv2qfw3oX9dXqFtZfdX91/b3uX9nvmiXdLHaUxmkRdUfF/zytojyabTZhuxW1cylsFcfx2c158+0DftWVzrtbYj9tF+GrVp3/hyxul8iv7F+/vP5++/n7y4+vv7/6+26j1n7tE9sO+caukQ7lt9pf+rlq/Vdsud6W5D+0ucL9k1ke37lw1luxn8Udj3/sfnSbSnzY/To7n3arV/P17OZFaX9p9ytv/93WgpuX6oMbuJ/a5OQj+6Z0P+PNaqlbM7znWjcn6nWzG2qJ825KhODkgkh5e+fdlBglAwAIwsJz5cpcjXCakbciNZ74+1CPHJQLqpG3LKqdfaBf18MF9YJ05K3ajrx5z6x8pEcNqgZRnnHH3mWapFHsXNmneuhgdJaPvGW1KVuh5lwgZ3q8RogXXiWdDY82wHYAn+sBgzFCn4r53caFHjUYN8aceNNCrQRQkYVwsXUXbwfcxaUesSTgaZZEyFU0aticibf2NxaxB+uVHisY9sQDb9XRBtQO2IUO7OGWbErvwFst44kSnL5kQyQi2H5ENxP2WrIhmsrgpsIz8ImyYpe1TqjWEmzvjpF3EplMXRkiUpHuSiNEyqh298LMqVSmKw3lceUJ/A+5DAW+WZSy9ZWG6nUdoQ6UhpjEBb5Dn4/4H+sFl530JUTY9ZWG+h9pwyN9wG3bpW/UrvQcL+03BkZwcvHIJCJwUKh43EPbNtNCBrcQrhldNE6oNAQOWSDmvG3bTCokNed0Iw+oTKRxBOERx1HujIlzKpXpxFwRZc5tkYdcfgJPOaaUK9c3KZSBqzGoxAWeQy/lfA/1gstN+gIi3HqEHPBAGx7pAz4zofTN35WJ1BgYwemFHJGIwD2hQo58ZgLTGga3xmDRRqQhcL2jiDYiFYpo85+ZwKQiDRoAkTxKKieTOZXJZKItj6PaKUofcvkJvOKooi1Zx/gkINqYxAWeQy3avA/1gstN+v4h3PpEW/8DbXikD/is0tI3bVemUmNgBKcXbUQiAveEiraJzyplWsfg1hks4og0BK54FBFHpEIScb6zSplUpEEEINK6Q/f0+ZzKZDIRV9SR8Yk4Jj+BlxxVxK3vvioDl5lRiQs8h1rEeR/qBZeb9P1DuPWJuP4H2vBITzxd59xNbWVZFqSX79Lb93SdFu+uz/hium4r2ZQmzTGTjjFdp4VoRBABeLTpuiy203WuRkuryLfPdnfszq6Ll6uCevfMb9bLZzMTx/W91a//sP2B7Q/etFtef6e41/5d++t+EhPG6+51S7pb0GnX1nk4w3baZQQOUgjUuq/pUYsQHJrARXhg2E6LUTJ7ACDMIme35VyNb5pRuyQvPMcXPNQjB7XDyKN2arigeBCO2pXb2+XKwO1yatSghBClHHe2UNO8XddO53CqRw5GavmkXVW2q9l9v9WZHq4RwoXXSGfCow2wHcDnesBgfFDnZAGncaFHDcaMEQft1FDHH7Qrt1fL+Z3FpR6xJNhplkTAUTRq1Jw5uyRL0jhKPRfLqbGCMU86Z1d2F8u5PcRCB/ZwizWVb87u5hQDmCdKcPpiDZHIrh4IPSBwW2HqYg3ROga3Dp5+u2icUGkItlwF6Z+/WEOkMnWxhkhFulkMETHGyWROZXIQxRomP4GXFGVOfcWa9U1kZeBqOSpxgedQJwahYg2Tm/T9Q7j1FWv6H2jDI33AbdKVd97NSI2BEZxexBGJCNwTKuLYbdJEaxjcGoNFG5GGwPWOItqIVEiizdsmTaQiDRoQkdrNZE5lMploC7VJM/kJvOKoom19FVkZuFuOSlzgOdSiLdQmzeQmff8Qbn2irf+BNjzSB3xIQeWdbSukxsAITi/aiEQE7gkVbfs4pIBoIYNbaLCQI9IQuONRhByRCkXI+Q8pIDKRxhGAR5r67pZjEplMxoWOKGDyE/jJUWXc+iqyMnC3HJW4wG+oZVzoiAImN+nrh3Drk3H9D7ThkbYyroxfpM9M/uT48RNjjvPsSX78JMni48fmRfWiMs/LuN6LjMtdxmhlXPhOFocxMILTyzgiEYF7QmXcgINK7QGdVsrZP3fds6u/+JGzu9b+3bqf1mW7+1TbGdx2gwUekYbAUQsEnre7lsiEpO98R4oyqUgjDEAki2rj7CKdU5lMpvDqIo5u9jHuSjwmQYEPHVXirS8mKwN3zVGJCzyHWuL5n+oFl5z0DUTI9Wm8/ifa8EhPPAzndEWtaquC9Mwuvb0Pwynx7jqNL4bhtppNadIcM+kow3BKiEYEEYBHG4Y7Ltq1f3sY7o1Lv9/Mv3Xf152J/9r+/Zt2ZbzsZsmiWfOgTtI6js/uzK5Zld9+ar+2Ev07g3JZHP9OdnMtQftXXT/mx9d/ba8yeDmrVl9tP75cdWp2P4AwRhd1ScmbzWDc63YVX7/bvh+vut94/Z3VW9ain916tVqzOhbNiXrRgKMNY4hzJUJwjEEkur2jb0qMkmkACKFvt1SJb5rRN3tdlHEhf6hHDiqFsUfftHBBqSAdfdveMlcGbplTowYFgyjDuLM8ahNHReFCfqpHDsZl+ehb2v7mqHQujzM9XCOEC6+RzoRHG2A7gM/1gMH4oE7BAk7jQo8ajBljjr5poVYCqMhCuNg6i7cDzuJSj1gS7FRLwu8oGjVqzuhbnhrjn3zTQgVDnnjyrbthzu0gFjqwHVrsQpGOjzf5D+x+qDcAvJNvtYwnSnD6wg2RiGDTEd1DGFC4GXzDHNNUBjeVIPE+6MzYZeQTqpEFe8FjJKpEJlNXkYhUpHvYEJG0yl1M5lQmk1WRgvfSURkKPLooyesrI60vMSsD99JRiQtchz6HCd1LR2UnfQcRdn11pP5H2vBIH3DLd+2b06vCd7s4jIERnFxyMokIHBQqOffQ8s20kMEthCtNF40TKg2BQxZoOW/LN5MKScw53cgDKhNpHAF4eK7pnFN5TKfk/B3fVH4CNzmmjqvWd5hVgUvpqMQFbkOv4/wd31Ru0rcP4daj4oAH2vBIH/BpC7VvcK8KX/biMAZGcHoVRyQicE+oiiOftsC0hsGtMVixEWkIXO8oio1IhaLY/KctMKlIgwZExOn75lQek0m2wFkLVH4CnziqZFvfYFYFrqSjEhf4DbVkC5y1QOUmffsQbn2Srf+BNjzSB3zKae0b0qtSqTEwgtNLNiIRgXtCJdvEp5wyrWNw6wyWcEQaAlc8ioQjUiFJON8pp0wq0iCCEXHuYMypRCbTcIFDTqn8BE5yVA23vsCsCtxIRyUucBxqDRc45JTKTfr6Idz6NFz/A214pKcdwiucbZGtKsuC9IpdevsewtPi3fUZXwzhbRWb0qQ5ZtIxhvC0EI0IIgCPMoT3ta8n3Siec0197ol+fP13y9UVbHZn9T17x9uNIrczahbVL+wE28er3/U/4xV3rjVyol4j4EyFQIn7Whm1CMH5CVxgB2butBglYwgAwizKncM+czXAaYbuuqujKl8pWoscVAYjD92p4YLSQDh0V23vm6sC982pUYMCQZRQ3N0fbX1+4VQ2p3rkYByWD91VqYmjLHPBPdPDNUK48BrpTHi0AbYD+FwPGAwQ6owr4DQu9KjBoDHi0J0a6vhDd9X2vjm/s7jUI5ZEO82SCDiKRo2aM3SXpFlpPFsGV3qsYMyTTt1V3X1zbg+x0IE92EpMEfum7m6mOmCeKMHpKzFEIrt6IPSAwE2DqSsxROsY3Dp4cu2icUKlIdhQFeR//koMkcrUlRgiFelWMETEpM4QNacyOYhSDJOfwEuKMqe+Usz6erIqcN8clbjAc6gTg1AphslN+v4h3PpKMf0PtOGRPtwO6FbEOTcTWxFnpMbACE4v4ohEBO4JFXHsDmiiNQxujcGijUhD4HpHEW1EKiTR5u2AJlKRBg2IiOdq+DmVyWSiLdQDzeQn8Iqjirb19WRV4L45KnGB51CLtlAPNJOb9P1DuPWJtv4H2vBIH+7hA4VndKMVbYXUGBjB6UUbkYjAPaGibR+HDxAtZHALDRZyRBoCdzyKkCNSoQg5/+EDRCbSOALwSH0hcU5lMpmOCx0/wOQncJSj6rj1/WRV4MI5KnGB41DruNDxA0xu0vcP4dan4/ofaMMjfbgXzrU6zum2Wh0XvpnFYQyM4PQ6jkhE4J5QHTfg3NLxL5xj2s7gtsMV3j6agV2mO6GaThAcBKrS29NLZEISlb7jSZlUpFENIJJFZeZTlUQmk6nK0CV3VIICvz2qrFxfiVYFLrmjEhd4DrWsDF1yRyUnfQMRcn26sv+JNjzSE8/X+XrtqiC9cpfe3ufrlHh3ncYX83Vbnag0aY6ZdJT5OiVEI4IIwCPN19Ws8bp/bpfazQpcN2z6tfSsiuP47CYVaX/sq65FoLsy4NMW1KtWPv+HLG5X4a/sX7c/q/38/RbU91d/3+1H2699YhG9sVA7Q3xrFo0+cOdaJifqZQJOUIwhx5UIwWkJkcz2jtgpMUqGDgCEcZQULoBzNcBpRuyKNPPrYi1yUByMPWKnhQuqA+mI3fZeuypwr50aNagRREnFHXubOqqcL96pHjgYieUTdu2vjtx9yWd6tEaIFl4hnQWPNsB2AJ/rAYPhQZ1zFXW7Jpx690IPGowYY87XaaFWAqjIOrjYeoq3A57iUo9YEuo0KyJJkqh2boM1atCc8TpTlFHmjNNXeqRgtBMP13VX2rm9w0IHtkOL3UXS8fGm+oG9DnW67x2uq2U8UYLTl4aIRARbjOiOwYDS0OAr7ZimMrip8DR7/LzUZZgTqmEEu7VjJJZEJlPXeYhUpLvMAJE2Ty2dvnZOZTJZnSd4DR2VocALi3KyvkLP+s6yKnANHZW4wHWokw6TmyhzKvkLLjnpK4iQ6yv09D/Rhkf6gBvBPR2cX63q8GUuDmNgBCdXiUwiAv+EqsQ9NIIzLWRwC+Hi0EXjhEpD4I8FUs7bCM6kQtJyTjfygMpEGkcAHnFUe0oOTCLTKTl/HziVn8BPjqnj6vWtZXXgGjoqcYHfUOu49qEmnr1jKjfp64dw65FxwANteKQP+BCGxDfPV4cveHEYAyM4vYwjEhG4J1TGkQ9hYFrD4NYYLNmINASudxTJRqRCkWz+QxiYVKRBAyLi3puaU4lMptkCZzBQ+Qmc4qiabX1tWR24h45KXOA41Jqtfaipc/P7gstN+voh3Po0W/8DbXikD/j008Q3u1enUmNgBKfXbEQiAveEaraJTz9lWsfg1hms4Yg0BK54FA1HpELScL7TT5lUpEEEIhL7Tj9lMplMxAVOP6XyE3jJUUXc+t6yOnARHZW4wHOoRVxRRbmnfkrlJn3/EG59Iq7/gTY80u3//f69lXb5vZBIG3lgzlcZzQI0yzzfpTnZwJwT71tqvLu+43+BgbluLgsZmNOaNMdMOsbAnBaiEUFUwjtRwwM78QVq0NdPp0UItt3jIi8wqKXFKOleBxA60c3V6CaZ0oo9UwwP9bDBcKQY0aqrzAP363q4YDwSjmjV21vQ6sAtaGrUYFQSqVl0bZzqYYOeXz6g5cN6psdqhFjh1dHZ72gDbAfwuR4wGBTUQj9JTRblTtQXetRgoJDNZwVcxdt6qOPPZ9Xb+8/8buJSj1gS4TRLwvfaNWrInOksH84rPU4wzElns+ru4jO3a1jowHZosTJBx8ebVQbSa3Vm6ZvNuqn0wTxRgtNv/ROJ7EqA0AMCk1N2uwbRGga3xuCkjUhDsGEnSO78W/1EKqStfm+7BpGKdKsRIeJiMaeymGyb31vWf8jlJ/CIosSob5t/fSdWHbjkjEpc4DXU6j/Uq8HkJn33EG592/z9D7ThkT7gManUOyZlpMbACE4v2IhEBO4JFWz7GJMiWsjgFhos4og0BO54FBFHpEIRcf4xKSITaRwBePg0HJHFZBouKTwzYA+5/AROclQNt74iqw7ceUYlLnAaag3nfagXXG7Sdw/h1qfh+h9owyNtNVwcmzqP82fH5tmL58dJ8vzFcR3n7fc+qx/nT7PnRZY+/cYeNJxzc7HVcIXUGBjB6TUckYjAPUk1nN1y8zdqvLz+/o2m++qDNFt9dmIprj4v7H0O3YckdAQS0zgGN85g+UakIfDEAvnmbbAgMiGpN+eu/QMqE2kEAXj41BuRxWTqLY2zKoqNi+FDLkOBgxxVv62vxqoDd51RiQu8hl6/JXEaGV+zLZOd9P1D2PUpuP5H2vBIH/DEVOqdmApd0eE0BkZwegVHJCJwUKiCm3piimgdg1tnsIQj0hA4Y4GE8+/AEalQNFxgYopIRRpEECIuFnMqi8lEnHew5iGXn8BDjirh1rdQ1YF7xajEBV5DLeFC01JMbtJ3D+HWJ+D6H2jDIz3xtWKZi14ryaoAvTqrduntfUpKiXfXZ3wxJbWVa0qT5phJR5mSUkI0IohKeCdqeGBDvEABejfxlAjB5ndc2IWmpJQYJT3kAEKfYlOi2/eUlBY2GI7GnpLSwgXjkXRKanuRVR24yEqNGoxKIhWLro1TPWzQ8486JaXFaoRY4dXR2e9oA2wH8LkeMBgU1AI/PCWlRQ0GijGnpLRQKwFUZCFcbN3E2wE3calHLIlwmiURmJJSQp58SkqLEwxz4imp7gYrt2tY6MAe7nZ/5p2SqmU8UYLTb/cTiQg2s9DkdOrtfqJ1DG6dwUkckYZg406Q7Pm3+4lUpt7uJ1KRbjkiRFws5lQWB7Hdz+Qn8JCiRKlvu399F1EduF2KSlzgNdTZQGi7n8lN+u4h3Pq2+/sfaMMjfcAdt5lnaqq+UdsCY2AEpxZwVCIC94QKuEk7bqnGMbhxBuo3Kg2BJxboN89mPZUJRb75Om6pTKQRBODhVm9UFpOpt1DHLZehwEGOqN9aTqtwf/OJi/gpl7jAa6j1W6jjlstO+v4h7MIKDnmkDY/0Ac+9Z56ZqToOX9jgMAZGcHoFRyQicFBSBTfd3DvVQga30GAZR6QhcMgCGefbhqNSIek4pyJ9QGUijSMAD5+OI7KYTMf55965/AROclQVl6xDvv+eKS5xgdPQqzjv3DuXm/TdQ7j1abj+B9rwSB/wYZOZZ2qqjlOpMTCC02s4IhGBe0I1HPewSao1DG6NwXqNSEPgekfRa0QqFL3mPWySSkUaNBAiLhZzKovJBJv/sEkuP4FHHFWwpev47r9Tiktc4DXUgs1/2CSXm/TdQ7j1Cbb+B9rwSE88JeWTYFmQXr1Lb89TUmq8uz7jiymprVxTmjTHTDrClJQaohFBVMI7UcMDG+IFCtBbeFUiBJvfcWHnn5JSY5T0kAMIfYpNiW6/U1J62GA4GndKSg8XjEeyKakWznpKqv3UOyWlRw1GJZGKRdfGqR426PlHnJLSYzVCrPDq6Ox3tAG2A/hcDxgMCmqBH5qS0qMGA8V4U1J6qKNPSW3dxNsBN3GpRyyJcJol4Z2SUkOeeEpKjxMMc8IpqW5FbEDtgF3owB7u9n7umZKq41zGEyU4/fY+kciuBAg9IDA5ZW/vE61hcGsMTtqINAQbdYLkzr+9T6Qy9fY+kYp0ixEh4mIxp7I4iO19Jj+BRxQlRn3b+/l6N9h/lxSXuMBrqNV/aHufyU367iHc+rb3+x9owyN9wD21uXcqykiNgRGcXrARiQjcEyrY9tFTS7SQwS00WMQRaQjc8SgijkiFIuL8PbVEJtI4AvDwaTgii8k0XKinlslP4CRH1XBmHfL9d0lxiQuchlrDhXpqmdyk7x7CrU/D9T/Qhkf6gCfbc+9cVCE1BkZweg1HJCJwT1INN9FkO9E4BjfOYPlGpCHwxAL55m2wIDIhqTffZDuRiTSCADx86o3IYjL1Fp5sZzIUOMhR9VuxDvf+u6S4xAVeQ6/fgpPtTHbS9w9h16fg+h9pwyN9wIdL5t6pqNC9DE5jYASnV3BEIgIHhSq4aQ+XpFrH4NYZLOGINATOWCDh/DtwRCoUDec9XJJKRRpEECIuFnMqi8lEnP9wSS4/gYccVcKV63jvv0uKS1zgNdQSzn+4JJeb9N1DuPUJuP4H2vBITzwl5XSnrSSrQvTyeJfe3qeklHh3fcYXU1JbuaY0aY6ZdJQpKSVEI4KohHeihgc2xAsUoHcTT4kQbH7HhV1oSkqJUdJDDiD0KTYlun1PSWlhg+Fo7CkpLVwwHkmnpKrtlJT/Lik9ajAqiVQsujZO9bBBzz/qlJQWqxFihVdHZ7+jDbAdwOd6wGBQUAv88JSUFjUYKMacktJCrQRQkYVwsXUTbwfcxKUesSTCaZZEYEpKCXnyKSktTjDMiaekqqMNqB2wCx3Yw93uN94pqVrGEyU4/XY/kYhgMwtNTqfe7idax+DWGZzEEWkINu4EyZ5/u59IZertfiIV6ZYjQsTFYk5lcRDb/Ux+Ag8pSpT6tvvr9e6w/y4pLnGB11BnA6HtfiY36buHcOvb7u9/oA2P9AF33Brf1FQSS42BEZxcwDGJCNwTKuCm7bhlGsfgxhmq35g0BJ5YoN98m/VMJhT55u24ZTKRRhCAh0e9MVlMpt6CHbdUhgIHOaZ+S9YXDyWBu6SoxAVeQ63fgh23VHbS9w9h16PggEfa8Egf8Ny78c1MJcFLGVzGwAhOr+CIRAQOSqrgJpx7Z1rI4BYaLOOINAQOWSDjvNtwTCokHedUpA+oTKRxBODh03FEFpPpuMDcO5WfwEmOquLWVw8lgbukqMQFTkOv4vxz71Ru0ncP4dan4fofaMMjfcCHTRrf1FSSSo2BEZxewxGJCNwTquHIh00yrWFwawzWa0QaAtc7il4jUqHoNf9hk0wq0qCBEHGxmFNZTCbYAodNUvkJPOKogm199VASuEuKSlzgNdSCLXDYJJWb9N1DuPUJtv4H2vBITzwlVUR/4CLYirDcTTAxVR3HablLcN9zUlq8u17jizmprWBTmjTHTDrGnJQWohFBBOB1ud29WTa7/tvWzi+Xv16+jmbLXy5fLz/7yuxrX89d6E/U6MGOeYFE9FZmlQjB7nhc+QXGqLQYJU3mAMIsjd0J7VyNcJJRqjStWufqRP5QjxwMWyNPU6nhglErNE0lAPpIDxQMVyKBu4u8zJI4NlHu9Amneuy5EDu8JmpjSpNFqWeUSg3YCAGj8xIumOd6mGA4UGv/JDVplDs7Xi70qMEQIRugyvMy93QHvK2HOnCASgDyUg9SEs40qyCPk7RMo8S5bd+ocXMGp5I8y4q0jirP+JQaLRjXRONTLogLHcTD3e0v2k98qWYhY4pSnH6/n0hEsLuF5qrs/X6iNQxuDTyHc9E4odIQ7NwJkjn/fj+RytT7/UQq0j1HgEgVuzuG51QiB7Hlz+QncIqijKhvy399EGoSONuWSlzgONSyP7Tlz+Qmff0Qbn1b/v0PtOGRPuA+26L94FNtnqF+vzkwitOrNiIRgYNCVds+Om2JFjK4hQYrOSINgUMeRckRqVCUnL/TlshEGkkAHlmVR3nlojKnUplMyiVtou58VA+5/ASeclQpV60jv/cco1MucYHnUEu57qH69m+Z3KQvIMKtT8r1P9CGR/qAh967LgqPlEs9E2R+c2AUJ5dyTCICByWVctOMvTONY3Dj4Cpu+SO3SWbdgU+rP3Q9Fi+X79s/2FOdftbJ3U763pu1X/jW9TvR7MFVXNan92atGO7acN7p+mxeWcW80sOtjn7ZddHYn/lh+8vaX9rZ9Hfa/6w527/qTpb6+Pqvl6+73zNL4tWX248vV4dOdT8ocpn9hGp2QewQqE5fMwiTCUl0esb0mUykMQ/gkXX119xFZU6lMpnoXM3qOyuLD7kMBV59TNmZrge708CsPpW4wHXoZWdoVp/KTvoSIux6hCfwSBse6QM+LrOIcq/w9HRR+82BUZxeeBKJCFwUKjwnPjCTaR2DWwdXni4aJ1QaAncsUHLe/UMmFYqU8x+YyaQiDSMAkdwndOZUJpNJucChmVR+Ai85qpBbDwulgekvKnGB51ALucChmVRu0vcP4dYn4/ofaMMjPfH0V+kVZnmQYLVLcN/TX1q8u17ji+mvrWhTmjTHTDrG9JcWohFBBOCFp78Sp+s8UcMH+/0FOtG746dECPb24/IvMP6lxSjplwcQpnnta/HTItz/+JcaORi3Rh7/UsMFw9Zo419qoGC8EincXeSmqLIsiQrnaj7VYwcDg3z8q8yzuDsR0jP+pQZshICHzHuc62GC4UAt/oPjX2rUYIgYcfxLDXXK8S81SEk406yCLEnqsn3JMhfuRo2bNP6VJLmpy6g2LrRXerRgXBth/EsF8XCLAKV//CsN91XfYYpSnL4IQCQi2N5Ck9WpiwBE6xjcOnhS56JxQqUh2MoTJHf+IgCRytRFACIV6SYkQCQro8x9Qf2cSuUgqgBMfgI3KcqR+qoA6/mhNDAQRiUucB3qRCBUBWByk76ACLe+KkD/A214pA+4i7j0D4Sl4aZqhzkwitPrOCIRgYNCddzEXcRE4xjcOLiMk3cR324dTuP0c63DH20OQFjL4jcz+5M/3g7k8VqJibYXBBCB9vQWFohMKNLT30pMZCINfACPtMyj2FenIFKZTHmGW4mZDAWufVTtuR54SgMTbFTiAteh1p7hVmImO+lLiLDrU5/9j7ThkT7g4whK/wxbFu6sdpgDozi5+mQSEbgoqfqc8DgCpoUMbiFcgrponFBpCFyyQM15dxKZVEhyzilMH1CZSCMJwCOtq6h2UplTqUwm5wLHEVD5CTzlmGIuWw8RZYG5MCpxgefQizn/cQRUbtIXEOHWI+WAB9rwSB/weaClfyosC3dXO8yBUZxeyhGJCBwUKuXI54EyrWFwawyWbUQaAuc7imwjUqHINv95oEwq0rABEClaH1g6qcypVCbTbYETQan8BG5xVN22nhrKAmNgVOIC16HWbYETQancpC8gwq1Pt/U/0IZHeuIxsMqrxPIgwXqX4L7HwLR4d73GF2NgW9WmNGmOmXSMMTAtRCOCCMDrGQNzLtoTNXyw718gFH3VWi1CsMcf13+BMTAtRknfPIAwzSrfLWBahPsfA1MjB+PWyGNgarhg2BptDEwNFIxXIoV7Zwwsz+qkjhLnmjjVY8+F2OE1UXZTH6X3FjA1YCMEPGTu41wPEwwHavEfHANTowZDxIhjYGqoU46BqUFKwplmFbT+zHS4nV6hUeMmjYHFRVGmsfcWMDVaMK6NMAamgni4u/6VfwwsC3dT32GKUpx+159IRLC9hSar7F1/ojUMbg08iXPROKHSEGzdCZI5/64/kcrUu/5EKtJNR4CIqSNnY+qcSuQg9vyZ/AROUZQR9e35r2eEssDQF5W4wHGoZX9oz5/JTfr6Idz69vz7H2jDI33AbbeVf+grC3chO8yBUZxetRGJCBwUqtr20XZLtJDBLTRYyRFpCBzyKEqOSIWi5Pxtt0Qm0kgC8EirIoorF5U5lcpkUi7UdsvkJ/CUo0q59cBNFpihohIXeA61lAu13TK5SV9AhFuflOt/oA2P9AHP71f+Cao83IXsMAdGcXIpxyQicFBSKTfN/D7TOAY3Dq7i5PP7vlvAKrP8ye1Z/vftJP67y1+tGmhIQ/tMgwuihkBv+tpAmExIctMztM9kIo12AI+0axfOXVTmVCqTyc3g0D6VocCfjyk48/VYUB6Y86ISF7gOveAMDe1T2UlfQoRdj+QEHmnDI33AR39W/kmvPNxA7TAHRnF6yUkkInBRqOSc+OhPpnUMbh1cc7ponFBpCNyxQMl5dw6ZVChSzn/0J5OKNIwARDITlZ4iMJPJZFIucPInlZ/AS44q5NZzQnlg8ItKXOA51EIucPInlZv0/UO49cm4/gfa8EhPPPhVu+i1sixz0yurrGjVaL5Lb99jX1q8uz7ji7GvrWRTmjTHTDrG2JcWohFBBOCFx77c3TMnavhgn79AJXr3+5QIwZ5+XPwFxr60GCV98gDCwnf3lxbf/oe+1MjBmDXy0JcaLhi0QkNfdyRFZ72jlaLokPmExCM9ajB0iaTundcuq5Myypwi4VQPHQwR8gGwpErqwnsNmBqvEeKFV0lnw6MNsB3A53rAYIRQZwPBSTA1ajBqjDgJpoY6cBLszkK42LqLtwPu4lKPWBLuNEuiLLI6Kp12btSoOUNhaZnWeZQbF9YrPVYw6olGwn63s93RBtQO2IUO7OEWCjwXqLb5aC7jiRKcvkxAJLKrCEIPCExopy4TEK1jcOvgiZ+LxgmVhmCzT5AA+ssERCpTlwmIVKTblBCR2s1kTmVyEGUCJj+BlxTlTn1lgny9q5wHygRM4gLPoU4MQmUCJjfp+4dw6ysT9D/Qhkf6gBuMPZv0rYgzUmNgBKcXcUQiAveEiriJ24uJxjG4cXANd6u9eFtZsUL2s1uG+/rzP33cWuL08Z8+/o//8Zv3bjqMZ8ufdFWb7jSE5UfX3579239bxGn7/y5vWavubDXbnpLQfWr7j1vN7Dk04YRqRUEgEEhIbw2ByISiIP09w0Qm0gAG8Cii0leSIBKZTD+GO4aZDAUuelQFadaCwwQUJJO4wHGoFWS4Y5jJTvoKIuz6NGT/I214pA/4vIE6ylzGaDWk5/AFvzEwgtNrSCIRgYOSasgJTxtgWsjgFsKFpIvGCZWGwCELlJx/M5BIhSTlnKL0AZWJNI4APMoocxKZU4lMJuUCZw1Q+Qn85KhCbn3KUB44NopKXOA39ELOf9YAlZv09UO49cm4/gfa8Egf8GGftfsk9FbGlVJjYASnl3FEIgL3hMo48lGfTGsY3BqDJRuRhsD1jiLZiFQoks1/1CeTijRoAESSyLiZzKlMJhNtgbM+qfwEXnFU0VauY3wZEG1M4gLPoRZtgbM+qdyk7x/CrU+09T/Qhkd62jEvd19mK8M851/d0DO79PY+5qXEu+szvhjz2ko2pUlzzKSjjHkpIRoRRACe3a386fLn3aP6N8t/Xf7QbmT+dPkPy/++/Cdr8uUH7eP+eLNL+mp1pNSvur+6/l73r1YPJqmjuF3ocVrM2nXx89REeTTzHnP1+dJzV3J+Y1syV+2Ur2fNA5MkJo0vWz/WVeeT+p6Ztb/01fLX7X/vOWrO7S/7ebsMv233cF+2oLs1nHQLJe3aNz+wZ139zWpVd3/46KZx83X3je0//seWRVfy/vAGyefaP7dm2LwZuz+jW+7doV1vVuu1BdJ+xfXwT9QPHxyBEGhsb4FbiRAcd8Clc2hITolRMjUAIExj75ScEuA0U3JZ+8J6p+S0yMGQP/aUnBYuGPOlU3LVdkrOe1DnIz1qMPKLMoU7orko0lZjGRf0Uz10MMLKp+RMXZvKPyWnxWuEeOFV0tnwaANsB/C5HjAYItTJVMBtXOhRg2FjzCk5LdRKABVZCBdbd/F2wF1c6hFL4p1mSYRcRaOGzRmTq+o6K/1jclqsYNgTj8lVRxtQO2AXOrAHW1YpPSqqzedrGU+U4PRlFSIRwQYiuiHALqsQrWFwa+CJsovGCZWGYHNUkPL5yypEKlOXVYhUpNu6ABETxd6yCpHJlGWV2ikZH3L5CbyiKFnqK6vU6134OlBWYRIXeA51JuB9qBdcbtL3D+HWV1bpf6ANj/ThtjS3os25f/jV2nhOhPYbAyM4uWhj</t>
  </si>
  <si>
    <t>EhG4J1S07aGlmWkhg1toqJBj0hC44zGEHJMKRch5W5qZTKRxBOCR5p6e3zmVyWQ6LimizLkb8ZDLT+Aox9RxZn33gQlcZ0ElLnAcah3nfagXXG7S9w/h1qPjgAfa8Egf7vEGrY7LXMZodVwiNQZGcHodRyQicE9SHTfN8QZM4xjcOLiEG7et5PrbbsOcUA0j8O0CUehr6GAyIWlCz4kFTCbSmATwSFPPyNCcymQyTZjGZRrFzlX3kMtQ4HZHVYXJWkQkAVXIJC7wHGpVGHisF1x20ncQYdenC/sfacMjfbhnl7a6MHcZo9WFqdQYGMHpdSGRiMBBobpw4rNLmdYxuHVwYeiicUKlIXDGAhnn39sjUqHoOP/ZpUwq0iACEMmi2Hd2KZPJZEKu8LcDU/kJvOSoMm59I5YJXHFGJS7wHGoZ532oF1xu0vcP4dYn4vofaMMjPfHsm6dXzmRBesUuvX3Pvmnx7vqML2bftpJNadIcM+kYs29aiEYEEYDHmn3LkuDsW6fiV3/oLlR7uXzf/qEV4e2ieNmuuHei2YOr9oed3pu1S9KOuLWrZdNbudb2b2b2J2/RtYvK/uAP26+3v7nb/f2d9j+78dv+1Tt2Au6vW9X/aTcZF6++3H58uUonboboPtf3+RXb+GmbOz+02O+fzLqbwDe4eno/Z3FniH+wf3xnNWoXGKsDRue0awecixBIdO9OqxIhOAOBK+/A6JwWo2SUAECYRs7C41yNb6LJubqKEs8xEWrkoGAYeXJODRdUDMLJObO9X84E7pdTowZ1gyjPuCO5yySPKufCPtUjB8OzfHCuyrprzzxzc2q4RggXXiOdCY82wHYAn+sBg/FBnYgFnMaFHjUYM0acm1NDHX9uzmxvl/M7i0s9Ykmw0yyJgKNo1Kg5Y3Pd3YhVVDjXxJUeKxjzpGNzprtdzu0hFjqwh1uh8ZTJv1rfbPvAPFGC01doiER29UDoAYF7CVNXaIjWMbh18JzbReOESkOwzypI//wVGiKVqSs0RCrSHWKISO7MyedUIgdRoGHyEzhJUeLUV6BZ30VmApfLUYkLHIc6LwgVaJjcpK8fwq2vQNP/QBse6QPuvvaMv7QazkiNgRGcXsMRiQjcE6rhJu6+JhrH4MbBJdxvY2HDZfoTqukF0UMgO71VByITiur093cTmUijHsAji2JfEYNIZDLRGW7vZjIU+PVRZef6+jITuJGOSlzgONSyM9zezWQnfQURdn3Cs/+RNjzSB3x8Q+Id+yukxsAITi88iUQEDkoqPKc8voFoIYNbCFefLhonVBoChyxQcv4NRCIVkpRzBpIHVCbSOILwKLz9KEQik0m50OkNTH4CPzmqkFtfYGYCN9JRiQv8hlrIhU5vYHKTvn4Itz4Z1/9AGx7pAz46NfFO6YVvenEYAyM4vYwjEhG4J1TGkY9OZVrD4NYYLNmINASudxTJRqRCkWz+o1OZVKRBAyLi7KmbU3lMJtkCB6dS+Ql84qiSbX19mQncR0clLvAbaskWODiVyk369iHc+iRb/wNteKQnnsnzFXGrIL1yl97eZ/KUeHd9xhczeVvBpjRpjpl0lJk8JUQjggjAY83kHXdLXzGTN1v+rNtl7XZcb1ex47he/uTzc3A3d9F9TsAPL1xzJvL+vrvs7mYir2X8wfW77Sti79W7/s7qRfv4+nuzW29Xa1nHujlRrxtw3kIgzr2VcSVCcLYC19yheTwlRsmIAoAwjQoXvrka3wHM42mRg2Jh7Hk8LVxQLUjn8bY32ZnATXZq1KBmEOUYdzos06xVPE7BfapHDoZm+TxeWRoTVb55PC1cI4QLr5HOhEcbYDuAz/WAwfigTsLC83ha1GDMGHMeTwu1EkBFFsLF1lm8HXAWl3rEkmCnWRIBR9GoUZPm8ZIiyzw3oF/psYIxTzyP111j5/YQCx3Yw63FpN55vFrGEyU4fS2GSESw74juI7BrMURrGNwaeH7tonFCpSHYUxWke/5aDJHK1LUYIhXpbjBEpHASmVOJHEQxhslP4BRFiVJfMWZ96ZkJ3GJHJS5wHOo8IFSMYXKTvn4It75iTP8DbXikD7gNOvXN3xXhq2AcxsAITq7ZmEQE7gnVbHtog2ZayOAWGqrjmDQE7ngMHcekQtFx3jZoJhNpHEF4GF8ZgElkMhkXaIOm8hP4yTFlXLG+86wIXGJHJS7wG2oZF2iDpnKTvn4Itx4ZBzzQhkf6gI9RSH3TbEX45haHMTCC08s4IhGBe5LKuGmOUWAax+DGwRXcb18visvwJ1TDC2KHQHP6WkWYTEiS03OIApOJNOYBPNKo8klOIpHJJGfwEAUqQ4FXH1V0ri9UKwJ35FGJCxyHWnQGD1GgspO+ggi7PtnZ/0gbHukDPoE19U3fFanUGBjB6WUnkYjAQaGyc+ITWJnWMbh1cN3ponFCpSFwxgIV5985JFKhyDj/CaxMKtIgAhHJaheROZXIZDoucAIrlZ/ASY6q4tY3qhWBK/KoxAWOQ63iAiewUrlJXz+EW5+G63+gDY/0xON4mYteq8qyIL1ql96+x/G0eHd9xhfjeFvFpjRpjpl0jHE8LUQjggjAI4zjRbOvfT1Jx5zFq8zn9j/bf9DtZb7bgRhj25Mwgud66ifqpw4OSwi0tXeHVIkQHIzAJXNgmE6LUTJfACA0XYe+04xzNcRJ5umSPKui1Lkf+1CPHIz2I8/TqeGC4V44T1ds77crAvfbqVGDQV+UJNwZUCvKIq2ixKmvTvXYwegqn6hLTJ3GVRGVziV9pkdshIjhhdJZ8WgDbAfwuR4wGCfUqVTAc1zoUYOxY8ShOjXU8Yfqiu0ld36PcalHLAl6miUR9BaNGjdnrC7NqirJ4qjzRXfRXunRgsFPOlhXdBfdub3EQgf2cMssmW+wrshlPFGC05dZiER2hUHoAYE7AlOXWYjWMbh18MzZReOESkOwWypIBf1lFiKVqcssRCrSfV6ASBVHsXueek6lchCFFiY/gZsU5VB9hZb1zWhF4Ko7KnGB61BnB6FCC5Ob9AVEuPUVWvofaMMjfcCjdpl31M5IjYERnF7FEYkI3BOq4vYxake0kMEtNFjJEWkI3PEoSo5IhaLk/KN2RCbSOALwyNI4jTJfkYDIZTIlF5q2Y/ITuMpRldz6qrEicHsclbjAdaiVXGjajslN+gYi3PqUXP8DbXikD/igq8w7bVdIjYERnF7JEYkI3BOq5MgHXTGtYXBrDFZtRBoC1zuKaiNSoag2/0FXTCrSoAEQSbIsyp3ub06lMplqCxx1ReUncIujqrb1zWJF4Ko4KnGB61CrtsBRV1Ru0hcQ4dan2vofaMMjbVVb1eo78+JZfZxlSXGcP0+eHVd5+fz4cV6bZ1WSPk8eP//GHlSbcwW0qi18CYvDGBjB6VUbkYjAPaGqDT8jIdAW++Dqa7nJTj93UkLgoASihQxuIVzJ/fY0CrsMfkI1uCBwCDSnt/2XyIQiOf0HJBCZSAMewMNUZRTXvo1CIpfJJGeS1LV/q5DJUODVRxWd67vRisBld1TiAt+hFp2Bx3rBZSd9CxF2fbKz/5E2PNITz9f5hGQVpFfv0tv7fJ0S767X+GK+biswlSbNMZOOMl+nhGhEEAF4rPm6OJq519TnnujH139nP31vZveD32vV7YfrVkx7FZxF9YtucS0/Xv0usRa/LcBbeKe39fdHmw3odZfom5n9yVu+Y8jyyeb3lKsKnMsYQ8ArEYIzGBJh7p/fU2KUjDIACOMo8bVYKgFOOL3n09Fa5KCWGHt6TwsXFBPS6b3tbXhF4DY8NWpQUoiSkDv2NlVUOc9oOdUDBwO3fHTPZIVnz/pMj9YI0cIrpLPg0QbYDuBzPWAwPOhzNL/LuNCjBkPGmGN7WqiVACqyEC62ruLtgKu41COWxDrNkvC7iUYNmjOzV8Umyp2bfFd6pGC4E8/rdRfhud3DQgf2cCtNuXder5bxRAlOX2kiEhHsSaI7DPuoNBEtZHALCbLx34Ls1mXqE6qpBfvEY6SoRCYT15iITKS72wCPNuGtfRkvkcmBVJiYDAXeXJTc9VWY1he+FYEb/KjEBZ5Dn70EK0xMdtJ3EGHXV2Hqf6QNj/QBt6PnvsHCMnwTjsMYGMHJ5SaTiMBBoXKT3I7OtIbBrYFLSxeNEyoNgfMVyDZvOzqTCkW3+dvRmVSkQQMiEudOJnMqk8mEW6AbncpP4BXHlG3l+oK3MnBjH5W4wHOoZVugG53KTfr+Idx6RBvwQBse6QM+DSL3zRCW4XtkHMbACE4v2ohEBO4JFW17OA2CaSGDW2iwkCPSELjjUYQckQpFyHlPg2AykcYRiEfs2X9jEplMxgWOgqDyE/jJUWXc+sK0MnAHHpW4wG+oZVzgKAgqN+nrh3Drk3H9D7ThkT7go1lz31DhzfH3AmNgBKeXcUQiAveEyriJj2ZlWsfg1hks4Yg0BK54FAlHpEKRcP6jWZlUpEEEIhKnpYvJnMpkMhEXOJmVyk/gJUcVcesb08rAFXhU4gLPoRZxgZNZqdyk7x/CrU/E9T/Qhkd64hE9p0ttZVkWomfiXXr7HtHT4t31GV+M6G0lm9KkOWbSMUb0tBCNCCIAjzWilx7MiN6+jsuYai5Pu5TAwQuBYvc1PWoRgkMWuBAPzOVpMUpmFQCEVRQ7BxPmaoATzuU5U4OHeuSggBh5Lk8NF1QQwrm8cnurXhm4VU+NGtQRorzjbhdjkZmocBr8VA8djNfyybw0T7I0yp3r+UyP1wjxwquks+HRBtgO4HM9YDBEqFOzgNu40KMGw8aIs3lqqOPP5pXbK/X87uJSj1gS71RLIuAqGjVsznReViR1FZWe+Tw1VjDsSefzyu4+PbeLWOjAHm7Rxvjm824O9oF5ogSnL9oQiexKgtADArcXpi7aEK1jcOvgabiLxgmVhmDrVZAC+os2RCpTF22IVKSbxgCR1iW6r3ydU5kcRNGGyU/gJUXJU1/RZn37Whm4To9KXOA51JlBqGjD5CZ9/xBufUWb/gfa8EgfcAO18U69GakxMILTizgiEYF7QkXcPhqoiRYyuIUGCzkiDYE7HkXIEalQhJy/gZrIRBpHAB555QmJcyqTyXRcqIOayU/gKEfVceu718rAZXpU4gLHodZxoQ5qJjfp+4dw69Nx/Q+04ZE+4NMLjHcQrpAaAyM4vY4jEhG4J1THsU8vIFrD4NYYrNmINASudxTNRqRC0WyB0wuIVKRBAyCSRnHq9H5zKpPJRFvo9AImP4FXHFW0ra9eKwN36VGJCzyHWrSFTi9gcpO+fwi3PtHW/0AbHukDPuHUeMfegje8uIyBEZxetBGJCNwTKtr2cMIp00IGtxAu5A62Odhl3xOqfQVxQqAwvR2+RCYUgek91pTJRBrfAB7dQea+hmEik8n0ZfBYUypDgQsfVWGub1krAxfnUYkLPIdaYQaPNaWyk76DCLs+jdn/SBse6Ymn8goXvVY1VkF6yS69vU/lKfHueo0vpvK2alJp0hwz6ShTeUqIRgQRgEeayssPfiivrD93ycCHluSrm/aBlutLjfre32iecj2BcxdjCHclQnDGQiLI/aN5SoySUQUAYStYnDnDXA3wAEbztMhBFTH2aJ4WLigjpKN52yvzysCVeWrUoJgQpR93lkeW1XGUOnPIUz10MGgrRvPKskwi9xjLmR6vEeKFV0lnw6MNsB3A53rAYIjQZ2jB0TwtajBsjDmap4VaCaAiC+Fi6y7eDriLSz1iSbxTLYmAq2jUsDmjeXlSmNIzRnilxwqGPfFoXnd1nttFLHRgD7ewVHhH82oZT5Tg9IUlIhHBriS6x7CPwhLRQga3kCAf/y1LcF1mP6GaXbBrPEbaSmQycb2JyES6143waAWA+0LaOZXKgRScmAwFrl2U8fUVnNaXrpWBe/SoxAWuQ5/OBAtOTHbSlxBh11dw6n+kDY/0AXeiF76Jwip4P43LGBjBybUnk4jAQaHak9yJzrSGwa2B60wXjRMqDYHzFeg2byc6kwpFuPk70ZlUpEEDIJJGWeqMf3Mqk8mEW6ATncpP4BXHlG3V+tq1KnCPHpW4wHOoZVugE53KTfr+Idx6RBvwQBse6QM+BqLwjQ9WwdtoXMbACE4v2ohEBO4JFW17OAaCaSGDW2iwkCPSELjjUYQckQpFyHmPgWAykcYRgIcxUeVsspxTmUym4wLHQFD5CRzlqDpufe9aFbhIj0pc4DjUOi5wDASVm/T9Q7j16bj+B9rwSB/wmayFb6KwSqXGwAhOr+OIRATuCdVxE5/JyrSOwa0zWMMRaQhc8SgajkiFouH8Z7IyqUiDCECkdYy1s7duTmUymYgLnMlK5SfwkqOKuPW9a1XgIj0qcYHnUIu4wJmsVG7S9w/h1ifi+h9owyPd/t/v/6dbQd+r0v7s+dM//+af/LHDECqR5ttnywI8y9zs8vTN7vnRSqTXdnzPCfctNdzdZRYwLiiw/qUrU9rdr9/YguV73bbXZ1ZAvbETVp9anWVnre7Ntl+zQ1Z2yOujbsCv+2sX1VZSZV+Zq/necZZ+wsN8ZbM4/VLr/vJ77Ye6/VB3n9XtZ0kc5/aj/Tyxnyf28zSzH4vuYxbbj/YrWdl9zO1Xcvv9uf2KSe1H+3nhdcBaQ+VyQ3kblZ3WOeusc9ZZ56yzzllnnTNrnTNrnTNrnTNrnTNrnTNrnTNrnTNrnTNrnTNrnTNrnTNrnTNrnTNrnTOvdc701jFy6+Ct0a1xzjvjnHfGOe+Mc94Z59wa59wa59wa59wa59wa59wa59wa59wa59wa59wa59wa59wa59wa59wa59xrnHO9cXCnog9dnZGazkhNZ6SmM1LTGamxRmqskRprpMYaqbFGaqyRGmukxhqpsUZqrJEaa6TGGqmxRmqskRqvkRq1ke5MAPQYSfZuXXWWueosc9VZ5qqzzJW1zJW1zJW1zJW1zJW1zJW1zJW1zJW1zJW1zJW1zJW1zJW1zJW1zJW1zJXXMld6y+ABXzhy0Bpm0Rlm0Rlm0Rlm0RlmYQ2zsIZZWMMsrGEW1jALa5iFNczCGmZhDbOwhllYwyysYRbWMAtrmIXXMAudYeyLtTJMJzF+L6SQxjzdIPNNLlR5kEXpfbwYWKU6ijwVj7fUeHcFw8DDDf5bK47e7faduv9dt4C5jjd4dXPMwFYOdecdvNt+x+vu9IKuN6xrlf/29fdv/tj+GNsr9kFXdlx1k3V99nYXa3VmQdfE/7nNr5uTDVxnK6z2xG767qPut73XKrTvLl/N0lVXvsvK99VW3lUbxPMOtBCNCCIAb3Pewf/4i//SHWHxy+PlT5b/9Ti5OV2iimJjDzFoVfJnUZLU0apX8BM7ObGeTumOnri7oD6/bj4vsu91+5mvrUZ/ufz15msfrBbB+s/tMlgtpk+vv9/9ms9PYNjVdtOb+FHXjGjPRWixrRZhu0Kvv9chsRXx78+K1ZKZfclC+tQuuBv4n/+5N2vryy2eX3VtkXYopIXy7dXoSPsdx7fI2V9m1/8be77BZm+3O7psfXBZx/x9m4PYpGSVe6wgvFrB8wyOaNcJOKQq2Mv0DYRoEYIDqfgWZeAcAy3GXQ058BwDk0c3vd939x6VCCc5yCCLs6jwVYa1wEG9oDnHwBTecwzUcEHFIDzHoMo35xhU3juIHulRg7pBtMtwt8JcZFVUOPeETvXQwWDcn/ffxZvUpo7S3AX4TA/YCAHDy6Qz4tEG2N0MWQsYjBHqXesWQWScDTMXetBg2JCeY5DlHpfxth7q+OcYbNzF2wF3calHLIl3mhWRxmXeZnWeK4a1sDnnGKR5Wrd+zd3xdaUHC8Y94a5CtzQ2oO4m+xqwVka+qOLixbP4+EUavzjOnxb1cfWsro+fPn+ex0X24nGc37yQ3n2AP3o8bj+L/V8Xza/WlZHRRPm5dgwCtCS7Bi4ib1GJCAq16HbC3XYWdx/LqgX5x23K2bUe/7BNNH+4/OebzpdHF8emTTp/4DLIfapBDG4QPK120Tih0hDUoQVZn7+DhUhl6g4WIhVpBR0gUkVp4ssiiUwm62DpTjryJZtMfgLHKMqX+jpY1peXVYHb6KjEBZ5DnQt4H+oFl5v0/UO49XWw9D/Qhkfayrb0qXmSxXnVfseLrscliY/rx+bJcfzkafuFyuRZ+eQb08s25w5iK9sKqS0wftPLNiIRgXdCZdvmmKROna3OMfr+9V+tmmI6qWYPAFj+bPmTxJmw3afyNTjfwaqMSEPgWwWqrKuWvR/N3PWvr1EJUbSZ54QmJg9pYABYhLb3iUwmE2ZJFRW5i99DLj+B6xtVmK0vKKsCN85RiQuch1qYeR/qBZeb9P1DuPUJs/4H2vBIr/bTTPudeVwfP4vrx8dJ8rz9V/Hz4jiOTWyKqkpqc6NYJhVmztpNK8xKqS0wftMLMyIRgXdChdkvbJuB3UdbNeF8ZO+beOemmeGV7a35/ixJ4+X7VqN9kt6bWe32avkb++/M9XdMoD+GaA6Dm2OwbiPSELhegW7z9lAQmXAEm+9QTSYTacgAeBRxlBY+zUakMplmS+Mo82k2Jj+BVxxVs60v/KoCd7hRiQsch1qzeR/qBZeb9AVEuPVptv4H2vBIrw7UrJ/ERVoUx8+e1elx/jiujusX8ZPjZ9XTZ8+eV2VSPLsxzKSazbkAWs0WOrPeaQuM3/SajUhE4J1QzeZqqb7+y91O2Xvr9mn7+c35Sz9c/rj975d2u+3ivnezjWgPg9sDF22gSWbN1eXi61eLy9lXv/7//urVyddnedwda9Xtb/18+TPblxyXdWT/sLpZLY3ixDYluyx1QrWUwL0LdKG/ykqkQhKGzirPAyoTaVxCeNRlGuVOHzuncplMGRZR7cxGHnLpCVzvqMKwWusI7/0/p1ziAs+hFoa1p4nxgktN+v4h1Pp0Yf/zbHikp7zZN/OWTesAu1a/7rLb++ybEu+ux/hi9i04+6a0co5ZeZTZNyVEI4IIwJPNvrVZ92z5j+3D/2y1Gn6bJt+mGHz7e/s9HU/Ltvv+Ftw7vsE25SLYDaPEwTYlwl1dTR1sU2LcjdgDB9uSqtX9TjPO1RAnmWxL8zgqShfwh3rgoBoYe7JNCxfUA9LJtno72ea9C+eRHjWoCkQ5xJ2xoKw0VVQ4F/apHjoYauWTbSYrc1N78rozPWAjBAwvk86IRxtgO4DP9YDBIKHOs/xu40IPGowbY062aaESJtvq7WSb111c6hFLAp5mRYRcRaOGzZlsq+Iiqeqocu7UXenBgnFPPNlWH21A7YBd6MDaFfEkSUz8Ij9+Xj9tM/0nbbr/uEjK46x88vTJ49SU2ZMXKz7eLD+wzaHN9H2TbXX49pE7NFF+k1d1mEQEW4uDNgve/3wOeDPA5r95Y3V8c+DmjXuzLO5qALMvvTU/dXq++1TDGdxweHLtonFCpSHYYRWkh97aDJMKqTbjadphMpHuDQM88jYdjuLcxWVO5TJZbab01mao9AQOVJRX9dRm6vX9W3XgQjUqcYHnUOcMvmd6waUmff8Qaj21GeB5NjzSh9tnnfoqOXX4ThKHLTB+06s7IhGBc0LVHbvPmmkOg5tjsGYj0hB4XoFm823pM5lMLNmITKQhA+CRdoot9lQImFwmk2yBRmsqP4FbHFWzre/aqgOXp1GJCzyHWrMFGq2p3KRvIMKtT7T1P9CGR/pwTy3w3s1xo+YFtsD4TS/aiEQE3gkVbYNPLWDyNTjfwaqMSEPgWwWqrOfUAiYhjjhz8XhA5SENDAiLQO8Gk8pkyixwbAGVn8D3jarM1hdo1YEb0ajEBd5DrcwCxxZQuUlfQIRbnzLrf6ANj7RVZlVRpU/LZ+Xxk6yMj/Pi+Yvj+mn+5Dirs7h+UT9+nD2/aQmYVJk5F0CrzDKpLTB+0yszIhGBd0KV2d1jQJd/v/yn5S+XP13+8/HyR93/2Lrnj25m3Vyk71NJG5z0YHlGpCFwsAJ55i90EqlQhFkcpcZF5QGVijQ0AERyE+XGSWVOpTKdNouTqChcBB9yCQrc36jiLFvH8iwgzpjEBb5DL868T/WCS076CiLk+tRZ/xNteKSnHUTz7YTlQXbZLrt9D6Jp8e76jC8G0UKDaFor55iVxxhE00I0IogAPOEgWiK4hK17tB+vps/u3Vw/drOoVnNa7910Jv5qPb11/e6sfejt33U9jJ+1H/+q+8oH7feY2M6R3fv82JhdOd1f36yGqOtyfNN9z6vVMrK/vuuZfL2zigdcljb7Ulefn7U0/+qGS/vtlkpXwP/r5csW0et1Vf/TL8+S42x2/bd2JO3X7V8crS+D7jo0P3YtjhP14tgNsLwBNS1CcNAA19uBATUtRkm/PoAwraOydoavuRriJANqoavX1MBBlTDygJoaLqgThANq9fbqtTpw9ZoaNagWRNnFnfMe4ryMTO5CfqpHDkZg+XxaVcVFFSXOusmZHq8R4oUXSWfDow2wHcDnesBgiFDnX1ng4jU1aDBqjDiepoY6/nhavb14ze8sLvWIJeFOsyKSJG3XhPs8o0YNmzOelmRpEqdR4lzAV3qwYNSTjqfV3cVrbhex0IG1KhK67aPj4839A5sf2vzfO55mZDRRftNXXIhEBFuO6BYC/+I1pkEMbhA8lXbROKHSEOyoCpI+fzWGSIVUjfFdvMakIt0KBojkUe47K5rJZLJiTODiNSo/gWMUZUt9tZj1PV114OI1KnGB51DnAoGL16jcpO8fwq2vFNP/QBse6cNtYfaeIFgXUltg/KaXbUQiAu+EyrbhLcxEvgbnO1iVEWkIfKtAlfW1MBMJUbSZr4WZyEMaGAAWwd19IpXJlFmohZnJT+D7RlVm64u66sDNa1TiAu+hVmahFmYmN+kLiHDrU2b9D7ThkT7cEwH8LTWl1BYYv+mVGZGIwDuhyox+IgDRHAY3x2DhRqQhcL0C4ebtoSAy4Sg274kARCbSkAHwyNKoLJ0PZU6lMplmCx0IwOQn8Iqjarb1RV114OY1KnGB41BrttCBAExu0hcQ4dan2fofaMMjfbg3r2XesbPQbSNOW2D8ptdsRCIC74RqNuyasQE3rzHtYXB74KINNMn4N68xLSVw7wJd6C+zEqmQhKGzzPOAykQalxAecZlGJneSmVPJTCYN/VevUekJfO+oynB9VVcduHqNSlzgOtTK0H/1GpWa9AVEqPUJw/7n2fBITzvx5pN6dZBdvstu7xNvSry7HuOLibfgxJvSyjlm5VEm3pQQjQgiAE848ZbBV6/dHWYDJuDC022awTbfZWjSwbWdyTXXUz1RP9XduEgcVVMi3FXK1FE1JcbdEDxwVC2L2yTLV8xWQpxkVC10l5oaOBjexx5V08IFA7x0VG17l1oduEtNjRoM86KkYNfeZVpUtWcq6VQPHYydilm1Oq3i2DN7eaYHbISA4WXSGfFoA2wH8LkeMBgk1IlT6C41NWgwbow5rKaFShhW296l5ncXl3rEkoCnWREhV9GoYbOG1bI6jVtV4RQ+V3q0YOATT6t1l6m5fcRCB9YuCehqjo6PN28PbFxoc3fPtFqyVoAwT5Tg1JUaLhPBduGgDYB9XKfGtZzBLYdnzC4eJ1wegn1TQY7oK7lwuZBqLu5mHC4V6Z4vQKQo8txzZNucS2ayoov3TjUyP4EbFSVY4apLR2q1Tb/+zMX9lMxd4EDU+YP3XjUyN+lbiHALV16wZ9oQeR9uJ3XumXFrjRG+s8RhDIzgHsQekYnAS6Fij9xLzbWHwe0xXMIReQg8sEDCebb5uVSmVnBEKtLYARDJsjRKM3fdgEtmMgXn76gmExQ4x3ElXLIJ9/5b1sjcBQ5ELeH8XdVkctL3ECHXq+GAh9oQeR/uOQW5ZxouWd8cKTAGRnAPGo7IROCmUA039KQCLmGDEx4u0og8BD5WINLCZxVwGXG0movIAy4RaYQAaAQaPLhcJhNq/uMKyAQFHnBcoZZuYrr/0jUyd4ETUQs1/5EFZHLS1xAh1yvUgIfaEHkf7s1ruacvujVGJjUGRnAPQo3IROCmUKE2yt1rXNYGZz1crRF5CBytQK0FqqJELhSd5r1+jctFGiMAJqWJTOyeRONymU6q+S9gIzMUOMFxtVq2Cev+O9jI3AUuRK/V/JewkdlJX0SEXa9YA55qQ+Q97Via07128isP0jO79PY8l6YHvOs8vhhMCwym6c2cY2YeYTJNj9GIMAL4hKNpuXQ0rZsa++j63XWp+7V9tm+Wn1y/e+/OtWuvux7Hf+yOX5hobm2iC9kiZK5NvyZ24yttsE0PEZxQwFW3f7JND1LS6Y9ANEl0c/62Q04rMU4z25ZWUeW07sMByEGRMO5w2wC8oEyQTbd1eNbjbd3n3vm2AcBBuSDKM+5s6+dlUXhuLTodgB2MwfIJtzyvkyKPUucyORuA2AgRw2vFmvFoC20H8/kAzGDEUGdjfgdyMQA1GETGG3MbgHX0ObdbjuPtkOO4HABaEgA1yyLkNBo9bs6sW1FmZd7mdc6lcTUALRgHhbNudn1sYe3gXSjxWnkJ3QjSUfLuBwT2RLR7Av5xNyPjiRLcQ1GGyESwH4luK9CvZ+NaxOAWwbNrF48TLg/BbqsgIwwUbIhcSAUbzw1tXC7SfWKASZp6bwLhcpmsYOO/pI1MUOAfRXlUb73GbHb2/fe0kbkLPIg6Q/Bf1EYmJ30NEXK95RrgoTZE3ofbBG38g2yF1BgYwT3IOCITgZtCZdwITdBEwgYnPFylEXkIfKxApfU2QRMZUbSatwmaSEQaIRAawVIAkctkQi3YBM0kKPCA4wq1YhPT/de2kbkLnIhaqAWboJnkpK8hQq5XqAEPtSHyPtwTB4x/Wq2UGgMjuAehRmQicFOoUOOfOEC0h8HtMVzHEXkIXLBAx/n7L4hUOALOf+IAkYo0diBEijJKcuMiM+eSmUzDBU8cYBIUOMdxNVy5Cff+a9zI3AUORK3hgicOMMlJ30OEXK+GAx5qQ+R9uEeEGv8gW/j+EocxMIJ70HBEJgI3hWq4QzoilGg5g1tuuNoj8hA4a4HaC9RWiVymlntEKtIwAxDJsjyNaheXOZfLZGovdEIok5/Ai44r9qqNLvDfzEbmLvAfarEXOiGUyU36EiLcerUe8EwbIu9p5+AKF71OvdVBesUuvf3PwSkB77qOL+bgwnNwSjPnmJnHmYNTYjQijAA+4RycQefgbh6RfX7tc/3L1Sjbj5c/seNutwfG3iw/chnpRG+k3XDDHAxTQtxVodzBMCVISV88AtEz0jzXI5xmLMx/5dkA5GDMHH0sTIsXjJrisbD61liY/9qzAcDB6CkS3XfSpjSvo9i5uk8HQAcjknwqLKvr2LdIzgYANkLA8EqxVjzaQtvBfD4AMxgt1IlJ4OqzAajBADLqUJgWK2MorL41FOa//mwAaEnw0yyLgMto9LA5M2Gmrozv6vOrAWDBGCgfCauPtrB28C6UeA+2vFF4R8KS8A0hd3iiBKcvbzCZCDbmBmXY+ylvMC1ncMvhCamLxwmXh2B7UpAz+ssbTC4TlzeYVKQ7qwCRtHYKsTmXyCHUNqj8BC5UlGb11TaSzU1ZSej2Myp3gfNQpxCB2gaVm/QNRLj11TaQZ9oQeR9uL3LhHRpLwteIOIyBEdyD0CMyEXgpVOjRe5GZ9jC4PYbLNyIPgQcWyDfvlj+TytTqjUhFGjsQInlUGReVOZfKZPot1IlMJShwjeMKuM01WUno7jMqd4H7UAu4UCcylZz0LUTI9So44KE2RN6HO/ZfeKfJklRqDIzgHhQckYnATaEKbvjYP5OwwQkPl2hEHgIfK5BofWP/TEYcpeYi8oBLRBohEBr+Rg8mk8lkWmjon0pQ4P/GlWmbS7KS0M1nVO4CF6KWaaGhfyo56UuIkOuVacBDbYi8D/fms8I7MJZkUmNgBPcg04hMBG4KlWkj3XzGZG1w1sO1GpGHwNEKtFqgGkrkQlFpgZvPmFykMQJgkkVZ6aQy51KZTqmFLj6jMhT4wHGl2uaKrCR08RmVu8CD6KVa6OIzKjvpe4iw69VqwFNtiLynHfhy9mh06isP0it36e194EsLeNd5fDHwFRz40po5x8w8ysCXFqMRYQTwCQe+CnTga/mr7qD7bppr9iXbtdg90vafvbuzor48s6vq5qG/7JaBXQ+r525/1P2vtZ6g/f2/aP83Xf1vtv5C5n7ZTvQW3o1WxGkxLUSw2R+XsKFpMS1IScM8ADEzrW81LoxzPcb9z4upkYMhd+x5MTVeMOhK58WSW9eIJaFrxNTAweArUu27Nq/yKo6j2LlITgdgByOafGAsifPE5EVU+EbG1JCNEDK8WKwdj7bQdjCfD8AMhgx1chMcGVOjBqPImCNjaqyEkbHk1j1ifs9xOQC0JAJqlkXIazR63JyZscQUaZbUUe2bGlPDBSOheGossReJub3FQon3YGscpX9qzMh4ogT3UOMgMhHs76Fp+lg1DiJrg7PGM1IXjxMuD8EOpSDvC9Q4iFwmr3EQuUj3VgEmVRXFVeXiMudyOZAiB5OhwAmK0qXeIsfmYqkkdFsYlbvAhajzAP+TvSCzk76ICLveIgfwVBsi78PtGy79k1+F1BgYwT2INSITgZ9CxdoIfcNEwgYnPFynEXkInKxAp/X2DRMZUdSat2+YSEQaIQAa4S1/IpfppFqoc5hJUOABx1Vqm5ulktB1YVTuAieiV2qhzmEmOelriJDrFWrAQ22IvA93RL/0D3iF791wGAMjuAehRmQicFOoUOOP6BPtYXB7DNdxRB4CFyzQcf4+CyIVjoDzj+gTqUhjB0Akq8rI+If0iWQm03DBIX0mQYFzHFfDbW6WSkLXhVG5CxyIWsMFh/SZ5KTvIUKuV8MBD7Uh8j7c8zRL//RXJTUGRnAPGo7IROCmUA13SOdpEi1ncMsNV3tEHgJnLVB7geoqkcvUco9IRRpmACJlaRL3uMacy2UytRc6UpPJT+BFxxV7m6ulktB1YVTuAv+hFnuhIzWZ3KQvIcKtV+sBz7Qh8m7/7/dvaZxOwv1eSNONO03m7P3o1FwdoFvm9S7diabJUndseEsPeNeVDJwm+4fr77WyqhvcaYXWjbh6fTPEA02UbQa8usufZubmnqhxZ8lcJryvN2GOmXCcSTElRiPCCOATToqV0Wy2/G/t43hpt1hfrXsYd3T6alDsw/Ufo67J8aUd/HrtmAxTjoIpTbgbeJijYEqIYBO/RIsGRsGUICWN8ADEcF1YiXGSUbC6ta7TnT8cABwMl/JJsCSOk8AkmBYvGDDFk2C3bg5LQjeHqYGDgVOkv++s7TQuyijzToJpsYMRSz4J1r6MZex7H88GIDZCxPBasWY82kLbwXw+ADMYMNRZitd/XAwADYYQ2RxYmwe0CtY7B6bFypgDu3V1mN9vXA4ALQl/mlUR8hmNHjdnDsykdWyyyDgbI64GoAXDoHwMzF4e5vYVCyVeKy5fVHHx4ll8/CKNXxznT4v6uHpW18dPnz/P4yJ78TjOb95Mb2Ic2CzQJsfeMbA0dMGGgydKcPpiB5OJYJsOza/vjoF1f7SpdpfkfrvLlrqkuOsy7m5U/oGtY/ywzc1+uPznmyrIo4tj0+ZpP3BZ5D7XIga3CJ6KuniccHkINiEF+aC/iMHkQilixNHNJMbdvJHJRbqBCjBp08vKHZ/mXC6TVTHqOEqd+6APyQQF/lGURvWVMdLNLVJp6GYwKneBB9EnCL4He0EmJ30NEXJ9dQzkoTZE3lbGPTXPn9VxVR8/eW7Mcf6k62959iQ7jl+kVfE4ffbkyWPzjellnHOfsZNxoVs2nMbACO5BxhGZCNwUKuPsTngr4vw74euOlV91ZQ67NT5WB4vLgve5FjS4BYfLPiIPgdMeR/YRuVBkX+6+2+EBl4o03ABEElOZyHjPP2aymUz3JWmUFi6CD8kEBQ51XN23uXsqDV0oRuUucCFq3ed9sBdkctIXESHXq/uAh9oQea+27x4/rp5kT+rjssjy4zx+UR8/Nk/bD+3vffo8My/KdQVjUt3nTFs73ZdKjYER3IPuIzIRuClU9/1LK/Pe3ByE2x0LsPz4+vutiLPbdevdud/Nlp/YT1Nz/Z3UhM42ZrI3OPvhmo3IQ+Bwcc3WHXLs4vI1LheKZovdbuIBl4o0VABEkthEZWxcZOZcMpNJtjKPMmcy/5BMUOALx5Vsm3uo0tDlYlTuAg+ilmzeB3tBJid9DxFyvZINeKgNkfe0F1Y4a8WdCMsC9GpT7dLbe4uxFvCu7/hfuMVYa8IcM+EoLcZajEaEEcAnbDGuIqjD2B7L1e2hfne1Z0rpMdbaEGwZw4Wqv8dYCxFsEMP1Z6jHWAtS0mQFQAz2GGsxTtJjXFRR6esxVgMH4+XYPcZqvGDElPYYp9m2xzj13rz1aABwMHKKFPedgw3yNK6j2tdjrMYOhqzxe4zViI0QMbxWrBmPttB2MJ8PwAwGDHVe0uXUVe5CfTEANRhDxmwyVmMlNBlvHMfbIcdxOQC0JP5plkVWpnUalU5t0ehx76fJWI0WjIPiJuN2fWxh7eBdKPF2gLGKRkfJmxoHtge06bG/yTiX8UQJ7qFKQWSyqxFCTwjMsA+xO4VoQYNbUJC83jXibuY5+9Lu5Ylfnt2Y5eftf79c/tPyx8sfzlJrlzZN/fnyZzYVjgsT2T+s8uA06uq9cVcpej9yme+Eaz7B9qggbw00xRC5UAosgaYYIhXpxi5ApK8phshmsgpLsCmGSVDgx0X5Xm+FJd9sxnvvPTslcxe4EHUmk8aR8U1LUslJX0SEXG+FBXioDZH34c601f5maCM1BkZwD3KTyETgplC5OcVMG9EiBrcILh9dPE64PAROeBwdR+RC0XGhmTYiF2n8AJiEZ9qIXCaTccGZNiZBgX8cV8Zt7sdKQ7eeUbkLPIhaxgVn2pjkpK8hQq5XxgEPtSHynrZRxn0ZVqfMiiC/O41A+++UUQLedR7/K3fKKE2YYyYcp1NGidGIMAL4hJ0ytbNT5vov208/af/rntqnjtP4ZsufrpfH9fe6h9w91k+tLn/V/uT3unVg19uvV1+bdQ01H6ye+Por3RL4wP7b7jvbdfbR9bveTUulecGaqEDE+ptolBDBAiiuTYNNNEqQkiIiAtFE/q1DJcRJemiSVi6Xzi7OhwOQg7F09CYaLV4wmIqbaIpbTTTeC8MeDQAOBlWRGr/bRBMXUZ67oJ8OgA4GM3kPTWLKwvc6ng0AbISA4ZVirXi0hbaD+XwAZjBcqDMWv/u4GIAajCCjttBosTJaaIpbLTRet3E5ALQk+mmWRcBlNHrYnA6aNCvyKiq8DTRasGAMlDfQFEdbWDt4F0q8B1vRSGJ/B00pI4oy3ENJg8hEsGWHZt5TlDSIFjG4RfAk1cXjhMtDsCEpyAYDJQ0il8lLGkQu0r1UgEnrCd3xac6lchgVDSZBgXsU5VC9FY3NJYRp6GZJKneBA1HnB8GKBpOc9C1EyPVWNICH2hB5WxlnEvOifJZnx1n9PDnOs6I4flw/q4/TJ8+zZ3kSP23/9I09yDhvZ0r47iWHNTCGe5BxRCYCP4XKOEcP751NchfT+1ymBmc6XJ4ReQi86zjyjMiFIs+Mi8gDLhFpVABolFVg559IZTJtlmZR5i0QMAkKfN642mxzaWAaugiSyl3gPdTazPtgL8jkpG8hQq5XmwEPtSHyPtyT9BLPGVmdNqul1sAY7kGbEZkI/BSqzcY+So/I3uDsh+s1Ig+Bx8X1WugoPSIXil4LHKVHpCKNFQCRPCpvmgodio1IZTLFFjxIj0lQ4AnHVWz1Jrh7rzU7JXMX+A+1YgsepMckJ30LEXK9ig14qA2R98T9wb4yZxa606Mu4l1+e+8P1gIGW5lQCfXb3B+sNWGOmXCU/mAtRiPCCOCT9QdnMdoffOdEg4k7hLUGBlu+cBHr7xDWQgT7u3BtGuoQ1oKU9EghEAMdwlqI03QIt69M7tsAVCMHo+nYHcJqvGA4lXYIZ/G2QzjzXu31aABwMKyK9PidncTYtD7W6SVOB0AHw9noHcJqwEYIGF4p1opHW2g7mM8HYAbDhTpn8buPiwGowQgyZoewGiuhQ3jjNt4OuY3LAaAl0U+zLAIuo9HD3kuHsBosGAPFHcLt6tjC2sG7UOK10h0qdXSUvElzYONAnTh7O4Sz0LVIDqIow+nLF0wmgk07NPce0FrCZGpwpnj66eJxwuUh2GoUZHn+1hImF0qpwriIPOASkW6RAjRCrSVMKpMVKkKtJVSCAp8nSoz6ChXZ5j6/LHRJI5W7wHuoRX+otYRKTvoWIuT6ChXIQ22IvA94eivxtv3e1LEE1sAY7kGbEZkI/BSqzSaY3mJaxOAWGa7hiDwEXngcDUfkQtFwgektJhdpAAGYhKa3mFQmk3Gh6S0qQYF7HFfGbe74y0IXN1K5CxyIWsaFpreo5KRvIUKuV8YBD7Uh8p6438QrzLIgv2SX3/77TZSAwcIYqqt+q/tNlCbMMROO02+ixGhEGAF8wn6TBLu5cfTT6L50/bfX79jveD3r0tJ7s+zL3lYTpW3B2qFAwPpbTZQQwUIhrkuDrSZKkJJiGwAxNXWUOt3lXI9xkl6TurWuE/jDAcDBQDp6q4kWLxhJxa0mt250zEI3OqqBgxFVJMXv7iyaVpWWTqOfDsAOhjJ5r0n7MuaF7308G4DYCBHDa8Wa8WgLbQfz+QDMYMDQJyw+/3ExADQYQkbtNdFiZfSa3LrQ0e83LgeAloQ/zaoI+YxGj5vTbJJVdRpnUeUUQlcD0IJhUN5tYi90dPuKhRLv4VY0PHlolzjnMqIowz1UNIhMdjVC6BGBmfcUFQ2iRQxuETxJdfE44fIQbEgKEsJARYPIZfKKBpGLdC8VYJJVUeUOUHMul8MoaTAJCvyjKI/qLWlsLtXLQjclUrkLPIg+QwiVNJjkpK8hQq63pAE81IbI+3Av5u5uQnVZo9NxRmoNjOEedByRicBPoTruAG/mZlrQ4BYcrvuIPAReexzdR+RC0X3+K7KZVKTxBiCSJEV3qr+TzZzLZjLhF7oim0pQ4FDHFX6ba/iy0N2KVO4CF6IWft4He0EmJ30REXK9wg94qA2R9wGfdpd6T7vLCqk1MIZ7EH5EJgI/hQq/kU+7Y7I3OPvhoo3IQ+BxcdEWOO2OyYUi2vyn3TGpSGMFQKQso9LffkzkMplkCx13RyUocIXjSrZiE929t4OdkrkLHIhasoWOu6OSk76GCLleyQY81IbIe+L2Y68IK4P80l1++28/VgLedR7/K7cfK02YYyYcp/1YidGIMAL4hO3HKdZ+jB92x2g/VtoW7CbDBWyg/VgJEewdw3VpsP1YCVLSfwVATKvcc+LTXI9xkvbjoopKb/uxFjgYSEdvP9biBSOpuP24vNV+7L0e69EA4GBEFUnxOzavTV5GmXORnA7ADoYyRftxlZel7308G4DYCBHDa8Wa8WgLbQfz+QDMYMBQJyxJG3ur3IX6YgBqMIaM2n+sxcroPy5v9R97HcflANCS+KdZFlmcJHGUO7VFo8fN6T/O0zIpkqh0LuOrAWjBOCjvPy6PtrB28C6UeDvAWKmjo+TNmQP7Buq82d9/HLy66C5RlOEeyhdEJoI9OzT1PsS+FaIFDW5BQVbrODJwNyX90vIfP2/WL89uzPLz9r9fLv9p+ePlD2eptUub9f58+TObI8eFiewfVglyanu/4q6E9L43ISWaT7BxKkhcA+0yRC6UykugXYZIRbrlCxBJ0ipuV5qTzZzLZrLaS7BdhklQ4MdFCV9v7WVzj2AWuhySyl3gQtSpTBpHxjtJySQnfRERcr21F+ChNkTeBzzvlvn7pGupNTCGe9CbRCYCP4XqzSnm3YgWMbhFcP3o4nHC5SHwwuMIOSIXipALzbsRuUgDCMAkT6PCvSEy53KZTMcF592YBAX+cVwdt7ldMAtdGUnlLvAgah0XnHdjkpO+hgi5Xh0HPNSGyHviHhqnR2qVWR6+4CPb5bf3HhotYLDihwqr3+YeGq0Jc8yEo/TQaDEaEUYAn7CHJotmyfHyN61HOe4ey+tZ1v3vusEFa7DZOd+ve9Dtc/1Lu266f2cfbrfb+VedcL/+jm2Eb7/ju91Cc9nzRG9PsAwqUK3evhktRLDmiYvRUN+MFqSkbohAzNw7n3M9wkm6ZkKH9qmBg6Fz7K4ZNV4wdkq7ZvJb90Pmofsh1cDBGCoS33d3idMqKpxy5XQAdDB2yZtmksx0L6NzkZwNAGyEgOGVYq14tIW2g/l8AGYwWOgTlMCRfWrQYPgYs2VGjZXQMpPfuh7S7zUuB4CWhD7Nqgh4jEYPm9Mx0yrFss2yjQvs1QCwYAgUN8zk9npIt6dYKPEebgEj9zbM5OELme4QRRlOX8BgMhFs0KF59gQFDKZFDG4RPCV18Tjh8hBsPwpSQX8Bg8ll6gIGk4t05xRgkkaxOz7NuVQOon5BJShwj6IUqq9+kW8uHcxDN0lSuQsciD49CNQvqOSkbyFCrq9+gTzUhsj7gPuec28fyk1fvcAaGMM9yDgiE4GfQmXcAfY9My1ocAsOl31EHgKvPY7sI3KhyD5/AzKTijTeAESK2H9/OJPKZKov1H1MJSjwpuOqvs0dhXno4kkqd4H/UKu+0GF9VHLStxAh16v6gIfaEHkf8GF9ufewvjyTWgNjuAfVR2Qi8FOo6hv5sD4me4OzH67YiDwEHhdXbIHD+phcKIrNf1gfk4o0VgBE8sg7LsZkMplgCx3VRyUocITjCrZsE9u9V6edkrkL3IdasIWO6qOSk76ECLlewQY81IbIe+I2Y6dH6iRYHuSX7/Lbf5uxEvCu8/hfuc1YacIcM+E4bcZKjEaEEcAnbDPOR2gzvnNowjiNxkqLgr1juGgNNBorIYKdYrgWDTYaK0FKuq0QiIFGYyXCSRqNQ8fzqYGDwXP0RmMtXjB6ihuN81uNxt7Lwh4NAA5GUZH8vlMtTsvI1C7kpwOQg8Fr/D5jLWAjBAwvFGvFoy20HcznAzCDsUKdoQTP5lOjBsPHqI3GWqyMRuP8VqOx12tcDgAtCX2qZZGnlWddNHrY+2k01oIFQ6C80Tg/2sLawbtQ4u0AY3WNjpI3RQ5sE6jTZH+jsZERRRnuoVZBZCLYokMz7UPsUCFa0OAWFCSxB3UyH9N8gn1SQcYaaIwhcqGUWQKNMUQq0h1egEiwMYZIZbI6S7AxhklQ4MRFiV5vnWVz4WEeusWSyl3gP9RZTOhYPio56VuIkOutswAPtSHyPuCpNuNvhy6k1sAY7kFsEpkI/BQqNqeYaiNaxOAWwcWji8cJl4fAC4+j4ohcKCouNNVG5CINIACT4FQbkcpkMi441cYkKHCP48q4zSWIeehmSyp3gQNRy7jgVBuTnPQtRMj1yjjgoTZE3u3//f4tD9SJmN8LybWR22eceVgn1MoA39LcuclzovaZ2q0s39IDBgt/qM76v5Yvr79rZZXd0Ot6Xl4vf9V1Oax6HN5YBfaZ3a/qNqnWW3r/uPyHVnX9w82f3puls1aTfdx++/dn3TbWrPtx7c/oPn57+cplg/t6G+SYDcbpf1FiNCKMSnwnenxghVCg6vzdJEqIYDkQF2vBbhIlSElJDYDohDfXw5uklST2dGY8HIAbjCOKTpK8LAOdJFq8YCARd5LcuugxD130qAYOBhSRMkUXyOkA3GAQkPeR+MCeDQBrhGDhJWIteLSFtoP5fABmMEKoZXsaZ2lUeoW7FjYYNYRNJH6n8fYArIwmklsXPPodxuUA0JKIp1kXvvev0WPmdJD4gF4NAAqGPXn3iL3X0e0kFkq8djU8rp+lT4vkuEqzNmtMM3P8JKmr4+d1GSfPnjwrTf58RcmbIQayZnWW6O8eCd065CCKMtzDhj6RiWDHCk00f9Zmh90MRZsa/sg2Orx7/Rez5X9dvlz+xl50v8o5P7jZuk9NHF9/J0lXH6NuKsNlhvtcMxjcDMPzOCIPwSbcKPkekcpudA9QkeSFTnfxgEtFunsIEPFmj0Qak+3fh7JMJj+BMxQlSb3b95t79PLQ5YhU7gLPoc4DEpPGUZa56F2Q6UlfQYRe7wY+8FgbIm8r2/LncVE+ic3x42fxs+PcVOa4fvL8yfGTZy+e1EUVZ/HTGzUzrWzz9mHUUmtgDPcg24hMBJ4Klm1dIcC2qH58/Td/0GkzO/L4ptVsf7Xqvui+ZuLfaf9/fC+Puz9lfrFGJG9w8sPFGpGHwOUKxFo3ltx1CzufzNe4jDiazUXkAZeINFwANLyKjUhjMsWW54ERUyZBgSMcV7JtrszLQ/cgUrkL/Idasnkf7AWZnPQNRMj1CjbgoTZE3qsprfRF8ix5Gh8nT5+mx/mTZ/lx9bz9p89fJM+LOi+yKn3yjT0INqdsbwWbCd174bQGxnB6wcZkIvBTesHW7bbZxo7ukJTufLm/u/7r9q9Fwo1pBIMbYbBwY/IQON4RhRuT0aTCjUlEGjYAGj7hxqQxmXDLTFQ6O+0ekgkKHOKows3E6xhvvDd8nZK5C/yHWrh5H+wFmZz0DUTI9Qk35KE2RN5WuBmTPH1i8mfHj/MXL47z5/nT4yfV0+rYPH9eP3/8OK2qdc13WuGWu6zRCbfQdRhOa2AM9yDciEwEfgoVbjdHAc9ss+3L1blx9lC59+xhwJ0+S+LfSczvpPeMX6cRORuc83CdRuQh8LO4TgscAMzkMq1CIxKRxgeAhlehEWlMptCqQDWUSlDg+cZVaJvbnEzoii4qd4HnUCs074O9IJOTvoEIuV6FBjzUhsh74rN/nd13neZKA/zqwuzy2/vwkhbwrvP4bR5e0togx2wwyvCSFqMRYVTiO9HjA1vTcfnmb2bTQgTb0AWqLDC8pAUpaeUGIHoVlxLevoeX1LjBODL28JIaLxhIpMNLJt0OLxnvbUyPBgAHA4pIiaIL5HQAbjAIjDq8pAZrhGDhJWIteLSFtoP5fABmMEKoZXpemqisXagvBqAGg8aYs0tqrITZpY2/eDvkLy4HgJYEPM2yCMwuaTFPPrukBgpGPfHsUrsstrB28C6UeA93a770zi6ZTEYUZbiHrXkiE8EGFZpnjrM1T+RscM7DczYiD8EGG57bhbbmiVym3ZonEpFuDAI0vIkikcZhbM0zCQo8nygh6t2a39zgZkLX8lG5CzyHWvMHt+aZ5KRvIEKud2seeKgNkfcBjymV3jElk0utgTHcg0IjMhH4KVShjTumxCRvcPLDpRqRh8Dh4lKtv9uVyGhawUYkIg0XAA2vYCPSmEywhcaUqAQFjnBcwZZvYrv3mqlTMneB/1ALttCYEpWc9A1EyPUKNuChNkTeBzymVPrHlIzUGhjDPQg2IhOBn9ILtlHGlIhGMLgRhgs3Ig+B4x1TuBEZTSvciESkYQOg4RVuRBqTCbfgmBKToMAhjivcNnf4mNDFTFTuAv+hFm7BMSUmOekbiJDrFW7AQ22IvK1wS9Mn5vmL/OlxXBTmOEm6S5ziZ/VxHJvYFFWV1OZGz0wr3HKXNTrhVkitgTHcg3AjMhH4KVS4/Xj5utta+/zdn2+67tnlR7bJtv3L1aVM6y7bxFZFl5+0X3EG1ftcGxjcBsN1G5GHwO8KdJu/75VIhSPYvIc4MqlIAwZAxCvZiDSmk2xxHeXe6iiTocAXjqvZNhf2mNAtTFTuAt+h1mxJnEfGOeFyQWYnfQcRdr2iDXiqDZH3xJNLzlP6OxkWOje8LopdfvufXFIC3vUev9WTS0ob5JgNxplcUmI0IowAvm4u8d4sm13/bXd4+fLXy9fRbPnLTvt+5X//t0XUPZIfLX/8uQfxo+U/L3+w/Jflfz2+e7757Ev2yX5s9za7J9ap41knj7988wQ/ab+9+00f2wPT/6r907dtr+EnOw+3/YWz9k+v2nXU/YPuW1rR/UG3dTqzkvzD5QfX715/p/3sTfvbP7Er6WXksveJ3t5gn/0oilQJEWyqlyjNwCSWEqSkMR2BmFTu1HmuhzjJNFZWxFHuXAEPByAHo+Po81havGB4FM9j3bpMyoQuk1IDB8OkSGDfqeqmRZlFpbOkdzoAOxje5DNZSZlXZRFV3sEsLWIjRAyvFWvGoy20HcznAzCDAUOdhoRvlVLDBoOIbDIrTRMTGe9klhYrYzLr1q1Sfs9xOQC0JACq1kUeF1Xiua270QPnjGelRZq1ayP1zmhp0YKRUD6jZe+XcruLhRKvXRfQpQYdJW8qHNgOUKfD/hmt0LUNDqIowz3UJYhMBHtxaEbNul+KaQaDmwFPWF08Trg8BNuLoySCRCpTlyaIVKTbogiRLI7S3MVlzuUyWX0iNLvF5CfwiKLkqbc6sbmNyIQumaJyF7gPdVoQvmSKSk/6HiL0essTwGNtiLwPeHqr8k9v1VJrYAz3oN2ITASeCtZu405vEckbnPxwxUbkIXC5AsXW2wRMZMQRbi4iD7hEpOECoGFqp8ubc4lMptmC81tMggJXOK5o29xIZELXTFG5CzyIWrQF57eY5KTvIEKuV7IBD7Uh8j7g+a3KO79VxFJrYAynl2xMJgI/pZdsY8xvMY1gcCMMlm5MHgLHO6J0YzKaVLoxiUjDBkLDXcqcc4lMJt1CE1xUggKXOKp0KzZ3EhWhi6ao3AUeRC3dQhNcVHLSdxAh1yfdkIfaEHkf8GmWnja0TrolUmtgDPcg3YhMBH4KlW6jnGbJ5GxwzsOVGpGHwM/iSi1wmiWTy7QajUhEGh8QGqkzPZ1ziUym0ULnWVIJCnzfuBptcytREbpqispd4DvUGi10niWVnPQdRMj1ajTgoTZE3hMPbNXRH7gYdrorczNMTFXHcXaH4d5HtrSAd93Hb/PIltYGOWaDUUa2tBiNCCOALziyZdrPdx7le12D4I0KftntZ3Y15+vvzK7fab/87vJXrme7/MevL388s//os9nyF0mSdnr6TfdsX9mV8Xr29T9+/O9fzD437tWNaJm0m/ZqUfznVnC/u1oLy9/YlsX2x75Z/uo2tNfLDz83T/bx6oCF1Yr7x+Uvlj87Xv5g1nUw2hMWrr/d/YQPbn7T6jvt+mwJ3ay27q/t5Fn79U9XY2XwxNkKzme3tn5bxD9b/mxWxP8hLVeEfQNm2tUBzgvgAtrfV6iFCM4GCHRxYMBMC1LSXw9AzEwVOZu953qIkwyYlXEbI71yVoscjOZjD5ip8YLBPDRgJkD6aABSMIqLEoA70xYmySvf6QWnA8CD4Vc+UmbSuqzrqPaNlKkRGyFidEbEhfN8AE4wLKhzo+D9XmrUYKQYc4pMjXXgFJkA5eUAlJKwplkHSdmdwxFVTtfQ6IFzxsbKOi9at1AZF9qrAWjB+CYaG3NhXCgxHm4BpG4/8abiRkYV5biHEgiRiWAbEM3lxymBEDkbnDOeF7t4nHB5CLYx8QwuVAIhcpm2BEIkIt1+BWhkZe4iMucSOYwSCJOgwPeJMqDeEsjmTNoidNAwlbvAd6hlfrAEwiQnfQcRcr0lEOChNkTeBzwUVrf/41VpnrML/PbAOO5BpRGZCDwVqtLGHQtjkjc4+eFyjchD4HJxudbfW0xkNK1oIxKRBgyERll7VRuRyWSqLTQXRiUo8IXjqrZyE+C9ZzSdkrkLXIhatYXmwqjkpC8hQq5XtQEPtSHyPuC5sLr94FVtnjk5vz0wjntQbUQmAk+lV22jTIYRjWBwIwxXb0QeAtc7pnojMppWvRGJSAMHQMNkzvLknEtkMvEWnAxjEhS4xHHF22b+uwgN9VO5CzyIWrwFJ8OY5KTvIEKuV7wBD7Uh8j7gu73qKPeKt9LThe23B8ZxevHGZCLwVKh4o9zuxbSBwW0wWLsxeQg8r0C7eVtdmVQ4os17hCaTijRkAESy2tdoOOdymU65ha74ojIUOMRRpVu5mS0qQwNjVO4CB6KWbsErvqjspC8iwq5PuyFPtSHybv/v91cl02+ExdmfPX/659/8kz922EKlzXIX0U6UpW6idjSuNOkuUd/gmB+uRG9tZ8eceN/S491dawHzgqrqJ3YCx84izZYfX//dqtXsXtd+9rJVVa/sXNFv7t2+zqnVWy5anZpKvzLXk7vjI/3shrnIZnH6pc7nZfe6j8Z+LO3HuvtYJfaj/dvK/m1l/7ayf1vbv60zryfVss/l7L3Nt07KZ5bymaV8ZimfWcpnlvKZpXxmKZ9ZymeW8pmlfOalfDaAspFTRjt4LeNzy/jcMj63jM8t43PL+NwyPreMzy3jc8v43DI+9zI+H8AYf4H1saJj3ljmjWXeWOaNZd5Y5o1l3ljmjWXeWOaNZd54mTd65neaynuYy5b2laV7ZeleWbpXlu6VpXtl6V5ZuleW7pWle2XpXnnpXg2giwdCUWO6ZbuwbBeW7cKyXVi2C8t2YdkuLNuFZbuwbBeW7cLLdqFka9f1NzbR//dCcmDMSfLce9HJzf1bPhq596FhaJVSIPLkiW/pAe8GzIFj5Le1QBfvl+91U7Xtf+2Xb+aOtxKhu8/xjd1zebfTCi5m9/XMdoMhczhci9GIMAL4lj9Y/nz50+XPu3n8f7P81+UPl79Y/rL9wj8s//vyn1aT3h9YRfbmpsns1cxWLrtJ/3euv9f9K/tds6SO4jRK47S7BPTH3RPrZr1fXX/H7pOtp6hfd3tl/3f77z+xY9bfWv3aX9iBg4/tD+u+7fpb7YPvRN/7yzfdPPZmiSxfzoo4/p32v80I++zqOK2/tPzsy/fazzKz+Sxff5Yn68+M/VrkeiQn+kcCjt7h21SBfn4tRnDQTrL/5B/J1oLc1SlDR7J99UAtvknmsdPctJ7buKA/HAAdDIrygew0NI+thgtGRemFn2W2vfCzVTOeTYxHA4CD0VGUS+6avO4QRKVzjZwOwA7Gv/5M8O4+WRVnnlVyNgCwEQKGl4q14tEWmiMZ02IGo4V6TzLvYqN3hkMNGwwgskntPDSorYY6cFD7zmK4uOU33g75jcsBoCWxT7Msut5m78Jo9MA5c9tJkXZb606wVwPAglFQmB3b9bGF5UhxNXit2jfli/hFXB8nRfWk2xl/cVzXWXJcPasf50+z50WWPl1R8ma/f/R43E4Fb0rZ5cC5jCdK0JUnB3hJcmUXk7e4THYlQugJgUn0TbrlSJ+7dKvrWPxg9T8fdbmbzbDe7RKp6++0H1bdCjaZmjkbke5z7WFwe+BprYvHCZeHoOI4Ti5I5MLpWXARecAlIi2UAjT8eSWRx2TdCj35J5OiwDGK8qfedoV8U9jOQ+0KTO4C58FKDZj0pK8hQq+3XwF4rA2R95Qn3ObeSzxvtgnc9Oqi2qW3/7qEEvCu9zjAuoSSWY4xG6cuocRoRBgBfL91dQlzty4R28qDy9InekuDG0jjSEwlRnC3SCAdQ+UGJUjJlgsA0Zn8z/Xwpqk2xIlvY/bhAOhgqBu72qCFC8Y6cbXB3Ko2eE+YeTQAOBjzRGp51+RFnNUem58OgA4GNXmxocqSQKlBC9cI4cLrxNrwaAvNUWrQYgYjhT6f8O8oXwyADQaPMUsNWqiMUoO5VWrwOo3LAaAlcU+zLJIsDVYalLhJlYY0LwKFBi1WMADKCw3maAvLUWjQ4LUpxovq+ZOiSo/zsk67lPbpcZXE6boF/1mR1Y9XlLzpbCCl16a0/kJDIeOJEtxDoYHIRLCfhmbFYKGhuzfjHVtkyLoiQ74uMvzApsyf2As3bMa1qjokzh3V+1zrGNw6eNbq4nHC5SHYORwnJyRymbbsQCQi3e8EaHjzSyKN6aoO4TyUSVHgJUV5VG/VodhsTxehqgOTu8B3sLIEJj3pW4jQ6606AI+1IfKeturgdEqdQPOcvnZDr96lt/+qgxIwuAOD6itG1UHJLMeYjVN1UGI0IowAvt+6qkN+t+qQFOt5h6S0n7mMfqI3OritNI7YVGIE95AEIjJUgFCClGzEABBzF7y5Ht40BQhTtmm+s+3s4QDoYNQbuwChhQuGPXEBorxVgPAelvpoAHAw/ImE893pgbSqosK5vE8HYAcDnLwCkSRxFShBaPEaIV54pVgjHm2hOUoQWsxgrNAnF2keSi60sMHwMWYJQguVUYIob5UgvG7jcgBoSeTTLIukqItQCUKJm1SCKIrUg/VqAFYwBMpLEOXRFpajBKHBazOpZ0WdlE+edl11jw9l1iHzlyAqGU+U4B5KEEQmgs01NEXWlSCqdQniF6urva//Zl18SJ1v3n2uXQxuFzx5dfE44fIQbCCOkw8SuUxbfCASkW57AjRyF405l8Z0xYdwDsqkKPCPohyqt/hQbXapq1Dxgcld4DtY+QGTnvQtROj1Fh+Ax9oQeU9bfHA6pU6a1SF6ZbxLb//FByVgcPcFVVaM4oOSWY4xG6f4oMRoRBgBfL91xYfM3Ck+ZEVo5EFpaXAXaRyFqcQIbhkJlGOo4qAEKdl3ASCmLnhzPbxDqDhooYOhbuyKgxYuGOvEFYf6VsXBe8PHowHAwZgnUsu7JjdJnkeZc3WfDoAOBjV5wcGYPFBv0MI1QrjwOrE2PNpCc9QbtJjBSKHOJ0wczCe0sMHgMWa9QQuVUW+ob9UbvE7jcgBoSdzTLIskjr03pzd63Jx6g39A6moAVDD+ycsN9dEWlqPcoMF7sOUG//HCVSzjiRKcvtzAZCLYTkOT4snKDUy7GNwueLrq4nHC5SHYMhwlGWRymbTcwCQi3egEaPgSSyaNAyk3UCkK/KMogeorN1Txel969ZmL+ymZu8B3kNIDKj3pW4jQ6ys3II+1IfKettxgXPQ6aZYE6SW79PZebtACBrdeUGVFKDdomeUYs1HKDVqMRoQRwPdbV27oTlgyO7MO1XrWIQ0VHrQ2B7eTxtGaSozg3pFAQwYKD1qQkg0YAKJXHyrhHUDhQQ0dDHojFx7UcMGoJy08VMm28FB5r6d8NAA4GP1EullWeFBDB8PbyIUHNVwjhAuvE2vDoy20u4UHNWYwUqgzizzYyKSGDQaPEQsPaqiEwsPGabwdchqXA0BL4p5mWVR5qO6ghb2HuoMaKhj+xHWHdm1sYd2tO6jwHmzdwfjrDqmMJ0pwD3UHIhPBvhqaHU9XdyDaxeB2wfNWF48TLg/B3uE4uSCRy7R1ByIR6Y4nQMObVxJpHErdgUlR4B9F+VNv3SHdbFCnoboDk7vAd7CyAyY96VuI0OutOwCPtSHynrbu4HxjO2mWBemlu/T2X3dQAgZ3XlBlxag7KJnlGLNx6g5KjEaEEcD3W1d3yB11h3hzxtLmdul0+1kVqkUonwO4wzSO/lRiBLeTBLoyVItQgpTsySAQjQvfXI/vEIoRWuhgJBy7GKGFC4ZCcTHi1jXTVeiaaTVwMCSKxPSuybPKVG1Adxr9dAB2MOjJqxF5YkygHKHFa4R44ZVijXi0heYoR2gxg8FCnXBkVTDh0MIG48eY5QgtVEY54tYt0363cTkAtCT0aZaFKf1XDDZ63Jx6RJFmqf/qBzVWMATKCxL2jmm3q1go8R5sQaLwFyRyGU+U4B4KEkQmu/og9ITAtHm6ggTRLga3C57QuniccHkINhXHSQiJXKYtSBCJSLdCERrGxWPO5XEoFQkmRYGDFCVRvRWJzaXEVeiuaSp3gfNgJQhMetLXEKHXW5EAHmtD5D1tRcJ59menzUyQXrZLb/8VCSXgXe9xgBUJJbMcYzZORUKJ0YgwAvh+KysS+c5d0+m6+hBnm8+2N0Fs/jYxmyrFpoZhTKheoXxK4BbUOPJUiRHcbxLIzlC9QglSsmkDQHS3l8/1+KapV+SmdebGBf3hAOhgnBy7XqGFCwZKcb3i1kXVVeiiajVwMGCKpPauycvKFL57F04HYAdDorxeUVVFaHxCi9cI8cIrxRrxaAvNUa/QYgaDhT4dMWkoHdHCBuPHmPUKLVRGveLWVdV+t3E5ALQk9GmWRZKkhTdPbfTAOQWLJEvrIjBCoQULBkF5xcJeVu12FgslXqv/TfkifhHXXU785FAqFqW/YlHIeKIE91CxIDIRbMihaTVYsXjT5VrLlzbnendWdFWLYl21WJUqnDuU97n2MLg98ETXxeOEy0Ow2ThOKkjkMm2lgkhEukUK0PCnlUQe01Uqwuknk6LAMYrSp95KxeYi4yp0PzWVu8B5sFIDJj3pa4jQ661UAI+1IfKetlJRueh1mix4S1mZ79Lbf6VCCRjceEElFaNSoWSWY8zGqVQoMRoRRgDfb12lInNUKvJNfSJYd1DaHNxKGkdsKjGC+0YCERmqOyhBSjZfAIhOVzzXwzuEsoMWOhj0xi47aOGCUU9cdrh1PXUVup5aDRyMfiLdfOfVq4vcd3/r6QDsYHyTlx3SNPHtIp4NwGuEeOGVYo14tIXmKDtoMYOxQp9b5MEuKC1sMHyMWXbQQmWUHW5dT+13G5cDQEsin2ZZpKU/52z0uDlVhyxLfVXKqwFYwRAoLzrY66ndrmKhxHuwRYfKX3QIXvF4lydKcA9FByITwd4amiHziw5EexjcHnjO6uJxwuUh2DccJw8kcpm26EAkIt3tBGh4c0oijUOpOTApCvyiKHfqrTls7i+uQtdSU7kLfAcrL2DSk76FCL3emgPwWBsi72lrDrWLXifJ6iA9s0tv/zUHJWBw1wVVVIyag5JZjjEbp+agxGhEGAF8v3U1h246ItupOZShSoPS0uDu0TgKU4kR3CoSKMdQpUEJUrLfAkDMXPDmenjTVBrCs7Ba6GCoG7vSoIULxjpxpeHWtdRV6FpqNXAw5onU8p0BhzIpotyZ85wOgA4GNXmhwX/g+9kAuEYIF14n1oZHW2iOOoMWMxgp9PlE6j1252IAbDB4jFln0EJl1BluXUvtdxqXA0BL4p5mWdTh05iUsDllhiTNi8BpTFqsYPyTlxnstdRuT7FQ4rW5EzTv31HyZrOBjF6b0XrLDHUs44kSnL7MwGQi2E5Dk2KwzDD8NCamXQxuFzxddfE44fIQbBmOkgwyuUxabmASkW50AjR8iSWTxnTlhmACSqUo8I+iBKqv3FBv7i+uQ9dSU7kLfAcpPaDSk76FCL2+cgPyWBsi72nLDYnzuXbaLAnyK3b57b3eoAUM7r2g0opQb9AyyzFmo9QbtBiNCCOA77eu3pA56g3be6nzQOVBa3NwP2kcsanECG4eCURkoPKgBSnZgQEgpi54cz28SSoPSZ7VUeG07MMB0MGoN3LlQQ0XjHrSykN9617qOnQvtRo4GP1EwvmOyauyjtxbBKcDoIPhTV55CN5LrYZrhHDhdWJteLSFdrfyoMYMRgp9apGEpqfVsMHgMWLlQQ2VUHmob91L7XcalwNAS+KeZlkU/gsJGz1sTuUheC+1GioY/sSFh9reS+12FAsl3g7w4+fVi+JF9uy4elK/6HLbJ8dV/OLJcRyb2BRVldTmJkR689pAbq/Obf2Vh1RGFGW4h8oDkYlgZw1Nj8WVh7SrPKTeykPibGi4z7WLwe2CJ64uHidcHoLdw3GSQSKXaSsPRCLSPU+AhjexJNKYrPLQk4AyKQr8oyiB6q08bG4wrkMXU1O5C3wHKz1g0pO+hQi93soD8FgbIu+JKw9ebZYF+ZW7/PZfeVACBvdeUGnFqDwomeUYs3EqD0qMRoQRwPdbV3lIHZWHuqs3fGn58eq2h81dEEm9qUhsvpZtboDINndXZ5ubIrIsVLlQPjNwP2ocsarECG4+CURoqHKhBCnZwQEgZs7Gj7ke3yGULrTQwbA5dulCCxcMm+LSxa1brOvQLdZq4GD4FCnvO6WApEqNZ42cDsAOBkh57aKuS99xUmcD8BohXnilWCMebaE5ihdazGCw0GcncWgMWw0bjB9jFi+0UBnFi1u3WPvdxuUA0JLQp1kWLTT/fH6jB84pXyR5bXzX3lwNAAsGQXkBw95j7XYWCyXewy1geHLOLknOZURRhnsoYBCZ7EqE0CMCs+zpChhEuxjcLnj+6+JxwuUh2IQcJyckcpm2gEEkIt06BWj480sij0OpYDApChykKI/qrWBsbjyuQxdZU7kLnAcrR2DSk76GCL3e</t>
  </si>
  <si>
    <t>CgbwWBsi7/b/fv8//adbkd8r1v7s+dM//+af/LHDGAqt5lSjnUgzAZ6lgc9s8oOV6K91McOJ9i092t2FFjAtqLF+ZjfL37Qi6qPlaxfaTh6Zr8z1mO84Pj/oYX6vWZx+qXNkxb3TJMkyr6PT8sjlPLy5oRP8mQV/5gV/NgC8kYPHc8UW+7nFfu7Ffj4AO77q9d6149BYDo2XQ6PncGdHoYeDbOFcWeBXXuBXA4Dj3ly4wdDiXljcCy/uhRK3XTXfmDIq+TcPiiB+eLZv5LjkL7Ar8eLvKBqZ/rWrtLbp/pvle3cKuDb7X20BvNd9m63X2hr78rX98iamtd/gYtpFtcJGNSXfyaNa2UW1OLYfM/vRxrm47j4mxn6suo9pYj/m9qP9V1nsjYVa9pPEwrKLhS3lM0v5zFI+s5TPLOUzS/nMUj6zlM8s5TMv5bMBlI2cssgZnlvG55bxuWV8bhmfW8bnlvG5ZXxuGZ9bxueW8bmX8fkAxvg7PTzull3cbZk3lnljmTeWeWOZN5Z5Y5k3lnljmTde5o2eOT9al120buleWbpXlu6VpXtl6V5ZuleW7pWle2XpXnnpXg2gi8dGXYwvuxjfsl1YtgvLdmHZLizbhWW7sGwXlu3Csl142S6UbDu6N76rI/17IYUwXg9e5uto6wRC6J6L0lTeh4ahVaqDriLiAvyWHjDYQ4DKg5+1emAV8V9ef3/WbSRfv9vG+5fd/7Z/1X72eSHwctZ+87utUHi9/KQVCdfftq1c377+/s0f2++2lYYPWkXxsv2sqym86qoHVoL8Ztb1dbVC413b1NXJjo9WX3ZrkG984xv/r9nqd1//dWQ7AGfFPdO1hX3isut9vV13QzG1AVCJ0YgwAvg2DYD/4y/+y6xr/jte/mT5X4+TVVdfXEWxsV1999oHFCV513j34+WP2o//cP09KyTf6xr8ukdt//fVbPl+VyJqV8VKbto1sbumPl3/xefXjv0JH67WW9dx+NftD22f9/KjWfeXH9vvfOemn/CmN/STboldf7ddYL+5N9uVrC9ns/tfS0z7Es6S42x2/bc3XYTO7ZkT/UMBmzbwas7yk9QF8Wt6iGCDhqBIE2rwU4KUdDkAELM4i2qnIed6jJM0+RUmip3AHw4ADkZleYtfkdaBFj8tXDAsi1v8bt3AWIduYFQDB8OzKJm98/bVZRFHle9gZDV2MAT2p6J3ASdJu6oLJ+KzAYiNEDG8VqwZj7bQHOmgFjMYL9QFPK/7uBgAGowgsha/Os8CLX5aqIwWv1s3MPrdxuUA0JLgp1kUIZfR6HFzOvzSqijzKjLOVXw1AC0YBIXZuV0fW1iOFFuDtwNcFVX6tHxWHj/Jyvg4L7rz957mT46zOovrF/Xjx9nzm9Xuzb7/6PGYLX6rj94cPHSfkYMnStCVpwd4SXJ1F5O3uEwEDSxoEv+POxl1m0P9/fKf7CjXPx8vf9T9T/uHH7Sf/fIPupTaxfo+l7XBWePpq4vHCZeHoAVHkPF9tHzfxeVrXC6U/r3Yc4XfAy4Xae8QwKQ0Ue0MmHMulem6+OIkKpx9ig/JDAU+UJQp9TbxbS7mq0P3LVK5CzyIOgfwP9kLMjvpe4iwCz7VC+ypNkTeVqs9iU2dxNXz46J4+vw4f2yK41Zzm+OndZo/z5/GT6onN/52Uq3m1NCdVqulxsAI7kGrEZkI/BSq1f6bq8Jya9e8q8P8warwsfwXu939F+1/f9n+963VX3ejG7ZYs2re+Nnyh8sfHdvB/R+0Mu8/2y39X96bZbFPVdzn2szgNhuu9Ig8BH56HKVH5EJRet5JDSIRaXhBaJikjpyxcs7lMpnOKz2FkIdkfgLvOa7Kqzd6wHuN2SmZu8B7qFWe77lekLlJX0KEW6/GA55pQ+Q93UlTmV+1JTeFNje9uvTvfGJoJWoM6nJRAwbLaKjo+p+ty0Vt1xyz6xhdLmqMRoQRwCfscrENI11HSWo/Zu3HW90jnOaX1cOeLd/r/uJmpXYr5U4Xtm1qudd9yGb2x9iV9+ms65y59b32wK7lzRlan61Xv0X9qf03Leruh7Svr+vpneifHljeFEhmXzuMGiJYzBQoYX87jBqkpCIIQMyqvI5yZ4Vqrge5734YPXAwfo/bD6OHCwZwYT9Mi2fTD9M1Fnv7YfTAwUAu0v936sUmTus0MrkL/OkA8GC0lDfEpHmaZEkRFZkL8tkAyEYIGV4t1o5HW2g7mM8HYAZDhjpPCnTE6EGDQWS8jhg91PE7YraO4+2Q47gcAFoS/zSLIug0Gj1wTktMVmRJXebRzRznDtyrAXDBQCjtielWyBbWDt6FEu/B1llSX09MEicynijByessVCaCnUI05T+EOgvVZga3GZ4qu3iccHkIdkoFSaO3zkLlMmWdhUpEusWL0Gh/SRllxsVmzmVzAJUWLj+B/xRlWj2VlpbUza78zWcu7qdk7gL/oc4g/JUWLjfpa4hw66m0QM+0IfI+3M7n1F+XSaXGwAjuQeURmQi8FKryxul8prI2OOvhOo3IQ+Bnx9FpRC4UnebvfKZykcYIgEldpFHmntabc8lMptRCvc9chgIvOK5WSzdxPXAFG5e7wIeotVqo95nLTvomIux61RrwVBsi72n7Ypzlkk5/ZUF69S69/ffFKAGD5TRUPv3P1xejtGuO2XWcvhglRiPCCOAT9sWkvae/XP9l+7Q/6fpRupNahC0w1+9E6y6Y3Z6X1Q7sr7v1sPzV9q6CV/cGHhoTddu6b1ardfmx63Gd6B8XWNUUaGV/I4wSIljDxCVwsBFGCVJSCAQgFkWUeNtglBD33wajBQ6G67HbYLRwwXgtboPJbrXBBG5+0wMH47ZI8O+aPM/iNm1zru3TAdDB0ChvgsmTIo0j98VIZwMAGyFgeKVYKx5toe1gPh+AGQwW6qQo2AKjBQ2GjzFbYLRQGS0w2a0WmMC9b3rQksinWRQBh9HoYXMaYIo0z9qEyrkwrgaABQOgvP0lO9rC2sG7UOI92MKI99z2JM5lPFGCeyiMEJnsqoPQEwIz+7EKI0TWBmeN57QuHidcHoJNTUGyFyiMELlMXhghcpFuxwJMkiIyudOnz7lcDqQuwmQocIKiNKm3LpJvdtADF7txuQtciDoFCNdFmOykLyLCrrcuAjzVhsj7cHuVM38Xi5EaAyO4B7FGZCLwU6hYO4xeZaLNDG6z4VKPyEPgp8eRekQuFKnn7VUmEpGGF4BGlsVRZVxc5lwuk+m8UKcyk5/Ae46r8sxGD5iQymNyF3gPtcoLdSozuUlfQoRbr8YDnmlD5G3v7r23iQqddJvwJqTcRbdTcUWAblnEu3Qn6oUp/L0wSsC7rmRoL4ztBHj/pvXgvU3zi+tqxF8sf7T8+xtB9vn+mNXX/sv6b8PNKkriOUZ8nGYVJUYjwqjEd6LHBxbcBCrO352hhAiW1wTiLNSdoQQpqVEBEJ3w5np4k3RmxJ5Oh4cDcIOxQ96YUdY+uF8fABcMHuLGjOJWY0YRaszQAgeDiEiLouvjdABuMAbIuzJ8YM8GgDVCsPASsRY82kLbwXw+ADMYIPRCPfYcx3QxADQYMmQdGX6P8fYAqIyOjOJWR4bXW1wOAC2JdppF4TN0o8fMacfwAb0aABQMefJWjOJoC2sH70KJ10rIF1VcvHgWH79I4xfH+dOiPq6e1fXx0+fP87jIXjyO8+l39z0jB11eWMp4ogT3sLtPZCLYn0ITy7utGN0fbeN8l1h+u+s97yYkrr/XjUL8ePkDu3H/w+VP2v/++Wbb/9HFsUlmyx+4LHKfaxGDW2R4NkfkIdh9E2R9gb17IhfK3n0cdULtLpcHXC7SnUOEiYvGnEtjsp37qooqb7rJJChwjaJ0KbjNa0lttnm9dy+ekrkLnIc6I/A+2AsyOekbiJALPtQL7KE2RN5WwT01z5/VcVUfP3luzHH+5HnVfu+T7Dh+kVbF4/TZkyePzTemV3De/oxKagyM4B4UHJGJwE2hCu6/LT/rejO6ecJ1YcDTnfGrbtzVdmKwuzWIFjS4BYcrPiIPgdMeR/ERuVAUXx4ZF5UHXCrScAMQ8Qo+Io3JBF+SRqVX8DEJCjzpuIKv2miDwC2NXO4C36EWfN4He0EmJ30DEXK9gg94qA2R97QHlZjoD1wEWxGXeA4+TkxVx3Ge7BLce3uGFjBYWUM12PTtGVriOUZ8lPYMLUYjwgjg646KbCXr5y/Ksbq5tfst3fyr9gsfrlXz6kiX1UNov/2Xnab+Snctze+2r25yL2n/Iv3f7F03v5vm8b1q5mmyONEbAizzCfShtw9ECxEs6uGyL9QHogUpqYwBELOqrtwdbnM9xkmaQYoyMrUL+MMBwMFgNXI3iBouGKtC3SA40EcDgIIxSqRud5GnRZbXaVQ564+nA8CDcUbeApLFZV1mhb8RRA3ZCCGjZV4XzvMBOMGooFb+rZMonN7tYgBoME7Imj+SpDL+7g811oHdHwKUlwNQSoKaZhm0rqGoyqisXMAbPXBOz0deJHUR5/7ODzVcMLyJOj9cGBdKjAdbKzDtf95EM5UxRSlOXy1gMhHscaGZ6gFWC5gWNLgF8XTSxeOEy0Ow4yfIBv3VAiaXiasFTCrSvUqASFKavBXkLjJzLpkpawbuhseHZIICfyrKqvpqBsnmHOwkdLo5lbvAg6gzh+7Bli5yF2Ry0vcQIddXM0AeakPkfbhtviZK/cIvl5oDo7gH4UdkInBUqPCboNGXaRGDW2S4kCPyELjhcYQckQtFyAUafZlcpBEEYGKqPCqdOmfO5TKZkAt1+1IJCvzjuEJuc3BXEjqOjcpd4EHUQi7U7UslJ30NEXK9Qg54qA2Rd3dSx71VZX7CEzqcjqkTaMZN86bHxb9PiqGVCK/Pt4DkLsBv6QGD5TVUXylbQOyXXi0/vdlk+8f2b358r9tI+8flz1ZfS0NdIEruOcZ9nC4QJUYjwqjEd6LHB5bhBCrO35yhhAgW3XBxFmzOUIKU1LEAiE54cz28SfoyAod0qHGD4UPellFkgdtT1HDB+CE9pCMx20M6Eu9BXI8GAAfjiEiHouvjdABuMAbIOzQCh3SowRohWHiJWAsebaHtYD4fgBkMEGqRnvnux7gYABoMGbI+Db/HeHsA1IFtGneWwsUtb/F2yFtcDgAtiXaaRRE4pEOLmdOwETikQw0UDHmiVo3ftZY72sLawbtQ4j3Y3XtPs32XGoYPI9FnwPcm37snMhHsTaG55RR790SLGNwiw7M5Ig/Bzpsg6wvs3RO5TL53T+Qi3TREmLhozLk0DmPbnklQ4BpF6VLvtn2x2eH1nrx2SuYucB7qjCC4bc8kJ30DEXK92/bAQ22IvA+38bbwHtJxc7mwwBgYwT0oOCITgZtCFdwhtt0SLWhwCw5XfEQeAqc9juIjcqEovsTfdkukIg03ABGv4CPSmEzwhQ7poBIUeNJxBd/mAK8kdCoblbvAd6gFX+iQDio56RuIkOsVfMBDbYi8pz2kw7mz30m40BkkdeXfHMXQSqQZ2J+hBAzW1VAFtp/+DCX3HOM+Tn+GEqMRYQTwjXpKhzMDOtGzBYt5AhXo7/ZQQgRLdxJxF+j2UIKU1L8AiHXaeksXxLke4iQdH1kS5c46y8MBwMGINHbLhxYuGJLELR/VrZYP73FejwYAB0OTSNLeGb+v6qyKYufiPh2AHQwt8rYPU1VlEnv06NkAxEaIGF4r1oxHW2g7mM8HYAbDhVr4d+7DuTQuBoAGA4is96M2VWS8vR9aqIzej+pW74fXbVwOAC2JfZpF0boM0+pwZ2d3o8fN6f+oqiwuiujm/ssdtFcD0IJBUN4EUh1tYe3gXSjxHmwJofQ3gdQynijBPZQQiEwEG19oAnuIJQSiBQ1uQTzFdPE44fIQbAMKksdACYHIZeoSApGKdAMTIZJVSVQ7ycy5ZKYsJPhP7mASFPhTUdbVW0ioN3vOdaiQwOQu8CDqfCJ4cgeTnPQ9RMj1FhKAh9oQeR9u72/p7RxJY6kxMILTyz4mE4GbQmXfBL2/TIsY3CKDZRyTh8AJjyLjmFwoMi7Q+8vkIo0fAJNWx0WJV8cxyUym40IdwFSCAgc5qo5L43XIX33m4n5K5i5wIWodF+oAppKTvocIuT4dhzzUhsj75uCO7rlOeHCHcwOyU2hJgGZZpLs0J2sMcSaMb+kBg9U3VGApG0Ocd7d0W2nX371+p5VoH3WbddfvXn+r/exVf6eI1hg5ZoxROkW0GI0II4DPbk7+dPnzzqz/ZvmvrdLtNO9Pl/+w/O/Lf5rZ5/KB3QN9c/1XVhm/mrXP4eXyV91fXX+v+1f2u2ZJHcVplMZp4W41+bB9iN+1Wrv9Kdff+fxDb1fIaqF80P6w5Ufdb2jl+EfX797ZmN3tWbn/tfRed3NMbj/W3cfUuIx+ojc6WIEUiFVvw4oWIlhvxDVoqGFFC1JStAMg1nXpdohzPcRpGlZMVPgaVtTAwUgpb1gxue+GkK8PgAuGSmnDSppsG1bSJNCwogYOhkyR5L67QEyaRyZ3YT8dgB2McIqGlTwvqjoqfA0rasRGiBheK9aMR1toO5jPB2AGw4U6MWndh7vUfzEANBhAZA0rVRI4rEQNldCwsnEbb4fcxuUA0JLYp1oUeV2YqHJmNI0eN6lhJSnjLI9y59K4GoAWDILihpV2fWxh7eBdKPF2gJ88efr88YusPm4d6NPjvKxeHD8uYnOcJ0+qZ8mTx88yc/MAvBlxYHdAmxV7G1bSVMYTJbiHygWRiWBjDk2sx6hcLP9l+c9tzv3T9uMvu+/5/7d/+MXs0UWwnEE0k8HNhKezLh4nXB6CvUhBhhgoZxC5TF7OIHKRbqMCTJK89tznN+dymayaUcdR6tQQD8kEBU5TlFr1VjM2V4+koftkqNwFHkSdNASrGUxy0tcQIddbzQAeakPkbbVdlpr8Sf7k+fHjpyY7zh+n9fHjZ2l2XJfpk+elefI0zZ98Y3pt5+1KyaTGwAjuQdsRmQjcFKrt9tmMPPvSW/NT5+txn2tHg9txuPgj8hC47nHEH5ELRfx5iqwPuFSkQQchUtYmKpxk5lwyk4m/JI1SX0sylaDAq44r/rKNTshC4o/JXeBB1OIv1JJMJSd9DxFyveIPeKgNkfe0Z5vULnqdnMsD9OrqDr39t7AoAYP1OFSNHUgLi9IYOWaMcVpYlBiNCCOAb9PC8j/+4r90D+WXx8ufLP/rcbLqS4mrKDa2L+Ve+0SiJM+i2ezmMXdy+eOvtM/oTrtKq6hftc/nld1z7bZVP2kfeKvI2y+1T//79o/ODpbZ8tfd013+qvvTx60sf2f5qv3F3V7th6ul1LXS/HX76z7oOl1m3c/52P7Qd6ya/6t1e8wn7Yr5Vovs1fI30Wz59+umF7vD2wJpf0r7Sbo6rMX1hE70TwgsYAoErb/fRQkRLFdKdGqg30UJUlLzAyAWRZQ4o/hcD3H//S5a4GBYHbvfRQsXjKvifpf8Vr+L98q9RwOAg/FVpMt3TZ5mphUJziVyOgA6GA3l7S5ZkaRVVDmd2tkAwEYIGF4p1opHW2g7mM8HYAaDhTp3CXa7aEGD4WPMbhctVEa3S36r28XrNC4HgJZEPs2iSLPW1u69ikYPm9PsYvKkzqKbdHMH7NUAsGAAlPe65EdbWDt4F0q8B1sPqf29LkbGEyW4h3oIkYlg5w7NwA+3HkK0o8HtiCfGLh4nXB6C3UxB+hiohxC5TF0PIVKR7sMiRNoInLhPMJlzyRxGPYRJUOBVRXlXbz3EbLbOvTc2npK5CzyIOqcI1kOY5KTvIUKutx4CPNSGyPtwG51rfzNMITUGRnAP4o/IROCmUPG3t0ZnopkMbqbh2o7IQ+CZx9F2RC4UbRdqdCZykQYVgEkd1W7lM+dSmUzaBfucmQQFPnNcabe54i8N3dtI5S5wIGppF+xzZpKTvoUIuV5pBzzUhsh72laXxPlcO7VWBvllu/z23+uiBAzW4lCxdSC9Lkpj5Jgxxul1UWI0IowAPmGvi4lsq8vmab2eJcfL37Su4riTz69nWfe/60uCnI0wfeevLN/rulFWy+Rlt3DutsXc/1piD2fJZraH5uYSqK4d5ta32uNl2s/e7zZpP+s2b7vvtEfNfGr/Tfvruh/SvlmuZ3Sif0ZgAVMgaf3dLkqIYLkSV6rBbhclSEnND4CYVXkclcYFcq4Huf9+Fy1wMLaO3e+ihQvGVnG/S3mr38V7deGjAcDBGCsS53dev6woizpKvB0vWvBgTJR3vKRxXcZ57bl+5mwAZCOEDK8Wa8ejLbQdzOcDMIMhQ53EBHtetKDBIDJmz4sWKqPnpbzV8+J1HJcDQEvin2ZRJFleJFWUOjv+Gz1wTtdL1opPU+aR+zC+qwFwwUAo73spj7awdvAulHgPtvSRxP7Gl/DtS3eIogz3UPsgMhHs46Hp+N5qH0QzGdxMeBLs4nHC5SHYuhQkioHaB5HL5LUPIhfprivAxJRFq8yd7ZpzLpnDqH4wCQq8pijB6q1+VJuNcu91lKdk7gIXok4cgtUPJjnpe4iQ661+AA+1IfI+3K7mVt15O1tqqTUwhntQd0QmAj+FqrvDbWsm2tHgdhwu/4g8BL57HPlH5EKRf4G2ZiIVadQBiBR1kkWZcZGZc8lMpv6Cbc1MggKvOq7621xSmIZunqRyF3gQtfoLtjUzyUnfQ4Rcr/oDHmpD5D1x74tvty6Lg/zyXX57733RAgbrcqgcO4zeF60xcswYo/S+aDEaEUYAn7D3pXTfQ9TXzzLopJZ7s91zYV7Ouq4V074Ss+Q42/TauGx9orc1WJAUaFNvD4sWIlh+lEhOfw+LFqSkhgdAzPLAkYFajHtvYVEDB0PkyC0sarhgiJS2sGTxtoUl8162+GgAcDBUijT2Xa2ZxXVUOKP86QDsYGSTd7AkVVXmiWff+2wAYiNEDK8Va8ajLbQdzOcDMIPxQp2JhBpY1KDBCDJiA4saKqGBZeM23g65jcsBoCXBT7MokjRJWj/tfAEbPW5O/0paZUmSRLVTBl0NQAsGQXH7Srs+trB28C6UeA+3wJF421ey0F1MDqIow+kLHEwmgq04NKM+2AIH044GtyOe6Lp4nHB5CLYnBUmkv8DB5DJxgYNJRbqxChAp0jRK3ad7zblkDqLAQSUo8Kqi5KuvwJEl673wzHt55SmZu8CDqNOKUIGDSk76HiLk+gocyENtiLwPuHk58ba3ZKnUGhjDPag/IhOBn0LV376al5lmMriZhos7Ig+Bax5H3BG5UMRdoHmZyUUaVQAmptWpxukc51wuk4m7UO8ylaDAaY4r7jaXGWahGyqp3AUeRC3uQr3LVHLS1xAh1yvugIfaEHm3//f7/+mWqPGqtz97/vTPv/knf+ywhUq8eXVbFiBaFv5pQBiuRJJtO1mceN/S491dawHzgsLrX5evbUvC6m6YVzN7ZMavug6E6+/d7J152lp2zulwMe0EVvaVuZ7vHa/pJzzMaTaL0y91XjC/130su495bD9m9mPRfTSp/Vh1H4vEfrTfWdrvKe33lHX3sbLfWRn70X5/bb+/zr3+V2uhXG4hbxXDaZYza5Yza5Yza5Yza5Yza5Yza5Yza5Yza5Yza5Yza5Yza5Yza5Yza5Yza5Yza5Yza5Yzr1nOBpjFyM2Cl0taq5xbq5xbq5xbq5xbq5xbq5xbq5xbq5xbq5xbq5xbq5xbq5xbq5xbq5xbq5xbq5xbq5x7rXI+wCq4/9CHqs46jbVOY63TWOs01jqNtU5jrdNY6zTWOo21TmOt01jrNNY6jbVOY63TWOs01jqN1zqN3jp3KoE91pG9RlfWJFfWJFfWJFfWJFfWJFfWJFfWJFfWJFfWJFfWJFfWJFfWJFfWJFfWJFfWJFfWJFdek1wNMAkez4UVx9YiC2uRhbXIwlpkYS2ysBZZWIssrEUW1iILa5GFtcjCWmRhLbKwFllYiyysRRbWIguvRRZKi9za/OiUw++FlM+YDbypv1yZB2kY74PF0CpVT0j5KAHvCoGB/bs/tn2db5YfdXrHnkBm+zHvCKDbvbvb7153+37unLLVN703S2/u17v+vssE9/Um2I301K5dJUYjwqjEd6LHB3YuCfax/J2uSohgnxK+PRXsdFWClDT7ABCd8OZ6eJM0ucaezq+HA3CDUUTe45oXeaDHVQsXDCPiHtdb1xJmoWsJ1cDBcCJKKtH1cToANxgD+lM9FOzZALBGCBZeItaCR1tojgxJixkMEOptyqRIo7h2ob4YgBqMGbLeVr/LeHsAVEZv660LCf3u4nIAaEm406wK39vX6DFz+lp9QK8GAAVjnjDBtMtiC8uRAWrwWg35ooqLF8/i4xdp/OI4f1rUx9Wzuj5++vx5HhfZi8dxfvM+epPDP3o8blNDGgU6Wo2MJ0rQlUYGeElSSReTt7hMBOU5NMcco6fh0cVxsH2BaBGDW2R4OkfkISg+CtK+QPsCkcvk7QtELtK6KcLERWPOpTFZ54K3wP2QTFDgGkX5Um/nwubmuSx0nSCVu8B5qFOCYOcCk5z0DUTI9XYuAA+1IfK2Cs5UxmTxi2fH8bPn5jhP6/T4ydMyPq5eVM+fPCuq508fm29Mr+C83Q2F1BgYwT0oOCITgZtCFdyPbu/3v2eP/Ph0+ea4/Z/X7Vc/u5Fxr9u/WE8bXX3zD//w3//pN//d4xv9dvnVR7M6jrPVny4uz782O1lcns9S5wt/n2shg1sIV3QP/v2f/5/P/3R28ad/8kfP//z5H/7ZDeWkmB3PWin78kb+2lGsz9VPPmjV7/dvXejyevlx11bSTW697Oony/ej2Wz5Izvq9e3rb6/6UH7dHZZhb3r5TVeQ+cz+uE1Tyle67/+J07QnXNMK4sQ4IpPIhSQyMxeVB1wq0giHEHHRmHNpTKYxkzQpIuMdfmJSFLjvcVXm5hK8LHSzIZW7wHuoVWZem6j2ykwmO+lLiLDrlZnAU22IvKc83i31C8cyQK+u/FuyGFqJIAS7Q5SAwXIeqvv22h2iNEGOmWCc7hAlRiPCqMR3oscHFv8ECs7fHaKECFb6cGEW7A5RgpSUywCIXsmlhLf37hAtbjCKjN0dooULhhFxd8itS/yy0CV+auBgOBHpUHR9nA7ADcaAcbtDtGCNECy8RKwFj7bQdjCfD8AMBgi1SA93h2hRgzFjzO4QLVRGd8itq/v87uJyAGhJuNOsilB3iBLz9N0hWqBgzJN3h9j7+twuYqHEe7C1hcAAQfh6G30GfG/y2gKRiWBzCs0x91FbIFrI4BYant4ReQi24gRpYGAjn8hl6o18IhXpHiJCxEVjzqVxKBv5TIoCXylKoHo38jf3uWWhS/qo3AXeQ50jhDfymeykLyHCrncjH3iqDZH34Xb8Brb9a6kxMIJ70HREJgI/hWq6KTp+iRYxuEWGazgiD4EXHkfDEbmQNJy/45fIRRo/ECYuGnMujclEXLDjl0lQ4BrHlXCbS9my0E17VO4C56GWcMGOXyY56RuIkOtVcMBDbYi8p23FcCbHX+1ONwnSK3bp7b0VQwsYrJ2hkmqfrRhaE+SYCUZpxdBiNCKMSnwnenxgpU2g37ytGFqIYFkNl2WhVgwtSEltCoDo01taePtuxVDjBqPIyK0YarhgGJG2YuS3LqPLQ5fRqYGD4UQkQ9H1cToANxgDRm3FUIM1QrDwErEWPNpC28F8PgAzGCDUGj3YiqFGDcaMEVsx1FAJrRj5rUvo/O7icgBoSbjTrIpAK4YW8+StGGqgYMwTt2Lk9u45t4tYKPEe7LZ95m3FyMNXsdzhiRKcftueyUSwN4XmmBNs2zMtYnCLDE/niDwEO2+CtM+/bc/kMvW2PZOLdNMQYeKiMefSOIhteypBgWsU5Ut92/b55qqxPHR/HJW7wHmoU4LQtj2VnPQNRMj1bdsjD7Uh8j7cZlr/NSR5KjUGRnAPCo7IROCmUAW3h2ZapoUMbqHhio7IQ+CUx1F0RC4kReesFz7gUpGGE4SIi8acS2MyQRdupqVSFPjKcSXd5oKxPHRrHJW7wHuoJV2wmZbKTvoSIux6NR3wVBsi72lbMXIXvU6lZUF65S69/bdiKAGDtTNUZO21FUNpghwzwTitGEqMRoRRie9Ejw+stAkUnL8VQwkRLKvhwizYiqEEKalNARC9kksJb++tGFrcYBQZuxVDCxcMI+JWjOxWK0YWasXQAgfDiUiHouvjdABuMAaM24qhBWuEYOElYi14tIW2g/l8AGYwQKhFergVQ4sajBljtmJooTJaMbJbrRhed3E5ALQk3GlWRagVQ4l5+lYMLVAw5slbMbKjLawdvAsl3oPdyM/9rRi5jCdKcA8b+UQmu4Ig9ITAHHMfG/lECxncQsPTOyIPwVacIA0MbOQTuUy9kU+kIt1DRIi4aMy5NA5lI59JUeArRQlU70Z+vtny9d6Md0rmLvAe6hwhvJHPZCd9CRF2vRv5wFNtiLwPt7029zdnGKkxMIJ70HREJgI/hWq6KdpriRYxuEWGazgiD4EXHkfDEbmQNJy/vZbIRRo/ECYuGnMujclEXLC9lklQ4BrHlXCbK9Py0D14VO4C56GWcMH2WiY56RuIkOtVcMBDbYi8p23FMNEfuAh2qqx0E0xMVcexiXcJ7r8ZQwkYrJ6homqvzRhKE+SYCcZpxlBiNCKMAL6uef7eLJtd/21r7JfLXy9fR7NW3r5efvaV2f2vJe0ffrb7YH69/FX3dD5evl49Q7vtuXzVfdP197p77q6/f29mpfTH13/XPnd7t97rVlL/urtJz35zd0Peq+6Jdwuhk98fWPH90uruV/dmN7/uM/v439z8w5t/9N5s+aHdYO1+QPvr1r/2zfL95ZvPL5uXX1ldy/dB91e3BH77a1/ZP65+qP13b1Y39a1RdByuv9sSfLf7F93/tpjaz7qvdvf6dexaVKuf96XlZ+3fvp51oDpS19+xv/T18pP11X9fjlwL4US/EMCipkAq+7telBDBCiaugINdL0qQkjIgADGr6srd2TfXY5yk9aWN2VHqrGI/HIAcjNtjN79o4YJhO9T8ggN9NAAoGK5FQv/O65aXeZmaqHSu59MB6MFIK295Saq4qkwZFd7GFy1kI4SMVrVdOM8H4ATjgjoLCje7aFGDoULW7FLURaDZRQt1YLMLDvJyAEhJVNOsgiJLqjqJCmetqtED53S4pGWSpVURuY/wuBoAFwxvoj4XF8aFEuPB1kFM+7/enNtz1KaPKUpxD5UQIhPBdh+atE9RCSFaxOAWwfNjF48TLg/BZqYgvQtUQohcdgN7gAueB4YqIUQu0n1YgImp8qh0BtE5l8thlEOYBAX+UZQl9ZZDNudJ56FDwqncBR5EnQgEyyFMctLXECHXWw4BHmpD5H24Tcqm/c8n5Izn8BW/OTCK0ws5JhOBo0KF3B7alJkWMriFBgs7Jg+BWx5F2DG5kIRd5qLygEtFGlAAIklS1JFxFlTmXDKTCbtwszKVosBjjirtzObMMRM6SI7KXeBD1NIu2KxMZSd9FRF2fdoOeaoNkfe0rS6FX61lQYLJLsG9t7poAYO1M1Rs7bPVRWuCHDPBKK0uWoxGhBHAF251Se92ujz493/+fz7/09nFn/7JHz3/8+d/+Gc3qjgpZu2j/InTQZ7o+YKVO4Ey9HZ0aCGCZTpc8IU6OrQgJbUvAGKdJm5VOtdD3H9Dhxo5GJ1GbuhQwwWD02gNHWqgYFAS6dk7KyKvTFJFpnKBPx0AHgwn8n6OPC3zqlUAvnYONWIjRDykeHs+ACcYFNRSP9jOoUYNxokR2znUUKds51CDlIQ01SrI6yzLPBsWjR44p52jyJM0zT3Vh6sBaMHYNkY3hwrjwRYBikA3hzEypijFPRQBiEwEW1poXrqPIgDRQga3EJ4SuniccHkINvAEqV6gCEDkMnURgEhFuvMIEEnLIsqc2mrO5XIoNQAmRYHDFOVMvTWAzWCkCU27UrkLXIg6MQjXAJjspG8iwq63BgA81YbI+3AbdYtQf0e4JdlhDoziHqQdkYnAU6HSboJGXaZFDG6R4VKOyEPgh8eRckQuJCnnbdRlcpFGEIBJklVRUjvJzLlkJhNzoU5dKkGBgxxXypWboF+GpByTu8CFqKVcqFOXSk76HiLkepUc8FAbIu9puzlKF71OmVVueqtzWeo7zSr77+VQAgbLZqiw2msvh9IEOWaCcXo5lBiNCKMS34keH1hmE6g4f++FEiJYU8PFWbD3QglSUqgCIDrhzfXwJum7CNwho8YNRpGxuy60cMEwIr1DxlTbO2RMFbhDRg0cDCciGYquj9MBuMEYIG/ACNwhowZrhGDhJWIteLSFtoP5fABmMECoNbrPzhcDMIMRY8wuDC3UgV0Yd1bCxS1n8XbIWVwOAC0JdmOuiUaPmdOQEbhBRg0UjHiiXozftZY72sLawbtQ4j3YzfvSe4OM8Uyq+niiBPewdU9kItiZQjPMKbbuiRYxuEWGJ3NEHoJ9N0HSF9i6J3KZfOueyEW6ZYgwcdGYc2kcxqY9k6DANYqypd5N+81JDCZ0vAaVu8B5qBOC4KY9k5z0DUTI9W7aAw+1IfI+3M7a0ntfzM0RlwJjYASnV3BMJgI3hSq4PfTVMi1kcAsNVnRMHgKnPIqiY3IhKbrMReUBl4o0nCBEXDTmXBqTCbpwSy2VosBXjirpingd/VefubifkrkLvIda0gVbaqnspC8hwq5P0yFPtSHynrYRo/I2yRapm+BNp0m2S3DvrRhawGDtDJVZ+2zF0Jogx0wwSiuGFqMRYQTw9dwgk31xhQz5ChntSgBrmgK17G160UIES5i4CA41vWhBSuqAAMS0TN2+ea6HOEnjSxY6cESNHIzbI7e+qOGCYXu0A0fUQMFwLVL6d962OK3LODK5C/zpAPBgoJX3uyRpkcWxZ+v1bABiI0SM1rRdOM8H4ASDgjoJCh44okYNxokRW13UUAe2uuAgLweAlIQ0zSrI8ySNPclwo8fNaW9Jqjo3iecQoqsBaMHQJupxcWFcKDEebFWkCpw3UuQypijFPdRFiEwEe31owr6PugjRQga3EJ4ru4+U/LfP/+yb/8cfz5IqnuXxLDGz49nyJ13GuMolu9z3c9nzB21W/P2ZzQrbpLZLjD/uMscu6Xxpk933vaki0WCCLVRBShkowBC5TF2AIVKR7v0CRCrfzW9zLpVDKcIwKQocsyg16y3C5Jvt+jxUhGFyF3gQdf4RLsIw2UlfRIRdbxEGeKoNkffhtkZXgXNNbpybwBwYxT1ISCITgadCJeQEzdFMixjcIrhkdPE44fIQ+OFxlByRC0nJeZujmVykEQRgksdR5VSlcy6VyaRcqEGaSlDgHscVcsUm5BchIcfkLnAgaiEXapCmkpO+hQi5Xh0HPNSGyHvaZprar8w843k3BPNdgvtvplECBqtzqLDaazON0gQ5ZoJxmmmUGI0II4Cvp5mmu23zi3YacjuNci2AlVOBYva30yghgmVSXAgH22mUICW1RwBiWmTuY7LmeogH0E6jRQ5G7rHbabRwwcA9XjuNFigYsEVSfxd5XZfGRLFzNZ8OwA5GWk03TZqZItBNo0VshIiHVM/PB+AEY4I6CQp302hRg2FizG4aLdRJu2m0ICURTbMKuluy2mTEuY/T6HGzumkyk5lAN40WLRjZRumm0WA82FJIHeimKT3jOT6mKMXpSyFMJoK9PjRjn6AUwrSIwS2CJ8cuHidcHoKdTEFi5y+FMLlMXQphcpFuwgJMsjoyxsllzuVyELUQKkGBfxQlSH21kHIzg1qGJoup3AUeRJ0GhGohVHLS1xAh11cLQR5qQ+R9uG3RdaCnpQw3gDvMgVHcg5AjMhE4KlTI7aEtmmkhg1sIF3bOrmgTp/kIndCz2fJH7aftP7n+9qr28Ov2D6uCx2+6gsdn9sd9uq4LfKX7/p84TXvCNa0gUoyjNYlcSFrTucXxgEtFGuMAImWbcjtPZp1zqUymNMMN1FSKAhc+rtZMN7IkDWlNJneBB1FrzWADNZWd9EVE2PWKTeCpNkTe0zbeJM7n2qnHzM3v5pQe/4gjBleiCrG+Gy1gsIyHir999t1oTZBjJhil70aL0YgwAviWP1j+fPnT5c878/6b5b8uf2i3U3+6/Iflf1/+06qr5YNWYn7seYLdv7LfNUvqKE6jNE6L6H+G029a+LcTGJdQL1oHN/tS+yNf2f6bmx3prs/mO18O6/doXGmuXEtgjVYgub19O1qIYEEWV9Khvh0tSEmVE4CY1kmUOg0512OcpHGnfendJ548HAAcDPwj9+2o4YKBX3oDVJltb4Aqs8ANUGrgoAAQpQ53Kw1dud65tk8HQAcDt6KNJzNJG8/iyoX4bABiI0QMLxVrxqMttB3M5wMwg+FCnV8lXb+is8XrYgBqMIKM2NKjhjqwpefOWri45TbeDrmNywGgJcFPsyrysqgzT37W6HFzWnw69VvVHg93NQAtGARFLT6/a813tIW1g3ehxNsBjtNnWfUiSY6fPImT4/xpVR4/NlV+/CRJkjqOqyLLXqwoeRP8wCaHOsn33gpV5jKiKMM9FImITHYlQugRgfsE8iKR3QZY5UOrz23i+rM2j/1xm7z+ss1mfzBrP/xLm8f+cJWd/nL5L7M0S+LjOK+PTZLFddISTeMkv3dTYkqcG7b3udY0uDXxdN5ZUBIlqvfCuSbRIIJNXEFOGigDEblMXQYiUpHuPgNEqjLKvAfpMLlMVgcK3IVM5Sdw0aJMrrcItDlvpQydokPlLvAf6iQlXARispO+hgi73iIQ8FQbIu/DbR1vtaRT5Hda0kitgTHcg5YkMhE4KlRLTtE5TrSIwS2C68GtEPzq/ePYmf6ccGkJvPI4qo7IhaTq/I3kRC7SeAIwybOo8B6qw+QymayrW7fv3Ax+SCYocJfj6jqzUQAmpOuY3AUeRK3rktin2C/I7KTvIcKuV9cBT7Uh8p64uce761cE+fknLjG4EgUGNvcoAYO1PVRo7bW5R2mCHDPBOM09SoxGhBHAx2ruaZeqo7vnVzet5x8BvTN203Vn51HbFfONP3Y9hxP9cwArnQK56m+MUUIEy5q4Cg02xihBSmqDAMQsj2LjgjjXQ5ykLyar8qjwbgdqkYNBc+zGGC1cMGiKG2OKW40x3iMCHw0ADgZPkey+22gS1yYqnLnT6QDsYNRTdMaYsq49Z1mcDQBshIDhpWKteLSFtoP5fABmMFzoc5NgY4wWNRhBxmyM0UJlNMYUtxpjvG7jcgBoSfDTrApjyjZpcC6LRg+b1BeTFbVvUvtqAFgwBMrbYoqjLawdvAsl3sMtZST+tphSRhRluIdSBpGJYG8OzbCnKGUQLWJwi+DJLFjKINISbEQKcsNAKYPIZfJSBpGLdAsVYGKixN31PedSOYxKBpOgwFuKUqreSka52fMuQ5UMJneBA9FnC8FKBpOd9DVE2PVWMoCn2hB5H+6ZOK2s83aoeE5x9FsDY7gHWUdkInBUqKyTdzsPPxKHaCGDWwiXeZ+rKaClg56mZaINBC59HE1I5ELShM5dzQdcKtJYBBDpWv7c8nbO5TKZJkzSrIiq3EXxIZmiwNmOqwqrjX6oQqqQyV3gQtSqMNy3zGQnfRMRdr2qEHiqDZH3xP0tXp1XB/mZXX77729RAgZLdKhM22t/i9IEOWaCcfpblBiNCCOAj9bf4jy95sP2X26fq/2Rm6Nj2u+zXSn2x39q+1Pe625jWp/QeP29L0/cFeN4dCf6RwfWOAUS198So4QIFjRx5RpsiVGClFQFEYh1GRXutoG5HuRkTTGmdiF/OAA5GGnHborRwgUjrbgppr7VFFOHmmK0wMGIK9LquyYvi7j1y6mz0nM6ADsYKuVNMXVSJr4unrMBgI0QMLxUrBWPttB2MJ8PwAwGDHVCE26K0aIGY8iYTTFaqIymmPpWU4zXbVwOAC0Jf5pVkaVZmUSptytGiZvTFZNkpSmzKDcutFcD0IJBUN4WUx9tYe3gXSjxHm79JPW2xdw0MsFEUYbT10+YTARbemhivof6CdNCBreQICceUj/xjlIwzSDY/xTkl/4SCpPLxCUUJhXpxi1AxLRyvnaGjzmXy4GUUKgUBf5WlJb1lVCqzbVEVeiuKSp3gQtRZxzBEgqVnfRNRNj1lVCQp9oQeR9wv3TqbaypEqk1MIZ7EIZEJgJHhQrDCfqlmRYxuEVwIYj1SzNpCbzyOMKOyIUk7Lz90kwu0ngCMEnrqMi9yo7IZTJlF2qYphIUuMtxdV2yUQBJSNcxuQs8iFrXBRumqeyk7yHCrlfXAU+1IfKeuDXGmTh3Si0N8it2+e29NUYLGCzUoUJrn60xWhPkmAlGaY3RYjQijAA+WmtMGjz6ZYyOl3ujdrxonwhYwBQIV2/HixYiWK3E9Wio40ULUlLyAyBmdZQnzvreXI9x/w0vauRg/By54UUNF4yf0oaXKt02vFTe+yofDQAOxlGRAr/z+pnE1FHmzDJOB2AHA6C84aWFVLXvo3NRnw0AbISA4aVirXi0hbaD+XwAZjBe6NOUUMOLGjUYQkZseFFDJTS8bNzG2yG3cTkAtCT6aVZFkZs2c3Au5kYPm9PvkpZ5lkepMyW7GgAWDIHidpd2dWxh7eBdKPEeblUj87e7ZDKiKMM9VDWITATbdGiyPUVVg2gRg1sEz2vBqgaRlmBPUpAcBqoaRC6TVzWIXKS7qQATE9XuHcQ5l8phFDWYBAXeUpRS9RY1ss32t/c6zFMyd4ED0WcLwaIGk530NUTY9RY1gKfaEHkfcBezp6LQybpcag2M4R5kHZGJwFGhsm4fXcxECxncQrjMG9TF7LDBCdcGApc+jiYkciFpQqeOesClIo1FAJEkiarUuLjMuVwm04Q9LcxMigJnO64q3NxzWIVur6RyF7gQtSoMtzAz2UnfRIRdryoEnmpD5D1xq4vzje10ngnyK3f57b/VRQl413v8Nre6KE2QYyYYp9VFidGIMAL4WK0u2QjXHNmr13cOdAlM2SlNCtYeBdLT36uihAgWGnFFGexVUYKUVOsAiFkZeTtVlAgPoFNFixwMf2N3qmjhguFP3KlibnWqeC9ffDQAOBgGRQL6zsuX53XrLJ2S43QAdjB+KTpVyrxOPTeQnA0AbISA4aVirXi0hbaD+XwAZjBaqLOMpGjVnbMydzEANRhAxuxU0UJldKqYW50qXrdxOQC0JPZpVkWRdPLKGVUaPWxSp0qRZr7bza4GgAVDoLxTxRxtYe3gXSjxHm5JI/d3qhQyoijDPZQ0iEwEu2xorryPkgbRQga3kCBN1SWLDvYnXPaCnUhBRhkoZhC5TF3MIFKRbqECRJLEI9TmXCqHUstgUhR4WVEq1lvLKDa73t57LU/J3AUeRJ1lhGsZTHbSFxFh11vLAJ5qQ+R9wI3Lub/DpZRaA2O4BzlIZCJwVKgcnKJxmWgRg1sEl38uHidcHgI3PI6QI3IhCTl/pzKRizSAAExMVBgnlTmXymRKLtipzCQocI/j6rjNzYZV6L5KKneBA1HrOO+DvSCTk76FCLleGQc81IbIe+KWFKdH6oRZ+OKlapff/ltSlIDBWhyqq/bakqI0QY6ZYJyWFCVGI8II4OO1pIx8/Ipky1FpXLDcKFCg/uYUJUSwtogLy2BzihKkpEAHQKziyFmMm+sRHkBzihY5GAjHbk7RwgUDobg5pbrVnOK9OfHRAOBgQBQp6TsrJElaR5k59+hPB2AHI5m8OSUrTVZGhbc5RQvYCAHDS8Va8WgLbQfz+QDMYLRQpxvh5hQtajCAjNmcooXKaE6pbjWneN3G5QDQktinWhVZksWRezU3etyc7hRTZHER5d7uFC1YMAbKu1Oqoy2sHbwLJd7DLUcYf3dKLSOKMtxDOYLIRLDfhqbNU5QjiBYxuEXwDNXF44TLQ7CbKEgGA+UIIpfJyxFELtKNUIBJd3la5uQy53I5jHoEk6DAP4qyqN56RL3ZuvZeDXlK5i7wIOoEIViPYJKTvoYIud56BPBQGyLvA+4yNt62kpuuI4E1MIbT6zgmE4GfQnXcHrqMmRYyuIVwXTfqlj+TvcCXj6IGmVxIatC5g/mAS0UahQAiae65kXnOpTKZFgx3GVMpCrzsqGqw3lwPWIcufaRyF3gQtRoMdhlT2UlfRIRdnxxEnmpD5D1xe0rh4tcJvPDlR/Uuv723p2gBg9U4VJ/tsz1Fa4IcM8Eo7SlajEaEEcDHak8x0az9OW9aGf6X3XP+uFXkXTvKp60+tz/n+juz5SfdXT7X321//G+6B9sumh995W5Li0u5mjjNZ19avt8tj+t3OzDL33x5V8mOeneQ9oGBRUyBrvW2vGghghVLXK6GWl60ICVlPwRiFhkXwrke4f5bXtTIweA6csuLGi4YXKUtL3WybXmpvTciPhoAHAyyInl+pyTcwotqZ5J1OgA6GBzlHS9F6l0jZwPwGiFeeKFYIx5toe1gPh+AGYwV6gwmeG+QGjUYPkZseFFDJTS8bJzG2yGncTkAtCTyaVZFmiaxJ7Ft9LA5/S515l0XVwOwgvFP3O7SLo4trB28CyXewy2TFN52lzqVEUUZ7qFMQmQi2MBD0/B9lEmIFjK4hQQZcF+ZBEk2w+fNM20i2PoUJJmB4gmRy9TFEyIV6Z4tQKSVycbFZM5lcii1EyZFgesVJWe9tZN0s8vuvXPylMxd4EDUmUe4dsJkJ30PEXa9tRPgqTZE3gfcEl34W2kyqTUwhnvQiEQmAkeFasQJWqKZFjG4RXBNiF0tyaQl8MrjyDoiF5Ks83ZIM7lI4wnAJI1i7zVCTCqTCbtQgzSVoMBbjivrNpcQ1qGrJancBQ5ELeuCV0tS2UlfQ4Rdr6wDnmpD5D1xS4yzUNAJtdzPr4jjeJff/ltilIDBah2qs/baEqM0QY6ZYJyWGCVGI8II4KO0xNi2lg+6zcLlx65zW24/2tA1l19qf037uzsx/uXZ8d1dyPe6lpdur9I2tbxZ/qb7efZvPmm/9nfXf939qf27789u//4ovH2pfDJgPVOgX/29L0qIYPESl6XB3hclSEkFEICYx967iLQID6D3RYscjKJj975o4YJRVNz7kt/qffFekfhoAHAwmop0+J2XzxQmjSpnvn46ADsYBuXNL0lVtYvaexeRGrARAoaXirXi0RbaDubzAZjBaKFPVoLdL1rUYAAZs/tFC5XR/ZLf6n7xuo3LAaAlsU+zKoqiMFHuXMyNHjan+yWtsrT030WkBguGQHn7S360hbWDd6HEe7iljdLf/mJkRFGGeyhtEJkINuvQlHuK0gbRIga3CJ7dgqUNIi3BzqQgNQyUNohcJi9tELlI91QBJkWU+HtWiFQOo7TBJCjwlqKUqre0YTab4N67J0/J3AUORJ8tBEsbTHbS1xBh11vaAJ5qQ+R9wF3Npb9jpZBaA2O4B1lHZCJwVKis20dXM9FCBrcQLvNcPE64PARueRxdR+RC0nWZi8oDLhVpPAGIJGmUOjOHOZfKZLKupxWZSVHgL8cVdptrBevQZZFU7gIPohZ24VZkJjvpi4iw6xV2wFNtiLzb//v9lbrLvxGWbn/2/Omff/NP/thhDIVyc765nWQr/TxNWRS7PH29K36wEjW2bl9xon1Lj3Z3oQVMCyqun3Ra6vqd5cvlr2+3KrzZnuXxkf2Ob1+/Y7fcPrr+y1Z//cbFqxNT5VfmenZ3PKSf3jAH2SxOv9R5vOreaZLGqf1oP09i+9F+Jcntx6L7mNqvp/brmf16XnYfi8R+zOxH+/XC2I/2XxX2Z5b2X1XdVzL7M7Nk9Xn3t5n9yZn9yVlqv57Zr2T2K1nh9dZaG+dyG3vLGE7DnlnDnlnDnlnDnlnDnlnDnlnDnlnDnlnDnlnDnlnDnlnDnlnDnlnDnlnDnlnDnlnDnlnDnlnDnlnDnlnDnlnDnlnDnlnDnlnDnlnDnlnDnlnDnnkNezbAsEZuWLzk0tr13Nr13Nr13Nr13Nr13Nr13Nr13Nr13Nr13Nr13Nr13Nr13Nr13Nr13Nr13Nr13Nr13Nr13Nr13Nr13Nr13Nr13Nr13Nr13Nr13Nr13Nr13Nr13GvX8wF2xX2ePrZ29m2sfRtr38bat7H2bax9G2vfxtq3sfZtrH0ba9/G2rex9m2sfRtr38bat7H2bax9G2vfxtq3sfZtrH0ba9/G2rex9m2sfRtr38bat/Hat9Hb905Bs8e+MmdwZY16ZY16ZY16ZY16ZY16ZY16ZY16ZY16ZY16ZY16ZY16ZY16ZY16ZY16ZY16ZY16ZY16ZY16ZY16ZY16ZY16ZY16ZY16ZY16ZY16ZY16ZY165TXq1QCj4hpIWHttbbqwNl1Ymy6sTRfWpgtr04W16cLadGFturA2XVibLqxNF9amC2vThbXpwtp0YW26sDZdWJsurE0X1qYLa9OFtenC2nRhbbqwNl1Ymy6sTRdemy6UNrWe4Bsbefl7Ib05Xrd07i/8hu4zKQv//SsYVpXW7CC74L6lhwu2dmnFpm2bfbU6qq3rbN1tll11Qb9efjhb/qD9Qtdi+1n736e2R/eVX4Uq2e5KI2pPtBKjEWFU4jvR4wN7vQTbhP7OYCVEsLEL3/0LdgYrQUq6owCITnhzPbxJ2oJ9dbqHA3CDwULeFJxkpg50BWvxggFD3BV86xLIOnQJpBo4GDpEiTy6QE4H4AaDQH9yjII9GwDWCMHCS8Ra8GgLzZHPaTGDEUK9Ddzq3CSqndMEFwNgg1FD1g4ccBpvD8DK6Ae+df2j32FcDgAtiXiadeF7/xo9Zk4zsA/o1QCgYNgTJqN2WWxhOXI9Dd4O8ItnL6qn8ePqODVlepzHRXVcP35cHz8v6+rFs/pF9eTFixUlbxr4R4/H7BjxZlddMljLWKL0XAljgJUkaXQxeYvLRFD+RPPJn11/y1YqXi9frc4cf6frEGn/2HX/fu8PXCTvc0kanOTwFI3IQ1CvFaRyXSnpkzaF75L3j67fcfH6GpcXpfvD6RcecIlIS84ADW+OSKQxXd9H7BNaD8kMBX5PlAz1tn1srv2rQ3c5UrkL3Ihe73uf7AWZnfQdRNj1tn0AT7Uh8rbqLH2al+ZpVh4/Ni+K9ntfPDuuqifVcZE9zdvvfFpW5ua9nlCdeZp505u1ITAFRm9ydUZlIvBSsDpr4/zrbrffsXt//TcedUYlaXCSQ9UZlYfArQrUmW+jnUqFI8g85+k+4HKRxgOAiUeTUWlMpsmqrIpi50bdQzJDgbcbU5O1pG6i981nLu6nZO4C56HWZP4ne0FmJ30HEXY9mgx6qg2Rt9Vkz4rycZU/rY6fZWn7vUmSHVepeXz8ojQvXjxOnjxPntz42gk1mXMqotNkofsxnKbA6O1BkxGZCLwUqsl+ZC/K6w4O+7ZXgBEZGZzRcAFG5CHwoQIBBm2PUXlx1JiLyAMuEWkYAGh4pRiRxmRSzN9qweUncHHjCrFkE7K9V3udkrkLnIhaiKV55t0c47KTvoEIu14hBjzVhsh7unN88yiNnAG8E1eZm15iqjqOzR16++1NVcMFG4xQZTRNb6qabY6xHaM3VY3RiDAC+LqX+N4sm13/7erBLF/bu6dfLz/7yuz+1+rZ8h8cZ+LaYvD2UbyeXf7J0z988Sd/fG9mL6V+J5o9+ua/++bje6tjcjvFZU8b+IG92Ppnn3vw3QED3XkD9qe/6irMs/v/n28+ffx//Mns9Hnrs/7dN5+2eBIzu99+9oeztKzb/K8DYxfNe+sLqT+zZeq/aJF9fP03t//Bo9/Nijhuf+4n91Zrzp5w0P73V+uTqwL/dPMvr99d3WC2+u412E83hxj/ZpbU199J8+7XxWb9j7pzjT9sP29/4cxqztf2kOr2p15/Z/uj/9La4p3Z9mzizm7by7d/tvx7e8Cw57Qp9VICm8QE4tq/u6mECDaECXSyv41YDVLSVAVAzHJ3mWWuRzhJJ3FV1p6WwIcDkIPhfYMc7gAL9hLr8YIBfoN3GNJHA5CCsV2UEtxZy3Fcm6goXNhPB2AHI/UGO7wq8iIvS++RwnrARggY7Q904TwfgBOMCepcKUnS1Ns4rIcNxglZ43ALp4qMcym8PQDrwMZhAcrLASglQU2zELIqj4sodXqGRo+b0y1c1GVSRKXTyFcDwILBTdQx7MK4UGI80JpH2n70JuZGxhMluIeqB5GJYEsQze2RqgeRkcEZ4bmxi8cJl4dgw1KQmIFVDyKvaaseRCLSPVeARijjIzI5iMIHk5/Ay4mynN7Ch9lskQdO+eVyF/gRtZgPFz6Y7KQvIcKut/ABPNWGyPtQu4LTUJmklBoDI7gHNUZkIvBTqBpT9gUTSRqc5HCBRuQhcKwCgebfOSdS4WiyQF8wkYs0IgBMMhPVToU551KZTJeFe4OZDAUeb1xlVm5ieBlSZkzuAgeiVmbh3mAmO+l7iLDrVWbAU22IvLtjeu+tBMlkh6ZlLpKd4gqfBnDn/uyJGlOc4e0tPVyweIXKJVVjSvvn152qaiXW9beWn6yO77XXJrx/b9bdnrXqKLj+fvcPXfzv6/nnGP9xWlWUGI0IoxLfiR4fWOsaRcUpIYJ1LZE68/c/KEFKSkUARG8PsBLeJM0PoS0uLW4wfGxww+WsKisDnQ9auGAE2cB1AL0T6K35Nqeodcewek9R0wMHY4lIiKLr43QAbjAGbHDD68N/ipoerBGChZeIteDRFtoO5vMBmMEAoVbpSVrFUe7dQNXCBoOGrBnC7zPeHgB1YC/EncVwcctfvB3yF5cDQEvinWZZ+A9RU2PmtEX4D1HTAwWDnqgl4net5Y62sHbwLpR4V+riSf60epIeP8/zp8f5szI7rh6nL46fPjPFi/hp8fRFNnV7ROY7RC2NwyeW3GGJ0tvDdjyRiWBzCs0vf7589bmO8+0dMMuPbi7Va3PQVzYD/dhu3f+VTT8/8t8DQzWBwU0wPH0j8hDstY2S5hGpkDbrvS0URCrSPUKAiDdp/H/Y+9deSZLrShT8Kwf9ieJJP/CHmT8E1AcyVazJUhWZPFFkhLtKIMLjMS2MRDUkCvNhIIBkkS01pG5SrwuBlEiR0r3dQA/uFIsssUgWyb8Q5y/cXzJmHpGRST/mZsu2x3YLnx52KyofkZlrbd9ue+293MwZaUw2p0+SXFj6S06KHmuhV3/kHNRX55Gu5WA1Xu4eiwe9BRi+tM+Z6fnehQg956QeuKwLRt5Tbh4VJnKf0m+RGSaXx3HaJxd4Qk+FC05VUAUVbEJP5S8w/heZ0FMxSi+MRHyv0/GBA5hLSDcqRHDY4iPJhif0VJA+EwsA4pDYosILPaEn4wbLxxk3PFmxTujJcMEKcoZrAGqa0Cfxywl9Mng411sjgIO1xEuBovnx9gjcYA0444bzwzKhJ4OVnmDhFOkiePsS2uMJPRkzWCDo8tw6oSfDBovGBSf0ZKgME/rzevF523pxPwK0T72jpIVlQk/FPPmEngwULHreE3qVFi9hPZ7Qk/Be6YR+8J2XaWI5NsnEEqU3/YSek4nHVArtLzkm9JwhkHgIxrdvjDw8hmwXafMYqUw8oeek4jsbBIgMNo2MNK5kQs9K0WMt9OqPXBP65HwOYGI73ZGVu8fiQW8BrBN6Vnq+dyFCzzWhRy7rgpH3lBN6aSKnRVhqJZf1yYWe0BPhglMVVEGFm9AT+QuM/2Um9ESM0gsjEd/rdHzgAOYi0o0IERy2+Egyy4SeCNJnYgFAHBRbRHjBJ/RU3GD5uPSEngoXrCDeE/r0lQl9apvQU4GDtcRLgaL58fYI3GANuOyEngpWeoKFU6SL4O1LaIYJPRUzWCDo8tw+oafCBovGJSf0VKgcE/r0lQn94HpxPwK0T72jpIVtQk/EPP2EngoULHr+E/r09iUsw4SegvdKJ/RyeEKf+bFE6QWY0DMy8ZhKof0ly4SeMQQSD8H49o2Rh8eQ7SJtHiOVqSf0jFR8Z4MAkcGmkZHGtUzoOSl6rIVe/ZFzQp+dR7mZbULPyd1j8aC3APYJPSc937sQoeec0AOXdcHIe8oJfW4ip0WYsJITfXKhJ/REuOBUBVVQ4Sb0RP4C43+ZCT0Ro/TCCOCzv5BJv0DpOw/vHX6kLsGvDj86vWLopIm//8rl+0if/Pjdw98c/uHwg5ssfvhmKR++mcXnVyF9rOT0vx9+8vCefk3Rh91bnd5Xv/jRTRHr1yv9Z/UP/rI7N/qD7tzIFy9qOsrrh7++iZ8IeXP/qbdukjgp9V/3fvdPf6CRmEL8Oj3E4AzpIuqTCBGcF/moSovJQATpM3QBIBoX52d0eJOYDJZ54ZsjoINF8NI+AxUuWAe9fQbxis8gbD4DFThYEb10dD/kRV6mAyny9gjoYDHztxpknKYWt4GKV3rihROlC+LtS2gGt4GKGawU9FbD7jZQYYPVw89tSFIph19fRMbKYTeIV+yGwWXjfgRon8pHyQvLkrGgw+ZxHAqZDR3b/84IrGAF9DcdxO1LWAbTgYL3Sk2HfNh0kH4sUXoBTAdGJh6DNrRlZjEdGEMg8RDgHamJx+u8PDzmhhdp+xipTG06MFLxHXcCRHLzjO8ZL5FrsR04KXqshl7tktN2OL8nJ7G9/YiVu8fyQe8F7LYDJz3f+xCh57QdgMu6YOQ9pe1QDL7QSLdqJnrHdwjkV7c1gAgXHLOgKiqc8UDkLzD+lzEeiBilF0YAn914yK/OeKjiJAeNB2KIwXHSRRQoESI4OvJRlhbjgQjSZ/yCQJSiMuvfZ3SM1+A+UKGDtfDS7gMVLlgMbe4DDvStEUDBMuglnx+lRFVmIi/ucmFC//YI9GAR8zcckrTKZTX0QvTPjoAsPSGjg0QTzs+NwAkWBnpvYfcZqLDBYnFRn4GKdaTP4IHyfgRKn8pGSgTr6rCgI+fxFpJKiLKSA6+AfGcEXLDEedkLJoxfIGK8UkuhUJ+DvezAKbtDPFGCAUwFRiYeYzS0HWYxFRhDIPEQ4N3m4f9QUVDN3Y1uDVUrqFtLTX2gRXqdl6LHwPAi3R4jlX6Rt1Dx6QoH/QZGKr5zToRIEYu7eLB5ZCRzLZ4DJ0WPxdKraXJ6Dudz5RPb6wJYuXssIfS+wO45cNLzvRcRek7PAbisC0beU3oOxjdTKZWWxmZyJ0Ml75ML7DhQ4YKjFlRiBXMcqPwFxv8ijgMVo/TCCOCzOw7JVVkOT3R6fHj4eZcV72ksNyqpPuz+QvXHbpZpnEVJfNp29Vi9UoMOjpouoUqpEMGxko/aHPYgqCB9JjUAxFQYo/iMDvAKDAgydLAwXtiAIMMFa6Pv9of0lRchpLYXIZCBg1XSS1v3Q57FVSnzu9IY9bdHgAdLnL8fkcaplEO6+LMjEEtPxHCydGG8fQntsTVBxgzWC3oLYrUmyLDBGnJJa4KMdaQ1YdoCkb7yToThpeN+BGif+kfJC+uysaAD5zEqsjgrs2R4GwQZLVgJvXyK17rw3b6E9dizIOG9Us+iHNwGkdpPHX7EEqU3vWPBycRjCIe20xyOBWcIJB4CvFs18Xidl4fHTPEiDSAjlYltCU4qvqNQgEia5+aR2jNeKldiSrBS9FgPvRonlymRno/ST21vSGDl7rGA0DsCqynBSs/3TkTouUwJ5LIuGHmr//3+k2OJ+z2bLLukOVGZSGpBlg6TlEUR90lOZE5IE9xP0+GCYxdUTZHMCaWkfnpz+LvDdw7fvTl8cJPcqO9r/fUz9QP1Bzpz4uPukQr9fx+pz4+Pv/yrh290vsW39Mz8+3po/cHDew/f7GbYeuKt/8Dgw/NP6UETWNAu42gQMUovjAC+w7eVVv7e4V/0NfsPh/9++MfDDw4/VL/wt4f/efiHm+6q/kTFW124k5r+8KazNX6kf+vhr/Sf6r51k1R3cXqXxml+d/P0M+ldZ3j8RqL0dfgpQ75z+GcF4l8P/xZ1Ovxrx80RJ29L/S1Jkt787pfXf7bfq7/ze+pvVH/Xi1Q6OR+d2fKX6vsfdOn3IvN+cPh+9Duf0T9Vf/GNyqr31Z/QBogG/1X1N71/k6RP5Mlz+eXRIDHkmvrRx50nY2gXut9S/6j6vv78mopPl7V5/PDNtDgBf3Kj/sKvdTg+7Owa/afUXaAwv6/vn17ma8dH41F/1Y+6YKle5kbE6m9UHzcnuDr8nbOjg6QvQBc59dd3UdYfH764xbQr+PDeo78xOf9lPSg/7zyiX5/Q6oZIP+b06n2vL1D/r8s1QPVxZ0r51+kpD84HL9JOECGCs0CfNsHiJxFB+szTAIhVXN4JE8RndIiTOEppld8lxj3cb45ADooZf0MpEYOHJf3uCLygoPF2lF55cUdqe3EHGTgobbwao8fNbRVnyV1hzO+3R4AHJYa/o5SkVVIIMTDN/uwIyNITMpwtXRxvX0IzWEpUzGDJIDeQaVKpUBsfnHg+AjZYRvwspTQZPD3p8yOwclhKr7zEY3jtuB8B2qcEUvIiqSoN4k4WJuQLOnIeTylRaPOkuDObNO+MgAtWQ39TqXuhh3nB+AIRb6cxW5ntyjSPdpt8F4n1Jo7KPI+jbbbfSrnbttn2dAUGpxeWSQ5tgjFsKmV+LFF6AUwlRiYeQ1R0DPJKQ3ujmlb9nOVHurE7zTv0b3z14ZuqS/6WfhrvL3Q7qFqvvz7+dpKe2i1TLJ7yxkLiscAnByYer/Py8BgO4+3gw18+fN3E5TO8XJjsJaMoeYOXiu9QGyGSlPFdZVznn/GSmcxgsrw9kpWfx8Lo1UQ53aXzayBS29s9WLl7LCDk5iAbOlj1OTM539sQIef0loCLumDk3am3qtjvZbXZROtqnenvZuq7uzhKyiQWicx35fqkayZUb8a1S6s34RsKjF4A9cbIxGORupB604Pufx/UbtIq3RgDIfFAjJdujDw8Vt7LSDdGLlNLN0YqvjUDIWKXboxkrkK6cfLzWBUvK93EucoPnnb/NjN3jwWELN3SYmCA/pyZnO9tiJBzSjfgoi4YeXfSbZtsk2Qrq6iV+yoSrZZ5ldhHYhMneRyn7V5M/TR3ZV6ItXSTvqHA6AWQboxMPBYpVLp9u9vt+uHDVyP1n1/oza9f0ros/6S50XrKS1DiBMdLMkYeHivqZSQZI5epJRkjFd9agBCxSzJGMpNJsvSuFCZ+bzLz81jtLivJzqebp7ZD61m5eywgdEk2cF2fM3PzvQsRbk5FBlzTBSPvoyJriyKv4jJaF7ttJHb7XbROtHpTX95m7Xq7T/bvTq3IjCmgFVnuHQqIXgBFxsjEY41CFdl39aOh+nHYm8PfHz56+Gb3IOovDz9++NrhR92RJD/pFJqMbWMzRsoSpzxeozHy8FhicY3WPcr747sb85X5DC8jJqVmPsD1DV4uvkUCYFLJ7K4cVGqMXCZTauIuNz4e9SYzP49V8LJKLT9X9dym1Di5eywjZKU2dF2fM3PzvQkRbk6lBlzTBSPv40kI62qbbvIkKtNMabk0k1GbVGW0q4o42bbbQordu1MrNeMyrJVa4RsKjF4ApcbIxGONQpXa97vtSp1S+063Xeq9h2/cHP6tvxfqdChCKvUuHv2smv68kwMa4SlvGCQehvHqjZGHx7Lrod6Gty8xUmGSbYOnITBS8S0YAJGqqu5ORolBtTFymUy12SxPTn4eK+JlVVtxrvCFTbVxcvdYPsiqLcllbjkLgZOe732I0HMKN+CyLhh5H3cblOtd2mZJtCvaNBJJto7WZVlFab7dClmU+2p72l4zoXDLTaHQwq30DQVGL4BwY2TisUzBwu2VoxD++kvnp9Te73aKv3/4QJ+Q8PDfHv6L3qB9Em/lJ9Pik/GTPD7+PBsWb4yhkHgoxos3Rh4eq6+HeHOO3hgZMWk4oxx9g5eKb+1AiMSVEjnGU+2f8ZKZTMRl8i4xKu43mQl6LI+XVXHludyXNhXHyd1jHSGruEzcJcbb8DkzOd/7ECHn1HDARV0w8j7apDshyiSOo3Xc6b19G7VVnEX7dbKNSyF3mVi/O7WGM85ftYarfEOB0Qug4RiZeCxSNA334hidF0cgvTiftHuWLT5qNxHrn1mUG2MAJB6A8cqNkYfHintJ5cbIiEW5ZcPKjZGKb8UAiKRVnN+Vg8qNkcxkyi0v75LB+RsnQY9F8bLK7fwmrdT2gjRW7h7rCFm5DV7Y58zkfO9DhJxTuQEXdcHI+2ibphu5X8syEnu5jkShVV6Sy6gSRZW22+16uz3FZkLlZly8lHLLYt9QYPSmV26cTDwWKVS5/UBV+w8PP+letPVRd7Cifq/W41MaBw8ndas9U6Ce8gZK4oEarfA4eXiszLjCs2xd4OTCou3Swa0LnFR8awpCJC6ru2zogThOMpNpu2KA35vM/DxWzYtKuyx+oQKywRcHvc3M3WMBIUu7oev6nJmb712IcHMpO+SaLhh5d8pO5JuNWLdVJLM4j4Ro46iN021UZJt1KrYbIfP23amVXWUKhVZ2luP2zaHA6AVQdoxMPNYoVNn9q9Jsv3DoOrp4Y4yFxGMxXrwx8vBYey8j3hi5sIi32Pwwxhu8VHzLBkBECnkXCxOXZ7xcJtNu8q4YGsux8vNYFy+r3c7vkslsrwhi5e6xfpC129B1fc7MzfcmRLg5tRtwTReMvI9nuK3362K93URpHotItPsyKtW/GWVpJVKRC1kWJ1UzoXYzT2a1eEt9Y4HxCyDeGJl4LFKoePsfetCm33nSKbTsifzkaTe0QYoxMpM4s/FSjJGHx1J6GSnGyIVFiiVGof8GLxPfIoDwkEKkZpfhGS+ZyaRYfJca+b3JzM9jlbusFEvPZXvwZQlvM3P3WD/IUmzouj5n5uZ7FyLcnFIMuKYLRt7HMVpW7uOsLaM4FTIShcij9T5ro0psK5EVedxm7buTSzHjc6taimW+scD4BZBijEw8FilvKaZf7Pgr/dG9AKF7Md/HZ3lmvm5PedlKnO14ecbIw2N5vYw8Y+TCIs/S4UkZIxXfyoAQyfJk4KSrZ7xkJtRnlfFivcnMz2Ppu6w+Ox+Nn9ned8DK3WMBGaHPzNf1OTM337sQ4ebUZ8A1XTDy1gLNprsu+Qrt4eGXGGaXx3HRZxf4HdpUuP1143+pd2hTgyawoF3kHdpUjNILI4CP6R3aibiGl2j/7eG7h7/9/78ne7r3ZFPTul/rGd+TTYXY7wFY35NNBdnXFSPfk12IwddkUxFO8ppspTruskHBTkUOCpZLvyabjBfULL6vyc7Ey9dkZ4NvX3hrBHBQvXh1PI82kKUyq+6kcTr79gjsoIggvCU7lkWVD78km4xYeiKGc6UL4+1LaD3MnxuBGawX5L5QVNXAcQrPR6AGS8gl35FNxlp6YEWS4fkrC8fnbQvH/QjQPuWPkhZZkWSqWZMm3As6bqY3ZMsyr+TwC7LJaME6+BWvxaIL3+1LWD28XyDivVJPKIkH35CdST+aKL8AnhAjE4/BKDrkGOsJMbKVOFu88zfxeJ2Xh8dIF2/1bJ4QI5epPSFGKr7TaIBIUmV3wriSP+PlchWWECc/j5XPq0FyWkLnF7xktpf2sHL3WD/I0t9mCXFy870JEW5OSwi4pgtG3tf69LSSZ8bxoZZnuW8sMH4B5BkjE49FylueAU9PMzKTOLPxUoyRh8dSehkpxsiFRYoNPz3NyMS3CCA80lwMPzzNyGVCJTb88DQnP49F7rJK7PwCl8z2Uh5W7h7LxwglNvzwNCc335sQ4eZUYsA1XTDyvtYzCJQSy0yx0ErMcs79gCqF+AVQYoxMPBYpVInxHkLAGAuJx2K8dmPk4bH4Xka7MXJh0W6WQwgYqfjWDYCIEHe5MFF5xktlMu1mO4OAk5/HsnhZ7XZ+h0tmezUPK3eP5YOs3WxnEHBy870HEW5O7QZc0wUj72s9GVRpN+PapbWb5Xx7cywwfgG0GyMTj0UK1W4BjwZlDJTEAzVe2DHy8FiZLyPsGLmwCDvL0aCMVHyLCkAkKZKBt5484+UymbKznQzKyc9j0byssju/2SWzva6HlbvH+kFWdraTQTm5+d6E</t>
  </si>
  <si>
    <t>CDensgOu6YKR97W+cVEpO2mKhVZ2lW8sMH4BlB0jE49FClV2nK9c5AyFxEMxXrsx8vBYe3Ht5nxxDycjFgU3/MpFTiq+xQMgUlYD9tQzXiqTCTjbCxdZCXosjpdVcOc3vGS21/awcvdYRcgKbvDCPmcm53sXIuScEg64qAtG3tf6wsVkwCNREk5YDro3xwLjN72E42TisUrRJJxz0Aa8cZEzABIPwGjhxsnDY8m9oHDjZMQi3IbfuMhJxbdkAERUuz78qmxOLpMpN9sLF1kJeqyJF1Vu4vwGF2F7Kw8rd49lhKzcbC9cZCXnexsi5FzKDbmoC0beR+XWFkVexWW0LnbbSOz2u2id7OIoEZt4m7Xr7T7Zvzu5cjN6bFq5WY65H4gFxC+AcmNk4rFKocrtu/oUHX1y0M3h7w8fPXyzO7Pnl4cfP3zt8KPD++pHP+nknIz1WTwmyk95KUuc8nitxsjDY5G9pFZjZMSi1ZK7WJq4vMHLxbdKAEyKctgm5aQymVYTd7lxNX+TmZ/HInhZqXZ+YYuwvYSHlbvHKkKWakPX9TkzN997EOHmVGrANV0w8u6U2m6v/pZt3kZJkpSRSPJNtN5sZCSyeLdTv7Yr01POT6nUjH2mVmqpbywwfgGUGiMTj0WKoNT0eY4fK7X21Yf3OmNUHyT5CX3uhz7149cP31Ky7eeH938LUG6MIZB4CMYrN0YeHmvuJZUbIyMm5TY4ZWOk4ls0ACI2e5STymTCLR048v5NZn4ea+Jlhdv59S7C9soeVu4eiwhZuA1d1+fM3HzvQYSbU7gB13TByPs4Yku2SbKVVdTKfRWJdhNHZSX2kdJ4ifrb03YvTkvtlMKtMsVCC7fMNxYYvwDCjZGJxyKFCrdvd3JMSbNI/afbftoJs/yTwjgRf8pLUOIEx8syRh4eKyouyyw7Dji5MAmyzETlDV4qvsUAIFLld8XgJI2RylUIMk5+HmvdZQXZ+X0uwvaOHlbuHssHiyDj5OZ7DyLcnIIMuKYLRt6nSdp6m2brfbRv262SbGkarZO2iOJNVpWbVOyy7HTdpxRkg6/0OR0z6REMjGAARcbIxGOVQhXZ3+n3sxxfFHJ8L4x+VYneLnreWHp6YUz3mpGP9OtiXuxL+ED9QvcqktPbXn6mNN15X4J+X8snkzSOP5lK88HmT3ljJfFYjRd3jDw8Vmdc3A2/WYWTCo+2MxF5g5eIb1UBaFje0sLJZDJhl2TFXWHsx99kZuixaF5W2omzDBh8T8LbzNw9Fg+ytBu+ss+Z2fnehgg7p7gDruqCkfdxN2krs12Z5tFuk+8isdZCUP210Tbbb6Xcbdtse7qvJxV3xqVYizvpGwyMYABxx8jEY51Cxd0r7+67Ofyz+ok+L+Q99ZMXAu7Dh68+fFMJvG89fOvm4S/0a/GUwPvrFwru9No5Uyye8sZC4rEYL94YeXisv7h4s03mGLnwqLfhyRwjFd/CARCxTuYYqUwm4OKB91O9yczPY1m8rHw7H6svbK9KYOXusXyQ5Vsm7zLjPficmZzvTYiQc6o34KIuGHkf35VQ7Pey2myidbXO9Hcz9V39QFyZxCKR+a5cn1TNpOrNuHpp9Zb7BgMjGEC9MTLxWKYupN70C3//fVC7Sat0YwyExAMxXrox8vBYey8j3Ri5TC3dGKn4Vg2AiFW6MVK5CunGyc9jTbysdDufwy9s71Zg5e6xfJClW5Le6Rf/Pib3nJmc702IkHNKN+CiLhh5a+1mk2QDL1ClybHBSVphZVf22Z1f94qB9dFYeYdWarTmc+Q+TYfbXziGYgsKqX/S2klvFzj8+033tPlJVSkJ9SvtX968ckLHzw/vn/TVR4ef3hz+7vCdw3dvDh/cJHpPgX6L6M9utBzT57F9pBTWh92hulqKfXj4+DeO4FWqTCm471tO4TUF7Sk9aAIL2kl0fekP/hTJShPG36FjlF4YAXyHbx/+5fC9w7/oa/YfDv/98I+HHxx+qH7hbw//8/APN91V/Ym2sc8nr3x4052k9yP9Ww9/pf9U962bpLqL07s0TvO7m6efSeXdzav6u8uUn72aJ786/PyUIt9R2vzbh389/FvUGeRHL/yDG/Wfjw6/Vn9LkqQ3v/vl9Z/t9+rv/J76G3+pHfNjLumz/XSi/Orwo4e/VN//oMu/7u9VWfS++oLexqLBflX9wfc7V13r+ifdqYADuaVfdXujG4XTSdC/7NB/rBuCD7u74Bcd0L/oiP38+Fs/7zbS6M+vaa9fA+gwPzpV2pQQr9MTol8mBxICV9gWZ5sIsS+eByD6COfYrMfeoIPsV2Tb67wRiMK8heUZHeEjtTv0MvoxSjfT5ypIE/I3RyAHS/0ZOf52d5GmA9r8d0fgBav9Ga8B6SM11sXv9qjGOmxDGuytEcDBuu/VLDza0yuUbM6NOfL2COhg9T1Dh3MkjZMqvTM/H//ZEYClJ2A4U7oo3r6E1sP8uRGYwWpBbqjSpBJ3sRH28xGwwQryn7zWjjTJsoG14/MjsJYeWJFseP7KuvF527pxPwK0T/Wj5EWWJFIOPOSyoONOwZL4Fa8FI4vTsrzLjZnxzgiwYBX8itdi0UXv9iWsHt4vEPF20hKyZDSlwZ7eMtcg9vV3g529/fj5RzRRfgFcFkYmHhNFdDjA+4wMYywkHgu8nzbxeJ2Xh8ekFG8DbUYLI5epjRZGKr4zXoRIeXcazxraSkYqV2G0cPLzWBa9eien0XJ+tYqwvS6HlbvH8kHuC6zPyHCS870JEXJOowW4qAtG3lf7jMzAsS5avFW+scD4BRBvjEw8VqkLibcxj8gwBkLigRiv3Bh5eCy9l1FujFymVm6MVHyLBkLEptwYqVyFcuPk57EmXla5nd+oImyvyWHl7rF8kJWb9REZTnK+NyFCzqncgIu6YOTdKbey2qTFPt1F2U7mkWhlGVVJsomKfSvlOi62u414d3LlZlyHlXKTsW8sMH7TKzdOJh6rFKrc/k6f2Nk9lfOr01MPJ832Q6XgvtE9tfDj41cOPzExfsrLWOKMR0s0Th4eaywu0dTl+rGJy2d4ubBItNg8kX+Dl4pvdQCIqIXO2J4+42UymUJL1Co+eDYUK0OP1e+iGk2e350ibS/EYeXusX7QNdrglX3OzM73NkTYuUQaclUXjLyv9rjOxHwAihZp9jPnDbHA+AUQaYxMPJYpVKT5H9fJSVDiBMdrMkYeHmsqrsksYzNOLiyabHhsxknFtxggRCxjM04qk4kyy3GdrPw81rrLSrLzS1Kk7cU3rNw9lg+yJLMc18nKzfceRLg5BRlwTReMvK/2xTcD+7q0IEt9Y4HxCyDIGJl4LFKoION48Q1nCCQegvGSjZGHx5qLSzbni284GTEJN+MI6g1eKr5FAyFS3MXGAviMl8pVCDdOfh5r4mWF2/klKdL24htW7h6LCItw4+Tmew8i3JzCDbimC0beV/tu6eTO2HRq4Zb5xgLjF0C4MTLxWKQIwo38bmlOyhKnPF6oMfLwWGMvKdQYGTEJtcF3S3Ny8a0SCBNxVxkd3Ge8VCZTapZ3S7Py81gEL6vUzm9PkbY34rBy91hFyErN8m5pVm6+9yDCzanUgGu6YOTdKbVkXW3TTZ5ESr3tI5FmMmqTqox2VREn23ZbSLF7d3KlZswBrdSEbywwfgGUGiMTj0UKVWrfP77mRiu173TH87z38I2bw7/1D+M5vQRHv9zm4Zt6G6j+vJMDGuEpbxgkHobx6o2Rh8e666HeBk8E4qTCJNsGH1ZjpOJbMRAi8i4ffFqNkcpkqs2yn4CVn8eCeFnVdn4tirS97IaVu8fqQVZtSS7zgUv7nJme722I0HMKN+CyLhh5Hw/yKNe7tM2SaFe0aSSSbB2ty7KK0ny7FbIo99X2dGrNlMKtNMVCCzfpGwuMXwDhxsjEY52ChdsrZ2/+9ZfOO0Df704wfF+/rfDhW51Ten5HYVp+Mi0+GT/J4+PPs2HxxhgKiYdivHhj5OGx/HqIN+fojZERk4Yb9EgZqfgWD4SIzSNlpDKZhsvkwEHMbzIT9FgcLyvizm9HkbZX3rBy91hFyCJu8MI+Zybnexci5JwSDrioC0beR5d0J0SZxHG0jju5t2+jtoqzaL9OtnEp5C4T63cnl3CVKRZawuW+scD4BZBwjEw8VimahNOa7NUTt08neP+s24IQH6WbiPXPLMKNMQASD8B44cbIw2PJvaRwY2TEItyyYeHGSMW3ZABEhLwTg8KNkcpkwi0v75LB6RsnQY8l8bLC7fxuFGl74Q0rd49VhCzcBi/sc2ZyvnchQs4p3ICLumDkfTRN043cr2UZib1cR6LQIi/JZVSJokrb7Xa93Z5iM6VwMyeBVm6FbzAwggGUGyMTj2UKVW4/UNX+w8NP9BbRzj39UCu4Ry8PsbwMx632TIF6yhsoiQdqvMJj5OGxNuMKz7bjlJELi7ZLh3ecMlLxrSoAkSy9y3MTlWe8VCbTdsVdZpThbzLz81gzLyvtirMKGHx1wtvM3D2WD7K0G7quz5m5+d6DCDensgOu6YKRd6fsRL7ZiHVbRTKL80iINo7aON1GRbZZp2K7ETJv351e2RnnslrZeR83jBEMoOwYmXisUqiy+1el2X7h0HV08cYYC4nHYrx4Y+ThsfpeRrwxcmERb7F5u9MbvFR8CwdApLyTgw/FMTKZTLvJu2JwLMfJz2NVvKx2O5+kL22vR2Dl7rF6kLXb0HV9zszN9xZEuDm1G3BNF4y8j29HWO/XxXq7idI8FpFo92VUJmkWZWklUpELWRYnTTOpdjMuXlq7Vb7BwAgG0G6MTDxWKVS7/Q89Z3t47/DrTqBlT+QnU2li9pSXmcSZjVdijDw81tLLKDFGLixKLDHq/Dd4mfhWAYBHKgYOo3zGS2UyJRbfpcbnl99k5uexxl1WiZ1Pxpe21x2wcvdYPchKbOi6Pmfm5nsPItycSgy4pgtG3scpWlbu46wtozgVMhKFyKP1PmujSmwrkRV53Gbtu9MrMaOboZRY7n2qMEZweiXGycRjlfJWYvqEtl/pj+7FonpWdvj4rM7M08+nvGwlzna0OuPk4bG+XkSdcXJhUWfp4JyMk4pvaQCIZPldZew1n/FSmVCeVcZL9SYzP4+F76LyLD+fiZ/b3nTAyt1j+Rghz8zX9TkzN997EOHmkmfINV0w8lb/+/0nx6rwezb5NfAae5r0Mq5KWndZDg+WRZH0WXYvsX/yWFMNgPXRU3mHVmq05nrwaTrc/voxFFtQNP2TfqGnPorj8O833fPkp1d9Hn6pny1XMuoVy1G/Qeq45fOjw09v1B/5uX4PqPrNjx7+ovszP9fHrt0cfqJE14cv/pqHv9K/9OvjiR+mWDylx0JgsThJqi/9wZ8iyWbC+Dt0jNILI4Dv8O3Dvxy+d/gXfSn+w+G/H/7x8IPDD9Uv/O3hfx7+4aa7WD/RHvLZIf7wptucqw9V+frDX+k/1X3rJqnu4vQujdP87ubpZ9Lk7ubw/e6cPP2HP7pRV1er6R8fftH9HZ/Qh+g9fOPhG/rnv3XTS5buK8e0+Lgzsj/s/s1fPPz1OZG6TPmwe8mFfiqx87DVz36pkurT6/3+D3c3n9r88Z+p8G5utq/p016e3Nx/6q2bKk7yJwpM9wdOiab+IvUX3BQ3Wjre3Ziu2Ov0K9avUgNXDBe4w6ejUCH2tesARFy3Jnex+cSFN+gg+xVxACSqSI1zz2d0eI+U5gC+kSpz8IwSMm6wup5xL/7oT55/2bTyPUoCUVUDeH93BF6wwJ7xGpA+EkJd/G6PQqjDNiR/3hoBHCy1XjIdTZC3R+AGy+IZN54gsaiyAcCfHQFYegKG06SL4u1LaD3MnxuBGawS5D6mTLKh3Hg+AjZYOf6T18KRpqK8k0asnx+BtfTAimTD81cWjc/bFo37EaB9qh4lL2ReJUOJsaDjTsFq+BW/BUMWWTWQGe+MAAuWwK94LRZd9G5fwurh/QIRrwa8z6q1rNIyypJkHyXJbhdVVSyibZLnyXoTt211KjaDPbRlnkDso80H3elOOvWjifIL4GAwMvEY5KHN+CvnYv5GD91rmD7qOiD9MprD36u27/s3f/paKvWh5jeLP/6zL28//cfrP9neLP7sP+3+5DN/8OWdKTRPeUMj8dDgfa+Jx+u8PDzmlRfpBhmpsLgdxgXkDV4ivnNWgMZgZ8lIY0KfY7gD5eTnsTx6NVBOn+P8xpLc9hYaVu4e6wZXf8BJz/cWROg5rQ7gsi4YeWur4xX9otXZdJZHZmKrhVpmZZv12U5ieQzoyk/T4YJzGFRl/fPh/cNPulfCfNBZGoef6o+PPY2Qbn/WRzd6Z71+3ETPtm/0jL3brfXhTfYkVX/nk5vu3/jFw397+IujYFParfvb9WT8p52u0xP3j/Qf/kX3z6lfutF/7xGCQnWam//MFNSn9KAKLKiX8U6IGKUXRiK+1+n4wBnQRbQhESI47/HQfDangAjSZ2YCQDTCe0aHF9wpoOIGixLBKUgTi1FAhQuWJW+jIHvFKBh8N8pbI4CDBcpL56L58fYI3GAN8DcKhsB+dgRY6QkWTpEugrcvoRlMAipmsECQmwBbB0DFDFYMP4dgeMH4/AioHAZB9opBMLhY3I8A7VPsLpkTCzpmHnNgCOg7I4CCFc/fGMhuX8IyGAMUvH/+50/+X1N1kMIEXHeQYhh4HsfVYKAxsBfvIIlwwQL9v2gHSQwqqB4u00ESMUovjER8r9PxgQLhIh0kESKoBy7UQRJB+hRVAGI6gPAZHWHwJpKKG6xLl24iqXDByuTdRIpXmsjB9zS9NQI4WKPYmkgqbrAM+DeRqdC3oaWTpCKWnojhPOnCePsSmqGTpGIGCwVLJ0nFDFYOz06yTCyPmlGhcnSS4pVOcnDFuB8B2qfoXTInFnTMPJ1klmfDK8U7I9CCtc+/nRS3L2EZ2kkK3inbSWkCrttJaQOexIOBxsBevJ0kwgVL9f+i7SQxqAIL6mXaSSJG6YURwMexmcvE+XU6Z1B5XKRFJUIEhcaFWlQiSJ9qDUAsy8z8ftRndIjBe1QqbrDYXbpHpcIFy513jypf6VEHX0T31gjgYOFj61GpuMHa4t+jJnFeZdVdOdijUhFLT8RwnnRhvH0JzdCjUjGDlYKlR6ViBkvHJXtUKlSOHlW+0qMOrhj3I0D7VL1L5sSCjpmnR03yWMTVwCm+74xAC9Y+/x5V3r6EZehRKXhPD9GeluNpH6I1HsShe9Z8mIgsCjkYeAwsrWcVwz0rES5YutGe1ffcENXXfOfwN0zHhxBDAqqCy3ScRIzSCyMR3+t0fGDNv0h3SIQIlvgLdYdEkD51EoA46F4S4QXvDKm4wZJC6AyLVFhaQypesKp4t4b5K63h4Ksu3xoBHKwvbK0hFTdYBPxbQ5tzSQUrPcHCKdJF8PYlNENXSMUMVghyV5hkg+chPB8BG6wano3h8KLx+RFYOTrD/JXOcHDBuB8B2qfiUfLC1hkSMfN0hjbjkgoULHv+TWF++xKWoSmk4NWAsV2YmtJgs/hH6wsfkJEPH5BheWugiSbKz9RWWmj5tJYmJp/mZdJXBLYLBHadkx6QwRgaiYdmfGfHyKNf2y08LtIBMlKZ9oAMRiK+u/MBGoPdJCONqzggg5Ofx/Lo1TQ9Ktv9AzLOb8bNbW87ZuXusW5w9QWc9HxvQYSe9bI+xy7rgpH3pM+fFXdfMvHT0qwy80tkWcVxMWyjYHB9JBc0zSfCBactqK66qmk+MSQCC8llpvlEjNILI4BPH2H55Ca7efivx6t3+Oju5vBDdUl+/ds3Tz+TlN2Z3r95OX/26sVUevl0AX+gkuC7UXdl1FW8OXxXXbWPlYb+qvrGw9eOWaFPBP8rfYn17938356/dfOZeyWxH947/Eg/lvar7jDvt96+idVS8qf/Uf3b3zn8kz5W/F8UtJ+qv+1D/ef1X/XilPEPFZoslvHDN5NMH/jdvez6o5vu99/v4P148HE24iUAx1EXkatEiODoyUOG2gwLIkif8Q0CMbuTJoTP6AiDexZU3GDpvLhnQcUL1k6bZ+GB9K0RSMGy6aW30Yx4ewRusLb5mxRplhZDgf7sCMDSEzA6gzTh/NwInGA14GpCqLDBCuFnTqSyzC3mBBXrSHPCA+X9CJQ+5YyUCEVeSosjQcTN40hkokqGnnt+ZwRYsLB5uRImjF8gYrxWJ6JQ/xlqeIuBM8mHiKIMp/ciOJl4DNvQnnlKL4IzNBIPDd6Xmni8zsvDY6Z4ieaOk8qkXgQnEd9BKEJjuFHkZHINdgQrP48V0qs9ctkRRfJibl0Mvo/lbWbuHksHUyfASs/3LkTouewI5LIuGHmfXk2qFcx0WwyM+zG1RkvNLE+mS95nOZEpYSxtn6bDBacrqMAab0r8nfqF794cPrhJ9Nvgf9ENv7tZtt4pr+fR3Rj6l6d5dvfLv3r4hh5Ca7n2/cP3TQF6Sg+QwAJ0EYuCilF6YSTie52OD5zYXETiESGC0xkP6WaZ31NB+gw8AIhDj4hQ4YUe3pNxgwWGMLzPCsvbOcl4wRrju+GgSF9uOCgG39jx1gjgYLXxEqtogrw9AjdYBPxn+ZYNB2Sw0hMsnCJdBG9fQns80ydjBisEWcmncZHfycwE+/kI2GDV8JvpWxaNz4/AOnKmb9pwcF4wPm9bMO5HgPapeJS8sGw4oGLmGe9bNhyQgYJlz2u0/1oXuduXsB6P+Ul4NeBtsk2SrayiVu6rSLSbOCorsY/EJk7yOE7bvTjdkIOto6WNJraPgxsOisyPJsovwJCfkYnHCAvtQb+tusOf6+eWIn1qmuoMf/kl3V/mnxTGO+gpL0GJExzfnzHy8Ji34X3cw1+aHyn8DC8Xlll9fFdIE5c3eLn4DgoRJiYaz3hpTDarTwcOfnqTmZ/HQufV/jhn9dl5qDv4apS3mbl7rB10hT9wXZ8zc/O9/xBuzkE9cE0XjLw7Nda2m916n1WRFGITiaLcR+s8lpFI2nKbtOttJk/39JRqzCg6tRoTvrHA+AVQY4xMPBYpVI393cNXH97rPIFfnY7K1T9VquyD7tHyr+lnxh/+ujsn9Wf6CfZvd6ep/uPhn9T//fOXTs7Avx7++fCdw/fU5w/1d/5P9ZMf3Lz1XCY3h2+bwvSUN0wSD9N4TcfIw2NdxjWdusY/NnH5DC8XJk03+AQGIxXfkoIQMdF4xktjMklXlhZNx0nQY7m8rKYT5/o/+JKCt5m5e6wdZE03eGGfM5PzvQMRck5RB1zUBSPvTtTt9lmeb/M2SpKkVN/IN9F6s1HfzeLdTv3arkxPST+lqDPO7bWok76xwPgFEHWMTDxWKVTU6Y2Gvzw+R6t3G358+EirvIf/9vBfuqdmP6Ef3VDq7vDrh291w7j3f6sbwclYP0RrCsFT3hBIPATjBRsjD49F10Ow/brbs3ljvjKf4WXEJNtSaeLyBi8X36qBMDHReMZLYzLdZhvFcfLzWBAvK9vkucIPntv9NjN3jxWELNtsozhObr73H8LNqdqAa7pg5H00Rlv1V1RxGa2L3TYSu/0uWie7OErEJt5mSuHtk/27k6s2YYqFVm32A+dMY0mIXwDVxsjEY5EiqLa/1wd9PHy9G8X9WIm1H3XHN/wEUGmMlCVOebxKY+ThscZeUqUxMmJRacldLE1c3uDl4lslACaDKo2RxmQqTdzlgyqNk5/HAnhZlZafK/rgGbpvM3P3WEHIKm3ouj5n5uZ7/yHcnCoNuKYLRt6dSkvW1Tbd5EmklNs+EmkmozapymhXFXGybbeFFLt3J1dpxiVYqzT7oXOGWGD8Aqg0RiYeixSq0l7Zo/4dfaTWw3sP37g5/JsSaD/rZmr6NZJfVVLtaI2mMtYncaXHzzs5oA+e8oZB4mEYr9wYeXisux7KbXizEiOVySUbIxffkgEwGZRsjDQmk2y2PVKc/DxWw8tKtvM5qoXteFxW7h5LB1myJTKN7zKjG/acmZ7vLYjQc6o24LIuGHl3qi3etUW72afReqPncO12F5W7LI+yzaYVm60sy/iU9lOqttwUC63aSt9YYPwCqDZGJh7rFK7aznvdH21KVz99+Fb3bvifdQO2V89yPb0i/GfdDoX4k2lhCsdT3nBIPBzj1RsjD48lGFdvti0KjFxY5NvA8RFv8FLxLR0AkUH1xkhjMvUm7irjZXqTmZ/HqnhZ9Vaey3xpU2+c3D2WDrJ6G7quz5m5+d5/CDendAOu6YKRdyfdMtGK3Xazi2Qc55HIkzxqd+k+qraiKFKx3cTV+t3JpZuxwmvpVvnGAuMXQLoxMvFYpGDp9opa++ujQNMn2WsR975SdErCdQ+2fXQUaWmpRNon4yci1j/LhsdtjEGQeBDGCzZGHh6rLi7Y3EYpIyMW2ZYMyzZGKr5lAyAyKNsYaUwm29L0rhzUbZwEPZbEy+q26lzjK5tu4+TusYKQddvghX3OTM73DkTIOYUbcFEXjLyPz7PthCiTOI7WcTef27dRW8VZtF8n27gUcpeJAMJt6KTI08OOHrHA+E0v3DiZeKxSI4SbbbIGiDbOAEg8AKNFGycPjyX3gqKNkxGLaBPmRu8NXiq+JQMgMiTaOGlMJtry/K4yrutvMhP0WA4vKtrK+EV9P/7IxP1tZu4eKwhZtA1e2OfM5HzvQIScS7QhF3XByPso2rIq32Qii0S823TbFKI2l0m02Ze7cp3E+27r6tSirTLFQou2xDsWEL8Aoo2RiccqhYq2H6hC/+HhJ/pYtu4xtw+1ePsNy7R7w2Rnp/5S/dJ73UsqP+hO/f5A6zm30DMF6ilvoCQeqPHijpGHx9KMizuLhcrJhUXWZeZHL97gpeJbVAAig7KOkcZksi6Rd9XQE3CsBD0WzMvKuvOrO0rbG1lYuXusHWRZN3hhnzOT870DEXJOWQdc1AUj707WiXyzEeu2imSm53aijaM2TrdRkW3WemwnZN6+O7msS4xJoHVd6hsMjGAAXcfIxGOZQnXdvyq99guHqqNLN8ZYSDwW46UbIw+P5fcy0o2RC4t0i83nCL3BS8W3cCBETDSe8dKYTLrJ4e2mrPw8lsTLKrf0XOQH36DwNjN3j6WDrNyGrutzZm6+9x/CzSncgGu6YOTdCbeirXIZZ7tIlqU+y7cso7bY5+qn8Wa9Xud5ut69O71wS0zB0MIt8w0GRjCAcGNk4rFKocLtfyhB9n73poQPTwf0Hn7S6bSfql/+iVZy6hc/unn4y+4VyR88uVF/4nuHvz384PCPh+8evnPUdD8070p6yhsNiUdjvHRj5OGx/uLSzXIOLycXLukmTVze4OXiWzsQJiYaz3hpTKfd5PDGU1aCHsviZcXb+SD+0vZyBVbuHosHXbwNXdjnzOR870CEnFO9ARd1wci7U2/Ver8u1ttNlOaxUN/dl1GZpFmUpZVIRS5kWZxUzaTqLTUFQ6s34RsMjGAA9cbIxGOZgtWbNkgf3jv8utNh2RP5SfPRp095mUmc2XglxsjDYzHFlZhtiMbIhUWJZcYy8AYvE98qAPAY1GGMNCbTYfFdOvhQGyc/j/XtsjLsfHR+aXsfAit3j5WDLMOGrutzZm6+9x/CzanCgGu6YOR9ND+zch9nbRnFqZCRKEQerfdZG1ViW4msyOM2a9+dXoUZZy1ahUnfYGAEA6gwRiYeq5S3CtMvPviV/ujebqUtzsPHZ2Vmnn0+5WUrcbbjlRkjD4/19TLKjJELizJLpInJG7xMfCsDwGNQmTHSmFCZVcbL9CYzP48177LK7Hw8fml75QErd4+VY4QyM1/X58zcfO8/hJtTmQHXdMHIW0szm+IaeI09TW1Vd18y8dNia+DYuUSWVRwXaZ9f9xr7J4+F1ABcHxGVd3ilwjtwwtOn6XD7K8dQdEGl9E9KEXXvIDj8+0236e90aJp+1v/wY6WdXnk8rPMif3D4zuFvTq8B/ejw05vD36lf+O7N4YObROssrbB+dvPi0LWPDh/rdxx0//eR+vz40Vls3z983xSgp/QACSxAJ3H1pT/4UyQHTRh/h45RemEE8OnnUZ/cZDcP//V4LQ8f3d0cfqiC/Ovfvnn6mfTu5tUD8bpr+7NXr+yvDj8/Xc3vHP758O3Dvx7+LeqOPf7a8T2xN+o/6u9Sf0uSpDe/++X1n+336u/83mlPyOmyd6cjf0tvFfnRw192b5TtMuaUJT84fD/6nc/cdM8efnSjMqB3gLL6apI+kfpdF09u9F91o/EqIf/N39xzoiX8jc6rjukvOph/0dH6+fG3ft69A01/fu3wYZdhN3n88M20OAF/cqP+wq+dnoH8ZReMj3XGKszv65TvZelx+8sv9V/1oy5YH6ofCn2+s/q4OcFVgdSx6loO/ZObLnLqr++irD8+fHE7qG+p1uTR35ic/7IelJ+rP/ih+gt+cbqLfvbioc3z5dQXqP/X5Rqg+rgzZe7r9MztF++BzMUl//BpzFSIfTU/ANFDyd/FZrftDTrIvlAYAImK9CpNzE9TPqNDfCTCBzCOEuCijO+SweEoFTkoQc7IF3/0J8+/bKoDj1IhK6oB6/V3R+AFNcgZ7zikb41ACsoPr6blUU6INCuru9KY0G+PAA9KgzN4PC3SIhZFelcY4/3ZEZClJ+Sh9Og3ESacnxuBE6wL5IYujYv8Thoz4vkI2GCt+E9ei0Qa5+WdNKbC50dgLT2wjkN5PwKlT2GjJEJSJVkSF3excSf5go48BcvdV/xWhiqWRVwNvKfhnRFwwRr3lbGrwheIGK/Vr6nUfwZnCAPHaA0RRRkGMGwYmXgML9ExxFjDhpGtxNni/bqJx+u8PDzGrnj3ZjNsGLlMbNgwMvEdGCM8slItckYyz3jJXIVtw8nPY+Xz6oCcts35FMjSdrQnK3eP9YOs8m22DSc337sQ4ea0bYBrumDkfbWPNVd36aBAqwbOVhiOBsZweoHGycRjmfIWaO7nmjmZSZzZaDHGycNjMb2IGOPkwiLGBp9r5mTiWwYAHmmRZ8ZJxTNeKhNKscFnm1n5eaxxF5Vi1fkQoMp2shMrd4/VY4QUG3y2mZWb7z2IcHNJMeSaLhh5X+35AJX64aAUy3yjgTEMIMUYmXgsU7AU4z0ggDMaEo/GePnGyMNjAcblm+WAAE4uLPLNckAAJxff4gEwydL0TkgjmWe8ZCaTcLZjAlgJeiyOl9Vw5x3lle2YAFbuHksIWcPZjglgJed7HyLknCIOuKgLRt5XezpnpT4GRZz0jQbGMICIY2TisU6hIo71eE7OWEg8FuMlHCMPj/UXl3C2CRwjFy4JZ6LyBi8V38oBEEmL/G54BsfIZToBN3xGJys/j3XxsvrtvOOpsu1iY+XusX7Q9dvwGZ2s3HxvQoSbU74B13TByPtq35lT3clh+eb5YB7KMIB8Y2TisUyh8i3cW3M4AyXxQI3Xdow8PNbmy2g7Ri4s2m74rTmcVHzLCkIkS/K73GhUPeMlM5m4s707h5Wgx7J5WXVXnJVAYVN3nNw9VhCyurO9O4eVnO99iJBzyjvgoi4YeXfyDnvn9dTyLh+Wd97P/mEMA8g7RiYe6xQq7wxvsv7l4f1O3r2vVNwvHr718N8e/suLzdhpib3NmjMIEg/CeOnGyMNj4cWlm/Nt1pyMWARcYj5X5A1eKr6FAyGSxPJOGtXoM14ykwm4NL0rjVfrTWaCHgvjZQXc+cn2yrZbgZW7xzpCFnCDF/Y5Mznf+xAh5xRwwEVdMPI+zueg919PLeCKIQGXxd5PDGIMJxdwrEw81qkRAs42a3OLN9YASDwAY8UbKw+PRfdy4o2VEYt4E3fG4e4bvFR8iwZCJMvigTeIPeMlM5l4y/O7amB/Ay9Bj0XxkuJNkTrV+dOPTNzfZubusY6QxdvghX3OTM73PkTIOcQbdFEXjLw78Rbv2qLd7NNovUnKSLTbXVTusjzKNptWbLayLONT0k8p3sph8eb9pCDGMIB4Y2TisU7B4u3l2YaPzgtVP3341uFjfdykW9aZwvGUNxwSD8d4KcfIw2MJxqXcsIXKyoVJxA1M4Fip+BYPgEhW5tWdGJjAsZKZTMSJu2pgAMfLz2NtvKyGy87l3rK/gZe7xwJC1nBD1/U5MzffuxDh5pRwwDVdMPLuJFyyrrbpJk+iMu3kXiajNqnKaFcVcbJtt4UUu3cnl3CDZ8Jnp1P3PKKBMQwg4RiZeCxTuIT7Rfdc3Pv6RHF9LPh7D9+4Ofxb/8zvLx0Pkk+lPq06SY+fd3Jg1vOUNwwSD8N46cbIw2PlxaXb4DHdrFRYlFsycBjnG7xcfIsGwKTKi7ssN5J5xktmMukWD25N5eXnsSZeVrrJc5m3bG3g5e6xgJClWyLT+C7LTPSeM9PzvRERek71BlzWBSPvo3vaFkVexWW0LnbbSOz2u2id7OIoEZt4m7Xr7T7Zvzu5ekviYfnm/zQgRDGAfGNk4rFUofLtu/pdI0f59vdKx32ze7PJLw8/fviaUm7vqx/9pBu+yVi/scRE+SkvZYlTHi/VGHl4rLQeUs1pmDIymlyxMXLxLRQAE4diYyQzmWITg5tRefl5LIOXVWzFubRbtivwcvdYR8iKbei6Pmfm5nsXItyccg24pgtG3p1c2+2zPN/mbZQkejCX5JtovdnIbo/DTv3aTkm+d6eXa4NvT8hi72f/MIoB5BojE491iiDX9KvvPlaS7asP73VbFPQL+T6h36egp26/fviW0m4/P7z/W4B8YwyBxEMwXr4x8vBYdi8p3xgZsci3+M58VvQbvFx8CwfAJM3iu8xM5hkvmcnkW3pXDso3Tn4ey+Jl5Vt1LvWWzQq83D3WEbJ8G7quz5m5+d6FCDenfAOu6YKRdyff2nazW++zKpJCbCJRlPtoncfqu0lbbhMl9TJ5uqcnlW+D71bIEu+n/zCK08s3TiYe6xQq3/6ue7PCL4+vWu4O9O2mbR8d34GltNv7ehfD8dm2GyX2vn34weGHh388/JP6v38+WaiHfz388+E7h++pzx/q7/yf6ic/uHnruUxuDt82hekpb5gkHqbREo+Th8fS7CHxBk/6ZeXCJO6Mz/+/wUvFt6oARKr0TouQx1Se8VKZTNmV5bC0YyXosWReVNol56feE9tWBlbuHusHWdoNXtjnzOR870KEnEvbIRd1wcj76KQm2yTZyipq5V4fCbyJo7IS+0hs4iSP47Tdi9NiO6m2G3xZQ3Za2TzCgVEMoO0YmXgsVKi2+3Y3cFMyLure2PDR4Zfd6C3/pDDesU95CUqc4HhVxsjDY1XFVZlldwInFyZVVkgTlzd4ufgWBIBJXsV3lZnMM14ykwkzy8iNlZ/HcndZXXZ+lD2xbU9g5e6xgpB1mWXkxsrN9y5EuDllGXBNF4y81f9+X/1hof7M79lk1//zj//k/2GIA0lypcarq9WWMLMsyiyXRVH0WX75z/7wD01KagCsj4rKO7RSoVX/zwT303S4/fVjKLagVPqnw6+OLubh3286E+y0B1QfoHv48eFXN6/s9ezeevWDw3cOf3Mcf6lf/ki/Fuvm8G1tgD587eHr3Ym7vzz8+MmNHrAdTwJ5+Jb+86YwPKWHQWBhOAmqL/3BnyJ5ZsL4O3SM0gsjEd/rdHz95XgAHy7mhvcrUCH2ddoARFyjJXex+dn2N+gg+0v/AEhUfBnhPaPDeySpBvCNklOWLQNk3GAZOeNe/NGfPP+y6T5//EBgNgD3d0fABQvJGa4B6KOC34Xv9ljwO2xDZf6tEcDBkuIlR9H8eHsEbrAGnHHD+TEE9rMjwEpPsHCKdBG8fQmth/lzIzCDBYKs1as4HT4PhowarBn/6UJLxudHQC09oCK58PyV5eLztuXifgRon3JHyYqhu29Bx5yCJfArF1km3hkBFKx5X/FaIrrI3b6E1cP7BSLeTqBthPrTcRLFabWOhCxFtN7siiiv1ts42W/b9XrqoXw64I7qHlH60UT5BZjIMzLxGFGhbeb3e53lz17tK391+LlqFw//0r0q+f99+P8cfnj43osnLH7UveVFP4PR/TzpdqvrD2F7jpYzOhKPzvjOjpGHxzDuIh0gIxWWaX4y/IwFIxXfMSJAZLCfZKQx2Ri/VKt9WZkYvsnM0GOV9OqcnIP8867mxLZZnZW7x9pBbg6Gr+xzZna+9yDCzjnKB67qgpG3fsTCJtIuOsIflGf5MLs8TrI+u9AjfCJccN6CaqvgI3xiGAQWhsuM8IkYpRdGIr7X6fjACc1FBBwRIjiO8RFmlhE+EaTPTAOAOCi5iPCCj/CpuMEycukRPhUuWEi8R/j5KyP83DbCpwIHS4qXEEXz4+0RuMEacNkRPhWs9AQLp0gXwduX0AwjfCpmsEDQVbqUFpVORQ3WjEuO8KlQOUb4+Ssj/MHl4n4EaJ9yR8kK2wifiHn6ET4VKFjz/Ef4+e1LWIYRPgXvsXgU66SsNqov3MaRaPWLBRL106qM0zIvi6ytTsv0YHdo6ZCJHeLwCL/wo4nyCzDCZ2TiMZxC20z3CP9RC3ma4f/Nixm+KRBPeQMh8UCMb+IYeXhM3C7S7DFSmXpaz0jFd1IIEBlsHRlpTDatL4ryLh56sxMrQ48F0atJck7rz4daJbaDyli5e6wd5D5g+Mo+Z2bnew8i7JzTeuCqLhh5TzqtN9YIrcRKKzvRZxd6Wk+EC45WUBkVfFpPDIPAwnCZaT0Ro/TCSMT3Oh0fOIy5iIAjQgQnLz7CzDKtJ4L0GV8AEAclFxFe8Gk9FTdYRi49rafCBQuJ97S+fGVaX9qm9VTgYEnxEqJofrw9AjdYAy47raeClZ5g4RTpInj7EpphWk/FDBYIskq3T+upqMGacclpPRUqx7S+fGVaP7hc3I8A7VPuKFlhm9YTMU8/racCBWue/7S+vH0JyzCtp+C91ml9Ojytr/xoovwCTOsZmXgMp9A2k3FazxgIiQdifBPHyMNj4naRZo+RytTTekYqvpNCgMhg68hI40qm9ZwMPRZErybJOa0/n2Gc2M6lZuXusXaQ+wD7tJ6Tne89iLBzTuuBq7pg5D3ptD4zsVNK7HRuzhA72WcXeFpPhQuOVlAZFXpaTw2DwMJwkWk9FaP0wkjE9zodHziMuYSAo0IEJy8+wmx4Wk8F6TO+ACAOSS4qvNDTejJusIxceFpPhgsWEt9pfRq/nNansWVaTwYOlhQvIYrmx9sjcIM14KLTejJY6QkWTpEugrcvoT2e1pMxgwWCrNL1tN4c6ecjUIM144LTejJUhmn9ebn4vG25uB8B2qfcUbLCMq2nYp58Wk8GCtY872m9SouXsB5P60l4O41b7opNme8jURSt+mgr1RzKfRSvZVq2Wbovys2R0mB3aOmQiR3i4LQ+HTi/f4gmym/6aT0nE4/hFNpmfufwvmoP9fsiv/7ijUMfdz95Xx9f//AXXcv5c9UvPhrj35gC8JQ3ABIPwPjmjZGHx6TtIk0eIxWeKb2JyBu8RHzngwCNwYaRkcZkM3pbY8nJz2MR9GqMXBP69PwmmtT2eiFW7h7rBpP252Tnewci7FwTeuSqLhh5TzqhF4MvDDoN7x/xOx3Uf21H2FPhggMVVDwFn9ETwyCwMFxmRk/EKL0wAvj07f3kJrt5+K/HK3b46O7m8EN9EX775ulnMvWT779ysT56dA1u1H+UHD78rPvdF8dBqst3+O7hbw7/cPiB4wGW1+mxAMc9F5GKRIjgbMdDAtr8ACJInwEJALFIcnND+4wOcRJPoDv92vgw7psjkIOl69KuABUuWLpsrgAO9K0RQMGi5SV2+8hzkeeZUgnGgvv2CPBgqfG3AvKyymNxlw36AVTE0hMxOuwz4fzcCJxgUSD3AdYj8smowTrh5wEkQog7OWgCULGONAE8UN6PQOlT1Ch5oJeGNBtIhQUdOM/oP4kzIeL8TkgT3HdGwAXLm5cBYML4BSLGToVBR65qGoMNp6XppjadyXDbKf2IogwDjP0ZmfQFgO0SgZ2r+yH9i56KzxkdiUcHbxZNPF7n5eEx27tIo8dIhccTGHxyn5OK70wSIFKUxV0x2DcycpnMGtAHqFeD5gAnQ4+l0qtfcpoD50PUU9vR+KzcPRYQclNgPRqflZ3vjYiwc5oDwFVdMPKe1ByQwypt4DChE7+yzy+0OUCEC85ZUIkV3BwghkFgYbiMOUDEKL0wAvjs5oD4DXPgVw9/oS7E+w/f0ldQPyTzdX2h/kXL5odv6It0c/gf6orqr75/86lE3iSpFsi5/tAP/j385y4Rvn5z/6m3qth8qurr9NiAc6GLaEgiRHAI5KMNLWYBEaTPXAWBmBTGK/2MjnASr2D44I43RyAHK9mlvQIqXLCSXc4roAIFa5iX9n08YotzmeZ3ubEAvz0CPVh6/M2CRIESZWnZPUCFLD0hj5kMfm4ETrAq0BsD2/k+ZNRgobioW0DFOq1bQEXpU9UoeWBfHBZ05Ex2QV6VRZZa9gtQ4YIV7iJ2AQXjsVwgu8g1jcEW1NKGU9tQi10wsE9+iCjKMIBdwMjEYwaG9rJuu4B6pg9nICQeCLxTNPF4nZeHx2DvIl0dI5WpnQFGKr4DSYRIWmV3g10iI5fJnAHrwT6sDD1WRa/uyOkMnI+ASW0H+7By91hAyA2A9WAfVna+NyLCzukMAFd1wch7UmfAuCIpOZbZ96Zemy9AhQvOVFAtFdoXoIZBYGG4iC9AxSi9MAL47L5AUtyYpPHLDbSPttD+/PF2276QVj/4kf4jd9pTeP/w0+6v+6r+3vvqH/hQ/503udlQePl0jvrD/9h9s/tD73d/+Y9NwX6dHmxwpHQJSUqFCM6PfKTmsNFABekzkgEgpmodNCF8RkcY3mggIwcL44WNBjJcsDT6HlWUvXJUUWY7qogMHCySXtL60c1XijgZth3I2MHK5m87pHERDw1xPzsCsPQEDKdKF8Xbl9AeGxBkzGC1IPcfVgOCjBosIJc0IMhYRxoQpjOLslfOLBpeN+5HgPYpfpS0sK0ZCzpuHjciS2KZ3xXSBPadEWDBIujlRbzWRe/2JazHvgQJ77X6EgNbPXUbbD8bgN7kP5naleBk4jF/QztpPleCMxASDwTep5p4vM7Lw2OoeJEWkJHKxK4EJxXfYShAJM3ucmmi8oyXynWYEqwMPRZFr87JZUpk51NvMttZRqzcPdYPclNgNSVY2fnehwg7lymBXNUFI+9JTYli8CmRLDPzO5ouZdznF9qWIMIFJy6omApuSxDDILAwXMaWIGKUXhgBfA5bIlU/+6cRJsTD124OP1V/9tfdr2jT4ZfqT354+PhG/eengwbHwzdv9KXXdoWCpP+Y+ps/uOlySWeR+uPai/i1+u33VXL94vT3fvRE/bHDx3faq1BZcvjR8asfqd/8ifr8QP3fTx7eO/3mORsVEP2DDvX573r4lt6p0eWe/v0Pun9ab9DQcv+vu1RUf9Ovj7mqt2h8fLJVurh8W+X095/ov7rvnDz5TfulI/DCmDnv7nhyk2cvfvTqNx7+6ubhPY2z2zei0Ggkv9Yc9G/re+U9U769Ts83cNZ2EVlOhAgO1nzktsWZIYL0GU4BEPPhh3uoCCdxZiwnfZJxg9rg0r4MFS6oDS62AYQMFFQFXt0Emg9vj8ANlnF/DyZPUpHflYMeDBWw9ASMzlVNOD83AidYC8gtlvW4WDJqsDxc1HehYh3pu3igvB+B0qeWUfJAiqwY2mC1oOPmMVqqpCziO/NLF94ZARasal5GiwnjF4gYu2YEOphY0xhs5C3DDGozP7zpI5N+RFGGAewVRib9um+7ROBE4PKvhuAMgMQDgPfZJh6v8/LwGItepH9jpMJjq5iIvMFLxHeYC9Cw9YKMTCbzVGw9Iyc/j3XQqwdyOirno4Iy2wFQrNw9lg4muc/JzvcmRNg5HRXgqi4YeU/qqBh9Mi3AcjO7o1+UDqthDKyPsIL8FCJccHKCqqfgfgoxDAILw2X8FCJG6YURwHf49uFfDt87/IsO/384/PfDP6qr8UP1C397+J+Hf7jprtNPutl/N8NXWvjD44T/R/q3Hv5K/6nuWzdJdRenqrFM87ubp58pbg4fddtE7oz7RJw+zKf+sN39aefG/Ly7/h/rP6I+P7p5Z/d//7M/XP+J+ntfVenv33zqeR7Hn8p1FlVx9E6UqGVL2xbqK+89/JeTVtd/18M3jjl0885NIqOsvHl+/+ztm0+8dZMVcXeS6289Oabtrzs758MTb/MfT6vzH8/Pf/rhPZ3mJybP33rryW/cBtpt+b6C/38ct6789qt7V0zZ8jo9W8AJ2EXUNBEiOO7yUMk2N4QI0meCBEAUSkkMnYJKhTiJHVKWxZ00ivc3RyAHSzvFEBl62cfvjoALFnfvjSr5KxtVcttGFSpwsMx7NQePUjvOqrQcSJK3R4AHi7O/SyKyMh189PyzIxBLT8RwsnRhvH0JzWCZUDGDBYPeQw0uIM9HoAZryEUtEyrWkZbJo2R4/srK8XnbynE/ArRP/aOkhXXVWNCB81gouSyyKrmrpAntOyPQgoXQy0PpNqvkty9hGfwUCt5jRUEejtSUBtt4yyiD2MoPb1YZOCtsiCbKL4CbwsjEY4qIzgMYN6swBkLigcC7bROP13l59Eu6hcdF+kBGKjyuyvBmFUYqviNdgIiM47t8sK1k5DKZs1LG+V1ZmBi+yczQY1X0ap8eVeu+t1Kcp/CFzVvh5O6xgND7gsEr+5yZne+NiLCzXtXn2FVdMPJW//v9P3+lxg2qsz/dbb7yB3/8ZUMsCOJMmmhqXVYO05QF/o6NYbA+kuuFz2JE+2k62n6eWUILyqq/7yTVV09D+cOPjmLq8JEJuNZK5W8/o8N/tAIO4x+3AC6+8PYn9IpWPVGfIhlc8ag8hD+PwcbQCP6zHfjPDoL/7Ajw0h883icq7J/rsH9uEPvnRmDHbwD6Oqs5LDoOi0EOCzqHR+MEBwe/xHmnA/7OIPB3RgDHF3bP4YLC/YUO9xcGcX+BiPuVVVPn/e/ZCtXlngYYcGZ0napsJIJsrpR31XChIsIFXQK0Sv3GwwDDu+dOA4KvdjvnPnH44Obh63cPf3Gn/8grf/4n3Y63Xx1+ov7sR90utg+eHH9V29F6dvCB9p21UXv3W6cZwg86H/c/3x09WI3gv7zYMWeK3FN65PqlhfX5ASJG6YURwMfy/MDhuw//7fDz6EVSnHYNHn5y/I9+IuB9nTkP773w5L/e7Zb8Vffb/65+86sny/4Trz9b5PFvHcH9790TBN3GxOM/+3E3mDpukOy+8UP1e9/UMyr9s9++KbpjJpM41l/9uHPxdf52WyT1LsZuy+evTjOrD2/0N5+82D76Ucey2zx68399438TN3r/pQpB98DL/67+nm90Ufnwyc3DX3aAT/l8FHPq7+jSVD8gozeJfr17EOGbhx+f/tbTAwk/7RipiAw+OEBME9AHwgdGD3/58HUTxs/QMYKuj88kyPLkABGkj3OCQDTie0bHN8ljA2lSZEPPTr45AjuoAvwfHMhEHN/FRiHwuyPwgkrA+8mB6pUnBwbP5H5rBHBQE3h1fsYkse2vpIIHy7K73TNlSXxnviU/OwKw9AQM50oXxduX0AzdHRUzWDDIA8IskcVQcjwfgRssIn6PDshkcPn4/AisHI8OVK88OjC4dNyPAO1TAMmJMZQZCzpwnkcHdGYMLRnvjAALVkLP5r7Lj5ewDH09BW/XKu12yVo//59KsYnEtiqidbLNop2MY7nOi+1mvzlSGmz5/2h9yScH9Lu3hhp/EfuxROmZhgMWVj4DAhOTT/My8bDI0NnB379s/8yTg+5NxH8fpadW/2/1C4j/XjWgf3ej7zP9ioA4/sR//K2b15/lxlvuKW9IJB4Sj4a76431UTxfP3Wrr25I/fBRq3tj72pNYXmdNywehuJFGkxOLjyPJJiIvMFLpF+nLURGN6ucPCZ7GMHR1LJy9FhrvXoy1+MIIn5hXIvBI9HfZubusXpwdRus/HxvRISf64EE5LouGHlPt9lT3hkfXNMqz3o2aJr0yQW2d6hwwVEOKtFmaO9QIyewyF3E3qFilF4YAXz/P2/vJCVq7+hvDto7vx3G36HmCTiuu4z8JmIER3Mestri71BB+oy3AIhCmPA9o+ObxN+xnHhCxg1KgEt7O2S8oAzw9XZE8tLbEYNHm781AjgoCLz6CDRB3h6BGyzH/rZOIqpcpYj5VvzsCMTSEzGcJ10Yb19Ce+zrkDGDhYLcaaWVLCzH6pBxg8Xjkr4OGSuDr3NeNj5vWzbuR4D2KXyUxEiyWP1/i7FDRc5j7KSpEIOLxjsj0IJ10NvZURnyEtZjZ4eEVwPeVlmZi1ZGZSl2kUg3ejNCWUa7dZvvc9muq+y0cg92+5aJB63jH3Z2Uj+WKL0Azg4jE49pIzo2QJ2dRJza/H/WRsbR2im7tq1yOzuMIZF4SDx67Ys4O+eGdrBnZIyLx3D2Mr0lI5dprR1GIr4TZYDGcJ/KyGMya8fWz3Ly81hovdoxp62Tnsf/qc3W4eTusXKwNRuc/HxvQoSf09YBruuCkfd5n2l1Yj8o+S660dR4zolWe9kwT1mUsMNz2Y2m5gPKPk2H28+08TtNu9dKdZ5Mb7pvAK6FV6Z3mlLhT73TVIjB9Y7KQPgz8Nsq+NlB2J8dAVv6w8Y7zuPu0gHUnxuBGk93+rp62lc6gH5BR8++o3QA8jsjIONrt+dQ4riXdADxF4iIuxw5Itbr+ES7SIdfmX5SzkMkssGwY1hpFUj9x/hYxKfpeEFbAS1B39HTgc5v1adDvXpi9OF/dMbqLw7vP9ETgu8dvmdi8pTOpL+as/r+RIzSCyOA7+z7/1/f+N90uH8YHf7p8G9RcjTz4/Iulp2Zr13zu0TG3XHMv3GJPuxeYfnLzkDXL4Q8et8/O73/8eX7K/U3tNH+0U33+k31p97XU49Xny34efeb+hmR7mGQF0eI/+bTHnfH48J+etPZ8MczobtvfXBy8X/58Ff6SZSfvwpT/7Y+ofouTV45qPr9wy+e3CTRqy8ZNV2v1+nXC7RV8BnJ8IFcVIigg+Ix+rDZ70SQPi4EALEqRWw+Xf8ZHWNwC56KGyyP/hZ8kqXDL6okwwUrpLcDL15x4IXNgacCB0ulV7eD5sfbI3CDhdHd4zzKj7QqK5Ujg6+uJEOWnpDhROniePsSmqHBoWIGawV5KmZ70JmKGSwefvZ7Ug29ZfHzI6ByuO/iFfd9cMm4HwHap+5dMicWdMw8vntSiTJTDczgCy3JcMHq59njdsnxEpahyaXg7easx/+p3/+Pf7Dd7r78VHWCz7tGUNPI203atus42om9jEQZ76OyLPbRWmTxOpMi2W7Xx2+eu+NU9iKw+8PdOX1+MwjHfxEuTsbWv66Md0ltPjpK0+6HAmXZXd7+qgqR8xu/NGZGDROj/poLMcIzVxH61KfMjD71KQZKr7RJwyk5PHu6SEom8ZM6ker/8ticnLb9z3mWGm9WU/ZBPDyzT4FvFPhmCHxDBd9PNAi8Z6Ip8OpD6o8B+CoZCfhfGQeGyyrzOXl1YttelWfDpWqSbDKDbsigJ8kiM2idXgTUr4xhw+WOWUvWieV5PUVIhM0dM+iGDHqS3DGD1klFQP3KIDlc7mQDuWPx/xUhGTZ3zKAbMuhJcscMWicVAfUrg85wuWN25erE5snlWR42d8ygGzLoSXLHDFonFQH1K3pH/+c37M8UnJgeucCj6T4vE5sv6uGhhczwScbgsPQVzHjSvBjanB46Tu4Gn5pakvELb/w48nsA+YqMXPogJy835lWGihmcnZKWmGPM3wFi3pDxg3NUymqjgnr7AtjjtYYC+MUU6skVyOT8SZ0NlSxp5VbByQRxwPPpWLLyJ80A8IYMfJKylatefQC57uQJ0K+iVy8Gkii3ERKPjkKZNonMoBsy6EkSyAxaZxYBtYZdhs6dciB3Ciuh4SfvJskdM+iGDHqS3DGD1klFQH0V6071pE6H1h7b2zRykYbNn+pJMwC8IQOfJIcqVcAGkOsMI0C/hkRKB5yLxDo9F2GHzQOgGzLoKRJoALTOLALqV1R0qMb91OE8T2Nnh/PF1DpQF8PjuAn6eQD/koxfeOPHkd8DyFdk5NIHOX0VOlJZAFRqMpUJ2nwAf0PGz9nmp/FtY346Ri9ZBMAa8U4UbVutkyiRMo2SZFdGZbytojiWsczLMqnkoxFAf9H6o/XgDsjLLFwvlq/j+Sfq4lkXMKur8zgUaAyMt5qT+vjbLXGma81G+ehYbLf7tC12UdVm60js15uo2hQiyuIsydJ2XxbrR9ooWIqkUIpYzRtTvLAYhEqRFEgRLsrHs2KSUqTJehdlQhaRaLdJVEq5j7IilYlc57GUm6tJkQxKEatHY4oXFoNQKZIBKcJFuUuRYptuxX5f6UfEtnrFUT+Kd+vrLDQCShHhGy8sBqFSxG1/1GyUuxTJ9rlIsmwfiW2RqI9tFlVZKyOxydpNVq03qSiuJkUklCLSN15YDEKliARShItylyKxkHuZtkm0r/YiEuu2iNZ5qf5Uvt6J9Vrs5L69mhTJoRSxD8UN8cJiECpFciBFuCifjykJ7VqmA4ZBap9ih33IZgB0QwY9yaxuyDAgoX5lzqtTKOisrnTeSF9M7bPsoM/eAPiXZPzCGz+O/B5AviIjlz7I6avQi9XYTaUmU5liVufG35Dxs87qytsXwB6vTBTAnfipss02K6pI5qrTEutYtVv7XRGVu7JI1kmbb8r9u9cifipI/NgNlUehQGMQSvxUznSt2Sgfi9euyuWmzKK2SJRQirdtVK1j9Uf3u2SbbPZVss6vJUWyGEmRzD7ZNsQLi0GgFMnc7kPNRvm4eWGfZrJKy2i3b1XPVVVtVG53Uv3RjawK1arn+0cbSIOlCDTxz+zjb0O8sBiEShFg4s9GuUuRdp1uW7HeRXFWpJHI0m1UFmITZRvVkJfVps222dWkCDTxz+zjb0O8sBiEShFg4s9GeXazugya+Gf28bchXlgMQqUIMPFno3xNT5Bnetv3wFmEtT7d1hKBsI+QZ3rP9wDyhox8iqlM1u33HoCuny4nYO+0S+hcyp/UcmC2l0kbKRn2QXIFvBkA3pCBT5JJejfCAHKdZwTorwz5wiVS8aQWQiXTwAkCWW4lFvbJcgW+UeCbAfANGfwkCVWohFLoVVYNnSlAwv9KqQv9mGdWOEv/FzPreFwOP4A7wegYwL8k4xfe+HHk9wDyFRm59EFOX59e6Ec3lZpMpb9Kuan4JtE7AP6GjJ9zdJwVty+APV6ZKIA1Yux5vytp10qoXbNO0R+HAo1BqHbN7XTUbJRn95hnBrkLmXXUbooXFoNQKQK4C2yUZ/eYp4DcBWEdtZvihcUgUIoIwF1gozy7xzwF5C7YXqBpjhcWg1ApArgLbJRnNzoWkLtge++WOV5YDEKlCOAusFGe3WOeAnIXrK+8McYLi0GoFAHcBTbKOkesl97d04/g/ly4H5T/ouPw5+EDEScYrwD4l2T8whs/jvweQL4iI+/fRO6efkQSLQAqNZnKBOMVAH9Dxs85XhHitjGf2a7HwgTAs6tX0M4VIf1CgcYgVL0Cdq6wUZ6f6oV2rgibTWKMFxaDUCkC7Fxhozy/3rmAUsQ2rzbGC4tBqBRxewo1G+X5TeCgOb6wDbWN8cJiECpFgDk+G+XZzfEFNMcXtqG2MV5YDEKlCDDHZ6M8OzdQQnN8aRtqG+OFxSBQikhgjs9GOfB4RboH1F+UtgF1UQY9pAzAvyTjF974ceT3APIVGXn/JnL39COSaAFQqclUJhivAPgbMn7O8YpMbl8AezReIQGeXb2CHCNps08MoUBjEKpeAY4RG+XZqV4JOUbSZp8Y44XFIFSKAI4RG+XZ9c4SOoFKCt94YTEIlSJuT6Fmozy7CZyE5vhS+sYLi0GoFAHm+GyUZzfHl9AcX9qH2vQTuwKlCDDHZ6M8OzdQQnN8aR9q00/sCpQiwByfjfLVHFImqyd1nj+py6EI2B83xx8/gHjgLXK3B02BbxT4ZgB8Qwbfb44h8HB/fNyDJvUbKnK9s3EAvt7ySMCvCYTe2Tj0gm1pm2jnEp+2QPg9s2noxdpk0FNk0eDrtEmoX8kdvTCF3L+Yu6ffX8ztT7EXg1dmggkwgH9Jxi+88ePI7wHkKzJy6YOcvgqdajxApSZTmWACDOBvyPg5J8B5fPsC2KOViQS4a8yV5Er2cR5tZNxGqp9Po1KJ8Giz3m6TfLuRSni9eyWSOoe2leT2PRaPQoHGIJCkzt2GRc1GeXZH3+WQSZDbJubGeGExCJUigEnARnl2R9/lkEmQ2/dYGOKFxSBUigAmARvl2R19l0MmQS5844XFIFSKACYBG+XZTYBzyCTIpW+8sBiEShHAJGCjfDXjvbx4Uhep+r+Bl8/mthl4LvFzvyEeeP9zHMgUTxoFvhkA35DBTzKY0UdMKfTqY+gttCT8r4xoQh8xlbsn6F/MbRP0PI8Hr9EUIxo3/iUZv/DGjyO/B5CvyMilD3L6+vRinXZTqclUphjRuPE3ZPysI5ri9gWwxysTBbBGXGbbvRRSdejlOle9+iZRvbpoo23etpt9so1FcTVPYOXQ1pTc6sE8DgUag1CyCNiawkb5+ATWLt7KSvfqMtcSqtxH63yXRpv1Lk1jsW3z9e5qUgTampJbrRZTvLAYhEoRYGsKG+XjiCZu5U6b6K3U1rlKrWi9FUW0z4pM7rd5llZXM8UroK0phXXmbYoXFoNAKVK4fYmajfLpIb2qzGW7jmSxLSORiywqN2UcFWW13azbpC33+6tJEcgLKKyDcVO8sBiEShHAC2CjHHj3UuEecn+xsA25i3L4hXoTNEYA/iUZv/DGjyO/B5CvyMj7N5FbjY9IogVApSZTmaAxAvA3ZPycjVGR3r4A9qgxIgGeXb2CXKfCvk/jUSjQGISqV4DrxEZ5fqoXcp0K4RsvLAahUgRwndgoz653LiDXqZC+8cJiECpFANeJjfLsJnAFtDWlyH3jhcUgVIoAW1PYKIdujNzD8i8WttlzUQZ9qBfAvyTjF974ceT3APIVGXn/JnKr8RFJtACo1GQqUzRGbvwNGT9rY1TcvgD2uDGiAJ5dvYIco8J+spfhqRIsBqHqFeAYsVGen+qFHKPCZp8Y44XFIFSKAI4RG+XZ9c4l5BiV9pO9TE+4QjEIlCIl4BixUZ7dBK6EHKPSfpSSaSsFFINQKQI4RmyUz09sin4O9AMBPSxIikP3xGaZPanL8kldqf9W6r9JrD8S9bMk7T70T7OB18+WtvF0nod9Y6hi1ihmjWLWKGaNZtZoZo1m1mhmzRCzhsysL4ghZrAmPj7rqZipj1J9VPpHlf6RZqc+E/0Lmp/+7H5lgKHeBk6gqDme9LHuf0M+Dlq6J+hfLK37NvKgbxwF8C/J+IU3fhz5PYB8RUYufZDTF78XRcBNpSZTmaC5B/A3ZPyczX2Z3b4A9nhlogDWiNfr7b7d5etIFdoqEknaRmvR5lEuZJu3+6pKikf1NpjmgiytUviFAo1BKM0FWFpslLsU2W82+b5oN1FZbDaRqDZKzIv1Jtrn6zRdt21Z6uHClaQIZGmV0jdeWAxCpQhgabFRPo4Id3uR63Tab8U+EuVGdXmbJI8yJeG3cZrm6e5qzmwsIUurzH3jhcUgVIoAlhYb5WOhUT9JRFJElciLSIit6vKSdRpVyXq3TjKZb69o/gOdtlbat2CYVl0oBqFSxG161GyUA7uepXuC/sXSPkEf3ss4RWPkxr8k4xfe+HHk9wDyFRl5/yZyq/ERSbQAqNRkKlM0Rm78DRk/a2NU3r4A9rgxogCeXb2CLK3S7u88CgUag1D1CrC02Ch3KbLbr7dptt5H+7bd6tMo0midtEUUb7Kq3KRil2VXkyIVZGlVdn/HEC8sBoFSpAIsLTbKsxuvVJClVdn9HdMtBcUgVIoAlhYb5dmNV6oUShH7FgxDvLAYhEoR9zaZmo1y4Maocg/Lv1jZ91xUfe5TNkYA/iUZv/DGjyO/B5CvyMj7N5FbjY9IogVApSZTmaAxAvA3ZPycjVGV3b4A9qgxIgGenaSBHKNK+IUCjUGoegU4RmyU5ydpIMeokr7xwmIQKkUAx4iN8uwcowpyjPRcwC9eWAxCpQjgGLFRnt0EroIco8q+BcO06kIxCJUigGPERjlQY2S+rgNjxkSWZVXFcZ/kpB2Qe0y6JOMX3vhx5PcA8hUZef9uccvuS2VLTcY8RavjjnlDxs/X6phwqhaHAnRulSeJobGt+ppfMNAoBKo9io8zU2s+0rPzf5IYOjJGfc03YlgUgqWJe3ZT85Ge3cAkiaF2WH3NN2JYFIKlCdAQ85Ge3dAkiaF+R33NN2JYFIKlCdDx8JHudsBp5kfioXcTJbH7gSGVAvajioffzThBb4QwWNIZCG8GOPZ7BPuKjr1/c7m1+ohUWiBkajqZCRonhEFDZ8DXOr2m43p7hvaoiaJhnp/ugR6hU1/zCwYahWAFzd3v13ykuzTZpHv9Brg4SjabNBLtVkTlLpbRbp/sctWFZeX1vDMySaDH6NTXfCOGRSFUmiTAg3R8pI+rSZJW1VZuonW+LiMhi1I15skuqtabvN2JtFJK6XrSBJvJJPbTtU03FhSFYGmCzGTYSHdp0iYqbfJMJVK6LZSU3uZRK7M8Uj/btOuyStdZej1pkmJpYnu4zBgxLArB0gR4oI6P9DUZR0kizCxPvWLQ0xYUOOd1WtIZCG8GOPZ7BPuKjr1/07jl+KVSpqaDnqILAsLe0BnwdUEmoPpsGArS+ZUh6PkW9TW/YKBRCFaGgCdc+Eh3aZKmrdztxSaKVUWLlKZRyibeVlEcy1jmZZlU8orSBDpbU33NN2JYFIKliXuwU/ORnl+LnGItcjrQLQ5HDItCqDRJkRaZjfT8HKQU633SgTZgOGJYFIKlCdL7sJHWDtKT4wmKQZ2j1O3Kq0tvP9Mq6Pu3EAZLOgPhzQDHfo9gX9Gx928qt0gfkUoLhExNJzNFzwQwaOgM+Hqm13Rcb8/QHndPJMyzc45SaI9Rou9pn2CgUQhWyNydfs1HeoZ6B3uwSl9Kv4hhUQiWJsiDVWykj1uN5D6vskxGRVsmkdhk26iNZRXt2zjf7cpU/b/ietIEm8WkA2OJ4YhhUQiWJsgsho10lyZxlop8pxIp3Raq00orlVJZHkfrTDXoufpTWVtdT5pgz9+ltt03xohhUQiWJsjzd2ykr8o5Siszy1OPGPa5utT9WMmSzkB4M8Cx3yPYV3Ts/ZvGLccvlTI1HfQkXZA77A2dAV8XZAKqex8K0tmVoQx7ziWzb8MxePlYFEKVoQx5zoWN9PxEbYbtPcrs23AMEcOiECxN3IOdmo/0/CYpGdYiZ9I3YlgUgqUJ0iKzkZ7fJCXDep9soA0YjhgWhWBpgvQ+bKRPzpHmHdQ5ytxuvLr09i0LQV9QjDBY0hkIbwY49nsE+4qOvX9TuUX6iFRaIGRqOpkpeiaAQUNnwNczvabjenuG9rh7ImHuQK/XIs2yfbTJM6WNsnwfreW+jXZZWub7bB9n7ekev4ZChu05ygZayaFgoFEIVsjcnX7NR7pLk6pM032V5Uo9r+NIlHslodc7EclWJttdtVPqaH81aSKwB6qEffuNIWJYFEKliUAeqGIj3aVJXq53aauyaVe0qiFPMiWmlY6K0ny71dtQ9tX2emSxwGYxwr79xhAxLArB0gSZxbCRPj3sLYt1vF1HcreTkZCqF18XGxkllfphke33UlzNWYaJSLE0GXgEbThiWBSCpQny3B0b6eMsRsb7TSzWUZytM7X8JHG0rso8iou4jLN9ui03+fWkCTayE/ZHfAwRw6IQLE2QkR0b6e6Aj2OyyH4m9IMBvSWZFIvuJdeJkEPshZU9/gojiAHeFHVvsB6C3dBh99sgCDbcCR1fTz0EW/8OBbcGngTPoPxJnchsKI2klRd+4DtEwzuN8ifNEPaGjn2aXMr1S8wHwHe5RkD/Skbp/wSdAQr3w0KqMuU2lsXw6+inmAECDJZ0BsKbAY79HsG+omOXPtjpK9S53rvJ1HQy/aXKTcY3ld5BGDR0BqwzQJHfnqEZlikKZg16J4q2rdZJlEiZXvumSoGZWcL6TNvjYKBRCKazETOLjfRxBrjd7tO22EVVq5p7sV9vompTiCiLsyRL231ZrB9JqHBpgu29Fda5uSliWBSCpYnb4Kj5SHdpsk1KkSbrXZQJWegNmElUSrmPsiKViVznsZRXNNzBHAVhHa6bIoZFIViaII4CG+kuTYptuhX7fRWVZbHVK4/6UbxbX2fRkZijIK3DdVPEsCiEShOJOApspLs0yfa5SLRJJbZFoj62WVRlrdRPcbWbrFpvUnE9j+1JzFGQ1uG6KWJYFIKlCeIosJE+PgQs5F6mbRLtq72IxLotonWuH/bL1zuxXoud3LfXkyaYoyCtw3VTxLAoBEsTxFFgIx1oL8p5BiPdg3J1yW2D8qIKe7oZwGBJZyC8GeDY7xHsKzr2/s3kbvpHpNICIVPTyUwxgwEYNHQGrDMYqXfwy6Ed/CTM8ytg2A5+KfyCgUYhWAFDdvCzkZ6hHMa2J0jpGzEsCsHSBNmewEZ6hs01toNf2sbbxohhUQiWJm4fouYjPb9RncQG/9I2AzdGDItCsDRBBv9spOc3+JfY4F/aZuDGiGFRCJYmyOCfjfT8bESJDf6lbQZujBgWhWBpggz+2Ui/eFyvU7L9VOhHA3rUhxSM49NWeTJAP7cPtNM+/WkftBqA3dBhT/KM1QBs/TsU3Bp48Of18qEbKLfPuvHZC8TAO4OGBi5k2NNkkBl2l1sE3Bq4DJ5B2ZNa5vKJfmWU/kyq4ok+4aDUn2LoSdDcPiMXgdMre9JoTk3Hqek4NR2nZpBTQ+c0Te5lTz71KU1Kv96t6v6jaemNl4qX/s8AsS5vCcyuY30TT+o0ztVHlqo8lflQPlof7y/wY5IgQt75KJ40mkWjWTRDLBo6i2kyUKg00zTUp+KhsnGASJetBCbXkXF6Ecz1Y/C5XgiLRH/oXysq9VFm+kP/tNS/W+pfq4T+KHWiDlZjYQ0HfpYxxN47PfUameun53O9TirKjabcaMqNptxoyo2m3GjKjabcaMrNEOWGTnmaXO4W0Lx76j7vVlHFWn92v654q88y6z67Xym775Tdr1ei+yy7u2FYEVD4dwE48g/1xL6JzhdVvKxshnfiTOEK5+5p95LOQHgzwLHfI9hXdOzSBzt55RxY86ig+2ueG7RvyryDhL2hM2B1f3N5e4ZmWHYomMM8lzKw0uQWAkU1rMInWWnchsmSzoB5pXFjX9GxSx/sl15pqKAnWWncYW/oDHhXGr3X5wTNsNJQMOvp65Pz5FWvMyE0zvmJuNztbKkVyeZs5WU8eHEmWZHcDJZ0Bswrkhv7io5d+mAnr0hnWwMgU9PJTLJSuRk0dAa8K1Vxe4ZmWKkomDXott3s1vusiqQQm0gU5T7StnQkkrbcJu16m+mdB785rwhmJ+aY65xbd149DgYaBeM95yR/gfsOcZ3ZSHdpIpJ9ERdtFRXJrlDfiJOozPdpVKz3abXN5V7ud9eTJpjrnNsMWGPEsCgESxPEdWYjfRxtbtK0rHb7KC/yLBLrVERltq2irVCNWZHE2zjPryZNCmy7WWF1Tk0Rw6IQKk0KZLsZG+lAjfhZDhfuXVTqktuszqIK+xITgMGSzkB4M8Cx3yPYV3Ts/ZvJrb9GpNICIVPTyUwhhwEGDZ0BqxwuktsztMdymIR5fgUsxQqYzRo3BAONQrAChuxwZCM9PzlcYGcmFvZNVYaIYVEIlibu3W81H+n5NdcFtt1Mv53DL2JYFIKlCbLdjI10cDnsNgnVJZdW9mHfeA4wWNIZCG8GOPZ7BPuKjr1/M7n114hUWiBkajqZSeSwm0FDZ8Arh7VjfoJmkMMUzPMrYNgOxyL3CwYahWAFzO2+1nykZyiHsR2Ohc1RMUYMi0KwNHFbXzUf6Rk215jXVNg3+xkihkUhWJog</t>
  </si>
  <si>
    <t>XhMb6eBy2G2hqEtus1CKKuxr3AAGSzoD4c0Ax36PYF/RsfdvJrf+GpFKC4RMTScziRx2M2joDHjlcHV7hmaQwxTMsytgJWZvljanzxAMNAqhCliJ2JtspOcnh0vsNM3S7qgYIoZFIViauK2vmo/0/JrrEvOaSrvtYnpVFRSFYGmCeE1spF88S3wqKlo/Bn2WuHRbKioFrPsiVR4NKYIp5DHAYElnILwZ4NjvEewrOvb+zeXWYyNSaYGQqelkppDHAIOGzoBVHpf6dM1y6HRNEuZOHu+qTbpNZbSOi3Uk4kxppDyOozSO812yKdeVeHQeTbiChtmdpfALBhqFYAUNsTvZSL8oaNWReKgNwC8LmtvxUSkgrdEIu10PYLCkM2AuaG7sKzr2/s3lXkFHpNICIVPTyUxS0NwMGjoD3oKm7c8TNENBo2DuOrR9tdntNnG0y9ZrfeBaG5Xxfn+dZ+2VmP1Z5n7BQKMQrKAh9icb6RcFLTl16uErmtvmUzlg3y0W9oEegMGSzoC5ormxr+jY+3eXewkdkUoLhExNJzNJRXMzaOgMeCua3u55gmaoaBTMGvRms1GKfF9FosjLSGRxFrWJ+pGU+yLPtlmZxKcsu4aKhlnwpX3no8GNxqIQrKIhFjwb6XNFOx1TFn7o6LYhVQ7YLD1Vrgdv4kkqmpvBks6AuaK5sa/o2Pt3l3sJHZFKC4RMTSczSUVzM2joDHgrmvbkT9AMFY2CWYPGHLcrqWgV5slX9t23j4KBRiFURasQT56N9KmVL9NdK0TUik2qvlttonadqX4uTWSZFolsZXU9aYJ58pX1RGZTxLAoBEsTxJNnI92lSbzNq1zKNtqV3WMeIo7Wa7mLdptyXe7bvNqJ9nrSJMXSxGZPGyOGRSFYmiCePBvpLk3KapvmsUgjKdQ3xD7dRFURx1ESp9W62ss4ldfzrpYK2/9Z2W0/Q8SwKARLE7c/W/OR1m2U+sPi3cDdU+X2+9SlF9YoVP0oTNo9AQyWdAbCmwGO/R7BvqJj799Ubrk+IpUWCJmaTmaK7glg0NAZsHZPlbg9Q3vcPZEwz08WY2+6rKRfMNAoBCtkbl+25iM9Q1mMGaFV7hsxLArB0gQxQtlIz1AWY/tAK7vVYogYFoVgaeL2xGo+0idZXL4bWha7PRZ16a0eSxX3ozCtLHYzWNIZCG8GOPZ7BPuKjr1/U7l12IhUWiBkajqZSWSxm0FDZ8Ari8vbMzSDLKZg1qDzfRnn+20c7dN4H4lNXkXltqqizW4n4jzbr+MregF8hR13W1kdlsfBQKMQrJC5rbCaj/TsvKc0hrwn9TXfiGFRCJQmio87TfhIz657SmPIe1Jf840YFoVgaQJ4T3ykT7JYj1pCyuI0dlsr6tJbrZUq6UdhSlmMMFjSGQhvBjj2ewT7io69f1O5ddiIVFogZGo6mQlkMcKgoTPglMUK1e0Z2iNZTMPcTYuhbcvXUsgg21N9zS8YaBSCFTLA9uQjPUNZDO0DVV/zjRgWhWBp4rbCaj7SXZqsk0TkUlRRnmxUIomyiFq5KaJ9W2zjbVLKPL8a7ymNIe8p1Y9Q+0UMi0KwNAG8Jz7S3bPoHfV+HvRDAb1BmRSJ7pXZaVw8qdMk0R9Sf+hXYaf6p6l+e3uq396e6l/L4qEYWY2XKu3HaFDpQExxsdO9HlvTazS9RtNrNL1G02s0vUbTazS9ZoheQ6fXl0EQPVgJHV+FrempzyTpPmX32b3aOu1+Je1e+p52L31Pu18foNm9Gp7AUxM9+V46kcN2eG77R61iVvsn7AtqEQZLOgPhzQDHfo9gX9GxSx/s9BXxXBvcZGo6mUk6PDeDhs6At8Mrbs/QDMsUBbMGvS/zYrPZ76LtXiaRKPM8Wm+FKsxZ2m5knIt8t3n3ajQZtD9Qfc0vGGgUgmkyt11X85E+pkkl5S7bZFEiy1bvji+jMt5WV3kwQhpD/pj6mnfEoCgESxPAH+MjfbRRy1Qmm20Rya2W+cm+Ut3gumsJ1b9QVUWbba8mTRLMH0vsVpEhYlgUQqVJgvhjbKQDH/itegIne3XJ7ceABt1cjDBY0hkIbwY49nsE+4qOvX8zufXXiFRaIGRqOpkp5DDAoKEzYJXDSXJ7hvZYDpMwz6+ApVgBs7k/hmCgUQhWwNw2Xc1Hen5yOMF8scT+ZkRDxLAoBEsTxBdjIz2/5jrBfLFEeEcMikKwNEF8MTbSweWw2+5Rl1xa2QfdLYowWNIZCG8GOPZ7BPuKjr1/M7n114hUWiBkajqZSeSwm0FDZ8Arh+XtGZpBDlMwa9C7TRvvKrV2VVmaRSLdiKhd70VUldtKxOmu2CVXc8B3mkDbANXX/IKBRiFYAQO2AfKRPj4mlu5SGZf7qN1td5EokipaJ0JEWVymRbrbb3bp9nrSBNoGqL7mGzEsCsHSxG191Xykg+sct4WiLrnNQinjR097T6tz3AyWdAbMOseNfUXH3r+Z3IV1RCotEDI1ncwkOsfNoKEz4NU55e0ZmkHnUDDPr4Bh9mZic/oMwUCjEKyAIfYmG+n5yeEUszdTm9NnjBgWhVBpkiL2Jhvp0DondTs66pLb3JEyDrufC2CwpDPg1TkA9hUde/9mchfWEam0QMjUdDJT6ByAQUNnwKpzUm1vpkP2Jgnz/AoYZm+mNqfPEAw0CsEKGGJvspGenxxOMXsztTl9xohhUQiWJoi9yUY6uM5xu3bqkgsr+7TPflqd42awpDNg1jlu7Cs69v7N5C6sI1JpgZCp6WQm0TluBg2dAa/OEbdnaAadQ8E8vwKG7TTV94VPMNAoBCtgbre15iP956e3Hp0WytCv8UtTt4unUiC3RCOvgr7GD2GwpDNgLmhu7Cs69v7N5V5BR6TSAiFT08lMUtDcDBo6A96Clt+eoRkKGgWzBl3mVblOkzaqin0ZiW28j9abPI328bYQabrP0u0py66hoGEOe2rfs2h4ox0WhWAFDXHY2Ui/KGgn4uELmttkVClg37QYdqMNwGBJZ8Bc0NzYV3Ts/ZvLvYKOSKUFQqamk5mkoLkZNHQGvAVNO+7pkONOwqxBJ5k+EGafRGkhqkik8fr4MoK2WidtkpT7sjgtWNdQ0DDHPbWZz4ZgoFEIVtAQx52N9IuCdro/gxe0zG0sf1F9yRKNIvAjZACDJZ0Bb0EDsK/o2Ps3l3sFHZFKC4RMTSczRUEDGDR0BqwFLYtvz9AeFzQS5m6QtI6rKo+TqFpvZSQ2aRyVu7yNdvtsK9N1kuTt9t1rKWgZduZzZt1Ga3pMBotCqIKWuR8IqPlInw+3e2Sx90MBnYlGisTxcLss0yfX6RPuhD7STugT7kSlPqT+tVz/bq4Ptyv07xb6wLtC/0YZ6w999F2V6g/1lSwW+kP9bpbE+iPTH7n+UH9flqb6Q+oP/WWVdupDf1no7wn9I6l/TeqfSv09qf+YRqCCrT/0V3L9axpGVugflfpHpf5RpX9UqR8JDUPE+keJ/pE+rk/oQ/pEpj+E/tD/kJD6R7n+Ua5/pAmKsvvQP630j1QPXss40R/6R/oMQKkZSf33SU1Biu5D/1QmQ1lkM+gLjwdjoFzAF/Dj8X8qARqdAI1OgEYnQKMToNEJ0OgEaHQCNDoBGp0AjU6ARidAoxOg0QnQ6ARodAI0OgEanQCNToBGJ0CjE6DRCdDoBGh0AjQ6ARqdAI1OgEYnQKMToNEJ0OgEaHQCNDoBGp0AjU6ARidAoxOg0QnQ6ARodAI0OgEanQCNToBGJ0CjE6DRCdDoBGh0AjQ6ARqdAI1OgEYnQKMToNEJ0OgEaHQCNDoBGp0AjU6ARidAoxOg0QnQ6ARodAI0OgEanQDNUAI09AToFz8oAeD6dzogUSWA/uyOSRTdoYiiOyZRJYH6lN2v59138u6AxKL7TtEdnFh0v6tyQX92hyiqbNCf+ps6H/Sn/o7OCP2ZdZ9596n/fp0V+lN2n92fypLus/tTovu+6H4su1+X3a/I7vuy+xs6bDpD9Gf3zbz79Q6hzhL1WXY/LrsfV92PK/1j0SHUuaI+k+7H3eGQojsQUueL+hTdZ/ev65RRn3n347z7cRcNnTb6s/uVqvtxpX+sU0d/dj/ujqCUHXfZ/f2yYyrF8bP7lYEU0teHkkNdEr17JT2T+yEVpTKse/DjbPBOmaRncjNY0hkw90xu7Cs6dumDna5YztrNTaamk5mkZ3IzaOgMeHum7PYMzbBMUTBr0FuxLtZVsYuURE4ikafbaJ2uN1G225frcr0rN1d0PkaGnY+RCb9goFEI1jO5Hy6q+Ugfzc91JvNYlFFbages2O2icpuKaFPk61iV2FjE7fWkCfY0TyZ9I4ZFIViaIE/zsJE+WgrrbKdEpYxku84jUe2KqG03ZZQW1S5pk7Ss1tfzspIMO6wgy30jhkUhWJq4n+yo+UiHfmo5cz8hoC657QmBMrQcdjNY0hkIbwY49nsE+4qOvX8zufXXiFRaIGRqOplJ5LCbQUNnwCuH9VnsJ2gGOUzBPL8Chp3Fntm35NPXctM95yR/gfvO/SRHzUf6+HB7G6dymxRRJnZVJORaROUml1EVV2mRJus8S/bXkybYoxOZ7SkCY8SwKARLE+TRCTbSp65JCeSilFEmZaE6LJVc+s2k0WaTbWQq4k2+rq4mTQR2WIGw79s3NhBIFEKliXDb6DUf6dByWLjtWHXJ7Xudw76aCGCwpDMQ3gxw7PcI9hUde/9mcuuvEam0QMjUdDJTyGGAQUNnwCqHhT6sQAwdVkDCPL8ClmIFzOboGYKBRiFYAUMOK2AjPT85LLDDCoR9374hYlgUgqWJ2/qq+UjPr7kWmNckhG/EsCgESxPEa2IjHVwOuy0Udcmllb3ss59WDrsZLOkMhDcDHPs9gn1Fx96/mdz6a0QqLRAyNZ3MJHLYzaChM+CVw/os9hM0gxymYJ5fAcPsTZH7BQONQrAChtibbKTn97CEwHaKC7ujYogYFoVgaeK2vmo+0vN79EpgXpOw2y6GiGFRCJYmiNfERjqQHDZfWjkwA09kWVZVEvbkG+me4i/pDIQ3Axz7PYJ9Rcfev2ncOutSKVPTQU8hb4GwN3QGfPLWBFRvGKEgnd2MV2IzXjkw7hwKBhqFUGVIIjNeNtLzm/FKbHgnhW/EsCgESxNkeMdGen4tssRaZDnQLQ5HDItCsDRBWmQ20tclagek+4ll0Wc5rah1Nx9LOgPhzQDHfo9gX9Gx928at7q6VMrUdNCTiFp32Bs6g+lFLQXp7MpQjj15l9sV/qNgoFEIVYZydwNW85Gen6jNsd4nt7cBhohhUQiWJkjvw0Y6kFo5O9K5+7ENdcntj22EPcMTYLCkM+BVMQD2FR17/2Zyl9MRqbRAyNR0MlOoG4BBQ2fAp25e03G9PUN7rHNImDXobL1Nq2QfR2UZryOxFUnUFvku2uVplYpUVm15WrCuoYBhU5lc+AUDjUKwAoZMZdhIH2e8bZzv5SaOxDpOlCZKs6jNt0VUyqqK9+VmJxN5PWmCbd/PpW/EsCgESxP34zY1H+kuTXKxLYrNTn0jKUs9D04jJaZb9afW26TN19tSXo8jnWPDu3xgjjUcMSwKwdIEGd6xkZ5hc40935LbH/UwnaEMRSFYmiDPt7CRfnFwdHkkHvwQtNw9FlMpYHuMowj8XC/AYElnILwZ4NjvEewrOvb+zeWW7SNSaYGQqelkJumi3AwaOgPeLkq/CSEfehMCCXPXRamvbIpERkm7URop3suo3MZVlMh1laS7WGyq7btXU9Cw7fx55RcMNArBChqynZ+NdJcmscz3ZbZPozYVcZQku736UVupP1CtxSbb5Vl6PfK4wEyFwn7YuiFiWBRCpUmBmApspENPiwv3DmZ1ye27gas++0l1DsBgSWfAq3MA7Cs69v7N5C6sI1JpgZCp6WSm0DkAg4bOgFXnFHo7fzG0nZ+EeX4FDLM7iwHnbygYaBSCFTDE7mQjPT85XGDb+Qu7w2KIGBaFYGnitsJqPtLBdY7bUlGXXNjYJ3Gf/bQ6x81gSWfArHPc2Fd07P2byV1YR6TSAiFT08lMonPcDBo6A16dI27P0Aw6h4J5fgUMszsL6RcMNArBChhid7KRnqEcxuzOIveNGBaFYGmC2J1spIPrHLeLpy651cVLhl9zNYnOcTNY0hkIbwY49nsE+4qOvX8zuQvriFRaIGRqOplJdI6bQUNnwKtz9GnlJ2gGnUPBPD+dg50gUVgPU3gcDDQKwQqY222t+Uh3abKR2Tor10lUttkuEvm+itZlso2qzT7eZbtk2xbt9aQJZm8WNqfPGDEsCsHSBLE32UgH0jnmS1sOjLePeznSsG9fKd2mwpLOgFfPANhXdOz9m8ZdQC+VMjUd9BS6BQh7Q2fAp1tMQPX7ZilIZ6dWSsxWKAcm7EPBQKMQqgyViK3ARnp+U5kSG96V0jdiWBSCpQkyvGMjfV1qZaB5O7EM+3KM0t0yL+kMmNWKG/uKjr1/07jL5qVSpqaDnkStuMPe0BlMr1YoSOdXhrCmuRzoH4eCgUYhWBlCmmY20vMTtVUCpUllV/iGiGFRCJUmlbsBq/lIX5VaqezSPewep8rdfCzpDHjVCoB9Rcfev2ncZfNSKVPTQU+hVoCwN3QGk6sVEtL5lSGsaa6kXzDQKAQrQ0jTzEZ6fqK2wnZuV3aFT9/MEypN3A1YzUf6utSKXbqHPXK+cjcfSzoDZrXixr6iY+/fNO6yeamUqemgJ1Er7rA3dAbTqxUK0rmplSyGmmb1Nb9goFEIVIYUH2eu1nykZ/fcShZDhqH6mm/EsCgESxN3A1bzkQ6kVl47X3T31gt1yYWZ/empnaAqBmGwpDNgVTEI9hUde/9mcpfTEam0QMjUdDITqBuEQUNnwKduXtNxvT1De6RzaJjnV8CgqYz6ml8w0CgEK2DAVIaP9AzlMLQPSX3NN2JYFIKlCbAPiY90cJ3jnkmpS27fxhD0XSoIgyWdgfBmgGO/R7Cv6Nj7N5O7sI5IpQVCpqaTmUTnuBk0dAa8Oqe4PUMz6BwKZg16v5ZbtWLl9tnytRQwaB+S+ppfMNAoBCtgwD4kPtIz1DnQI1Xqa74Rw6IQLE3cI+qaj3RonZO4Tw/8ovqSlX3Qt60gDJZ0Brw6B8C+omPv30zuwjoilRYImZpOZgqdAzBo6AxYdU4S356hPdY5JMyzK2AJ5lsl1sMEHwcDjUKoApYgvhUb6dk9ZZMlKZYmqW/EsCgESxPgmEU+0sF1jtu1U5d8wLU7sQ96TjDCYElnwKxz3NhXdOz9m8ldWEek0gIhU9PJTKJz3AwaOgNenZPdnqEZdA4F8/wKGPRWOfU1v2CgUQhWwNxua81HeoZyGLM39cvQ/CKGRSFYmiD2Jhvp4DrH7dqpS57b2Kdxn/20OsfNYElnwKxz3NhXdOz9m8ldWEek0gIhU9PJTKJz3AwaOgNenZPfnqEZdA4F8/wKGLQdRn3NLxhoFIIVMLfbWvOR7tKkqqp2X+7aaFvmIhIiL6JK7ONoI+M8S9btPl5fkRzG7M3E6vSZIoZFIViaIPYmG+ngOsft2qlLbnXt0qDnBCMMlnQGzDrHjX1Fx96/mdyFdUQqLRAyNZ3MJDrHzaChM+DVOdXtGZpB51Awz66ApdCLC9XX/IKBRiFUAUvdbmvNR3p+cjjF7M3U6vSZIoZFIViaIPYmG+nQOid1u3bqkltduzTts59U5wAMlnQGvDoHwL6iY+/fTO7COiKVFgiZmk5mCp0DMGjoDFh1TprenqE91jkkzPMrYNiG4dRq4j0OBhqFYAXM7bbWfKRnKIcxe1Mv/X4Rw6IQLE0Qe5ONtPrf72vmyamgKj31278XVPi4bTyVA9ISjiIOuwELYLCkMxDeDHDs9wj2FR17/+5yV9oRqbRAyNR0MpMIHzeDhs6AV/jI2zM0g/ChYNag92LXVnm+jlr1X/3URhuV8b6N4ljGMi/LpJKnBesaKhq2g1inkk8w0CgEq2hu+7XmI92lidxVxU6UMtrs9koktW0eVWuxi2S828o0zfftNr+eNMH8ztRm/RkjhkUhWJogficb6eADHreNpy653cYL+oIohMGSzoBZ57ixr+jY+zeTu7COSKUFQqamk5lE57gZNHQGvDqnvD1DM+gcCub5FTBsB3Fqd/UMr8nBohCsgLnt15qP9PzkcIb5nZnd+jNEDItCqDTJEL+TjXQgnTNwaQfm3cfjEbOwDyBnbpdhSWfAq2cA7Cs69v5N4y6gl0qZmg56Ct0ChL2hM+DTLSagSq2QkM6vDGE+Qyb8goFGIVgZQnwGNtLzE7UZNrzLBuZYwxHDohAsTZDhHRvp61IrA83biWXYx4gzd8u8pDNgVitu7Cs69v5N4y6bl0qZmg56ErXiDntDZzC9WqEgnV0ZEljTLAb6x6FgoFEIVYYE0jSzkZ6fqBUpliZ2hW+IGBaFYGnibsBqPtKB1MrZQxLuJ8zUJbc/YRb2pQwAgyWdAa+KAbCv6Nj7N5O7nI5IpQVCpqaTmULdAAwaOgM+dfOajuvtGdpjnUPCPL8Chk1lhPALBhqFYAUMmcqwkZ6hHMYOtxHSN2JYFIKliftBwJqPdJcmudgWxWaXRW1SlpHIZRqtM5VXolpvkzZfb0t5Pc+SC2x4JwbmWMMRw6IQLE2Q4R0b6eBy2P1AmbrktgfKyjTso+MAgyWdgfBmgGO/R7Cv6Nj7N5Nbf41IpQVCpqaTmUQOuxk0dAa8cli/u+MEzSCHKZjnV8Cww22E/fkyw+OxWBSCFTD3iLrmIz1DOYw9eScq34hhUQiWJsiTd2yk59dcS8xEkPaH0Oh7MgKliURMBDbS562Vp+VCy6+gWyul+0QNlQO2EzWKOOxZ6ACDJZ2B8GaAY79HsK/o2Pt3l1uQjUilBUKmppOZQh8DDBo6A1Z9LJPbM7TH+piEWYOO2822iJNNtN7KIhLZWkRVLndRuRP7ZJPJqsrad6+momF+pxyw/oaCgUYhWEVD/E420qEHPNJt8ahLbrdLwr60DGCwpDNgLmBu7Cs69v7N5F4xR6TSAiFT08lMUsDcDBo6A94Cpv1OOeR3kjDPr4BhfqcUfsFAoxCsgCF+JxvpQAVs4NLmZpanx5Lk4L05SaFyO0lLOgPmQuXGvqJj79807pXxUilT00FPUpDcYW/oDPgKkgmoLkMUpPMrQ5jPIO3PWj8KBhqFYGUI8RnYSF9VGcrtD1GHfT40d09wl3QGvGUIwL6iY+/fNO718FIpU9NBT1GGgLA3dAaTlyES0tmVoRwb5+UDk62hYKBRCFWGcmScx0Y6UBk6j/Ny9wRDXXLrNCDwJkyAwZLOgLk8ubGv6Nj7N5N7nRyRSguETE0nM0nZcjNo6Az4ytZrOq63Z2iGAkbBrEFvd0mab/f7KEu33Qtad9E6idNom+R5st7EbVud7vFrKGDYOC8XfsFAoxCsgCHjPDbSwQuY+6l8dcmllX06eM9OUsDcDJZ0BswFzI19Rcfev5ncK+aIVFogZGo6mUkKmJtBQ2fAW8D0WdUnaIYCRsGsQa9lq1T3Jo+KVpaR2IskKtOqikS+3yVxW8kivp4HjnNsx0w+MBUdCgYahWAFzD20rvlIBy9g7k0C6pJbH7jPwh5CDDBY0hkwFzA39hUde/9mcq+YI1JpgZCp6WQmKWBuBg2dAW8B0ztm8qEdMyTM8+vAMCcrt24eeRwMNArBChjiZLGRPj/jXh6ZB399UO7eGaJyoLKEo0gCzxTdDJZ0BswVzY19Rcfev7vcS+iIVFogZGo6mUkqmptBQ2fAW9H0+6FP0AwVjYJZg27bzW69z6pICrGJRFHuo3Uey0gkbblN2vW22w50JRWtwHZtFbYNTIZgoFEIVdEKt4Fb85H+8yNtuUvbnYyqTas3Aso0KsU2jUSViSQtk01ZldeTJtj7oQvrvhBTxLAoBEsT9waemo/0cTWpttku2SRRHqsGX4hyF1VZWak/KrNiV0jRiitaTVIsTQbcZsuNBUUhWJogFjsb6eMcsMr2a1Gso7IoVSIlslIrjyyiolgLUa1budVpei1pgr2st7C5esaIYVEIliZu+7XmIx16Dli4bTx1yYWFfZmJPvtJuyaAwZLOQHgzwLHfI9hXdOz9m8kt00ek0gIhU9PJTNE1AQwaOgPWrqkQt2doj7smEuYOdLvNslzVuXazV4J5LdbRep3G0SbO032RlfFus373agoYdkJgIf2CgUYhWAFz2681H+kZymHM7yxy34hhUQiWJojfyUZ6hs019m7ewm6xmG4sKArB0sTthdV8pGc4qsPMp8Luw5huLCgKwdIEMZ/YSAfvmtzjdXXJbaPqMvAuX4DBks5AeDPAsd8j2Fd07P2byS3TR6TSAiFT08lM0jW5GTR0Brxdk/aaTtAMXRMF8+wKWIl5TaX1sDzTllgsCqEKWIl4TWyk5yeHS8xrKm22izFiWBSCpQniNbGRnl9zXWJeU2mzXcw3FhSFYGmCeE1spLs0KWNZqgUmjtTyow0HEUdVXJXRfr2V5SapZBtfz6iuxLym0r6DzBAxLArB0gTxmthIh+6aSvd4XV1yYWUf9lAKgMGSzkB4M8Cx3yPYV3Ts/ZvJLdNHpNICIVPTyUzRNQEMGjoD1q6p1F7TCdrjromEWYPGHPNrKWCY11RKv2CgUQhWwBCviY30DOUw5jWVdtvFEDEsCsHSBPGa2EjPsLnGvKbSbrsYIoZFIViaIF4TG+kZjuowr6m02y6mGwuKQrA0QbwmNtLBuyb3eF1dcvuoOuy77QAGSzoD4c0Ax36PYF/RsfdvJrdMH5FKC4RMTSczSdfkZtDQGfB2TdprOkEzdE0UzLMrYBXmNVV228XwYiYsCqEKWIV4TWyk5yeHK8xrquy2iyFiWBSCpQniNbGRnl9zXWFeU2W3XUw3FhSFYGmCeE1spOfnNVWY11TZbRdDxLAoBEsTxGtiIx26a6rc43V1yYWVfdgXRgEMlnQGwpsBjv0ewb6iY+/fTG6ZPiKVFgiZmk5miq4JYNDQGbB2TZX2mk7QHndNJMzzK2CY11RJv2CgUQhWwBCviY30DOUw5jVVdtvFEDEsCsHSBPGa2EjPsLnGvKbKbrsYIoZFIViaIF4TG+kZjuowr6my2y6mGwuKQrA0QbwmNtLBuyb3eF1dcvuoOux74gEGSzoD4c0Ax36PYF/RsfdvJrdMH5FKC4RMTSczSdfkZtDQGfB2TdprOkEzdE0UzHMrYCKGvCb1Nb9goFEIVMAUH2fW1nykZyeHRQx5TeprvhHDohAsTQCviY/07JprEUNek/qab8SwKARLE8Br4iM9u1GdiCGvSX3NN2JYFIKlCeA18ZH+8xdHkVdH5qGPIhexe96uckBYwlEkQV+ugTBY0hkIbwY49nsE+4qOvX93uXX7iFRaIGRqOpkJ2iiEQUNnwNlGKVS3Z2iP2igaZg0635dxvt/G0T6N95HY5FVUbqsq2ux2Is6z/ToWJ1rXUNEg80l9zS8YaBSCVTTAfOIjPcM2CjKf1Nd8I4ZFIViaAOYTH+kuTZT83q737S5KcvU1IeNt1O7ENsqTMha7fbbtHhm8ljSBzCf1Nd+IYVEIliaA+cRH+tht74q8LfZxtC1TlVJpkkXruJXRVmyrNi7LpNxfUZpA5pP6mm/EsCgESxPAfOIjHdh8ErF73q4uuXV2LeI++2m7JjeDJZ2B8GaAY79HsK/o2Ps3k1umj0ilBUKmppOZpGtyM2joDHi7pur2DM3QNVEwz66AJZj5lFh9mMfBQKMQqoAliPnERnp+cjjBzKfE6sOYIoZFIViaIOYTG+n5NdcJZj4lVh/GFDEsCsHSBDGf2EjPb1SXYOZTYvVhTBHDohAsTRDziY106K4pcY/X1SUXVvZBX3uLMFjSGQhvBjj2ewT7io69fzO5ZfqIVFogZGo6mSm6JoBBQ2fA2jUl2ms6QXvcNZEwz6+AYV5TIv2CgUYhWAFDvCY20jPsmjCvKbHZLsaIYVEIliaI18RGeoYzGMxrSmy2izFiWBSCpQniNbGRDiSHBy7twKwxkWVZVSLo/n4FznmdlnQGwpsBjv0ewb6iY+/fNG6ddamUqemgJ5G37rA3dAZ88tYEVItaCtLZqZUUm/GmA+POoWCgUQhVhlJkxstGen4z3hQb3qUDc6zhiGFRCJYmyPCOjfT8WuQUa5H1pfSLGBaFYGmCtMhspK9K1KYD0v3EMuj2awXOeZ2WdAbCmwGO/R7BvqJj7980bnV1qZSp6aCnELVA2Bs6g8lFLQnp/MpQhZUhu8I3bPnCohCsDLkbsJqP9PxEbYb1Ppm9DaDvMw6UJhnS+7CRnl+LnGG9T2ZvAwwRw6IQLE2Q3oeN9PwG+hnW+2TSN2JYFIKlCdL7sJG+qt4ns4or+egpnkl7n8wtZJd0BsKbAY79HsG+omPv3zRuEX6plKnpoKfofYCwN3QGk/c+JKTzK0NY75NZ24DHwUCjEKwMIb0PG+n5iVqB9T7C2gaYIoZFIVSaCKT3YSM9vxZZYL2PsLYBpohhUQiWJkjvw0Z6fgM3gfU+QvpGDItCsDRBeh820oF6n9fOF939xJ+65LmZ/elRLtlnP2lPBDBY0hkIbwY49nsE+4qOvX8zucX5iFRaIGRqOpkpeiWAQUNnwNcrvabjenuG9rhrImGeXwHDnsYVAy3kUDDQKAQrYO4Ov+YjPUM5jJ38Iqwn8JsihkUhWJogJ7+wkZ5hc43NYMTAOGI4YlgUgqUJMoNhIz2/UZ3EjuGQ9hMpDBHDohAqTSRyDAcb6dBdk3RPoNQlH5hAndjnffaTdk0AgyWdgfBmgGO/R7Cv6Nj7N5Nbpo9IpQVCpqaTmaJrAhg0dAasXZNMbs/QHndNJMzzK2ApVsBSv2CgUQhWwJCTX9hId2myFWkhiyKJsnRTRkmy20XrJE6jbZLnyXoTt22VXU+aYCaCtB+CYogYFoVgaYKYCGyk59dcS4GlifCNGBaFYGniPhWk5iM9v1GdxLwmKX0jhkUhWJogXhMb6eBdk3u8ri65fVRd9NlP2zW5GSzpDIQ3Axz7PYJ9Rcfev5ncMn1EKi0QMjWdzCRdk5tBQ2fA2zVpr+kEzdA1UTDPr4BhXpO02y6PgoFGIVgBQ7wmNtIzlMOY1yTttoshYlgUgqUJ4jWxkZ6f1yQxr0nabRdDxLAoBEsTxGtiIz2/UV2OeU253XYxRAyLQqg0yRGviY106K4pd4/X1SW3j6rDHkMGMFjSGQhvBjj2ewT7io69fzO5ZfqIVFogZGo6mSm6JoBBQ2fA2jXl2mvKh7wmEub5FTDMa8rttovhlB0sCsEKGOI1sZGenxzOMa8pt9su9KPdQqUJ4jWxkZ5fc51jXlMufCOGRSFYmiBeExvp+Y3qcsxryqVvxLAoBEsTxGtiI63+9/sd8/jIXBeX3wvaRrnn7SoHbLPrIgm70QlgsKQzEN4McOz3CPYVHXv/7nLr9hGptEDI1HQyk7RRbgYNnQFvG6XNpxM0QxtFwaxBb9IqS9OkjbZVtomESEVUpnEc7ZK2qtoiyYvd9TyLlWPmU27zYQzBQKMQrKIh5hMb6S5NknJTrLflPkrada6kkSp8+u+NtuovKNJqnaz3V5QmmPmU29/2bIgYFoVgaYKYT2ykZ6iPMfMpt/kwxohhUQiWJoj5xEb62G1X67aK4yySrchUSq2LqGzXuu/K87SMpdgWu6tJkwIznwqbD2OMGBaFUGlSIOYTG+lA5tPApR2YUJ4Owcj6LCftjgr3jHVJZyC8GeDY7xHsKzr2/k3jluOXSpmaDnqKLggIe0NnwNcFmYCq3oeEdH5lCBv6FsIvGGgUgpUhZOjLRnp+orbAXuBYDMwLhiOGRSFYmrgHOzUf6fm1yAXWIhcD3eJwxLAoBEsTpEVmIz2/gVuJ9T7lQBswHDEsCqHSpER6HzbSgXqfs2NUup81Upfc+txO4OPCAQZLOgPhzQDHfo9gX9Gx928mtzgfkUoLhExNJzNFrwQwaOgM+Hql13Rcb8/QHndNJMzzK2ApVsCsz6CZjjnFohCsgLk7/JqP9Py6phJ78K60PoM24jTcUGmCPHjHRnp+M5gSm8GUwjdiWBSCpQkyg2Ej3aXJvty2ZbZu1aKj2iyxbeOo3ZciqtI034k0K5N4fT1pgj14V0rfiGFRCJYmyIN3bKT1g3ea+LuBn7cr3ZModekHJlEn3yzsEXkAgyWdgfBmgGO/R7Cv6Nj7N5Vbro9IpQVCpqaTmaR7cjNo6Ax4uyf9vN0JmqF7omCeX/eEPW9X2h89Mxzcg0UhWCFDnrdjI92lifriflsKEeV5ISNRyCpab4skkrEot+t9HheZuJ40wcyE0v7omSFiWBSCpQliJrCRnmGTjT1vV1a+EcOiECxNkOft2Egf98pWW7kWWRml66SKRK50dCt1p5WrlNom220qr2d3W4V5TpX90TPTEaVQFEKlSYV4TmykQ3tOlXvMri65fWSd9NlP2jUBDJZ0BsKbAY79HsG+omPv30xumT4ilRYImZpOZoquCWDQ0Bmwdk2V9pyqIc+JhHl+BQzznCq7/fIoGGgUghUwxHNiIz0/OVxhnlNlt18MEcOiECxNEM+JjfT8musK85wq4RsxLArB0gTxnNhIz29UV2GeUyV9I4ZFIViaIJ4TG+ngXZN7vK4uuW1UXcq0z37arsnNYElnILwZ4NjvEewrOvb+zeSW6SNSaYGQqelkJuma3AwaOgPerkl7TSdohq6Jgnl+BQzzmiqb7WIIBhqFYAUM8ZrYSM9QDmNeU2U9Y9sUMSwKwdIE8ZrYSM+wuca8pspmuxgjhkUhWJogXhMb6dmN6mQMeU3qa74Rw6IQKE0UH3ea8JEO3DXJ2D1eV5fcPqoOeuYDwmBJZyC8GeDY7xHsKzr2/s3klukjUmmBkKnpZCbomhAGDZ0BZ9ekUN2eoT3qmmiY51fAIK9Jfc0vGGgUghUwwGviIz07OSxjyGtSX/ONGBaFYGkCeE18pGfXXCtMWJoI34hhUQiWJoDXxEd6dqM6GUNek/qab8SwKARLE8Br4iMdvGtyj9fVJbePqkWf/bRdk5vBks5AeDPAsd8j2Fd07P2byS3TR6TSAiFT08lM0jW5GTR0BrxdU357hmbomiiY51fAIK9Jfc0vGGgUghUwwGviIz1DOQx5TeprvhHDohAsTQCviY/0DJtryGtSX/ONGBaFYGkCeE18pOc3qkswrymx2y6GiGFRCJUmCeI1sZEO3TUl7vG6uuT2UXXQty8hDJZ0BsKbAY79HsG+omPv30xumT4ilRYImZpOZoquCWDQ0Bmwdk2J9pqSIa+JhHl+BQzzmhK77WJ4JwQWhWAFDPGa2EjPTw4nmNeU2G0X+htmQqUJ4jWxkZ5fc51gXlMifCOGRSFYmiBeExvp+Y3qEsxrSqRvxLAoBEsTxGtiIx2oaxq4tAMDyeM563ncZzltd+QeqS7pDIQ3Axz7PYJ9Rcfev2nccvxSKVPTQU/SBbnD3tAZ8HVBJqC696EgnV8Zwma8ycC4cygYaBSClSFkxstGen6iNk2gNEkH5gXDEcOiECpNUvdgp+YjPb8WOcVa5HSgWxyOGBaFYGmCtMhspOc3cEux3kdfSr+IYVEIliZI78NGOlDvc3aMUvejReqS52b2p86v6LOftCcCGCzpDIQ3Axz7PYJ9Rcfev5nc4nxEKi0QMjWdzBS9EsCgoTPg65Ve03G9PUN73DWRMM+vgGHP2aUDLeRQMNAoBCtg7g6/5iM9QzmMPWeX2h85M0QMi0KwNEGes2MjPcPmGpvBpAPjiOGIYVEIlibIDIaN9PxGdRn2nF1mf+TMEDEsCqHSJEOes2MjHahrGri0Aw9jnHrDtM9y0u4ocz9OsqQzEN4McOz3CPYVHXv/pnHL8UulTE0HPUUXBIS9oTPg64JMQFXvQ0I6vzKEPd+ii6xPMNAoBCtDyPMtbKTnJ2qzHEuTgXnBcMSwKARLE/dgp+YjPb8WOcNa5GygWxyOGBaFYGmCtMhspOc3cBNY7yMG2oDhiGFRCJUmAul92EgH6n3OjpFwu+/qktu3KFR99pP2RACDJZ2B8GaAY79HsK/o2Ps3k1ucj0ilBUKmppOZolcCGDR0Bny90ms6rrdnaI+7JhLm+RWwFCtgAy3kUDDQKAQrYO4Ov+YjPT85LLAHqIR9u40hYlgUgqUJ8gAVG+n5NdcCm8EI4RsxLArB0gSZwbCRnt+oTmDP2QnpGzEsCsHSBHnOjo108K7JPYFSl3xgAnVkH3jvEcBgSWcgvBng2O8R7Cs69v7N5JbpI1JpgZCp6WQm6ZrcDBo6A96uST9nd4Jm6JoomOdXwLDn7IT1kbMRG3VM95yT/AXuO+Q5OzbSM5TDmIkgrI+cjdioEypNEBOBjfQMm2vsOTtR+UYMi0KwNEGes2MjPb9RncS8Jml95GzERp1AaSIRr4mNdOiuSbrH6+qSW0fV+aP37U7aNQEMlnQGwpsBjv0ewb6iY+/fTG6ZPiKVFgiZmk5miq4JYNDQGbB2TVJ7TXLIayJhnl8Bw7wmabVdHgcDjUKwAoZ4TWyk5yeHJeY1SavtYooYFoVgaYJ4TWyk59dcS8xrksI3YlgUgqUJ4jWxkZ7fqE5iXpOUvhHDohAsTRCviY20+t/vd6nyaLnoh+JPd5uv/MEff5khEosvvP0JRbF4oj4q9ZFnQ1GwjayLBN+QD3HBVa8m0GgCjSbQDBFo6AT6ihciAItejV9r2+KJ/qz05wAF/fsUDppEcuSg//N71hXH3RmS0uy8zrhn42qVsc3GiyTsQ6EAgyWdgfBmgGO/R7Cv6NilD3b6inVeu91kajqZSRp1N4OGzoC3US9uz9AMyxQFswYti+0mk1kR5Wms9NVGqkYtWSdKbpU7UbXrfLut3r0azYT5VtJm4RiCgUYhmGZCfCs20oEmzeZLm9v3boQtVLnbEVjSGfAWKgD7io69f9O4V8ZLpUxNBz1FQQLC3tAZ8BUkE1CtoylIZ1eGcmxenA+MToeCgUYhVBnKkXkxG+lAZejcR+XuMai65PYx6KOXPk9bntwMlnQGzOXJjX1Fx96/mdzr5IhUWiBkajqZScqWm0FDZ8BXtl7Tcb09QzMUMArm+RUwzKLIhV8w0CgEK2CIRcFG+jh77rj3E6EfC2jeSQrFcfic50/qXKqPqsye1ElcDAZDWoJRpMNPevcXIYgRvg4dR9CKRqNpNJpGM0ijodOYZBCtaHzqU5rHpz6liXzqU4NM9JcpVF6ZRwdMOu14FIn+EPpD/7SM9UemP/RPK/3TSv9upX6ax4n+EPqjVB+J/mmif5ro3031T1P901T/bpbqD53YItYf+jeE/g05mNy5NZT4I0VQ5LyTW/srKlyNDlejw9XocDU6XI0OV6PD1ehwNTpcjQ5Xo8PV6HA1OlyNDlejw9XocDU6XI0OV6PD1ehwNTpcjQ5Xo8PVDIWroYdrmpuoc3NUvPSn6D67X1Eh059Z99n9StX9StV9p9K/ogOnP0X3WerPpPuVpPuVpPtO2v1K2v1K2n1HRVB/djeviLvP7ndF97sDYexud0IcdSBPPUJwRyl3D9GVdrAOpNPAnZCbwZLOQHgzwLHfI9hXdOzSBzu9IpwVmZtMTSczSSfkZtDQGfB2QtpRyoccJRJmDbrN2nVSJnGUJfkuEklSRlW8a6PNLq22clNmcXG6MNfQCWGOUm41Vx4HA41CsE4IcZTYSB/1aLIvNtt9HiWbNI2SZFdFZbwrojiWsfqny6SSj/qkcGmC7YTKK9+IYVEIlibITig20sfVpGy3crvbRet2l0RCVOuozDetfgiw3ErZbrf77dWkSYHthCpsm4LMNxYUhVBpUrhNrJqPdDdXUX/6RDy4PC7cm0FUCtg2VhTpozf2TiqPAQZLOgPhzQDHfo9gX9Gx928utx4bkUoLhExNJzOFPAYYNHQGrPK40DujiqGdUSTMHeiyLZJ020a7Ki8isc1ktN6VWVS0u22W6zpYXY9RUGBOdzFg+g4FA41CsIKGON1spI8PqIs2F+sqjpKyyCMhkzQqRZxGIk3KTV60m7aU15Mm2M6owmauGSOGRSFYmrhd0JqPdOgHIgq3m6YuubCwL3PRZz+tznEzWNIZMOscN/YVHXv/ZnIX1hGptEDI1HQyk+gcN4OGzoBX54jbMzSDzqFgnl8BwzbjFdIvGGgUghUwZDMeG+njns39Pt3siiTaiaw4NvntZrOJWqWJqnVcqK9vrydNsHe06CGnX8SwKARLE/ehgDUf6RfzndMyHn6+43Z8VArY3ZOw7+UGGCzpDIQ3Axz7PYJ9Rcfev7nchXZEKi0QMjWdzCS6x82goTPg1T3a/iyG7E8SZg16nSQil6KK8mQj1apWFlErN0W0b4ttvE1KmedXNN/B7M/C7gQa3haKRSFYQUPsTzbSXZqUldjLVGZRu92uI5HkMqq2Io9UUSx2+yLNtuJ6zqooMPuzqHwjhkUhWJog9icb6dDzndLt6n1RfcnCvszD+lgAgyWdAa/OAbCv6Nj7N5O7sI5IpQVCpqaTmULnAAwaOgNWnVPGt2doj3UOCfPsCliZQAWstB93aJjVY1EIVcBKt/ta85GenxwuMbuztDl/xohhUQiWJojdyUb6xXzndB6oLqtB5zul29VTKWB39cKeQwEwWNIZMOseN/YVHXv/5nIX2hGptEDI1HQyk+geN4OGzoBX9+iNvuXQRl8S5m4MDZ1bei0FDdvoWwq/YKBRCFbQ3G5szUf6aH+W8b7aKFEkSiWURLFLovUmi6NMxNsi3e1jkcXXkyaY/aldO7+IYVEIliaI/clG+mh/yt22issqandSaaR2V6qUarMo3qdlvk63bbuW15MmmP1Z5r4Rw6IQLE0Q+5ONdPAxoNvhUZfc5paUed5nP60cdjNY0hkIbwY49nsE+4qOvX8zufXXiFRaIGRqOplJ5LCbQUNnwCuHtd1ZDtmdJMzzK2CY3VnaXwH3KBhoFIIVMMTuZCM9w64JsztLm/NnjBgWhWBpgtidbKRD65zK7fB8UX3Jyj7sY10AgyWdAa/OAbCv6Nj7N5O7sI5IpQVCpqaTmULnAAwaOgNWnVNpu7MasjtJmGdXwCrM7qzszp/h0RUsCqEKWIXYnWyk5zf2qzC7s7I7f4aIYVEIliaI3clGen5dU4Xt7qzsR6caIoZFIViauK2vmo90cDnstlDUJRdW9mWf/bRy2M1gSWcgvBng2O8R7Cs69v7N5NZfI1JpgZCp6WQmkcNuBg2dAa8c1rs7T9AMcpiCeX4FDLM3K+kXDDQKwQoYYm+ykZ5h14TZm1XuGzEsCsHSBLE32Ujrp/+eHA/vCvrUX+V2dtSlt7kkRRb3ozCt3nEzWNIZMOsdN/YVHXv/pnIX2BGptEDI1HQyk+gdN4OGzoBX72ibsxqyOUmY51fIMJuzsm5wfBwMNArBChlic7KRPqbJel22WVtFRZ6JSMT7KlrLjfqI02Szy+S+SOT1pAlmc1Y2x88cMSgKwdIEsTnZSHdpIhP1063IoqzSJ5tmeR6tq20Vpe0u24ok3qifXUua5DF0qK36mm/EsCgEShPFx50mfKQDj//y2G2lqEtut1KCboJBGCzpDIQ3Axz7PYJ9Rcfev5nc+mtEKi0QMjWdzARyGGHQ0BlwymGF6vYM7ZEcpmGeXwGDbE71Nb9goFEIVsAAm5OP9Oy6pjyGbE71Nd+IYVEIliaAzclHOrjOcTs76pILG/si6NgPYbCkM2DWOW7sKzr2/s3kLqwjUmmBkKnpZCbROW4GDZ0Br84Rt2doBp1DwTy/AgbZnOprfsFAoxCsgAE2Jx/p2Y398hiyOdXXvCMGRSFYmgA2Jx/pLk3apFznebWJpFR/QKyzNqra3SYqRbbb76os3meb60mTAksTm6NijBgWhWBp4ra+aj7SweWw20JRl9y6U6wYfhHwJHLYzWBJZyC8GeDY7xHsKzr2/s3k1l8jUmmBkKnpZCaRw24GDZ0Brxwub8/QDHKYgnl+BQyyN9XX/IKBRiFYAQPsTT7S8+uaEszeTKwbx0wRw6IQKk0SxN5kIx1a5yRuR0ddcqs7UqR99pPqHIDBks6AV+cA2Fd07P2byV1YR6TSAiFT08lMoXMABg2dAavOSbS9mQzZmyTM8ytgmL2ZWJ2+x8FAoxCsgCH2Jhvp+cnhBLM3E6vTZ4oYFoVgaYLYm2ykg+sct6OjLrmwsn/0ZvZpdY6bwZLOgFnnuLGv6Nj7N5O7sI5IpQVCpqaTmUTnuBk0dAa8OkfbmydoBp1DwTy/AobZm9pu8QkGGoVgBQyxN9lIz1AOY/ZmkvtGDItCsDRB7E020sF1jtu1U5fc7toFfRc5wmBJZ8Csc9zYV3Ts/ZvJXVhHpNICIVPTyUyic9wMGjoDXp1T3J6hGXQOBfP8Chi0e1N9zS8YaBSCFTC321rzkZ7fY1wJZm8mdqfPFDEoCsHSBLE32UjPr2tKMXsztTt9hohhUQiVJilib7KRDi2HU7ejoy653R0J+upWhMGSzkB4M8Cx3yPYV3Ts/ZvJrb9GpNICIVPTyUwhhwEGDZ0BqxxOtb2ZDtmbJMzzK2CYvZnanT7D6ymxKAQrYIi9yUZ6fl1Titmbqd3pM0QMi0KwNEHsTTbSf356dWtyOtNaX/2Qp7jlqdviUTkgLOEosrQfjmmFj5vBks6AWfi4sa/o2Pt3l7vSjkilBUKmppOZRPi4GTR0BrzCR/udJ2gG4UPBPL+Khvmd+r7wCQYahWAVDfE72Ugf9XHWrpMyiaMsyXeRSJIyquJdq76bVlu5KbO4yK8nTTC/U684fhHDohAsTRC/k430cTXJ9JywyqIyFttIyHwdreN2F2VtGlei3WbFvrqeNMG2c6Y2i8V8Y0FRCJYmbi+s5iN91senyx5eH7tNFpUD9iMyw/rkAIMlnYHwZoBjv0ewr+jY+3eXW5CNSKUFQqamk5lEH7sZNHQGvPpY7+9Mh/Z3kjBr0GVepptiW0RtVsSRyHf7qNqINsqqLK721Xqd7cp3r6aiYQZoavMCDcFAoxCsoiEGKBvp+enjDDNAM/tJriYvEIpCqDTJEAOUjfQxTWJZJXG5i/J8o767lnlUFbmMNlUqdmITt2V7Pd12Br0yUX3NO2JQFIKlidscq/lIh/bJM7fJoi653WQZfp37FHIYYLCkMxDeDHDs9wj2FR17/2Zy668RqbRAyNR0MlPIYYBBQ2fAKoez9PYM7bEcJmGeXwHDDNDM7gUa3t+ORSFYAUMMUDbSM5TDAksT4R0xKArB0sTthdV8pOdnPmWY+ZRJ34hhUQiWJoj5xEY6uBx2eyrqkudW9o/eeDytHHYzWNIZCG8GOPZ7BPuKjr1/M7n114hUWiBkajqZSeSwm0FDZ8Arh/PbMzSDHKZgnl8Bw/zOzGb9GYKBRiFYAUP8TjbSM5TD2Ga7zL7vzBAxLArB0sRtfdV8pGfYXGNeU2azXcwRg6IQLE0Qr4mNdGg5LNwWyhfVl6zsH70Ye1I5DDBY0hkIbwY49nsE+4qOvX8zufXXiFRaIGRqOpkp5DDAoKEzYJXDIr49Q3ssh0mYZ1fABGZvCvuWskfBQKMQqoAJxN5kIz0/OSxSLE3sjoopYlAUgqWJ2/qq+UjPr7kWmNck7LaLIWJYFIKlCeI1sZEOLofdFoq65MLKPuwroQEGSzoD4c0Ax36PYF/RsfdvJrf+GpFKC4RMTScziRx2M2joDHjlsN5bd4JmkMMUzBo09gDptRQwzN4U0i8YaBSCFTDE3mQjPUM5jO2tE7lvxLAoBEsTt/VV85GeYXONeU3CbruYIgZFIViaIF4TG+ngcthtoahLbrVQyrjPflo57GawpDMQ3gxw7PcI9hUde/9mcuuvEam0QMjUdDKTyGE3g4bOgFcO6610YmgrHQnz/AoYZm8Kq9P3OBhoFIIVMMTeZCM9Pzkssa100uqoGCMGRSFUmki39VXzkZ7fdFhiXpO02i6miGFRCJYmiNfERjq0HJZuC0VdcquFUoZ9czjAYElnILwZ4NjvEewrOvb+zeTWXyNSaYGQqelkppDDAIOGzoBVDku9le4E7bEcJmGe3XRYYvamtDp9j4OBRiFYAUPsTTbSM5TD2FY6KXwjhkUhWJq4ra+aj/T8mmuJeU1SekcMikKwNEG8JjbS3clrHfV+HvRD8ae7zVf+4I+/zBCJxRfe/oSiWDxRH5X6yBP9kekPqT/0b+T6Nwr9G4X+jUL/RqF/o9S/Vuqflvorlf7dSv1GESf6I9MfUn/oX0v0ryVCf+ifprH+0F9Jc/2h/gJ9ip360H9C6C8L/T2pv6KhFRpQoWEU+h9X0dcf+s/qf7yo9J+t9Feq8kldagRlLPSH+rK6ZfVHpj9y/aH+RJmm+kN/OdO/kekfCf0j/U+Wefehf02T1s/E1KX+J8tS/0hTLfU/VGmWVax/pP/6SjOq9N9Xie5D/4b++yqpf6T/0kr/pZX+S6uiHEq53JJyOkKocIQSB9eOOlsanS2NzpZGZ0ujs6XR2dLobGl0tjQ6WxqdLY3OlkZnS6OzpdHZ0uhsaXS2NDpbGp0tjc6WRmdLo7Ol0dnS6GxpdLY0OlsanS2NzpZGZ0ujs6XRsWh0tjQ6WxqdLY3OlkZnS6OzpdHZ0uhsaXS2NDpbGp0tjc6WRmdLo7Ol0dnS6GxpdLY0OlsanS2NzpZGZ0ujs6XR2dLobGl0tjQ6WxqdLY3OlkZnS6OzpdHZ0uhsaXS2NDpbGp0tjc6WRmdLo7Ol0dnS6GxpdLY0OlsanS2NzpZGZ0ujs6UZypaGni19kQ5lC6zTdbJoOV480Z+V/lT5oj+z7lN2n93v5t3vFt3vFt3vFt3vFt3vlt2vl92vlN03q+47lf5dnT36M+s+ZffZ/XrS/bpKIf3Z/YpKIv3ZfVOlkf7Uf5tOJP3Z/VnR/SnRfV923+yQFx3aokNYdKh0RunP7u/pUOmk0p/dN9XV/tSnyg6bTiz9qf+UTi39mXWfefep/6xOL/3Z/ams+92s+7HoftwhKfPjZ/frXZR0nqnPDonONPXZRabs/vWqi4nONvXZ/YtVx73q/v5KHD+73+3+fp106rP7V6ruX6m6f2Uo8fRVpWSeTr1TgUveDXzWqHTbw0r12OzhIgu7mxxgsKQzEN4McOz3CPYVHbv0wU5XUGct6SZT08lMMhFyM2joDHgnQvqdnCdohmWKglmDLjZJmcs4i8pKxJHYpGlUia2Mit12rUpCXO3y0z1+DT0ctk1Y2g9eNWyFxKIQrIdz2/o1H+nglobbHlaX3G4Pp4P37CQFzM1gSWfAXMDc2Fd07P2byb1ijkilBUKmppOZpIC5GTR0BrwFrLo9QzMUMArm2RWwHHt0I7c/xfAoGGgUQhWwHHl0g4106AKWu59IUJfc/kRCNnjPTlHAAAZLOgPeAgZgX9Gx928m94o5IpUWCJmaTmaKAgYwaOgMWAtYrl8Dmw+9BpaEeX4FLMUKmP0BhUfBQKMQrIC5nySp+UgHL2DuJxLUJbc/kRD2dUUAgyWdAXMBc2Nf0bH3byb3ijkilRYImZpOZpIC5mbQ0BnwFrDs9gzNUMAomOdXwLCnhXLhFww0CsEKGPK0EBvp4AXM/RCMuuTSyn7YY56kgLkZLOkMmAuYG/uKjr1/M7lXzBGptEDI1HQykxQwN4OGzoC3gMnbMzRDAaNgnl8Bww5DyHO/YKBRCFbAkMMQ2EgHL2Bu31pdcpsHXJZh35AFMFjSGTAXMDf2FR17/2Zyr5gjUmmBkKnpZCYpYG4GDZ0BbwHTD3HkQw9xkDDPr4BhD3Hk9i3/hte7YFEIVsCQhzjYSAcvYG7fWl1yuwcc9ilEgMGSzoC5gLmxr+jY+zeTe8UckUoLhExNJzNJAXMzaOgMeAuYfojjBM1QwCiYZ1fACuwhjsL+PAP9gTzTPeckP/6+K5CHONhIhy5ghdu3Vpfc7gGHfQsFwGBJZ8BbwADsKzr2/s3kXjFHpNICIVPTyUxRwAAGDZ0BawEr9EMcxdBDHCTM8ytgKVbA7M8zGI5Qx6IQrIAhD3GwkQ5ewNy+tbrkdg847LnxAIMlnQFzAXNjX9Gx928m94o5IpUWCJmaTmaSAuZm0NAZ8BYw/RBHMfQQBwnz/AoY9hBHIfyCgUYhWAFDHuJgIx28gLl9a3XJpY199ehgv2kLmJvBks6AuYC5sa/o2Ps3k3vFHJFKC4RMTSczSQFzM2joDHgLmH6I4wTNUMAomOdXwLCHOPRRWz7BQKMQrIAhD3GwkQ5UwAYu7YDTl+gaXQX2ugq3V7mkM2AuVG7sKzr2/k3jXhkvlTI1HfQkBckd9obOgK8gmYDqMkRBOrsyVGJOVjlg6gwFA41CqDJUIk4WG+mrKkPlwLjzxDKsY1W6B7ZLOgPeMgRgX9Gx928a93p4qZSp6aCnKENA2Bs6g8nLEAnp/MoQNs4rhV8w0CgEK0PIOI+N9HWVoYGe78QyrO9UurvWJZ0BcxlyY1/RsfdvGvd6eKmUqemgJylD7rA3dAbTlyEK0vmVIezB9NLeGtINFtMd5SRPvqteliF3517zkb6qMlRZe77A7lHl7lqXdAa8ZQjAvqJj79807vXwUilT00FPUYaAsDd0BpOXIRLS2ZWhKoXKUGVtDUfYJKY7ykmefFedy1Dl7txrPtLXVYaElWXY9/NV7q51SWfAXIbc2Fd07P2bxr0eXiplajroScqQO+wNncH0ZYiCdH5lCHtEobK2ho+DgUYhWBlyd+41H+nrKkPWnk/JlKBlyN21LukMmMuQG/uKjr1/07jXw0ulTE0HPUkZcoe9oTOYvgxRkM6tDBUx9IiC+ppfMNAoBCpDio8zV2s+0oHK0Gvni+7eX6guuXWvXhX0CTqEwZLOgLU8IdhXdOz9m8m9To5IpQVCpqaTmaBsIQwaOgO+svWajuvtGdqjAkbDPL8CBo3z1Nf8goFGIVgBA8Z5fKSDFzD3/kJ1yTMr+6DP3iEMlnQGzAXMjX1Fx96/mdwr5ohUWiBkajqZSQqYm0FDZ8BbwLLbMzRDAaNgnl8Bg57OU1/zCwYahWAFzD20rvlIq//9vib+bti3Bxexe5+huvTSEoUiC1zI3AyWdAbMhcyNfUXH3r+p3CvniFRaIGRqOplJCpmbQUNnwFvI5O0ZmqGQUTBr0OtEbITcZFG23shIVEkclfm2jLJ8K7bJvi3bbP/u1RQyyNFSX/MLBhqFYIUMcLT4SAfqxAYurX1kHvSEdAXOeZ2WdAbMhcqNfUXH3r9p3CvjpVKmpoOepCC5w97QGfAVJBNQXYYoSGdXhhLM0Urs5o7hKHAsCqHKUII4WmykdT+lmZdH4sm7gfuqxD3UVylgG5AXIujj6AiDJZ0Bb7kCsK/o2Ps3l3vdHJFKC4RMTSczRRkDGDR0Bnxl7DUd19sztMcFjYRZg5allFm830bxdqdWtbRKo3ZTqKVtX+7abV7uNutTll1DQcMcrsRm9hiCgUYhWEFDHC420l2a5PsyzvfbONqn8T4Sm7yKym1VRZvdTsR5tl/HorieNMmwNLEN1Y0Rw6IQLE3c7kfNRzpQ+/1S57in6OqSCwv7Kg6sc9wMlnQGzDrHjX1Fx96/mdyFdUQqLRAyNZ3MJDrHzaChM+DVOeL2DM2gcyiY51fAJFbApF8w0CgEK2Bu16PmIz1DOYzZDEnuGzEsCsHSBLEZ2EgH1znud1KqS15Y2Qfd14kwWNIZMOscN/YVHXv/ZnIX1hGptEDI1HQyk+gcN4OGzoBX5xS3Z2gGnUPBPL8CBp2Do77mFww0CsEKmNtMq/lIz1AOV1iaVL4Rw6IQLE3cL++s+UiH1jmp28X7ovqSlX3aZz+pzgEYLOkMeHUOgH1Fx96/mdyFdUQqLRAyNZ3MFDoHYNDQGbDqnDS+PUN7rHNImGdXwNIEKmCpzcQzBAONQqgClrrd1pqP9PzkcIrZm6nN6TNGDItCsDRB7E020sF1jtu1U5fc5tpVcdZnP63OcTNY0hkw6xw39hUde/9mchfWEam0QMjUdDKT6Bw3g4bOgFfn6A186dAGPhLm+RUwbAOfvqd9goFGIVgBc7utNR/pGcphzN7Ul9IvYlgUgqUJYm+ykQ6uc9yunbrkuZW96LOfVue4GSzpDJh1jhv7io69fzO5C+uIVFogZGo6mUl0jptBQ2fAq3Py2zM0g86hYJ5fASuwAmY38R4FA41CsALmdltrPtIzlMOYvZnanT5DxLAoBEsTxN5kIx1c57hdO3XJ7a6d7LOfVue4GSzpDJh1jhv7io69fzO5C+uIVFogZGo6mUl0jptBQ2fAq3Oq2zM0g86hYJ5dAcuwDcSZ3cR7FAw0CqEKWOZ2W2s+0vOTwxlmb2Z2p88QMSwKwdIEsTfZSIfWOZnbtVOX3O7ahT0GBWCwpDPg1TkA9hUde/9mchfWEam0QMjUdDJT6ByAQUNnwKpzsvT2DO2xziFhnl8BwzYMZ3YTz3BmCBaFYAXM7bbWfKRnKIcxezMTvhHDohAsTRB7k410IJ0zcGkHxtuJLKs4Dq1n3KbCks6AWc+4sa/o2Ps3jbuAXiplajroSXSLO+wNnQGfbjEB1WqFgnR+ZQizFbLhM+6MwUCjEKwMIbYCG+n5iVqBDe/E8EF4AxHDohAqTQQyvGMjfVVqRQw0byeWYd9bJdwt85LOgFetANhXdOz9m8ZdNi+VMjUd9BRqBQh7Q2cwuVohIZ1fGcKaZiH8goFGIVgZQppmNtLzE7UCO8tG2BW+IWJYFIKlibsBq/lIX5dasUv3sO92Ee7mY0lnwKxW3NhXdOz9m8ZdNi+VMjUd9CRqxR32hs5gerVCQTq7MiSxplna+0fDS0ywKIQqQxJpmtlIz0/UyhRLE7vCN0QMi0KwNHE3YDUf6atSK1JYWVZ9lpOqFeluPpZ0BrxqBcC+omPv3zTusnmplKnpoKdQK0DYGzqDydUKCen8yhDWNEt7//goGGgUgpUhpGlmIz1DUYsZhtKu8A0Rw6IQLE3cDVjNR/qq1Epule5J3Gc5qVrJ3c3Hks6AV60A2Fd07P2bxl02L5UyNR30FGoFCHtDZzC5WiEhnV0ZyrGmObf2j4+DgUYhVBnKkaaZjfT8RG2OGYa58I0YFoVgaeJuwGo+0telVqzSPQn79oLc3Xws6QyY1Yob+4qOvX/TuMvmpVKmpoOeRK24w97QGUyvVihI51eGsKY5t/aPj4OBRiFYGUKaZjbS8xO1BWYYFnaFT3+bQ6A0KdwNWM1H+qrUSmGX7mmf5aRqpXA3H0s6A161AmBf0bH3bxp32bxUytR00FOoFSDsDZ3B5GqFhHR+ZQhrmgvhFww0CsHKENI0s5Gen6gtMMOwsCt8Q8SwKARLE3cDVvORvi61YpfuYd8kULibjyWdAbNacWNf0bH3bxp32bxUytR00JOoFXfYGzqD6dUKBensylCJNc2lvX+kn4VuuqOc5Ml31bkMlUjTzEZ6fqK2xAzD0q7w6W9WCJUm7gas5iMdSK28dr7o7kOJ1CW3HkqUhD0/F2CwpDPgVTEA9hUde/9mcpfTEam0QMjUdDJTqBuAQUNnwKduXtNxvT1De6xzSJjnp3OwqUwp/IKBRiFYAUOmMmykuzTZVnJdyHgTFW3bRkmyK6My3sVRHMtY5mWZVDK9njTB3odUSt+IYVEIlibI+5DYSAfXOe6ZlLrkAzOpE/uw580BDJZ0Bsw6x419Rcfev5nchXVEKi0QMjWdzCQ6x82goTPg1Tn6fUgnaAadQ8E8P52DvQ+pLPyCgUYhWAFD3ofERnqG8xzskarS+mogU8SwKARLE/eIuuYjHVznuF8Boy55ZWUf9qQ6gMGSzoBZ57ixr+jY+zeTu7COSKUFQqamk5lE57gZNHQGvDpHvw/pBM2gcyiYZ1fAKsy3qqyvBnocDDQKoQpYhfhWbKTnJ4cr7H1IlfXVQKaIYVEIlibI+5DYSIfWOZXbtVOXfMC1O7EPe8YdwGBJZ8CrcwDsKzr2/s3kLqwjUmmBkKnpZKbQOQCDhs6AVedU+n1IJ2iPdQ4J8/wKGPY+pMpu4tFP+jLdc07yF7jv3G5rzUd6hnIYszcr4RsxLArB0gSxN9lIB9c5btdOXXJpZR/2dDyAwZLOgFnnuLGv6Nj7N5O7sI5IpQVCpqaTmUTnuBk0dAa8OkfenqEZdA4F8/wKGLYdpsr9goFGIVgBc7utNR/pGcphzN6s7E4f/cTBUGmC2JtspIPrHLdrpy651bVL4z77aXWOm8GSzoBZ57ixr+jY+zeTu7COSKUFQqamk5lE57gZNHQGvDqnvD1DM+gcCub5FbAKK2BWE+9xMNAoBCtgbre15iM9OzlcxpC9qb7mGzEsCoHSRPFxpwkf6cA6p4zdrp265FbXLg16Ih/CYElnwKpzEOwrOvb+zeQurCNSaYGQqelkJtA5CIOGzoBT5yhUt2doj3QODfP8CliKFTCrifc4GGgUghUwt9ta85GenRwuY8jeVF/zjRgWhWBpAtibfKSD6xy3a6cuubCyT/vsp9U5bgZLOgNmnePGvqJj799M7sI6IpUWCJmaTmYSneNm0NAZ8OoccXuGZtA5FMzzK2DQhmH1Nb9goFEIVsDcbmvNR3qGchiyN9XXfCOGRSFYmgD2Jh/p4DrH7dqpS2517dKgpwAiDJZ0Bsw6x419Rcfev5nchXVEKi0QMjWdzCQ6x82goTPg1TnF7RmaQedQMM+vgEEbhtXX/IKBRiFYAXO7rTUf6RnKYcjeVF/zjRgWhWBpAtibfKRD65zE7dp9UX3Jyl702U+qcwAGSzoDXp0DYF/RsfdvJndhHZFKC4RMTSczhc4BGDR0Bqw6J4lvz9Ae6xwS5tkVsATaMKy+5hcMNAqhCljidltrPtLzk8MJZm8mdqfPEDEsCsHSBLE32UgH1zlu105dcrtrF/Q8ZITBks6AWee4sa/o2Ps3k7uwjkilBUKmppOZROe4GTR0Brw6J7s9QzPoHArm+RUwaMOw+ppfMNAoBCtgbre15iM9QzmM2ZuJ9I0YFoVgaYLYm2ykg+sct2unLnluZR/0PGSEwZLOgFnnuLGv6Nj7N5O7sI5IpQVCpqaTmUTnuBk0dAa8Oie/PUMz6BwK5vkVMGjDsPqaXzDQKAQrYG63teYjPUM5jNmbid3pox8NHCpNEHuTjbT63++rP6wFwe8F1Ttu905dept7V4iw+64ABks6A2a948a+omPv31TuAjsilRYImZpOZhK942bQ0Bnw6p3q9gzNoHcomGend1Js43BqM/MMwUCjEKqQpW7XteYj3aWJKnDZLt6q35RlG4l8u4nWu2oXVWLdit1e7pNNcj1pgtmcqc3xM0YMi0KwNEFsTjbSgeY6A5d2YMx9emtpWJ8qdZsLSzoDXj0DYF/RsfdvGncBvVTK1HTQU+gWIOwNnQGfbjEBVWqFhHR+ZQizF3TW+wQDjUKwMoTYC2ykZyhqsSFeOjDPGo4YFoVgaYIM8dhI6+mMZl4dietFI+iUJnXPqlQK2GZVhQi7mwpgsKQzYFY1buwrOvb+zeUuryNSaYGQqelkJlE7bgYNnQGf2nlNx/X2DM2geyiYNeh1nsbrONtHxX6tV7Ukidb7/S4Scpvu17t4I/ftu1dT0LBtMql9ZGXYMYJFIVhBc88Waz7SXZq01VauRVZG6TqplEYq91Er12lU5qLcbpPtNpXl1aRJhg3zMvtcyxAxLAqh0iRDhnlspI9dVFplaZq00bbKNpEQqYjKNI6jXdJWVVskebHLridNsGFeZp9rGSKGRSFYmiDDPDbSxy5KbItis8uiNilLlVIyjdbZTvVe1XqbtPl6W8rN9aRJiqVJ6hsxLArB0gTZs8BGOtDM99w1Ze6xmLrk9keeg74LD2GwpDMQ3gxw7PcI9hUde/9mcsv0Eam0QMjUdDJTdE0Ag4bOgLVryvSehWxozwIJ8/wKGLZnIRN+wUCjEKyAIXsW2EjPUA5jpkImfSOGRSFYmiCmAhvpGTbX2JFsWe4bMSwKwdLE/Tx7zUe6S5Mi3qdbKdpo3UoZiawVag3K4mgt9+W+lLsirq4oTTDvKbM/S22IGBaFYGmCeE9spIN3Te7xurrk9ueig75ZE2GwpDMQ3gxw7PcI9hUde/9mcsv0Eam0QMjUdDKTdE1uBg2dAW/XpL2mbMhrImGendeUYV5TZrNdDMFAoxCsgCFeExvp+clhgXlNwn4KlCFiWBRCpYlAvCY20vNrrgXmNQn7UVGGiGFRCJYmiNfERnp+ozqBeU3CZrsYI4ZFIViaIF4TG+lAXdPApRVmlsfnEsO+j1eBc16nJZ2B8GaAY79HsK/o2Ps3jVuOXyplajroKbogIOwNnQFfF2QCqnofEtL5lSFsxisGxp1DwUCjEKwMITNeNtIzFLXY6Q9iYF4wHDEsCsHSxD3YqflIz69FlliLLAe6xeGIYVEIlSYSaZHZSM9v4Cax3kcOtAHDEcOiECxNkN6HjfRV9T7SLq7CnhUj3UJ2SWcgvBng2O8R7Cs69v5N4xbhl0qZmg56it4HCHtDZzB570NCqqFi7vW1lCGs95H2NsBw2gUWhWBlCOl92EjPUNRivY+0twGGiGFRCJYmSO/DRnp+LXKO9T65vQ0wnZ0DRSFUmuRI78NGen4DtxzrfXJ7G2A6iQuKQrA0QXofNtKBep/Xzhfdva1CXXLrFoUs7bOftCcCGCzpDIQ3Axz7PYJ9Rcfev5nc4nxEKi0QMjWdzBS9EsCgoTPg65Ve03G9PUN73DWRMM+vgGF7jHLhFww0CsEKmLvDr/lIz1AOY3uMcukbMSwKwdIE2WPERnp+zXWOzWDygXHEcMSwKARLE2QGw0Z6fo5Rju0xyq3bbUwRw6IQLE2QPUZspIN3Te4JlLrk1i0KWdjz7AAGSzoD4c0Ax36PYF/RsfdvJrdMH5FKC4RMTSczSdfkZtDQGfB2TXqPUT60x4iEeX4FDNtjlFd+wUCjEKyAIXuM2EjPTw4XmIlQWLfbmCKGRSFUmhSIicBGen7NdYHtMSqs221MEcOiECxNkD1GbKTnN6orMK+pGLBdhiOGRSFYmiBeExvp0F1T4R6vq0tuH1WLPvtJuyaAwZLOQHgzwLHfI9hXdOz9m8kt00ek0gIhU9PJTNE1AQwaOgPWrqnQXlMx5DWRMM+vgGFeUyH8goFGIVgBQ7wmNtIzlMOY11RI34hhUQiWJojXxEZ6hs015jUVdtvFEDEsCsHSBPGa2EjP77HwAvOaCrvtYogYFoVgaYJ4TWykg3dN7vG6uuT2UXXYN0ICDJZ0BsKbAY79HsG+omPv30xumT4ilRYImZpOZpKuyc2goTPg7Zq011QMeU0kzLPzmgrMayrstovhvXhYFIIVMMRrYiM9PzlcYl5TabddDBHDohAqTUrEa2IjPb/musS8ptJuu5hexgpFIViaIF4TG+n5jepKzGsq7baL6WWsUBSCpQniNbGRDt01le7xurrk9lF13mc/adcEMFjSGQhvBjj2ewT7io69fzO5ZfqIVFogZGo6mSm6JoBBQ2fA2jWV2msqh7wmEub5FTDMayqFXzDQKAQrYIjXxEZ6hnIY85pK6RsxLArB0gTxmthIz7C5xrym0m67GCKGRSFYmiBeExvp+XlNJeY1lXbbxRAxLArB0gTxmthIB++a3ON1dcnto+qiz37arsnNYElnILwZ4NjvEewrOvb+zeSW6SNSaYGQqelkJuma3AwaOgPerkl7TeWQ10TCPDuvqcS8ptJuuzwKBhqFYAUM8ZrYSM9PDleY11TZbRdDxLAohEqTCvGa2EjPr7muMK+pstsuhohhUQiWJojXxEZ6fqO6CvOaKrvtYogYFoVgaYJ4TWyk1f9+XxNXf+b3QnZPlXvMri69bWRdiLD7mwAGSzoD4c0Ax36PYF/RsfdvKrdcH5FKC4RMTSczRfcEMGjoDFi7p0p7TtWQ50TCPD+9g3lOlfALBhqFYIUM8ZzYSM+we8I8</t>
  </si>
  <si>
    <t>p0r6RgyLQrA0QTwnNtJdmsSxrEQstpHcqjY8SXb7qIqF+u62WotNtsuz9IpkMeY5VTb7xRgxLArB0gTxnNhIz7B7wjynyma/GCOGRSFYmiCeExvp0J5T5R6zq0tuH1mXffbTdk1uBks6A+HNAMd+j2Bf0bH3bya3TB+RSguETE0nM0nX5GbQ0Bnwdk3ac6qGPCcS5vkVMMxzquz2y6NgoFEIVsAQz4mN9OzkcBVDnpP6mm/EsCgEShPFx50mfKRn11xXMeQ5qa/5RgyLQrA0ATwnPtKzG9VVMeQ5qa/5RgyLQrA0ATwnPtKBu6Yqdo/X1SW3jaqrrOqzn7JrQhgs6QyENwMc+z2CfUXH3r+Z3DJ9RCotEDI1ncwEXRPCoKEz4OyaFKrbM7RHXRMN8/wKGOQ1qa/5BQONQrACBnhNfKRnKIchr0l9zTdiWBSCpQngNfGRnmFzDXlN6mu+EcOiECxNAK+Jj/TsRnVVDHlN6mu+EcOiECxNAK+Jj3Twrsk9XleX3DqqFnGf/bRdk5vBks5AeDPAsd8j2Fd07P2byS3TR6TSAiFT08lM0jW5GTR0BrxdU3l7hmbomiiY51fAIK9Jfc0vGGgUghUwwGviIz0/OZxgXlNitV1MEcOiECpNEsRrYiM9v+Y6wbymxGq7mCKGRSFYmiBeExvp+Y3qEsxrSqy2iyliWBSCpQniNbGRDtQ1DVxaYWaZyLKK4zTo6Q8KnPM6LekMhDcDHPs9gn1Fx96/adxy/FIpU9NBT9EFAWFv6Az4uiATUNX7kJDOrwxhM95kYNw5FAw0CsHKEDLjZSM9Q1FbYmkyMC8YjhgWhWBp4h7s1Hyk59cip1iLnA50i8MRw6IQKk1SpEVmIz2/gVuK9T7pQBswHDEsCsHSBOl92EhfVe+T2sVV0F1ICpzzOi3pDIQ3Axz7PYJ9Rcfev2ncIvxSKVPTQU/R+wBhb+gMJu99SEjnV4aw3ie1twH07TamO8pJnnxXvSxDSO/DRnqGohbrfVJ7G0DfbhMqTZDeh430/FrkDOt9MnsbQN9uEyhNMqT3YSM9v4FbhvU+mb0NoG+3CZUmSO/DRvqqep/MLq7C7iXK3EJ2SWcgvBng2O8R7Cs69v5N4xbhl0qZmg56it4HCHtDZzB570NCOr8yhPU+mb0NoG+aMd1RTvLku+plGUJ6HzbSMxS1WO+T2dsA+qaZUGmC9D5spOfXIgus9xH2NoC+aSZQmgik92EjPb+Bm8B6H2FvA+ibZkKlCdL7sJEO1Pu8dr7o7i3l6pJnZvanJ/6CnuWNMFjSGQhvBjj2ewT7io69fzO5xfmIVFogZGo6mSl6JYBBQ2fA1yu9puN6e4b2uGsiYZ5fAcPOVxDCLxhoFIIVMHeHX/ORnqEcxs5XENI3YlgUgqUJcr4CG+n5NdcCm8GIgXHEcMSwKARLE2QGw0Z6fqM6gZ2vIKxHDYx4l0KoNEHOV2AjHbxrck+g1CW3b8+WffbTdk1uBks6A+HNAMd+j2Bf0bH3bya3TB+RSguETE0nM0nX5GbQ0Bnwdk36fAUxdL4CCfP8Chh2voKo/IKBRiFYAUPOV2AjPT85LDETQdqPGjBEDItCqDSRiInARnp+zbXEzleQ9qMGDBHDohAsTZDzFdhIz29UJzGvSQ7YLsMRw6IQLE0Qr4mNdOiuSbrH6+qS20fVeZ/9pF0TwGBJZyC8GeDY7xHsKzr2/s3klukjUmmBkKnpZKbomgAGDZ0Ba9cktdckh7wmEub5FTDMa5LCLxhoFIIVMMRrYiM9QzmMeU1S+kYMi0KwNEG8JjbSM2yuMa9J2m0XQ8SwKARLE8RrYiM9v1GdxLwmabddDBHDohAsTRCviY108K7JPV5Xl9w+qg57Wh3AYElnILwZ4NjvEewrOvb+zeSW6SNSaYGQqelkJuma3AwaOgPerkl7TXLIayJhnl8Bw7wmabdd6Ee7me45J/kL3HeI18RGen5yOMe8ptxuu9CPdguUJjniNbGRnl9znWNeU263XehHu4VKE8RrYiM9v1FdjnlNud12oR/tFipNEK+JjXToril3j9fVJbePqsOecwcwWNIZCG8GOPZ7BPuKjr1/M7ll+ohUWiBkajqZKbomgEFDZ8DaNeXaa8qHvCYS5vkVMMxryoVfMNAoBCtgiNfERnqGXRPmNeXSN2JYFIKlCeI1sZGe3wwmx7ym3G670E/7CpUmiNfERrpLk1IllNxvqyjLkjwSu2QblaLYRWtRyW2ZpLtkvbueNMG8ptxuuxgihkUhWJogXhMb6eBdk3u8ri65fVQd9oQ8gMGSzkB4M8Cx3yPYV3Ts/ZvJLdNHpNICIVPTyUzSNbkZNHQGvF2T9pryIa+JhHl+BQzzmnK77WI42QeLQrAChnhNbKTnJ4cLzGsq7LYL/dTBQGlSIF4TG+n5NdcF5jUVdtuFfupgqDRBvCY20vMb1RWY11TYbRf6cXKh0gTxmthIh+6aCvd4XV1y66haxn32k3ZNAIMlnYHwZoBjv0ewr+jY+zeTW6aPSKUFQqamk5miawIYNHQGrF1Tob2mYshrImGeXwHDvKZC+AUDjUKwAoZ4TWykZyiHMa+pkL4Rw6IQLE0Qr4mN9Ayba8xrKqy2iyliWBSCpQniNbGRnt+orsC8psJqu5gihkUhWJogXhMb6eBdk3u8ri65dVQtkz77absmN4MlnYHwZoBjv0ewr+jY+zeTW6aPSKUFQqamk5mka3IzaOgMeLsm7TUVQ14TCfP8ChjmNRVW2+VxMNAoBCtgiNfERnp+crjEvKbSaruYIoZFIVSalIjXxEZ6fs11iXlNpdV2MUUMi0KwNEG8JjbS8xvVlZjXVFptF1PEsCgESxPEa2Ijrf73+12qPKoq/VD86W7zlT/44y8zRGLxhbc/oSiKJ+qjUh+V/lGlfpTEseg+ux8n3Y+T7sdp1n3m+jOLu8/uV7JCf4ruV0T3fdH9iky7z+7H+WCQbRPxwuNUaihUuKjW8Wl0fBodn0bHp9Hxabr4NF18mi4+TRefpotP08Wn6eLTdPFpuvg0XXyaLj5NF5+mi0/TxacZjE9Dj09fr0PxgSW7Do9S5io++rPSn1X340r/uItR95/jz5Ljz5Ljz1Scuv/k3X9UpLr/HH9RxUr/Rxx/URz/nDj+oopX95/jzwYipuFQQqZjlpzuQvWf37Muz+42mnRPnhdlt5GglmRhZRn2tBaAwZLOQHgzwLHfI9hXdOzSBzt9eT8XOjeZmk5miqkGwKChM2CdapTi9gzNsExRMHcCc1/G+X4bR/s03kdik1d6f30VbXY7EefZfh2LE61rEJiYyVdKv2CgUQgmMBGTj410lybpRrZZLEr1jb2WoEkcVWvZRnG7Ub9QSpEV7fWkCWbylTa/yxgxLArB0gQx+dhIH1cTqb4p4iraxtVaH9mh/lS8y6M4lrHMyzLpzhK/ljTBTL7S5neZbywoCsHSBDH52EgfZ6RVqyR3nkfbbZVGYh2XUbWP22hbbhTHskjybXU9aYK90760+QrGiGFRCJYmbgOo5iMd2gsu3UaCuuR2IyHts5+2a3IzWNIZCG8GOPZ7BPuKjr1/M7ll+ohUWiBkajqZSbomN4OGzoC3a6puz9AMXRMFczfcaZNExnsR7aqNWsVatZSt86SIlBTatOtUFlm7f/daCliFmXyV3e96FAw0CqEKWIWYfGyk5yeHK8zkq+x+lyFiWBSCpQli8rGRnl9zXWEmX2X3uwwRw6IQLE0Qk4+N9PEBpLxMN8W2iNqsiCOR6/MwN6KNsiqLq321Xme763lkoMqwNLHvYTFEDItCsDRxbzaq+UiH7poq93hdXXJhZZ/12U/aNQEMlnQGwpsBjv0ewb6iY+/fTG6ZPiKVFgiZmk5miq4JYNDQGbB2TZX2mk7QHndNJMyz85oqzGuqpF8w0CgEK2CI18RGeoZyGPOaqtw3YlgUgqUJ4jWxkZ5hc415TZXNdjHfWFAUgqUJ4jWxkZ6f11RhXlNl38NiiBgWhWBpgnhNbKSDd03u8bq65PZRteizn7ZrcjNY0hkIbwY49nsE+4qOvX8zuWX6iFRaIGRqOplJuiY3g4bOgLdr0l7TCZqha6JgnpvXlMQxZDbp7/mFA41DoBKmCTkTt2akPTtJrGIBGU76e74xw+IQLlUAy4mR9uyabBULyHTS3/ONGRaHcKkC2E6MtGfnO6lYQMaT/p5vzLA4hEsVwHpipB24i9K7xJz89WUXVv7DW+Am6KMgDssRHIQ3Bxz9PYR+NQJ9/6Zyi/cRCbWA6NQj6EzQTUEcmhEcOPspDev2JbhHHRUR9tyMKEUTcqL09/zCgcYhXEUDvChG2nPUyZAbpb/nGzMsDuFSBfCjGGnPsfuGHCn9Pd+YYXEIlyqAJ8VIe44zPciV0t/zjRkWh3CpAvhSjLTDt1TuYby+7PbJdt7nP3FL5eawHMFBeHPA0d9D6Fcj0PdvKrd+H5FQC4hOPYLONC2Vm0MzggNzS1XdvgRnaqkosOdX0RLQpUrsds2jcKBxCFbREsilYqM9Q52cgC5VYrdrDDHD4hAuVSCXio32DLvvBHSpErtdY4gZFodwqQK5VGy0Z+hSJaBLldjtGkPMsDiESxXIpWKjHbylStwDeX3ZhZV/0PP4IA7LERyENwcc/T2EfjUCff+mcuv3EQm1gOjUI+hM0lIBHJoRHHhbqqRzqU7gDC0VCfYMKxroUiXSLxxoHMJVNMilYqM9R50MulRJ7hszLA7hUgVyqdhoz7H7Bl2qxG7X0M+rC5YqkEvFRnuOMz3QpUrsdo0hZlgcwqUK5FKx0f5z/QICzf1IXZ97HvLAc8XUPaDXaWCbdBePX/49cYvl5rAcwUF4c8DR30PoVyPQ928yt54fkVALiE49gs40LZabQzOCA3OL1blWJ3CmFosCuxND0JNg11LhUtC1Sm32jSEcaByCVbgUcq3YaB/3kcvdtorLKmp3UqpqqIXTts2ieJ+W+Trdtu1aXlGqgK5VarNvjDHD4hAuVSDXio32cVVZr8s2a6uoyDMRiXhfRWu5UR/q393sMrkvkmtKFdC1Sm32jfn2guIQLlUg14qNdnArInVbMfqy262Yss9/Wp0McFiO4CC8OeDo7yH0qxHo+zeVW5SNSKgFRKceQWcSnQxwaEZw4NXJaXb7EpxBJ5Ngz1D8CLCiCb9woHEIV9HcPlrNSHuOLRXoWunL6RczLA7hUgVyrdhohxc/bitGX/bcyj/wkBDgsBzBgVv8uNGvRqDv31TuSjsioRYQnXoEnWnEj5tDM4IDs/jJb1+CM4kfCuwZVjTQMU3t1iF9Wma6+Zz0L3EDQo4pG+0uVWSiuvutyKKs2iWRyPI8WlfbKkrbXbYVSbxRP7uiVAEd09RuHRpihsUhXKpAjikb7TkOCSswVWxOjPn2guIQLlXcvlnNSDu4Ts7c1ssX9bds/PO4z39anQxwWI7gILw54OjvIfSrEej7N5VblI1IqAVEpx5BZxKdDHBoRnDg1clZfPsSnEEnk2DPT/xkoEOaWTe4PQ4HGodgFS2DHFI22jNsqTLQIc1sVqExZlgcwqUK5JCy0Q4vftxmkL7sVlclT/r8JxY/bg7LERy4xY8b/WoE+v5N5a60IxJqAdGpR9CZRvy4OTQjODCLn84hzQYdUhLsGVY00CHNhF840DiEq2iQQ8pGe4ZmegY6pJn0jRkWh3CpAjmkbLRnOCTMwH19mdWJMd5eUBzCpYrbN6sZaYfXyW7rRV92q/WSp33+E+tkN4flCA7CmwOO/h5CvxqBvn9TuUXZiIRaQHTqEXSm0cluDs0IDsw6ubh9Cc6kkymwZyh+QIc0s1qFj8OBxiFcRYMcUjbac2ypQIc0s1qFpphhcQiXKpBDykY7uPgRbjPoi/pbVv5B33oPcViO4MAsfgD0qxHo+zeVu9KOSKgFRKceQWcS8QNwaEZw4BU/onNIxaBDSoI9v4omQIdU2K1C+tvgTTefk/4lbkDIIWWjPUOdLECHVNitQtM7nKE4hEsVyCFloz3DIaEATz4VdifGdHtBcQiXKm7frGakHV4nu60XfdmFlX/Q95xDHJYjOAhvDjj6ewj9agT6/k3lFmUjEmoB0alH0JlGJ7s5NCM4MOvk7uTTEziTTqbAnqH4AR1SIf3CgcYhXEWDHFI22nNsqUCHVOS+McPiEC5VIIeUjfaLMwqrUwa8G/qMQuE2h3Qa2FyWQgZ+shDgsBzBgVsMudGvRqDv32TuyjsioRYQnXoEnWnEkJtDM4IDsxjqHFMx6JiSYGvcybrapps8ico0U0tcmsmoTaoy2lVFnGzbbSHF7t3rqXCgYyps1qEhHGgcwlU4yDFlo92litjFedHGMlpv420kZCmjqt21Ubvdt1Vexlm8Sa8oVUDHVNisQ2PMsDiESxXIMWWjfWyx0n2yTTZxlGy6w523Iip36o/u9skur0SelWl7PakiwZNPpfUIUFPMsDgESxXp9tFqRtrHfX0y2bRSbKO12P9/q/u6XreRJMu/MqinBmQC/Mgkkwv4aYCep94Hq7ok5ngfSInsNqbKbrjcO7sD7H9fZlJe1dIk45BxgynWg+TSpe495zAyTzAimexnoFbdosbcTKTbtmzrOjXGbaf5MqECdq304hagU5phOoQLFahrJUY7eH1Z060Yd9qXWzE/PKx530sqgMOFwUGt5oCj/wChvzLQjwcVnb8zAuoM0akYdHa5pAI4WAYH2UsqnZ6e4CYuqTbBPqCjgR1Tvdw6nHgOPaZDOEeDOqZitA94SaXB+/q0WqsZpkO4UKH7aJUg7SNeUoFdK63XaobpEC5UoK6VGG0fKmna6Lbr5504z/X3p3Ddyxd9CJsGu1Z6uX0zoRmmQ7hQgbpWYrTDX1LRBXl32pcq22X+w8Oad76kojlcGBzUag44+g8Q+isD/XhQ0fk7I6DOEJ2KQWefSyqag2VwEL6k8l0qPdul2gT7eF0qDXap9PINbhPPocd0COdoUJdKjPYRL6nALpVeatdMaobpEC5UoC6VGO0DXlLlYJcqX75/aEIzTIdgoZJDXSox2ges6eVglypfvsloQjNMh3ChAnWpxGgHuqSaO7szpctEmzJ22+nMJYm7XDnldPn1wuCgVnPA0X+A0F8Z6Mdjh07T3ypuKgbqXS6QAOUtg4PcBdIUUndRtAnqAT0JrAjnep0cqA7hPAmqCIvRPuBFUQ4+ZCafKSfMa4bpEC5U6OJPJUj7iBdF4PVzPnMhOa8ZpkO4UIGun8VoH7DPVIAXRcXM1cG8ZpgOwUKlgC6KxGj7u6O8CY1jYSzG7+3t26cvnwW0OP/1L39yHLN37lX718K/lu7VJP7V/9T4nxr/U+N/Wvqfltmscum0co9Fj+lYudl8GeKPp8yOtPWkrSdtPWnrSVtP2nrS1pO2nrT1pK0nbWdJWwbpcYINkUZzbM/ZJdU9af+mh7dieCv9W0/cvw2HmOEQMxxihkPK4ZAZ+v53beHvWxkDf/cW9ibBgr6QcrPh0vqnQgfeMQHgcGFwUKs54Og/QOivDPR6Dfrtc+vTZ2g6FYPOLtUFgINlcJCrLrz30p6e4KbmrC2wh0pD0cVdXEZJbhrn9F1Ullniboau1S1r8yy9fXydRA9cpliodXKgOoRL9KBlimK0A1W//+BodKXFnXa9wL+/Gp4dvPs4Gs3hwuAg7Wg0+isD/XhQ0dMnI6DOEJ2KQWcfR6M5WAYHYUfTpye4KUfbAttfi3ambXKTRqooUzel3SKTxOn3a9d7npX1x9dxNHCJbJGvkwPVIZyjQUtkxWiHdzS6IOxO+/Kyuulnz7/bzdFoDhcGB2lHo9FfGejHg4qePhkBdYboVAw6+zgazcEyOAg7ml8iW8wukd0E2+HO7nmZFM3NJen161+jgUtki+W1ohOPPsd0COdo0BJZMdrhHY3uW7nTPtO3GvgX8ezg3cfRaA4XBgdpR6PRXxnox4OKnj4ZAXWG6FQMOvs4Gs3BMjgIO1p5eoKbcrQtsI/naAZcnm0W1yn/KAeqQzBHM9DybDHawR3N0O11d9oX1xwXgTfbBDhcGByEHQ1Af2WgHw8qevpkBNQZolMx6OziaAAHy+Ag62gmOT3BTTjaJtgHdLQUdLSlpRATcqA6hHM0elujSpB2eEejm+DutC91k8sinR28+zgazeHC4CDtaDT6KwP9eFDR0ycjoM4QnYpBZx9HozlYBgdhR/MrQ8zsypBNsA/oaODKEKPWyYHqEM7RoJUhYrTDOxrdBHenXS/yD/wUVYDDhcFB2tFo9FcG+vGgoqdPRkCdIToVg84+jkZzsAwOwo7mV4Y8wE052hbYDje22O1lHA1cGWLydXKgOoRzNGhliBjt8I5GN8HdaV/sJheBV+8DHC4MDtKORqO/MtCPBxU9fTIC6gzRqRh09nE0moNlcBB2NL8yxMyuDNkE+4COBq4MMYtLJH6UA9UhnKNBK0PEaId3NLoJ7k77cjc58BMWAA4XBgdpR6PRXxnox4OKnj4ZAXWG6FQMOvs4Gs3BMjgIO5pfGfIAN+VoW2Afr+pYgitDyuUlEhM7PWM6BHO0EloZIkY7uKOVdBPcnfblbnLgbdoADhcGB2FHA9BfGejHg4qePhkBdYboVAw6uzgawMEyOMg6WulXhpSzK0M2wXa469Z0eZfdI9OUnZvSmsjEXfOiW+mUKehoy0skJvaUwXQI52jQyhAx2uEdjW6Cu9O+3E0uZgfvPo5Gc7gwOEg7Go3+ykA/HlT09MkIqDNEp2LQ2cfRaA6WwUHY0fzKkHJ2Zcgm2Ad0NHBlSKnWyYHqEM7RoJUhYrSHzeH8Nf04GMZqQBuFbRLjsTtcmb+rkiSb3eet1AsiFBqvFEFM8Inosc9bD9/OwrcM+OMJCIIPz0Hfd2zr4fdvc/j9EVsIOAY/7IK8f2i57QSTOPavmX/1wRa7DQaTRPtX417TxL8q/+q/lcWzAZkvCoJf6EH81wek207QkbaetPWkrSdtPWnrSVtP2nrS1pO2s6Qtg/ROYez3EXSs/Vs2vA2xHfvNBR1z/2b8W5oMb2p4G74+Q38YJxv4OwEeiWn4jQdLukvrnHap3VnowNs0ARwuDA5qNQcc/QcI/ZWBXq9Bv31ufeYwNJ2KQWefiwiag2VwEL6I8EsXytmlC5tgO9wmN+mtuBdRkxVxpHJX6b+pJsrKLC67sq6z1nx8nYsIcOlCudTDn5AD1SHcRQS0dEGMtg+VJtZlEps2yvNbG6la51FZ5Dq6lal7NkLcmKZ4oVAB960vl1qkk5phOoQLFbqhXQnSDl1B7RNDkv8v7qgF/mURNvlBOFwYHGSTHwT9lYF+PKhop2UE1BmiUzHo7JH8IBwsg4No8tPDOj3B/Zj8bIN9OEdLYuzxGv1x6+RAdQjlaD0hMngrQdrHy5OTGGsf98et1QzTIVyoIO1jOdrhkx+6U+ZO+3LLKex2pgiHC4ODdPJDo78y0I8HFe20jIA6Q3QqBp19kh+ag2VwEE5+stMT3FTyswX2AR0Nax/3x62TA9UhnKMh7WM52kfMk7HnoPbHrdUM0yFcqNC3m1eCtP1Kg/7bjzk9eBssiek7mF0Y5At6FPn8pp/7JEM0hwuDg3QyRKO/MtCPBxntvIyAOkN0KgadfZIhmoNlcBBOhvLTE9xUMrQFtp+zOhPn3T2OujTuInXLS3evSxnd2lbFedbVsXolh8Me39wft04OVIdwDkf3cCtB2j5Ubrq9l7Epo6bVOlKNeyjrvcmiuEtNXqf3pqn1C4UK1jHtj1urGaZDuFBBOqZytANVgmbObjJTIR8ePazC7o3coyNP1YXBQTjHAdBfGejHY4c21LeKm4qBepdUBlDeMjjIpTJTSP2CxS1Qj+dJCdidSGbK9HNyoDoE86QE6k6I0T5gppuAZb9ErdUM0yFcqEBlPzHarpbzbljRHLaGk9A1LXf69bQOjzQudH5Dc7gwOEjnNzT6KwP9eHDRLssIqDNEp2LQ2SfxoTlYBge5xOe9l/b0BDeVBG2BfUBnw/YV7Y9bJweqQzhnowuQlSDtI+bLYLkvWa57bU8cg4UKVO4Tox2ohvOH5IeuYbnTvrhhoQmd/NAcLgwO0skPjf7KQD8eVLTTMgLqDNGpGHT2SX5oDpbBQTj5MacnuKnkZwvsAzoadnNOf9w6OVAdwjkacnOOHO0D5skptrdjf9xazTAdgoVKSle3K0HajwqQm9LDVoBSevW/O/1Lq/+LPB3rsG8SBHC4MDgIJ0EA+isD/Xhw0Y7LCKgzRKdi0NklCQI4WAYH2SQodXs8fgc3kQRtgu1wN82trbusjLRSt0gVpovqPO79MGnMPWnqe6bjj6/jbGAbLJ3pB83JgeoQztmgNpgY7WEzrFSrps+Tovqms0jVaRnV9zSLyiJt2kI3t1Q1LxQqGRgqSzcDTGqG6RAuVOhbNypB2sErQCndBnSnXS3wL830hPlut+SH5nBhcJBOfmj0Vwb68aCinZYRUGeITsWgs0/yQ3OwDA7CyY86PcFNJT9bYB/Q0cCbdNwAWSMHqkM4R6N7t5Ug7SPmyWCn1E0+6zTDdAgXKlCnVIx2+OSHbv+5077U/itN2GcKIxwuDA7SyQ+N/spAPx5UtNMyAuoM0akYdPZJfmgOlsFBOPkpTk9wU8nPFtgHdDTwppx0uRs48XBdTIdwjkb3bitB2kfMk8FOabrcMpzQDNMhXKhAnVIx2sGTn4xu//3ijlrkH/bx0wiHC4ODcPIDoL8y0I8HFe20jIA6Q3QqBp1dkh+Ag2VwkE1+Mr+NYTa7jeEm2MdztAzcxjBb3M/vRzlQHYI5Wkb3bCtB2gfMkzOwQ5ottQonNcN0CBcqUIdUjLbfyceTH8fCWAzoER+btBie65Jk/jktmX9Oi/JPd1H+6S7KP91Fp/7VP9cl9891yf2RhT+m8McU/gkwxh9p/HNgjD++9MeXalbd5aYiXgaANMLNcHj2ixPGemGsF8Z6YawXxnphrBfGemGsF8Z6YawXxnphrBfGemGsF8Z6YeysMJYhzNheIWFgh308H8YJ49+G57yo4TExanhMjBoeE9Or49+G58Pkw/Nh8uELxXBkMRxZDA+UMcMXzPBcGTN8rxy+NyOUx7BFKe/oj+H2MfTiu4xutbn5Vy3ynH/w1T5XITSHC4ODWs0BR/8BQn9loNdr0G+fzZ/ORtOpGHT2uQqhOVgGB+GrEN9/foCbmrO2wHa4sXXFL5Nagv3nTK+TA9UhXGoJ9Z/FaPtQ0UbrLO7uUXxv++QzLdOouRVxZDrTNvfctLdXulklA/vPWb5WM0yHcKEC9Z/FaIcvwdKtNnfal3tWoZMfmsOFwUE6+aHRXxnox4OKdlpGQJ0hOhWDzj7JD83BMjgIJz++/5zN9p83wT6go4H952y5Ebt9ap8afCT9txiAUP9ZjPYR82Sw/5wtN2K3J4zBQgXqP4vRDp78KLrV9os7apH//LOid0l+AA4XBgfh5AdAf2WgHw8q2mkZAXWG6FQMOrskPwAHy+Agm/wo339Ws/3nTbCP52gK7D+r5UbsD3KgOgRzNAX1n8VoHzBPVmD/WS03Yic0w3QIFypQ/1mMdvjkh77t1J32xUdvmWLMf+fkh+ZwYXCQTn5o9FcG+vGgop2WEVBniE7FoLNP8kNzsAwOwsmPf4yemn2M3ibYB3Q0cD9tpdbJgeoQztHonm0lSPuIeTLYIVV6rWaYDuFCBeqQitEOlPzMnd2Ziviww7yOxzR3znHoZsSFwUE6x6HRXxnox2OHNtS3ipuKgXqfVIZW3jI4yKUyU0h9+rIF6gE9CexGqJmy/JwcqA7hPAnqRojRPmCmq8Eyn56pd81rhukQLFQ0VOYTo/1a6Yueuax70Ay8N7qmr6gvDA7C6QuA/spAPx47tIm+VdxUDNS7pC+A8pbBYf/0ZRPUA3oSeEmt9To5UB3CeRJ0SS1G+4CZrgaf+aKXE//t+38HCxX60qwSpB0ofXm2njS9RM2d9sUlamXgsgzA4cLgIJ3X0OivDPTjQUW7KyOgzhCdikFnn4SH5mAZHOQSnvde2tMT3FTyswX2AR0NrN3omSLGnByoDuEcDardiNE+YJ6cg898yRdXrE1phukQLFRyen1hJUg7UPIzd3Znlhc9crzAG3vm9BKpC4ODcI4DoL8y0I/HDm2obxU3FQP1LqkMoLxlcJBLZaaQ+n0ztkA9oCeBK2dytU4OVIdwngStnBGjfcBMNwdvGM/ztZphOoQLFeiGcTHaL5a+zFzWPWgG3pozp6+oLwwO0ukLjf7KQD8eO7SJvlXcVAzU+6QvtPKWwSFA+rIF6vE8qQAvqYuZa8s5OVAdgnlSAV1Si9E+YKZbpGCoLCf+E5phOoQLFfrSrBKkHSh9ebaeCnpZgTvti3dKlIHLMgCHC4ODcF4DoL8y0I8HFe2ujIA6Q3QqBp1dEh6Ag2VwkEt43ntpT09wE8nPJtgOd5zeM9MlSdQ0cdK7nymiWhsVNUmS9LOgybOs+/g6jgbWbgq1Tg5Uh3COBtVuxGgfMU8Gl2gVeq1mmA7hQgVaoiVGO3zyQ9eu3GmfqV09+Acu6gAcLgwO0skPjf7KQD8eVLTTMgLqDNGpGHT2SX5oDpbBQTj5yU9PcFPJzxbYB3Q0cCVpUayTA9UhnKNBK0nFaB+x8gPuC1ksr1jbXgIJFip0VbsSpB0++aGXqLnTXi7yD7zTMcDhwuAgnfzQ6K8M9ONBRTstI6DOEJ2KQWef5IfmYBkchJOf8vQEN5X8bIF9PEczYNvLLC+p3L7l79TgI+m/wQA0UNtLjPYB82QD3jBuFjdInNIM0yFcqEA3jIvRDp78GLrt5077TNvvwT/wTscAhwuDg3DyA6C/MtCPBxXttIyAOkN0KgadXZIfgINlcJBNfkx6eoKbSH42wT6go2Wgoy13Abdv+Ts1+Ej6bzEA6Z5tJUj7iHky2CE1aq1mmA7hQgXqkIrRDp/80G0/d9r1Iv/AOx0DHC4MDtLJD43+ykA/HlS00zIC6gzRqRh09kl+aA6WwUE4+dGnJ7ip5GcL7AM6GngTjsnXyYHqEM7R6J5tJUj7iHky2CE1y63C7Vv+BgsVqEMqRjt88kO3/dxpX277mTH/nZMfmsOFwUE6+aHRXxnox4OKdlpGQJ0hOhWDzj7JD83BMjgIJz9+rx0zu9fOJtgHdDRwrx2z3AX8QQ5Uh3CORvdsK0HaB8yTS7BDWi63Cic0w3QIFiol1CEVox08+Snptp877cttv3LMf9/kB+BwYXAQTn4A9FcG+vGgop2WEVBniE7FoLNL8gNwsAwOsslPmZye4CaSn02wD+hoKehoy13AH+RAdQjnaHTPthKkfcA8uQQ7pOVyq3BCM0yHcKECdUjFaIdPfui2nzvtap5/HsfxmP/OyQ/N4cLgIJ380OivDPTjQUU7LSOgzhCdikFnn+SH5mAZHISTH3V6gptKfrbAPqCjgfcvl3qdHKgO4RyN7tlWgrSPmCeDHdIyX6sZpkO4UIE6pGK0+//+xxAvahwMYzV+b2/fPn35LCDG+a9/+ZMjad5VSRqn/tX/O4n9q/8kUf41d6+p/zz1n2f+c1W41zzxr5l/9Z/n2r/6b+X+dxb+W8Z9kvnfmSXDv91PM/+bM/+bs9R/nvlPMv9Jls+eoKW+ZJHjC2ghlXE/ddJaL6310lovrfXSWi+t9dJaL6310lovrfXSWi+t9dJaL6310lovrfXSWi+t9dJaL6310lovrfXSWi+t9dJaL6310lovrZ2V1jKkHXs8JC1s805Z7+XmXf/mtPVvw//16vq34cNeC/+W+7d0+Fk6/CwbftaL7N56lf1bNrwNP+uF9m/D1/PhLxTD143/MBv+QpY8/s8fkg1/KBv+kJPcvWXDh9nw4YzqntcW2Z3uySC7e/v3sNdVdPPQOcpSF67IA3fUAQ4XBge1mgOO/gOE/spAr9eg325PT6+m6VQMOvtcV9EcLIOD8HWV76iXsx31TbAd7u7emVtcmyjVRRr1ubSJyrouo7YoTXcvO9N03cfXSZbBjnq51FqekAPVIVyyDHXUxWj7UElvqtC3zG0y1uX9sX2KbUxjojy7qf7IW2F0/DKhksZYR70/bq1mmA6hQqUnBISKHG0fKve8qI26mejeZ1+RSpIsMqmuo67QXVcnTZs0r1OtSWPsnuP+uLWaYTqECxW6z1oJ0g7Uf5g7u8tPvw2bDvfoyFN1YXBQqzng6D9A6K8M9OOxQ+debxU3FQP1HlkvorxlcJDLeqeQ+jrDFqgH9CSsg9Aft04OVIdwnoR0EORoHzHTxW6c6Y9bqxmmQ7hQQW6ckaPtOgiO+sfA5b40pisb7vQvlwjCriFFOFwYHKTzGxr9lYF+PLhol2UE1BmiUzHo7JP40Bwsg4Nc4vPeS3t6gptKgrbA9i2KuOk9sEmjVqlbpO5F74J12kW3u867+JbfuuyVkiCs3Ncft04OVIdwzoaU++RoB7owfzpaQtewfnFHzfPP4zidHby7OBrA4cLgIOxoAPorA/14UNHTJyOgzhCdikFnF0cDOFgGB1lHS+LTE9yEo22CfTxHS8BSc7JQc52SA9UhmKMlUKlZjHZ4R6PvCnGnfeGukJ5/2Ke6IRwuDA7SjkajvzLQjwcVPX0yAuoM0akYdPZxNJqDZXAQdrT09AQ35WhbYB/Q0bCbt/rj1smB6hDO0ejOSiVIO7yj0fepuNOuFvmHfVQXwuHC4CDtaDT6KwP9eFDR0ycjoM4QnYpBZx9HozlYBgdhR1OnJ7gpR9sC+4COBrZeE71ODlSHcI4GtV7FaAdytLmzu9g2zENfitGtzwuDg7Rx0eivDPTjsUPPkm8VNxUD9T7+RCtvGRzk/GkKqfekLVAP6ElgJyyZaQnNyYHqEM6ToE6YGO1AnvS8ykrpov8v7qhp/g9PDvtYHITDhcFB2KwA9FcG+vGgoqdMRkCdIToVg84uLgZwsAwOci723kt7eoKbcLRNsI/naCnYCUuXW0ITD/3AdAjmaCnUCROj/Vi16JiHXbWY0sV/d/oXqui6KOb3udnH2WgOFwYHaWej0V8Z6MeDi55GGQF1huhUDDr7OBvNwTI4CDub74ilsx2xTbAd7rzRWWvSPGpveRup+hZHpp8Fo3vW3bVu7012f6H1+CnYEUuX9vWbkAPVIZyzQR0xMdo+VMqi63R5u0V1WWfu2N4F8zaOEpPEKtF523viC4UK9sC31DnBOs0wHcKFCt0nqQRpDzeEJfckuesyanRXRqpxYVUqt7tYnLjFRk33QlvKpSnYlXCnc51mmA7hQgXqSojRHkKlKYq8jE1UF+09Um3XRnXiwqo/+J419b1LuhcKFWxLudSlNCs1g3QIFyrIlnJytIer8Lq8p7c8iUya9cGUZjpqktJEbVnEyb25F1q1LxQq4L2D6UyZfV4zTIdwoUI3QipB2kNaa+o2bbIkaov+sl0lWR3VxpRRmt/vShemK+/mhULFgKGyeG/SZH4H6RAuVOg7ySpB2oMBtUr1KUwc1bEPq66JmjLOoq5O7rFRus1U/UKhAnar0pm2zcJMDOkQLlSgbpUY7cGA0pvuam0i1ek6UoULqyTXUamKMm3u9/p+L18nVDJwm6Zscb+iyZkY0iFYqGR0D6MSpD3sfJvfbqpuykhncR4p1cRRE6f3qMhudaruN6Xz5oVCBewYZIv7FU1phukQLlSgjoEY7aGuUnd1Ud9vvTvFqr9a6kxk+r8ZZWmpUpUrbYoXqqtkKRgqKyuSqA7hQoWuH1eCtIdZJTNdnDUmilOl+xlI5VHdZU0/A91LlRV53GSvNKuA1dpsddkS0yFcqEDVWjHawVfWZHQJ0p12Nc8/j+P5x8vv0n8EOFwYHNRqDjj6DxD6KwP9eFDRzS5GQJ0hOhWDTr6aztqA+hniYBkcZPuPmb9/4QFuov+4CfYBHQ3sFGR6nRyoDuEcDeoUiNE+Yp4MdgqyhZL5tGaYDuFCBeoUiNE+4tU32CnIFkrmM8ML0iFcqECdAjHaR6zpgZ2CbKFkPq0ZpkO4UIE6BWK0D9hUysBOQbZQMp/WDNMhXKhAnQIx2gdsKimwU6CW189PaIbpECxUFNQpEKN9wAUwCuwUqOVF9lOaQTqECxWoUyBG24dK2/W/5Z43UZIkvWMl+S2qb7f+uimL27b/rDXfa2MvESpgp0AtlMynNcN0CBcqUKdAjPYBV2AqsFOglrf8mRpekA7hQgXqFIjRfswq9T3N6i7qmqafgbI07WegpojiW1aaW6raLMtfKFTAdd1KrdUM0yFcqND140qQ9gHvFlFgtVbptZphOoQLFahaK0b7gHeLKLBaq9aXLSEdwoUKVK0Vox28Va3oEqQ77cslyMAPMAM4XBgc1GoOOPoPEPorA/14UNF9UUZAnSE6FYNOvprO2oD6GeJgGRxkW9WqOD3BTbSqN8E+YPIDdgrUcsl84hlOmA7hHA3qFIjRPmLyA3YK1HLJfEIzTIdwoQJ1CsRo+1Ax5S0turSNslbn/ZW6NlGZJLeo6Bqt67i4tzf1OqGiwU6BXi6ZT2iG6RAsVDTUKRCjfcCangY7BXq5ZD71vElIh3ChAnUKxGgfsFOgwU6BXi6ZT2iG6RAuVKBOgRjtA/YfNdgp0Msl86nhBekQLlSgToEY7QPegK/BToFWazXDdAgXKlCnQIz2AddKabBToPVazTAdwoUK1CkQo33AtVIa7BTo5ZL51EwM6RAuVKBOgRjtAy7W1eC6br2yIonqEC5U6PpxJUj7gLcAaLBaq1eXLTEdwoUKVK0Vo33AG4s0WK3V68uWkA7hQgWq1orRPuDtijlYrc1Xly0xHYKFSg5Va8Vo/59hI/A+FQq8EXhOlyLd6V/e3iQZ67Dv6gaAw4XBQa3mgKP/AKG/MtCPBxfdSmcE1BmiUzHo5KvprA2onyEOlsFBdnVDnpye4CZWN2yC7XB3WVnrMjVRliRdlCRtG5Vl74f3JM+T+hY3TflCHYMc7BjkC6XzKTlQHcI5G9QxEKPtnM1zH6j3wRbE4ebO9vKOOoEfLJjTFfwLg4O0kdHorwz047FEz5pvFTcVA/U+fkUrbxkchP0qOz3BTfnVFthhFg3PTTpqnkF/FVHOCr/PpEP3gi4MDtKTDo3+ykCv16B/80lnK+p9Jh1aecvgIDzp+N2qHuCmJp0tsF9r0tFLDJJ4Vvh9Jh26q3hhcJCedGj0VwZ6vQb9m086W1HvM+nQylsGB+FJR5+e4KYmnS2wH5dbj4gPdbn1h4Ii3QR2s1M+T7VP6vTsGdpndqI5XBgcpGcnGv2VgV6vQb95dvpDPYOmUzHo7DNt0Rwsg4PwtJWfnuCmpq0tsA9YUATXauQLixam5EB1CFdQhNZqiNF+sbR6pnk8POw+9CNxc7oBfmFwkDYuGv2VgX48duhZ8q3ipmKg3sefaOUtg4OcP00h9Z60BerxPKkA76AqZnp+c3KgOgTzpILu0FaCtB/LN9yJD3u1VdDNPnf6l5t9PzzPfl/TAjhcGByETQtAf2WgHw8ueupkBNQZolMx6OziZgAHy+Ag52bvvbSnJ7gJZ9sE2+HGbg59GWcD7+IrlruDP8iB6hDO2ehebiVI24dK09zaurfCSCt1i1RhuqjOYx2ppDH3pKnvmX6hfUwK8C6+Qq3VDNMhXKjQHbhKkPYBbyMvwLv4Cr1WM0yHcKFC900qQdoHvI28AO/iK5arn1MzMaRDuFCha9WVIO0D3kZegJXhYrlEOqEZpkO4UIEqw2K0fajEbVM0ty7t5x03AzX3NjJtlkfZ7dao210bE7+SAYF38RXLDzSf0AzTIVyoQHfxidH2oZKpRrX3Wxvp2N3xlyd51LRpF5V3VRTulr+4fKHbyAvwLr5iptQ5rxmmQ7hQoYvRlSDtA+44YMC7+MzyA82nTBvSIVioGOguPjHaQ6hkZX7LVBapuL35xDdqcp1Et860pk7izl+BvUyogB0Ds3yX0JRmkA7hQgXqGIjRPuCOAyYFQ2VlRRLVIVyo0PXjSpC2D5WiKXMdZ71ZuU1xVGNM1BRd3v9vfKvrOs/Tun2hUAGrtWZ12RLTIVyoQNVaMdoH3JzCgNVao9ZqhukQLlSgaq0Y7QNuTmHAaq3RazXDdAgXKlC1Voz2a624MzPlo8cijnRMc9/FC4YugV0YHNRqDjj6DxD6KwP9eOzQnfK3ipuKgTpfjXpt3PwMKW8ZHOTWKEwhdesSNkE9oCeBVTkzU56akwPVIZwnQVU5MdoHzHRLsNRSLq9SnNAM0yFYqJRQqUWM9gGvn0vw+rmcuZCc1wzTIVyoQNfPYrQPWJUrwYuiUq/VDNMhXKhAF0VitA9Y6y/BdQnlytQN1SFcqNDJdSVI+4DN5hJMa8vV+R2mQ7hQgdJaMdrHazZnMZbW9set1QzTIVSo9ISAUJGjfbzVTlmMpbVZvDq/w3QIFypIWitH+3hrKLMYS2v749ZqhukQLlSQtFaO9vFWZmcxltb2x63VDNMhXKggaa0c7ePd75HFWFrbH7dWM0yHcKGCpLVytI93F1mWgGltsjq/w3QIFioJlNaK0T7evalZAqa1yer8DtMhXKhAaa0Y7ceuC+pj4F0XsoReyuNOv5rW4bE+oxjrsOvCBYTDhcFBreaAo/8Aob8y0I8HF90+ZwTUGaJTMejkq+msDaifIQ6WwUFuRcN7L+3pCe7H1Q3bYPs+5E31346TKE7LOlLaqD5haosoL+t7nHT3pq5fydnAq/BEr5MD1SGcs0FX4WK0A624+4Oj0Tf9utOez/PP4yTs0zMQDhcGB2lHo9FfGejHg4qePhkBdYboVAw6+zgazcEyOAg7Wn56gptytC2wfV05K+rElO7C/x73ybprXCT9/5YmTk1uiqwpH0PlJRwNLBYmM1WzOTlQHcI5GlQsFKMd3tHoG87daV98bGyiZgfvPo5Gc7gwOEg7Go3+ykA/HlT09MkIqDNEp2LQ2cfRaA6WwUHY0czpCW7K0bbAPqCjgT2NZKa4PycHqkM4R4N6GmK0gztaSm928Is7apF/2CdrIBwuDA7CjgagvzLQjwcVPX0yAuoM0akYdHZxNICDZXCQdbQ0Pj3BTTjaJtgOtzZtcTN5F6miaPqXpuxnM91Fca1T02RpV5jbx5dxtBRsvaYLm3NMyYHqEMzRUqj1KkY7kKPNnd3ltmHgdllKtz4vDA7SxkWjvzLQj8cOPUu+VdxUDNT7+BOtvGVwkPOnKaTek7ZAPV4nLAU7YS7218iB6hDOk6BOmBjtF/Ok5bWUZnZc7uNJdIn3wuAg7Uk0+isD/Xjs0DPjW8VNxUC9jyfRylsGhwCetAXq8Sp/KVj5S2dKYHNyoDqE8ySo8idGO5AnPSt/GV3k+MUdNc3/cZ0Y2KwADhcGB2GzAtBfGejHg4qeMhkBdYboVAw6u7gYwMEyOMi52Hsv7ekJbsLRNsE+nqNlYOUvWy6BbZ/apwYfSf8tBiBU+ROjHcjR5s7uYknBxLNjdB/jois4FwYHaeOi0V8Z6Mdjh54l3ypuKgbqffyJVt4yOMj50xRS70lboB6vG5WBlb9Mr5MD1SGcJ0GVPzHagTzpD1dZ9HJfd9rzaf6DJ6ehzYrmcGFwkDYrGv2VgX48qOgpkxFQZ4hOxaCzj4vRHCyDg5yL+assvwb+AW7K0bbAPuBVFrgGPltcDP6jHKgO4RyNLnRXgrTd/cpDAjSOhbEYv7e3b5++fBbQ4vzXv/zJcSzf9a8qmdVg+cFreKkHYoLPQw6+9fDtLHzLgD+efyD48BTk0Pt5pnzn3mbw+yO2EHAMyoGAC6iw98RndI3eTTEzNfqBZ/BLfZrDhcFBOnui0V8Z6PUa9NsnrOfkTdOpGHT2yZ5oDpbBQTh7Kk9PcFNz1hbYDrdq26R214KpdjvD3Muit897FrU6jnWdF/db90L1AIU9XLE/bp0cqA7BsidFN1gqQdrB6wGKrtG7075Yo0+T2cG7i6MBHC4MDsKOBqC/MtCPBxU9fTIC6gzRqRh0dnE0gINlcJB1NJWcnuAmHG0TbIf7XmYmV42OjFFtpNKbuzQ0JmrrJu9y3dRl9hgqL+FoKeho6To5UB3CORryYE852v+vHlCW42AYqwFdh24S41EQUGqW/kyb52Ho+PwDccCnoEcpYAa4ZQDfpwgwA9z/aAtyX4d8hM/HMFf/c/OGWqQTeJsgRe9TdmFwUKs54Og/QOivDPR6DfrNk9DczLMV9T6ZD628ZXAQznz8/nYPcFMz0BbY3s4e//307g+/9qf/9tOfk/6T/+/XDV9694ff8/2T37/971/b33v6P3VfPn9z77cvv3756v5Rf/1b437bn9M/a2WKPnX46XP9m/sDP3/6rf39X/57+5//8uHLb/Xn/q/9/um/+h8k6buf/vn53n799dNnd9znL/1b/7X6109/++zi0/3av3/5+um/+r9V/9of8Wvbfeu//j/br98+3fwnt/6w9mv/2X9+rf/xc/u/+u98+/rPtv8tTU+x/eqxNl++ffvy2/Av9+HZsfj+B99NUIj9f30a8O6n+6f6b18+u7+15dse8KZvfv30t79v/Oq3L//Y8sX+m92nXz1R9+6CtD/g9y+/9qffxcL9X2e/6wKj/vrtxwO+x4ILhn/+1rRf//zlax9mQwC5f/3rl7v7K//Wfm6/9iL3x/3j65dvg6u7o379cvuPtg+/7x+3DsswsvoPP33+ez+jfXPg/y/xDeZ/</t>
  </si>
  <si>
    <t>object_element_guid</t>
  </si>
  <si>
    <t>id</t>
  </si>
  <si>
    <t>zeroParent_id</t>
  </si>
  <si>
    <t>material_guid</t>
  </si>
  <si>
    <t>work_guid</t>
  </si>
  <si>
    <t>hwd_guid</t>
  </si>
  <si>
    <t>cost_item_guid</t>
  </si>
  <si>
    <t>Номер п/п</t>
  </si>
  <si>
    <t>Код узла ИСР</t>
  </si>
  <si>
    <t>Наименование затрат</t>
  </si>
  <si>
    <t>Комментарий по ИСР</t>
  </si>
  <si>
    <t>Комментарий подрядчика</t>
  </si>
  <si>
    <t>Ед. изм.</t>
  </si>
  <si>
    <t>Коэф.расхода</t>
  </si>
  <si>
    <t>Кол-во БО</t>
  </si>
  <si>
    <t>Общее кол-во</t>
  </si>
  <si>
    <t>Цена, руб.с НДС 22%</t>
  </si>
  <si>
    <t>Стоимость, руб.с НДС 22%</t>
  </si>
  <si>
    <t>Общая стоимость,
руб.с НДС 22%</t>
  </si>
  <si>
    <t>1. Встроенное и Встроенно-пристроенное СКБ</t>
  </si>
  <si>
    <t>6bc2bba0-e4f5-480f-887f-a430a3541dda</t>
  </si>
  <si>
    <t>1.1</t>
  </si>
  <si>
    <t>6</t>
  </si>
  <si>
    <t>Затраты на строительство</t>
  </si>
  <si>
    <t>1.1.1</t>
  </si>
  <si>
    <t>6.1</t>
  </si>
  <si>
    <t>Подготовка строительства</t>
  </si>
  <si>
    <t>1.1.1.1</t>
  </si>
  <si>
    <t>6.1.2</t>
  </si>
  <si>
    <t>Организация строительной площадки</t>
  </si>
  <si>
    <t>1.1.1.1.1</t>
  </si>
  <si>
    <t>6.1.2.4</t>
  </si>
  <si>
    <t>Временные здания и сооружения</t>
  </si>
  <si>
    <t>1.1.1.1.1.1</t>
  </si>
  <si>
    <t>6.1.2.4.9</t>
  </si>
  <si>
    <t>Монтаж ярусных конструкций для работ на высоте</t>
  </si>
  <si>
    <t>1.1.1.1.1.1.1</t>
  </si>
  <si>
    <t>6.1.2.4.9.1.1</t>
  </si>
  <si>
    <t>Монтаж, демонтаж, аренда строительных лесов</t>
  </si>
  <si>
    <t>АРОР № СТ-МФ-1 от 08.05.2026. Применительно: Монтаж и демонтаж лесов в высоких помещениях и в верхних зонах лестничных клеток для отделки стен. ММП(1.04)=988,41м2, Спортзал(2.19)=268,87м2, Библиотека(3.12)=767,51м2, ЛК потолки=332,8м2.</t>
  </si>
  <si>
    <t>м2</t>
  </si>
  <si>
    <t>b834d9d5-d82e-4a35-aecd-d355084311b3</t>
  </si>
  <si>
    <t>eba7ef85-9ce3-49cb-925f-78ecd339c642</t>
  </si>
  <si>
    <t>5d66fcfd-8f62-4681-97b3-5e2f6219863f</t>
  </si>
  <si>
    <t>1.1.2</t>
  </si>
  <si>
    <t>6.2</t>
  </si>
  <si>
    <t>СМР корпуса без отделки</t>
  </si>
  <si>
    <t>1.1.2.1</t>
  </si>
  <si>
    <t>6.2.1</t>
  </si>
  <si>
    <t>СМР подземной части корпуса</t>
  </si>
  <si>
    <t>1.1.2.1.1</t>
  </si>
  <si>
    <t>6.2.1.8</t>
  </si>
  <si>
    <t>Прочие затраты по СМР подземной части</t>
  </si>
  <si>
    <t>1.1.2.1.1.1</t>
  </si>
  <si>
    <t>6.2.1.8.1</t>
  </si>
  <si>
    <t>Внутренние стены и перегородки подземной части</t>
  </si>
  <si>
    <t>1.1.2.1.1.1.1</t>
  </si>
  <si>
    <t>6.2.1.8.1.1</t>
  </si>
  <si>
    <t>Устройство внутренних стен подземной части</t>
  </si>
  <si>
    <t>1.1.2.1.1.1.1.1</t>
  </si>
  <si>
    <t>6.2.1.8.1.1.2.1</t>
  </si>
  <si>
    <t>Кладка внутренних стен из блоков ячеистого бетона без устройства перемычек, включая армирование, устройство примыканий</t>
  </si>
  <si>
    <t>Выгружается из БО по объектам BIM-КЦ</t>
  </si>
  <si>
    <t>АРОР № РСТ-МФ-3 от 13.05.2026, п.1.1.1.1.1.1.1.3</t>
  </si>
  <si>
    <t>м3</t>
  </si>
  <si>
    <t>42f73a3a-af27-49c0-a291-1976d4b4bf7d</t>
  </si>
  <si>
    <t>98bffc5c-f354-4083-86f8-ec23e76eecb6</t>
  </si>
  <si>
    <t>0e5f4c39-88b2-40cd-a119-fa1b22a8b635</t>
  </si>
  <si>
    <t>1.1.2.1.1.1.1.1.1</t>
  </si>
  <si>
    <t>Блок газобетонный D600 600х200х250мм</t>
  </si>
  <si>
    <t>378365645.7403</t>
  </si>
  <si>
    <t>33712782.7403</t>
  </si>
  <si>
    <t>e47bb9a1-1552-11e8-80d9-005056881952</t>
  </si>
  <si>
    <t>1.1.2.1.1.1.1.1.2</t>
  </si>
  <si>
    <t>Клей по газобетону  / летний</t>
  </si>
  <si>
    <t>кг</t>
  </si>
  <si>
    <t>378365645.1129230</t>
  </si>
  <si>
    <t>33712782.1129230</t>
  </si>
  <si>
    <t>9ddf2b7e-9b3a-4fac-9c74-303132bf87a1</t>
  </si>
  <si>
    <t>1.1.2.1.1.1.1.1.3</t>
  </si>
  <si>
    <t>Прочие материалы для кладки / из газобетона / 200 мм</t>
  </si>
  <si>
    <t>комплект</t>
  </si>
  <si>
    <t>378365645.1125469</t>
  </si>
  <si>
    <t>33712782.1125469</t>
  </si>
  <si>
    <t>d18421ae-3457-4bd1-855f-372515a6055c</t>
  </si>
  <si>
    <t>1.1.2.1.1.1.1.1.4</t>
  </si>
  <si>
    <t>Сетка базальтовая b=1000мм, ячейка 25х25, 50/50кН/м</t>
  </si>
  <si>
    <t>пог. м</t>
  </si>
  <si>
    <t>378365645.382221</t>
  </si>
  <si>
    <t>33712782.382221</t>
  </si>
  <si>
    <t>7d2d4ff9-887d-11e9-80ea-005056881952</t>
  </si>
  <si>
    <t>1.1.2.1.1.1.1.1.5</t>
  </si>
  <si>
    <t xml:space="preserve">Смесь сухая цементно-песчаная </t>
  </si>
  <si>
    <t>378365645.1129228</t>
  </si>
  <si>
    <t>33712782.1129228</t>
  </si>
  <si>
    <t>3f64133f-4d71-4dd3-93b5-4c3bc39ac247</t>
  </si>
  <si>
    <t>1.1.2.1.1.1.1.1.6</t>
  </si>
  <si>
    <t>Материалы для примыкания / уплотняющий жгут, клей на м3</t>
  </si>
  <si>
    <t>378365645.1125473</t>
  </si>
  <si>
    <t>33712782.1125473</t>
  </si>
  <si>
    <t>045f52b1-f9f4-4ab7-a681-46ae4aa4e5fb</t>
  </si>
  <si>
    <t>1.1.2.1.1.1.2</t>
  </si>
  <si>
    <t>6.2.1.8.1.2</t>
  </si>
  <si>
    <t>Устройство внутренних перегородок подземной части</t>
  </si>
  <si>
    <t>1.1.2.1.1.1.2.1</t>
  </si>
  <si>
    <t>6.2.1.8.1.2.1.2</t>
  </si>
  <si>
    <t>Кладка перегородок из кирпича без устройства перемычек, включая армирование, крепление к стенам, заделку примыканий, зачеканку швов / толщ. 120 мм</t>
  </si>
  <si>
    <t>АРОР № РСТ-МФ-3 от 13.05.2026, п.1.1.1.1.1.1.2.1</t>
  </si>
  <si>
    <t>8f7d365e-38c4-48f1-99bd-115dc592647b</t>
  </si>
  <si>
    <t>fe3bd3c4-012e-4928-a2aa-ba96794d7cad</t>
  </si>
  <si>
    <t>1.1.2.1.1.1.2.1.1</t>
  </si>
  <si>
    <t>Кирпич полнотелый рядовой_ / м-200</t>
  </si>
  <si>
    <t>шт</t>
  </si>
  <si>
    <t>378365648.1721473</t>
  </si>
  <si>
    <t>33712792.1721473</t>
  </si>
  <si>
    <t>093cd379-56d1-4a01-8fe7-8e871a1b6c8f</t>
  </si>
  <si>
    <t>1.1.2.1.1.1.2.1.2</t>
  </si>
  <si>
    <t>Сетка эл/св_ / 50*50*4</t>
  </si>
  <si>
    <t>378365648.55158</t>
  </si>
  <si>
    <t>33712792.55158</t>
  </si>
  <si>
    <t>1e965c83-b714-40db-9a09-5fe1d1cf91a6</t>
  </si>
  <si>
    <t>1.1.2.1.1.1.2.1.3</t>
  </si>
  <si>
    <t>Прочие материалы для кладки /  из кирпича / 65 -120мм</t>
  </si>
  <si>
    <t>378365648.1125487</t>
  </si>
  <si>
    <t>33712792.1125487</t>
  </si>
  <si>
    <t>4f235928-efbf-499b-8de5-b7c597ff96fa</t>
  </si>
  <si>
    <t>1.1.2.1.1.1.2.1.4</t>
  </si>
  <si>
    <t>Материалы для примыкания / уплотняющий жгут, клей на м2</t>
  </si>
  <si>
    <t>378365648.1125465</t>
  </si>
  <si>
    <t>33712792.1125465</t>
  </si>
  <si>
    <t>ba2db4ae-0372-432d-874c-3cbc389cb3d3</t>
  </si>
  <si>
    <t>1.1.2.1.1.1.2.1.5</t>
  </si>
  <si>
    <t>378365648.1129228</t>
  </si>
  <si>
    <t>33712792.1129228</t>
  </si>
  <si>
    <t>1.1.2.2</t>
  </si>
  <si>
    <t>6.2.2</t>
  </si>
  <si>
    <t>СМР надземной части корпуса (без отделки)</t>
  </si>
  <si>
    <t>1.1.2.2.1</t>
  </si>
  <si>
    <t>6.2.2.4</t>
  </si>
  <si>
    <t>Внутренние стены и перегородки</t>
  </si>
  <si>
    <t>1.1.2.2.1.1</t>
  </si>
  <si>
    <t>6.2.2.4.1</t>
  </si>
  <si>
    <t>Устройство стен</t>
  </si>
  <si>
    <t>1.1.2.2.1.1.1</t>
  </si>
  <si>
    <t>6.2.2.4.1.2.1</t>
  </si>
  <si>
    <t xml:space="preserve">АРОР № РСТ-МФ-3 от 13.05.2026, п.1.1.1.2.1.1.10. 1-й этаж Внутренние стены из газобетона толщ. 200 мм
</t>
  </si>
  <si>
    <t>b0ff6616-19f1-455e-bf1a-5ea1bc9fd283</t>
  </si>
  <si>
    <t>0ed13e26-7903-4b3b-80e2-92ed86dbdc43</t>
  </si>
  <si>
    <t>1.1.2.2.1.1.1.1</t>
  </si>
  <si>
    <t>378365653.7403</t>
  </si>
  <si>
    <t>33712786.7403</t>
  </si>
  <si>
    <t>1.1.2.2.1.1.1.2</t>
  </si>
  <si>
    <t>378365653.1129230</t>
  </si>
  <si>
    <t>33712786.1129230</t>
  </si>
  <si>
    <t>1.1.2.2.1.1.1.3</t>
  </si>
  <si>
    <t>378365653.1125469</t>
  </si>
  <si>
    <t>33712786.1125469</t>
  </si>
  <si>
    <t>1.1.2.2.1.1.1.4</t>
  </si>
  <si>
    <t>378365653.382221</t>
  </si>
  <si>
    <t>33712786.382221</t>
  </si>
  <si>
    <t>1.1.2.2.1.1.1.5</t>
  </si>
  <si>
    <t>378365653.1129228</t>
  </si>
  <si>
    <t>33712786.1129228</t>
  </si>
  <si>
    <t>1.1.2.2.1.1.1.6</t>
  </si>
  <si>
    <t>378365653.1125473</t>
  </si>
  <si>
    <t>33712786.1125473</t>
  </si>
  <si>
    <t>1.1.2.2.1.1.2</t>
  </si>
  <si>
    <t>АРОР № РСТ-МФ-3 от 13.05.2026, п.1.1.1.2.1.1.11. 2-й этаж Внутренние стены из газобетона толщ. 200 мм</t>
  </si>
  <si>
    <t>1.1.2.2.1.1.2.1</t>
  </si>
  <si>
    <t>378365784.1125473</t>
  </si>
  <si>
    <t>33714336.1125473</t>
  </si>
  <si>
    <t>1.1.2.2.1.1.2.2</t>
  </si>
  <si>
    <t>378365784.1129228</t>
  </si>
  <si>
    <t>33714336.1129228</t>
  </si>
  <si>
    <t>1.1.2.2.1.1.2.3</t>
  </si>
  <si>
    <t>378365784.382221</t>
  </si>
  <si>
    <t>33714336.382221</t>
  </si>
  <si>
    <t>1.1.2.2.1.1.2.4</t>
  </si>
  <si>
    <t>378365784.1125469</t>
  </si>
  <si>
    <t>33714336.1125469</t>
  </si>
  <si>
    <t>1.1.2.2.1.1.2.5</t>
  </si>
  <si>
    <t>378365784.1129230</t>
  </si>
  <si>
    <t>33714336.1129230</t>
  </si>
  <si>
    <t>1.1.2.2.1.1.2.6</t>
  </si>
  <si>
    <t>378365784.7403</t>
  </si>
  <si>
    <t>33714336.7403</t>
  </si>
  <si>
    <t>1.1.2.2.1.1.3</t>
  </si>
  <si>
    <t>АРОР № РСТ-МФ-3 от 13.05.2026, п.1.1.1.2.1.1.12. 3-й этаж Внутренние стены из газобетона толщ. 200 мм</t>
  </si>
  <si>
    <t>1.1.2.2.1.1.3.1</t>
  </si>
  <si>
    <t>378365785.7403</t>
  </si>
  <si>
    <t>33714337.7403</t>
  </si>
  <si>
    <t>1.1.2.2.1.1.3.2</t>
  </si>
  <si>
    <t>378365785.1129230</t>
  </si>
  <si>
    <t>33714337.1129230</t>
  </si>
  <si>
    <t>1.1.2.2.1.1.3.3</t>
  </si>
  <si>
    <t>378365785.1125469</t>
  </si>
  <si>
    <t>33714337.1125469</t>
  </si>
  <si>
    <t>1.1.2.2.1.1.3.4</t>
  </si>
  <si>
    <t>378365785.382221</t>
  </si>
  <si>
    <t>33714337.382221</t>
  </si>
  <si>
    <t>1.1.2.2.1.1.3.5</t>
  </si>
  <si>
    <t>378365785.1129228</t>
  </si>
  <si>
    <t>33714337.1129228</t>
  </si>
  <si>
    <t>1.1.2.2.1.1.3.6</t>
  </si>
  <si>
    <t>378365785.1125473</t>
  </si>
  <si>
    <t>33714337.1125473</t>
  </si>
  <si>
    <t>1.1.2.2.1.2</t>
  </si>
  <si>
    <t>6.2.2.4.2</t>
  </si>
  <si>
    <t>Устройство перегородок</t>
  </si>
  <si>
    <t>1.1.2.2.1.2.1</t>
  </si>
  <si>
    <t>6.2.2.4.2.1</t>
  </si>
  <si>
    <t>Устройство перегородок из кирпича и блоков</t>
  </si>
  <si>
    <t>1.1.2.2.1.2.1.1</t>
  </si>
  <si>
    <t>6.2.2.4.2.1.1.2</t>
  </si>
  <si>
    <t>АРОР № РСТ-МФ-3 от 13.05.2026, п.1.1.1.2.1.2.1.1. Подземный этаж Перегородки из кирпича толщ. 120 мм</t>
  </si>
  <si>
    <t>6687ec1f-6ef6-434f-b995-cdd898f7c555</t>
  </si>
  <si>
    <t>1.1.2.2.1.2.1.1.1</t>
  </si>
  <si>
    <t>Кирпич полнотелый рядовой_ / м-150</t>
  </si>
  <si>
    <t>378365657.54588</t>
  </si>
  <si>
    <t>33712773.54588</t>
  </si>
  <si>
    <t>75781f06-c50b-4212-84dd-cadd16dc552b</t>
  </si>
  <si>
    <t>1.1.2.2.1.2.1.1.2</t>
  </si>
  <si>
    <t>378365657.55158</t>
  </si>
  <si>
    <t>33712773.55158</t>
  </si>
  <si>
    <t>1.1.2.2.1.2.1.1.3</t>
  </si>
  <si>
    <t>378365657.1125487</t>
  </si>
  <si>
    <t>33712773.1125487</t>
  </si>
  <si>
    <t>1.1.2.2.1.2.1.1.4</t>
  </si>
  <si>
    <t>378365657.1125465</t>
  </si>
  <si>
    <t>33712773.1125465</t>
  </si>
  <si>
    <t>1.1.2.2.1.2.1.1.5</t>
  </si>
  <si>
    <t>378365657.1129228</t>
  </si>
  <si>
    <t>33712773.1129228</t>
  </si>
  <si>
    <t>1.1.2.2.1.2.2</t>
  </si>
  <si>
    <t>6.2.2.4.2.2</t>
  </si>
  <si>
    <t>Устройство перегородок из пазогребневых плит</t>
  </si>
  <si>
    <t>1.1.2.2.1.2.2.1</t>
  </si>
  <si>
    <t>6.2.2.4.2.2.1.1</t>
  </si>
  <si>
    <t>Устройство перегородок из ПГП без устройства перемычек, включая проклейку углов примыкания армирующей лентой, толщ. до 115 мм</t>
  </si>
  <si>
    <t>АРОР № РСТ-МФ-3 от 13.05.2026, п.1.1.1.2.1.2.2.8. 1-й этаж</t>
  </si>
  <si>
    <t>b144491f-4d07-417b-8e40-cf60afb65dab</t>
  </si>
  <si>
    <t>78e74334-ad7c-483c-a5ca-4beaa46ba6dd</t>
  </si>
  <si>
    <t>1.1.2.2.1.2.2.1.1</t>
  </si>
  <si>
    <t>Клей для ПГП_/</t>
  </si>
  <si>
    <t>378365660.54582</t>
  </si>
  <si>
    <t>33712775.54582</t>
  </si>
  <si>
    <t>83df5452-88a6-42c1-844b-d6bbcf1d0471</t>
  </si>
  <si>
    <t>1.1.2.2.1.2.2.1.2</t>
  </si>
  <si>
    <t>Материалы для примыкания / мина вата, штукатурная смесь м2</t>
  </si>
  <si>
    <t>378365660.1731537</t>
  </si>
  <si>
    <t>33712775.1731537</t>
  </si>
  <si>
    <t>de0d5983-b561-4d8f-a6e2-cae2204db6ae</t>
  </si>
  <si>
    <t>1.1.2.2.1.2.2.1.3</t>
  </si>
  <si>
    <t>ПГП (прочие предприятия)_ / 100 мм / влагостойкая</t>
  </si>
  <si>
    <t>378365660.1522384</t>
  </si>
  <si>
    <t>33712775.1522384</t>
  </si>
  <si>
    <t>40b5e2b1-b581-4f54-ad47-f3735fd63296</t>
  </si>
  <si>
    <t>1.1.2.2.1.2.2.1.4</t>
  </si>
  <si>
    <t>Прочий материал для кладки перегородок из ПГП (скоба, шуруп, дюбель, пена, подложка)</t>
  </si>
  <si>
    <t>378365660.1122425</t>
  </si>
  <si>
    <t>33712775.1122425</t>
  </si>
  <si>
    <t>7d9865ba-57d8-4643-8c80-789dcab1b8ff</t>
  </si>
  <si>
    <t>1.1.2.2.1.2.2.2</t>
  </si>
  <si>
    <t>АРОР № РСТ-МФ-3 от 13.05.2026, п.1.1.1.2.1.2.2.10. 2-й этаж</t>
  </si>
  <si>
    <t>1.1.2.2.1.2.2.2.1</t>
  </si>
  <si>
    <t>378365786.1122425</t>
  </si>
  <si>
    <t>33714339.1122425</t>
  </si>
  <si>
    <t>1.1.2.2.1.2.2.2.2</t>
  </si>
  <si>
    <t>378365786.1522384</t>
  </si>
  <si>
    <t>33714339.1522384</t>
  </si>
  <si>
    <t>1.1.2.2.1.2.2.2.3</t>
  </si>
  <si>
    <t>378365786.1731537</t>
  </si>
  <si>
    <t>33714339.1731537</t>
  </si>
  <si>
    <t>1.1.2.2.1.2.2.2.4</t>
  </si>
  <si>
    <t>378365786.54582</t>
  </si>
  <si>
    <t>33714339.54582</t>
  </si>
  <si>
    <t>1.1.2.2.1.2.2.3</t>
  </si>
  <si>
    <t>АРОР № РСТ-МФ-3 от 13.05.2026, п.1.1.1.2.1.2.2.12. 3-й этаж</t>
  </si>
  <si>
    <t>1.1.2.2.1.2.2.3.1</t>
  </si>
  <si>
    <t>378365787.54582</t>
  </si>
  <si>
    <t>33714340.54582</t>
  </si>
  <si>
    <t>1.1.2.2.1.2.2.3.2</t>
  </si>
  <si>
    <t>378365787.1731537</t>
  </si>
  <si>
    <t>33714340.1731537</t>
  </si>
  <si>
    <t>1.1.2.2.1.2.2.3.3</t>
  </si>
  <si>
    <t>378365787.1522384</t>
  </si>
  <si>
    <t>33714340.1522384</t>
  </si>
  <si>
    <t>1.1.2.2.1.2.2.3.4</t>
  </si>
  <si>
    <t>378365787.1122425</t>
  </si>
  <si>
    <t>33714340.1122425</t>
  </si>
  <si>
    <t>1.1.2.2.1.2.3</t>
  </si>
  <si>
    <t>6.2.2.4.2.4</t>
  </si>
  <si>
    <t>Устройство перегородок и зашивка коммуникаций ГКЛ</t>
  </si>
  <si>
    <t>1.1.2.2.1.2.3.1</t>
  </si>
  <si>
    <t>6.2.2.4.2.4.1.3</t>
  </si>
  <si>
    <t>Устройство перегородок на металлическом каркасе по системе Knauf / С-115.1 / А2-16</t>
  </si>
  <si>
    <t>09081587-04d0-4a7e-b27a-26e6c1596cec</t>
  </si>
  <si>
    <t>5f0da678-df96-489e-bd05-e5f79b4d6b88</t>
  </si>
  <si>
    <t>1.1.2.2.1.2.3.1.1</t>
  </si>
  <si>
    <t>Профиль_/стоечный/50*50*0,60/3м</t>
  </si>
  <si>
    <t>378365663.54565</t>
  </si>
  <si>
    <t>27245632.54565</t>
  </si>
  <si>
    <t>aadfbe6a-ab19-412b-a4b6-645b6bf99174</t>
  </si>
  <si>
    <t>1.1.2.2.1.2.3.1.2</t>
  </si>
  <si>
    <t>Профиль_/направляющий/50*40*0,60/3м</t>
  </si>
  <si>
    <t>378365663.54570</t>
  </si>
  <si>
    <t>27245632.54570</t>
  </si>
  <si>
    <t>fcc6f7bc-87cc-49c1-b4ac-f6a22abb8878</t>
  </si>
  <si>
    <t>1.1.2.2.1.2.3.1.3</t>
  </si>
  <si>
    <t>Лист гипсокартонный_ / ГСП-А ПЛУК / 12,5 мм</t>
  </si>
  <si>
    <t>378365663.1521728</t>
  </si>
  <si>
    <t>27245632.1521728</t>
  </si>
  <si>
    <t>8ef46e6a-fd4f-48c4-ac16-389dd02262ec</t>
  </si>
  <si>
    <t>1.1.2.2.1.2.3.1.4</t>
  </si>
  <si>
    <t>Прочие материалы для перегородок из ГКЛ (лента, шпатлевка, грунтовка, шуруп, дюбель и пр.) / двойной каркас / 2 слоя облицовки</t>
  </si>
  <si>
    <t>378365663.1521788</t>
  </si>
  <si>
    <t>27245632.1521788</t>
  </si>
  <si>
    <t>a62e1417-9467-44d3-81a2-91aea1356d96</t>
  </si>
  <si>
    <t>1.1.2.2.1.2.3.2</t>
  </si>
  <si>
    <t>1.1.2.2.1.2.3.2.1</t>
  </si>
  <si>
    <t>378365788.1521788</t>
  </si>
  <si>
    <t>27245633.1521788</t>
  </si>
  <si>
    <t>1.1.2.2.1.2.3.2.2</t>
  </si>
  <si>
    <t>Гипсовые строительные плиты_ / влагостойкий / 12,5*1200*2500</t>
  </si>
  <si>
    <t>378365788.54553</t>
  </si>
  <si>
    <t>27245633.54553</t>
  </si>
  <si>
    <t>efad23af-fbbd-4322-a1b7-0c398c24e336</t>
  </si>
  <si>
    <t>1.1.2.2.1.2.3.2.3</t>
  </si>
  <si>
    <t>378365788.54565</t>
  </si>
  <si>
    <t>27245633.54565</t>
  </si>
  <si>
    <t>1.1.2.2.1.2.3.2.4</t>
  </si>
  <si>
    <t>378365788.54570</t>
  </si>
  <si>
    <t>27245633.54570</t>
  </si>
  <si>
    <t>1.1.2.2.1.2.3.3</t>
  </si>
  <si>
    <t>1, 2, 3 этажи. Тип: WD8. Перегородка ГKЛ тип С112 по серии Knauf толщиной 75мм. Двуслойная обшивка из КНАУФ-листов ГСП-А 12.5мм с одной стороны на одинарном металлическом каркасе из профиля ПН 50х40/ПС 50х50 Knauf.</t>
  </si>
  <si>
    <t>1.1.2.2.1.2.3.3.1</t>
  </si>
  <si>
    <t>378365789.54565</t>
  </si>
  <si>
    <t>27245768.54565</t>
  </si>
  <si>
    <t>1.1.2.2.1.2.3.3.2</t>
  </si>
  <si>
    <t>378365789.54570</t>
  </si>
  <si>
    <t>27245768.54570</t>
  </si>
  <si>
    <t>1.1.2.2.1.2.3.3.3</t>
  </si>
  <si>
    <t>378365789.1521728</t>
  </si>
  <si>
    <t>27245768.1521728</t>
  </si>
  <si>
    <t>1.1.2.2.1.2.3.3.4</t>
  </si>
  <si>
    <t>378365789.1521788</t>
  </si>
  <si>
    <t>27245768.1521788</t>
  </si>
  <si>
    <t>1.1.2.2.1.2.3.4</t>
  </si>
  <si>
    <t xml:space="preserve">1, 2, 3 этажи. Тип: WD10. Перегородка с однослойными обшивками из КНАУФ-листов на одинарном металлическом каркасе С111 (Профиль ПС 50х50 мм., плита КНАУФ-Файерборд с обеих сторон толщиной 12,5 мм.) Минераловатный утеплитель, толщ. 50мм.
</t>
  </si>
  <si>
    <t>1.1.2.2.1.2.3.4._</t>
  </si>
  <si>
    <t>1.1.2.2.1.2.3.4.1</t>
  </si>
  <si>
    <t>378365790.1521788</t>
  </si>
  <si>
    <t>27245765.1521788</t>
  </si>
  <si>
    <t>1.1.2.2.1.2.3.4.1._</t>
  </si>
  <si>
    <t>315889900.1521788</t>
  </si>
  <si>
    <t>1.1.2.2.1.2.3.4.2</t>
  </si>
  <si>
    <t>Плита КНАУФ-Файерборд</t>
  </si>
  <si>
    <t>378365790.54553</t>
  </si>
  <si>
    <t>27245765.54553</t>
  </si>
  <si>
    <t>1.1.2.2.1.2.3.4.2._</t>
  </si>
  <si>
    <t>315889900.54553</t>
  </si>
  <si>
    <t>1.1.2.2.1.2.3.4.3</t>
  </si>
  <si>
    <t>378365790.54565</t>
  </si>
  <si>
    <t>27245765.54565</t>
  </si>
  <si>
    <t>1.1.2.2.1.2.3.4.3._</t>
  </si>
  <si>
    <t>315889900.54565</t>
  </si>
  <si>
    <t>1.1.2.2.1.2.3.4.4</t>
  </si>
  <si>
    <t>378365790.54570</t>
  </si>
  <si>
    <t>27245765.54570</t>
  </si>
  <si>
    <t>1.1.2.2.1.2.3.4.4._</t>
  </si>
  <si>
    <t>315889900.54570</t>
  </si>
  <si>
    <t>1.1.2.2.1.2.3.5</t>
  </si>
  <si>
    <t>6.2.2.4.2.4.2.3</t>
  </si>
  <si>
    <t>Облицовка стен по системе Knauf / С-625 / в 1 слой / А-13, А-23</t>
  </si>
  <si>
    <t>834d4ba1-3405-4dac-a941-111c00f37ea2</t>
  </si>
  <si>
    <t>c67aa5d8-bca5-4d0b-9a75-8aee0e2c4115</t>
  </si>
  <si>
    <t>1.1.2.2.1.2.3.5.1</t>
  </si>
  <si>
    <t>378365665.54565</t>
  </si>
  <si>
    <t>27245691.54565</t>
  </si>
  <si>
    <t>1.1.2.2.1.2.3.5.2</t>
  </si>
  <si>
    <t>Профиль_/направляющий/50*50*0,40/3м</t>
  </si>
  <si>
    <t>378365665.54566</t>
  </si>
  <si>
    <t>27245691.54566</t>
  </si>
  <si>
    <t>c2f1d1c0-1cc2-4bd4-8e05-ef1e6946382b</t>
  </si>
  <si>
    <t>1.1.2.2.1.2.3.5.3</t>
  </si>
  <si>
    <t>Лист гипсокартонный_ / ГСП-Н2 ПЛУК / 12,5 мм</t>
  </si>
  <si>
    <t>378365665.1521731</t>
  </si>
  <si>
    <t>27245691.1521731</t>
  </si>
  <si>
    <t>a1299d5c-a6a8-4578-811e-9ac6be42922a</t>
  </si>
  <si>
    <t>1.1.2.2.1.2.3.5.4</t>
  </si>
  <si>
    <t>Прочие материалы для облицовки стен из ГКЛ (лента, шпатлевка, грунтовка, шуруп, дюбель и пр.)_ / 1 слой ГКЛ / профиль ПН/ПС 75 мм</t>
  </si>
  <si>
    <t>378365665.1277440</t>
  </si>
  <si>
    <t>27245691.1277440</t>
  </si>
  <si>
    <t>b1463634-82d7-49d6-b536-2d7cba892a32</t>
  </si>
  <si>
    <t>1.1.2.2.1.2.3.6</t>
  </si>
  <si>
    <t>1, 2, 3 этажи. Тип: WD11 Однослойная облицовка из гипсокартона на КНАУФ-профиле, отнесенном от базовой стены С 625(Профиль ПС 50х50 мм., плита КНАУФ-ГКЛ с одной стороны толщиной 12,5 мм)</t>
  </si>
  <si>
    <t>1.1.2.2.1.2.3.6._</t>
  </si>
  <si>
    <t>1.1.2.2.1.2.3.6.1</t>
  </si>
  <si>
    <t>378365791.1277440</t>
  </si>
  <si>
    <t>27245766.1277440</t>
  </si>
  <si>
    <t>1.1.2.2.1.2.3.6.1._</t>
  </si>
  <si>
    <t>315889903.1277440</t>
  </si>
  <si>
    <t>1.1.2.2.1.2.3.6.2</t>
  </si>
  <si>
    <t>Лист гипсоволокнистый ГВЛВ 12,5мм Г1</t>
  </si>
  <si>
    <t>378365791.7352</t>
  </si>
  <si>
    <t>27245766.7352</t>
  </si>
  <si>
    <t>22b5ef4c-0665-11e8-80d9-005056881952</t>
  </si>
  <si>
    <t>1.1.2.2.1.2.3.6.2._</t>
  </si>
  <si>
    <t>315889903.7352</t>
  </si>
  <si>
    <t>1.1.2.2.1.2.3.6.3</t>
  </si>
  <si>
    <t>378365791.54566</t>
  </si>
  <si>
    <t>27245766.54566</t>
  </si>
  <si>
    <t>1.1.2.2.1.2.3.6.3._</t>
  </si>
  <si>
    <t>315889903.54566</t>
  </si>
  <si>
    <t>1.1.2.2.1.2.3.6.4</t>
  </si>
  <si>
    <t>378365791.54570</t>
  </si>
  <si>
    <t>27245766.54570</t>
  </si>
  <si>
    <t>1.1.2.2.1.2.3.6.4._</t>
  </si>
  <si>
    <t>315889903.54570</t>
  </si>
  <si>
    <t>1.1.2.2.1.2.3.7</t>
  </si>
  <si>
    <t>6.2.2.4.2.4.2.4</t>
  </si>
  <si>
    <t>Облицовка стен по системе Knauf / С-626 / в 2 слоя / А-10, А-27</t>
  </si>
  <si>
    <t>b14f4e38-3585-4dc2-957c-30490faf4592</t>
  </si>
  <si>
    <t>efdd910f-d4d5-47d8-bf4c-279f25591fc4</t>
  </si>
  <si>
    <t>1.1.2.2.1.2.3.7.1</t>
  </si>
  <si>
    <t>378365666.54565</t>
  </si>
  <si>
    <t>27245718.54565</t>
  </si>
  <si>
    <t>1.1.2.2.1.2.3.7.2</t>
  </si>
  <si>
    <t>378365666.54570</t>
  </si>
  <si>
    <t>27245718.54570</t>
  </si>
  <si>
    <t>1.1.2.2.1.2.3.7.3</t>
  </si>
  <si>
    <t>378365666.1521716</t>
  </si>
  <si>
    <t>27245718.1521716</t>
  </si>
  <si>
    <t>85f69335-7b81-4c3d-b059-fb06ee828287</t>
  </si>
  <si>
    <t>1.1.2.2.1.2.3.7.4</t>
  </si>
  <si>
    <t>Прочие материалы для облицовки стен из ГКЛ (лента, шпатлевка, грунтовка, шуруп, дюбель и пр.)_ / 2 слоя ГКЛ / профиль ПН/ПС 75 мм</t>
  </si>
  <si>
    <t>378365666.1571304</t>
  </si>
  <si>
    <t>27245718.1571304</t>
  </si>
  <si>
    <t>03246ec1-2d72-4291-b360-a366560593b9</t>
  </si>
  <si>
    <t>1.1.2.2.1.2.3.8</t>
  </si>
  <si>
    <t>1, 2, 3 этажи. Тип: WD2 Зашивка приборов отопления ГВЛВ. Двуслойная обшивка из КНАУФ-листов 12.5мм с одной стороны на одинарном металлическом каркасе.</t>
  </si>
  <si>
    <t>1.1.2.2.1.2.3.8._</t>
  </si>
  <si>
    <t>1.1.2.2.1.2.3.8.1</t>
  </si>
  <si>
    <t>378365792.1571304</t>
  </si>
  <si>
    <t>27245767.1571304</t>
  </si>
  <si>
    <t>1.1.2.2.1.2.3.8.1._</t>
  </si>
  <si>
    <t>315889905.1571304</t>
  </si>
  <si>
    <t>1.1.2.2.1.2.3.8.2</t>
  </si>
  <si>
    <t>378365792.1521716</t>
  </si>
  <si>
    <t>27245767.1521716</t>
  </si>
  <si>
    <t>1.1.2.2.1.2.3.8.2._</t>
  </si>
  <si>
    <t>315889905.1521716</t>
  </si>
  <si>
    <t>1.1.2.2.1.2.3.8.3</t>
  </si>
  <si>
    <t>378365792.54565</t>
  </si>
  <si>
    <t>27245767.54565</t>
  </si>
  <si>
    <t>1.1.2.2.1.2.3.8.3._</t>
  </si>
  <si>
    <t>315889905.54565</t>
  </si>
  <si>
    <t>1.1.2.2.1.2.3.8.4</t>
  </si>
  <si>
    <t>378365792.54570</t>
  </si>
  <si>
    <t>27245767.54570</t>
  </si>
  <si>
    <t>1.1.2.2.1.2.3.8.4._</t>
  </si>
  <si>
    <t>315889905.54570</t>
  </si>
  <si>
    <t>1.1.2.2.1.2.3.9</t>
  </si>
  <si>
    <t>6.2.2.4.2.4.2.5</t>
  </si>
  <si>
    <t>Облицовка стен по системе Knauf / С-631 / в 1 слой</t>
  </si>
  <si>
    <t>АРОР "ЧИСТОВЫЕ отделочные работы" от 19.02.2026. Тип: WD12, Зашивка с однослойными обшивкой из КНАУФ-листов на одинарном металлическом
каркасе С626 (Профиль ПС 50х50 мм., плита КНАУФ-Файерборд с одной стороны
толщиной 12,5 мм.) Минераловатный утеплитель, толщ. 50мм.</t>
  </si>
  <si>
    <t>aee11be1-d2cf-4fe9-a1fb-bbb96ff63496</t>
  </si>
  <si>
    <t>ebd26b65-c1de-4aa0-b841-b26c92fc2f45</t>
  </si>
  <si>
    <t>1.1.2.2.1.2.3.9.1</t>
  </si>
  <si>
    <t xml:space="preserve">Мин. плита Техноакустик </t>
  </si>
  <si>
    <t>378365667.707289</t>
  </si>
  <si>
    <t>33527161.707289</t>
  </si>
  <si>
    <t>2aa4233f-c631-436f-a5fb-e3286f3f03b3</t>
  </si>
  <si>
    <t>1.1.2.2.1.2.3.9.2</t>
  </si>
  <si>
    <t>Плита Кнауф Файерборд_</t>
  </si>
  <si>
    <t>378365667.703429</t>
  </si>
  <si>
    <t>33527161.703429</t>
  </si>
  <si>
    <t>9822f936-4ca0-48fd-bae4-5b51de9ef99f</t>
  </si>
  <si>
    <t>1.1.2.2.1.2.3.9.3</t>
  </si>
  <si>
    <t>Профиль_ / направляющий / 28*27*0,60 / 3м</t>
  </si>
  <si>
    <t>ПН 50х40 мм</t>
  </si>
  <si>
    <t>378365667.715059</t>
  </si>
  <si>
    <t>33527161.715059</t>
  </si>
  <si>
    <t>68ae2b31-e7b2-413a-a889-26dd4578f9d8</t>
  </si>
  <si>
    <t>1.1.2.2.1.2.3.9.4</t>
  </si>
  <si>
    <t>Профиль_ / потолочный / 60*27*0,60 / 3м</t>
  </si>
  <si>
    <t>ПС 50х50 мм</t>
  </si>
  <si>
    <t>378365667.1275920</t>
  </si>
  <si>
    <t>33527161.1275920</t>
  </si>
  <si>
    <t>b157a0da-5ee5-4559-a7c5-1955973ff54c</t>
  </si>
  <si>
    <t>1.1.2.2.1.2.3.9.5</t>
  </si>
  <si>
    <t>Прочие материалы для облицовки стен из ГКЛ (лента, шпатлевка, грунтовка, шуруп, дюбель и пр.)_ / 1 слой Файерборд / профиль ПП 60х27, ПН 28х27 мм</t>
  </si>
  <si>
    <t>378365667.1571319</t>
  </si>
  <si>
    <t>33527161.1571319</t>
  </si>
  <si>
    <t>a50fc04a-03a3-4c10-a986-070803f2d8c6</t>
  </si>
  <si>
    <t>1.1.2.2.2</t>
  </si>
  <si>
    <t>6.2.2.5</t>
  </si>
  <si>
    <t>Наружные стены</t>
  </si>
  <si>
    <t>1.1.2.2.2.1</t>
  </si>
  <si>
    <t>6.2.2.5.1</t>
  </si>
  <si>
    <t>Устройство наружных стен</t>
  </si>
  <si>
    <t>1.1.2.2.2.1.1</t>
  </si>
  <si>
    <t>6.2.2.5.1.1.1</t>
  </si>
  <si>
    <t>Выгружается из БО по объектам BIM-КЦ
Не использовать работу в стикере Наружных стенах</t>
  </si>
  <si>
    <t>АРОР № РСТ-МФ-3 от 13.05.2026, п.1.1.1.2.2.1.1. 1-й этаж</t>
  </si>
  <si>
    <t>dedd0cc9-e5f2-43c3-a1ea-612737ae1322</t>
  </si>
  <si>
    <t>12f841e6-9d9a-4a6f-ad81-797cd437572f</t>
  </si>
  <si>
    <t>1.1.2.2.2.1.1.1</t>
  </si>
  <si>
    <t>378365671.7403</t>
  </si>
  <si>
    <t>33712788.7403</t>
  </si>
  <si>
    <t>1.1.2.2.2.1.1.2</t>
  </si>
  <si>
    <t>378365671.1129230</t>
  </si>
  <si>
    <t>33712788.1129230</t>
  </si>
  <si>
    <t>1.1.2.2.2.1.1.3</t>
  </si>
  <si>
    <t>378365671.1125469</t>
  </si>
  <si>
    <t>33712788.1125469</t>
  </si>
  <si>
    <t>1.1.2.2.2.1.1.4</t>
  </si>
  <si>
    <t>378365671.382221</t>
  </si>
  <si>
    <t>33712788.382221</t>
  </si>
  <si>
    <t>1.1.2.2.2.1.1.5</t>
  </si>
  <si>
    <t>378365671.1129228</t>
  </si>
  <si>
    <t>33712788.1129228</t>
  </si>
  <si>
    <t>1.1.2.2.2.1.1.6</t>
  </si>
  <si>
    <t>378365671.1125473</t>
  </si>
  <si>
    <t>33712788.1125473</t>
  </si>
  <si>
    <t>1.1.2.2.2.1.2</t>
  </si>
  <si>
    <t>АРОР № РСТ-МФ-3 от 13.05.2026, п.1.1.1.2.2.1.3. 3-й этаж</t>
  </si>
  <si>
    <t>1.1.2.2.2.1.2.1</t>
  </si>
  <si>
    <t>378365793.1125473</t>
  </si>
  <si>
    <t>33715604.1125473</t>
  </si>
  <si>
    <t>1.1.2.2.2.1.2.2</t>
  </si>
  <si>
    <t>378365793.1129228</t>
  </si>
  <si>
    <t>33715604.1129228</t>
  </si>
  <si>
    <t>1.1.2.2.2.1.2.3</t>
  </si>
  <si>
    <t>378365793.382221</t>
  </si>
  <si>
    <t>33715604.382221</t>
  </si>
  <si>
    <t>1.1.2.2.2.1.2.4</t>
  </si>
  <si>
    <t>378365793.1125469</t>
  </si>
  <si>
    <t>33715604.1125469</t>
  </si>
  <si>
    <t>1.1.2.2.2.1.2.5</t>
  </si>
  <si>
    <t>378365793.1129230</t>
  </si>
  <si>
    <t>33715604.1129230</t>
  </si>
  <si>
    <t>1.1.2.2.2.1.2.6</t>
  </si>
  <si>
    <t>378365793.7403</t>
  </si>
  <si>
    <t>33715604.7403</t>
  </si>
  <si>
    <t>1.1.3</t>
  </si>
  <si>
    <t>6.3</t>
  </si>
  <si>
    <t>Отделка, столярные работы, мебель и оборудование</t>
  </si>
  <si>
    <t>1.1.3.1</t>
  </si>
  <si>
    <t>6.3.1</t>
  </si>
  <si>
    <t>Отделка нежилых помещений</t>
  </si>
  <si>
    <t>1.1.3.1.1</t>
  </si>
  <si>
    <t>6.3.1.5</t>
  </si>
  <si>
    <t>Отделка СКБ</t>
  </si>
  <si>
    <t>1.1.3.1.1.1</t>
  </si>
  <si>
    <t>6.3.1.5.1</t>
  </si>
  <si>
    <t>Полы</t>
  </si>
  <si>
    <t>1.1.3.1.1.1.1</t>
  </si>
  <si>
    <t>6.3.1.5.1.1</t>
  </si>
  <si>
    <t xml:space="preserve">Подготовка полов под финишное покрытие </t>
  </si>
  <si>
    <t>1.1.3.1.1.1.1.1</t>
  </si>
  <si>
    <t>6.3.1.5.1.1.2.1</t>
  </si>
  <si>
    <t>Шлифование поверхности полов</t>
  </si>
  <si>
    <t>АРОР № СТ-МФ-1 от 08.05.2026, п.18. Тип: П-1 (подвал), Типы П-9, П-9.1, П-10, П-10.1, П-13, П-13.1, П-13.2, П-13.3, П-14 (1-3 этаж)</t>
  </si>
  <si>
    <t>e50b3957-f575-49e1-8cf0-0b7ee81680c4</t>
  </si>
  <si>
    <t>18978ed0-562d-48a1-b2d0-a8ed7d233c9b</t>
  </si>
  <si>
    <t>8a7cac49-151b-40fd-a08b-5e72f8ff4034</t>
  </si>
  <si>
    <t>1.1.3.1.1.1.1.2</t>
  </si>
  <si>
    <t>АРОР № СТ-МФ-1 от 08.05.2026, п.19. Тип П-9, П-9.1, П-10, П-13, П-13.1, П-13.2, П-13.3, П-14. Применительно: очистка после шлифовки самовыравнивающейся смеси  и обеспыливание. П.4 Примечания АР6.ТР2 л.2</t>
  </si>
  <si>
    <t>1.1.3.1.1.1.1.3</t>
  </si>
  <si>
    <t>6.3.1.5.1.1.3.2</t>
  </si>
  <si>
    <t>Устройство наливных полов с огрунтовкой поверхности и проклейкой демпферной лентой / толщ. от 11 мм до 15 мм</t>
  </si>
  <si>
    <t>Вне зависимости от способа выполнения работ механизировано или в ручную.</t>
  </si>
  <si>
    <t>АРОР № СТ-МФ-1 от 08.05.2026, п.22. Тип П-10, П-10.1. Самовыравнивающаяся  смесь с последующей шлифовкой  − 11 мм</t>
  </si>
  <si>
    <t>98c64aee-a8e9-49f4-bf05-5f038feb3743</t>
  </si>
  <si>
    <t>6bb7711a-26e6-41f3-b8e2-b82761b1005e</t>
  </si>
  <si>
    <t>1.1.3.1.1.1.1.3.1</t>
  </si>
  <si>
    <t>Грунтовка универсальный ЛАСТИМИН_ / УНКОНТ ЛЮКС LP51 А</t>
  </si>
  <si>
    <t>378365680.1139608</t>
  </si>
  <si>
    <t>33583661.1139608</t>
  </si>
  <si>
    <t>bbceaf39-544c-478f-a605-41b8d1bad350</t>
  </si>
  <si>
    <t>1.1.3.1.1.1.1.3.2</t>
  </si>
  <si>
    <t>Лента кромочная демпферная_/8*100мм/20м</t>
  </si>
  <si>
    <t>378365680.55045</t>
  </si>
  <si>
    <t>33583661.55045</t>
  </si>
  <si>
    <t>41f707b9-71e7-4101-86f2-7af29d65f5fe</t>
  </si>
  <si>
    <t>1.1.3.1.1.1.1.3.3</t>
  </si>
  <si>
    <t>Наливной пол_ / Унифицированный по ПИК-СТАНДАРТ</t>
  </si>
  <si>
    <t>378365680.1352734</t>
  </si>
  <si>
    <t>33583661.1352734</t>
  </si>
  <si>
    <t>1c2289ef-6763-4a24-83d9-d4567710d066</t>
  </si>
  <si>
    <t>1.1.3.1.1.1.1.4</t>
  </si>
  <si>
    <t>АРОР № СТ-МФ-1 от 08.05.2026, п.23. Тип П-14. Самовыравнивающаяся смесь с последующей шлифовкой  − 12мм.</t>
  </si>
  <si>
    <t>1.1.3.1.1.1.1.4.1</t>
  </si>
  <si>
    <t>378365795.1352734</t>
  </si>
  <si>
    <t>33583662.1352734</t>
  </si>
  <si>
    <t>1.1.3.1.1.1.1.4.2</t>
  </si>
  <si>
    <t>378365795.55045</t>
  </si>
  <si>
    <t>33583662.55045</t>
  </si>
  <si>
    <t>1.1.3.1.1.1.1.4.3</t>
  </si>
  <si>
    <t>378365795.1139608</t>
  </si>
  <si>
    <t>33583662.1139608</t>
  </si>
  <si>
    <t>1.1.3.1.1.1.1.5</t>
  </si>
  <si>
    <t>АРОР № СТ-МФ-1 от 08.05.2026, п.24. Тип П-9, П-9.1, П-13, П-13.2. Самовыравнивающаяся смесь с последующей шлифовкой  − 13мм.</t>
  </si>
  <si>
    <t>1.1.3.1.1.1.1.5.1</t>
  </si>
  <si>
    <t>378365796.1139608</t>
  </si>
  <si>
    <t>33584474.1139608</t>
  </si>
  <si>
    <t>1.1.3.1.1.1.1.5.2</t>
  </si>
  <si>
    <t>378365796.55045</t>
  </si>
  <si>
    <t>33584474.55045</t>
  </si>
  <si>
    <t>1.1.3.1.1.1.1.5.3</t>
  </si>
  <si>
    <t>378365796.1352734</t>
  </si>
  <si>
    <t>33584474.1352734</t>
  </si>
  <si>
    <t>1.1.3.1.1.1.1.6</t>
  </si>
  <si>
    <t>АРОР № СТ-МФ-1 от 08.05.2026, п.25. Тип П-13.1, П-13.3. Самовыравнивающаяся  смесь с последующей шлифовкой  − 14мм.</t>
  </si>
  <si>
    <t>1.1.3.1.1.1.1.6.1</t>
  </si>
  <si>
    <t>378365797.1352734</t>
  </si>
  <si>
    <t>33584473.1352734</t>
  </si>
  <si>
    <t>1.1.3.1.1.1.1.6.2</t>
  </si>
  <si>
    <t>378365797.55045</t>
  </si>
  <si>
    <t>33584473.55045</t>
  </si>
  <si>
    <t>1.1.3.1.1.1.1.6.3</t>
  </si>
  <si>
    <t>378365797.1139608</t>
  </si>
  <si>
    <t>33584473.1139608</t>
  </si>
  <si>
    <t>1.1.3.1.1.1.1.7</t>
  </si>
  <si>
    <t>6.3.1.5.1.1.6.3</t>
  </si>
  <si>
    <t>Устройство разделительного слоя / из пленки полиэтиленовой / в 1 слой</t>
  </si>
  <si>
    <t>АРОР № СТ-МФ-1 от 08.05.2026, п.30. Тип  П-7, П-8, П-8.1, П-9, П-9.1., П-11.</t>
  </si>
  <si>
    <t>672f52f6-b26d-4fee-8a2b-3f641d01bb01</t>
  </si>
  <si>
    <t>91058521-be9a-4628-9277-514b8aa56189</t>
  </si>
  <si>
    <t>1.1.3.1.1.1.1.7.1</t>
  </si>
  <si>
    <t>Пленка полиэтиленовая_/200мкр</t>
  </si>
  <si>
    <t>378365682.55069</t>
  </si>
  <si>
    <t>29220848.55069</t>
  </si>
  <si>
    <t>1e9c2d25-a07a-4034-8600-2006e1c8a943</t>
  </si>
  <si>
    <t>1.1.3.1.1.1.1.8</t>
  </si>
  <si>
    <t>6.3.1.5.1.1.9.1</t>
  </si>
  <si>
    <t>Обработка полов гидрофобизирующим составом</t>
  </si>
  <si>
    <t>АРОР № СТ-МФ-1 от 08.05.2026, п.32. Тип П-1. Грунтовка глубокого проникновения (обеспыливание) пол в подвале.</t>
  </si>
  <si>
    <t>8110adda-1540-4bb8-b3b7-609310f23e25</t>
  </si>
  <si>
    <t>a1d4b7cf-4f07-494c-98d4-9910479c9aa6</t>
  </si>
  <si>
    <t>1.1.3.1.1.1.1.8.1</t>
  </si>
  <si>
    <t>Грунтовка глубокого проникновения 0,1-0,15 кг/м²/24 часа</t>
  </si>
  <si>
    <t>378365684.1586132</t>
  </si>
  <si>
    <t>29220846.1586132</t>
  </si>
  <si>
    <t>bf9ceec0-e3aa-11eb-80ff-005056881952</t>
  </si>
  <si>
    <t>1.1.3.1.1.1.1.9</t>
  </si>
  <si>
    <t>6.3.1.5.1.1.10.1</t>
  </si>
  <si>
    <t>Затирка, уход, полировка полов мех.способом</t>
  </si>
  <si>
    <t>АРОР № СТ-МФ-1 от 08.05.2026, п.28. Тип П-2. Железнение стяжки.</t>
  </si>
  <si>
    <t>dd9e8bf2-e598-4240-a9ef-42a19e307a99</t>
  </si>
  <si>
    <t>87df31f5-7774-419b-89c0-770c519b61b1</t>
  </si>
  <si>
    <t>1.1.3.1.1.1.1.9.1</t>
  </si>
  <si>
    <t>Цемент- / Портланд / М500</t>
  </si>
  <si>
    <t>378365686.756912</t>
  </si>
  <si>
    <t>33598929.756912</t>
  </si>
  <si>
    <t>ccc006f9-4768-4303-b168-55f763d38105</t>
  </si>
  <si>
    <t>1.1.3.1.1.1.1.10</t>
  </si>
  <si>
    <t>6.3.1.5.1.1.11.3</t>
  </si>
  <si>
    <t>Устройство стяжки СКБ / армированная сеткой от 41 мм до 60 мм</t>
  </si>
  <si>
    <t>АРОР № СТ-МФ-1 от 08.05.2026, п.47.  Тип П-8.1, П-8.2, П-10, П-10.1. Цементно−песчаная  стяжка M200  армированная  сеткой  5Bр1  с ячейкой  100x100  −  50мм.</t>
  </si>
  <si>
    <t>ab62b66c-87c5-4996-bbcc-d9044c8dc3c3</t>
  </si>
  <si>
    <t>52f6b76b-892a-4180-890e-fe6cef6a41a6</t>
  </si>
  <si>
    <t>1.1.3.1.1.1.1.10.1</t>
  </si>
  <si>
    <t>378365688.55045</t>
  </si>
  <si>
    <t>29223867.55045</t>
  </si>
  <si>
    <t>1.1.3.1.1.1.1.10.2</t>
  </si>
  <si>
    <t>Сетка эл/св_/100*100*5</t>
  </si>
  <si>
    <t>378365688.55156</t>
  </si>
  <si>
    <t>29223867.55156</t>
  </si>
  <si>
    <t>bf82eb44-b4c2-419c-ba3f-021582715b59</t>
  </si>
  <si>
    <t>1.1.3.1.1.1.1.10.3</t>
  </si>
  <si>
    <t>Смесь цементно-песчаная сухая_/М200</t>
  </si>
  <si>
    <t>378365688.54612</t>
  </si>
  <si>
    <t>29223867.54612</t>
  </si>
  <si>
    <t>0d69655b-e863-4a40-aa5e-ec8a8fb69e4b</t>
  </si>
  <si>
    <t>1.1.3.1.1.1.1.10.4</t>
  </si>
  <si>
    <t>Фиксатор арматуры Звездочка_/15/4-16</t>
  </si>
  <si>
    <t>378365688.55160</t>
  </si>
  <si>
    <t>29223867.55160</t>
  </si>
  <si>
    <t>89d26042-545e-4f2c-9700-1029a9f50251</t>
  </si>
  <si>
    <t>1.1.3.1.1.1.1.11</t>
  </si>
  <si>
    <t>6.3.1.5.1.1.11.4</t>
  </si>
  <si>
    <t>Устройство стяжки СКБ / армированная сеткой от 61мм до 80 мм</t>
  </si>
  <si>
    <t>АРОР № СТ-МФ-1 от 08.05.2026, п.52. Тип П-8,  П-9,  П-9.1, П-10, П-11. Цементно−песчаная стяжка M200 армированная сеткой  5Bр1 с ячейкой 100x100 − 65мм</t>
  </si>
  <si>
    <t>69309f48-e9fb-4ccc-8a31-9b4745ed871a</t>
  </si>
  <si>
    <t>23adf7dc-e836-4d8a-ab74-26a79242b402</t>
  </si>
  <si>
    <t>1.1.3.1.1.1.1.11.1</t>
  </si>
  <si>
    <t>378365689.55156</t>
  </si>
  <si>
    <t>29220850.55156</t>
  </si>
  <si>
    <t>1.1.3.1.1.1.1.11.2</t>
  </si>
  <si>
    <t>378365689.54612</t>
  </si>
  <si>
    <t>29220850.54612</t>
  </si>
  <si>
    <t>1.1.3.1.1.1.1.11.3</t>
  </si>
  <si>
    <t>378365689.55160</t>
  </si>
  <si>
    <t>29220850.55160</t>
  </si>
  <si>
    <t>1.1.3.1.1.1.1.12</t>
  </si>
  <si>
    <t>6.3.1.5.1.1.11.8</t>
  </si>
  <si>
    <t>Устройство стяжки СКБ / неармированная с приготовлением раствора свыше 61 мм</t>
  </si>
  <si>
    <t>АРОР № СТ-МФ-1 от 08.05.2026, п.135. Наращивание подоконников ЦПС М200 толщиной 100 мм, шириной 200 мм</t>
  </si>
  <si>
    <t>a2182bff-1ac2-4f74-aa07-9db092dce2ab</t>
  </si>
  <si>
    <t>5404b1dc-9bae-4703-93f5-cbf56d2735c3</t>
  </si>
  <si>
    <t>1.1.3.1.1.1.1.12.1</t>
  </si>
  <si>
    <t>Грунтовка универсальный ЛАСТИМИН_ / LP-51 А</t>
  </si>
  <si>
    <t>378365690.54634</t>
  </si>
  <si>
    <t>34040361.54634</t>
  </si>
  <si>
    <t>6f806fd0-f20f-4c69-8d99-cee4063fa047</t>
  </si>
  <si>
    <t>1.1.3.1.1.1.1.12.2</t>
  </si>
  <si>
    <t>378365690.55045</t>
  </si>
  <si>
    <t>34040361.55045</t>
  </si>
  <si>
    <t>1.1.3.1.1.1.1.12.3</t>
  </si>
  <si>
    <t>378365690.54612</t>
  </si>
  <si>
    <t>34040361.54612</t>
  </si>
  <si>
    <t>1.1.3.1.1.1.1.13</t>
  </si>
  <si>
    <t>6.3.1.5.1.1.11.9</t>
  </si>
  <si>
    <t>Устройство стяжки СКБ / неармированная с приготовлением раствора от 21 мм до 40 мм</t>
  </si>
  <si>
    <t>АРОР № СТ-МФ-1 от 08.05.2026, п.51. Тип П-3, П-3.1 - межэтажные площадки. Цементно−песчаная стяжка M150 выравнивающая  −  25мм.</t>
  </si>
  <si>
    <t>da575ed1-c272-422d-983d-739497fc72b8</t>
  </si>
  <si>
    <t>f7755555-debb-45b8-8188-83a4c4b11754</t>
  </si>
  <si>
    <t>1.1.3.1.1.1.1.13.1</t>
  </si>
  <si>
    <t>378365691.1139608</t>
  </si>
  <si>
    <t>29220847.1139608</t>
  </si>
  <si>
    <t>1.1.3.1.1.1.1.13.2</t>
  </si>
  <si>
    <t>378365691.55045</t>
  </si>
  <si>
    <t>29220847.55045</t>
  </si>
  <si>
    <t>1.1.3.1.1.1.1.13.3</t>
  </si>
  <si>
    <t>Смесь цементно-песчаная сухая_/М150</t>
  </si>
  <si>
    <t>378365691.54611</t>
  </si>
  <si>
    <t>29220847.54611</t>
  </si>
  <si>
    <t>a1146549-61c5-4487-b5c7-fb7d0d185669</t>
  </si>
  <si>
    <t>1.1.3.1.1.1.2</t>
  </si>
  <si>
    <t>6.3.1.5.1.2</t>
  </si>
  <si>
    <t>Гидроизоляция, тепло-звукоизоляция, утепление</t>
  </si>
  <si>
    <t>1.1.3.1.1.1.2.1</t>
  </si>
  <si>
    <t>6.3.1.5.1.2.1.2</t>
  </si>
  <si>
    <t>Устройство обмазочной гидроизоляции с проклеиванием швов армированной лентой из стекловолокна / в 2 слоя</t>
  </si>
  <si>
    <t>АРОР № СТ-МФ-1 от 08.05.2026, п.55. Тип П-5. Подвал. Обмазочная  гидроизоляция пола в 2 слоя. Мастика Технониколь №31, праймер Технониколь № 01, полосы геотекстиля 200 мм - 60-120 г/м2</t>
  </si>
  <si>
    <t>405b7847-8cb0-4821-ac01-f56e7770b070</t>
  </si>
  <si>
    <t>8a135a98-3599-429e-b287-6354f720abc7</t>
  </si>
  <si>
    <t>1.1.3.1.1.1.2.1.1</t>
  </si>
  <si>
    <t>Гидроизоляционная мастика_/ТЕХНОНИКОЛЬ №31</t>
  </si>
  <si>
    <t>378365694.55060</t>
  </si>
  <si>
    <t>29223865.55060</t>
  </si>
  <si>
    <t>f867ccfe-df51-4866-ad47-f32bc50646ec</t>
  </si>
  <si>
    <t>1.1.3.1.1.1.2.1.2</t>
  </si>
  <si>
    <t>Лента армированная Серпянка 150мм</t>
  </si>
  <si>
    <t>378365694.7431</t>
  </si>
  <si>
    <t>29223865.7431</t>
  </si>
  <si>
    <t>f955e3c3-158b-11e8-80d9-005056881952</t>
  </si>
  <si>
    <t>1.1.3.1.1.1.2.1.3</t>
  </si>
  <si>
    <t>Праймер битумный_ / Технониколь №01</t>
  </si>
  <si>
    <t>378365694.55059</t>
  </si>
  <si>
    <t>29223865.55059</t>
  </si>
  <si>
    <t>68251cd7-5dc5-41f9-86a1-86f378997b3d</t>
  </si>
  <si>
    <t>1.1.3.1.1.1.2.2</t>
  </si>
  <si>
    <t>АРОР № СТ-МФ-1 от 08.05.2026, п.56. Тип П-5. Обмазочная  гидроизоляция пола в 2 слоя, площадь  заведения стены (пилоны) на h=200 мм.</t>
  </si>
  <si>
    <t>1.1.3.1.1.1.2.2.1</t>
  </si>
  <si>
    <t>378365798.55059</t>
  </si>
  <si>
    <t>29223866.55059</t>
  </si>
  <si>
    <t>1.1.3.1.1.1.2.2.2</t>
  </si>
  <si>
    <t>378365798.7431</t>
  </si>
  <si>
    <t>29223866.7431</t>
  </si>
  <si>
    <t>1.1.3.1.1.1.2.2.3</t>
  </si>
  <si>
    <t>378365798.55060</t>
  </si>
  <si>
    <t>29223866.55060</t>
  </si>
  <si>
    <t>1.1.3.1.1.1.2.3</t>
  </si>
  <si>
    <t>АРОР № СТ-МФ-1 от 08.05.2026, п.60. Тип П-7, П-11, П-15. 1-3 этажи. Обмазочная  гидроизоляция пола в 2 слоя  Гидроизоляция полимерная Knauf Флэхендихт, Лента гидроизоляционная Plitonit ГидроЛента 12 см. Грунтование мастикой полимерной Knauf Флэхендихт разбавленной 1:4, к=1,4/4=0,350 кг/м2.</t>
  </si>
  <si>
    <t>1.1.3.1.1.1.2.3.1</t>
  </si>
  <si>
    <t>Лента гидроизоляционная / ASO-Dichtband-2000S</t>
  </si>
  <si>
    <t>Лента гидроизоляционная Plitonit ГидроЛента 12 см.</t>
  </si>
  <si>
    <t>378365799.839808</t>
  </si>
  <si>
    <t>29240474.839808</t>
  </si>
  <si>
    <t>ecb0e966-9323-42c4-baf4-98d9402e7e13</t>
  </si>
  <si>
    <t>1.1.3.1.1.1.2.3.2</t>
  </si>
  <si>
    <t>Полимерная гидроизоляция Ceresit / CL51</t>
  </si>
  <si>
    <t>Гидроизоляция полимерная Knauf Флэхендихт</t>
  </si>
  <si>
    <t>378365799.1193512</t>
  </si>
  <si>
    <t>29240474.1193512</t>
  </si>
  <si>
    <t>b2e2508f-bede-4719-a144-308272efce2d</t>
  </si>
  <si>
    <t>1.1.3.1.1.1.2.4</t>
  </si>
  <si>
    <t>АРОР № СТ-МФ-1 от 08.05.2026, п.61. Тип П-7, П-11, П-15 в санузлах и помещениях производственной зоны площадь  заведения стены (пилоны) на h=200 мм. Гидроизоляция полимерная Knauf Флэхендихт в 2 слоя. Грунтование мастикой полимерной Knauf Флэхендихт разбавленной 1:4, к=1,4/4=0,350 кг/м2.</t>
  </si>
  <si>
    <t>1.1.3.1.1.1.2.4.1</t>
  </si>
  <si>
    <t>378365800.1193512</t>
  </si>
  <si>
    <t>29240473.1193512</t>
  </si>
  <si>
    <t>1.1.3.1.1.1.2.4.2</t>
  </si>
  <si>
    <t>378365800.839808</t>
  </si>
  <si>
    <t>29240473.839808</t>
  </si>
  <si>
    <t>1.1.3.1.1.1.2.5</t>
  </si>
  <si>
    <t xml:space="preserve">АРОР № СТ-МФ-1 от 08.05.2026, п.62. Тип П-7, П-11, П-15 в зоне входы в здание площадь  заведения стены (пилоны) на h=500 мм. Гидроизоляция полимерная Knauf Флэхендихт в 2 слоя. Грунтование мастикой полимерной Knauf Флэхендихт разбавленной 1:4, к=1,4/4=0,350 кг/м2.
</t>
  </si>
  <si>
    <t>1.1.3.1.1.1.2.5.1</t>
  </si>
  <si>
    <t>378365801.839808</t>
  </si>
  <si>
    <t>33598939.839808</t>
  </si>
  <si>
    <t>1.1.3.1.1.1.2.5.2</t>
  </si>
  <si>
    <t>378365801.1193512</t>
  </si>
  <si>
    <t>33598939.1193512</t>
  </si>
  <si>
    <t>1.1.3.1.1.1.2.6</t>
  </si>
  <si>
    <t>АРОР № СТ-МФ-1 от 08.05.2026, п.п.60, 61, 62. Тип П-7, П-11, П-15 Грунтование мастикой полимерной Knauf Флэхендихт разбавленной 1:4, к=1,4/4=0,350 кг/м2, (536,170+105,690+12,000)*0,35=228,85 м2</t>
  </si>
  <si>
    <t>1.1.3.1.1.1.2.6.1</t>
  </si>
  <si>
    <t>378365802.1193512</t>
  </si>
  <si>
    <t>33598943.1193512</t>
  </si>
  <si>
    <t>1.1.3.1.1.1.2.7</t>
  </si>
  <si>
    <t>6.3.1.5.1.2.4.1</t>
  </si>
  <si>
    <t>Устройство тепло-звукоизоляции полов / минвата / в 1 слой</t>
  </si>
  <si>
    <t>АРОР № СТ-МФ-1 от 08.05.2026, п.65. П-7, П-8, П-8.1, П-8.2, П-9, П-9.1, П-10, П-10.1, П-11. Mинераловатный  утеплитель Технофлор Стандарт  (или аналог ρ=99−121 кг/м3, предел  прочности на сжатие не менее 25 кПа, λ=0,041  Bт/м°С ) − 50мм.</t>
  </si>
  <si>
    <t>af86ab82-d73d-4a1e-bbf7-c759e5f4c78d</t>
  </si>
  <si>
    <t>712c77f6-f7c6-46fe-bc4a-fb39db44eb02</t>
  </si>
  <si>
    <t>1.1.3.1.1.1.2.7.1</t>
  </si>
  <si>
    <t>Плита теплоизоляционная минераловатная_ / ТЕХНОФЛОР СТАНДАРТ / 1200х600х120</t>
  </si>
  <si>
    <t>378365696.763905</t>
  </si>
  <si>
    <t>29240475.763905</t>
  </si>
  <si>
    <t>8698a21b-97f8-4d0f-ac62-f0d7422f32d5</t>
  </si>
  <si>
    <t>1.1.3.1.1.1.2.8</t>
  </si>
  <si>
    <t>6.3.1.5.1.2.5.1</t>
  </si>
  <si>
    <t>Утепление полов керамзитом</t>
  </si>
  <si>
    <t>АРОР № СТ-МФ-1 от 08.05.2026, п.70. Тип П-8.1. Керамзитовый гравий фр. 10-20 мм, П25, М250, пропит. цем. молочком с разуклонкой 0-205 мм - ср.т. 102,5 мм  13,8 м2 * 0,1025 м = 1,415 м3</t>
  </si>
  <si>
    <t>d1874649-5209-4eb5-a757-57b5fb147650</t>
  </si>
  <si>
    <t>62097f98-2dd6-4f79-887b-f40e5ac30e13</t>
  </si>
  <si>
    <t>1.1.3.1.1.1.2.8.1</t>
  </si>
  <si>
    <t>Керамзит_ / фр 10-20</t>
  </si>
  <si>
    <t>378365698.54646</t>
  </si>
  <si>
    <t>33598941.54646</t>
  </si>
  <si>
    <t>131465f1-2749-420a-ba3f-b9a1b118f872</t>
  </si>
  <si>
    <t>1.1.3.1.1.1.2.9</t>
  </si>
  <si>
    <t>6.3.1.5.1.2.6.1</t>
  </si>
  <si>
    <t>Проливка цементным молочком</t>
  </si>
  <si>
    <t>АРОР № СТ-МФ-1 от 08.05.2026, п.71. Тип П-8.1. Керамзитовый гравий фр. 10-20 мм, П25, М250, пропит. цем. молочком с разуклонкой 0-205 мм - ср.т. 102,5 мм  13,8 м2 * 0,1025 м = 1,415 м3</t>
  </si>
  <si>
    <t>a1ccc2a2-0506-4d10-ba67-be520d007753</t>
  </si>
  <si>
    <t>ce6a2a40-0a2e-4d3e-b43f-ce57e8bb8ffe</t>
  </si>
  <si>
    <t>1.1.3.1.1.1.2.9.1</t>
  </si>
  <si>
    <t>Портландцемент_/М500</t>
  </si>
  <si>
    <t>378365700.54610</t>
  </si>
  <si>
    <t>33598942.54610</t>
  </si>
  <si>
    <t>4a099601-9ad5-4c20-8e6b-ef3d52a116bd</t>
  </si>
  <si>
    <t>1.1.3.1.1.1.3</t>
  </si>
  <si>
    <t>6.3.1.5.1.3</t>
  </si>
  <si>
    <t>Устройство покрытия полов</t>
  </si>
  <si>
    <t>1.1.3.1.1.1.3.1</t>
  </si>
  <si>
    <t>6.3.1.5.1.3.2.1</t>
  </si>
  <si>
    <t>Устройство покрытия пола из линолеума</t>
  </si>
  <si>
    <t>Включая защиту ДВП</t>
  </si>
  <si>
    <t>51b31787-2db2-4031-aade-329f900ef9b7</t>
  </si>
  <si>
    <t>b58ad002-5dea-4a06-b953-f640911ed5b2</t>
  </si>
  <si>
    <t>1.1.3.1.1.1.3.1.1</t>
  </si>
  <si>
    <t>Линолеум (для объектов СКБ)_ / 4 мм  / Желтый / Omnisports ACTION R40 YELLOW / Tarkett / - / Спортивный линолеум для детского сада</t>
  </si>
  <si>
    <t>378365703.1757615</t>
  </si>
  <si>
    <t>27245671.1757615</t>
  </si>
  <si>
    <t>d4a7a97e-1161-462d-a2ac-3ef8a8ae8cec</t>
  </si>
  <si>
    <t>1.1.3.1.1.1.3.1.2</t>
  </si>
  <si>
    <t>Сварочный шнур для линолеума (для объектов СКБ)_ / Tarkett / Сварочный шнур для спортивного линолеума "цветной" для школы / 94853 или 94854</t>
  </si>
  <si>
    <t>378365703.765921</t>
  </si>
  <si>
    <t>27245671.765921</t>
  </si>
  <si>
    <t>8a356048-b8f8-47ee-8d24-c76a0511040b</t>
  </si>
  <si>
    <t>1.1.3.1.1.1.3.1.3</t>
  </si>
  <si>
    <t>Клей для линолеума</t>
  </si>
  <si>
    <t>378365703.702694</t>
  </si>
  <si>
    <t>27245671.702694</t>
  </si>
  <si>
    <t>1a3e3255-5ba6-49e7-bbc8-279e1b1289a0</t>
  </si>
  <si>
    <t>1.1.3.1.1.1.3.2</t>
  </si>
  <si>
    <t>1.1.3.1.1.1.3.2.1</t>
  </si>
  <si>
    <t>378365803.702694</t>
  </si>
  <si>
    <t>27245672.702694</t>
  </si>
  <si>
    <t>1.1.3.1.1.1.3.2.2</t>
  </si>
  <si>
    <t>Сварочный шнур для линолеума (для объектов СКБ)_ / Tarkett  / Сварочный шнур для линолеума ПВХ светло - серого для детского сада / 91811</t>
  </si>
  <si>
    <t>378365803.1757617</t>
  </si>
  <si>
    <t>27245672.1757617</t>
  </si>
  <si>
    <t>bb025d17-34e9-45a4-8c65-9092721a631f</t>
  </si>
  <si>
    <t>1.1.3.1.1.1.3.2.3</t>
  </si>
  <si>
    <t>Линолеум (для объектов СКБ)_ / 4 мм  / серый / Omnisports ACTION R40 GREY / Tarkett / - / Спортивный линолеум для школы</t>
  </si>
  <si>
    <t>378365803.1757616</t>
  </si>
  <si>
    <t>27245672.1757616</t>
  </si>
  <si>
    <t>8a051785-3557-4655-9655-cc3c5240c6a9</t>
  </si>
  <si>
    <t>1.1.3.1.1.1.3.3</t>
  </si>
  <si>
    <t>1, 2, 3 этажи. Тип: Л-7</t>
  </si>
  <si>
    <t>1.1.3.1.1.1.3.3.1</t>
  </si>
  <si>
    <t>378365804.1757616</t>
  </si>
  <si>
    <t>27245781.1757616</t>
  </si>
  <si>
    <t>1.1.3.1.1.1.3.3.2</t>
  </si>
  <si>
    <t>378365804.1757617</t>
  </si>
  <si>
    <t>27245781.1757617</t>
  </si>
  <si>
    <t>1.1.3.1.1.1.3.3.3</t>
  </si>
  <si>
    <t>378365804.702694</t>
  </si>
  <si>
    <t>27245781.702694</t>
  </si>
  <si>
    <t>1.1.3.1.1.1.3.4</t>
  </si>
  <si>
    <t>1, 2, 3 этажи. Тип: Л-4</t>
  </si>
  <si>
    <t>1.1.3.1.1.1.3.4.1</t>
  </si>
  <si>
    <t>378365805.702694</t>
  </si>
  <si>
    <t>27245780.702694</t>
  </si>
  <si>
    <t>1.1.3.1.1.1.3.4.2</t>
  </si>
  <si>
    <t>378365805.765921</t>
  </si>
  <si>
    <t>27245780.765921</t>
  </si>
  <si>
    <t>1.1.3.1.1.1.3.4.3</t>
  </si>
  <si>
    <t>Линолеум спортивный Форбо голубой 2040 light biue т. 4мм</t>
  </si>
  <si>
    <t>378365805.1757615</t>
  </si>
  <si>
    <t>27245780.1757615</t>
  </si>
  <si>
    <t>1.1.3.1.1.1.3.5</t>
  </si>
  <si>
    <t>1, 2, 3 этажи. Тип: Л-1</t>
  </si>
  <si>
    <t>1.1.3.1.1.1.3.5._</t>
  </si>
  <si>
    <t>1.1.3.1.1.1.3.5.1</t>
  </si>
  <si>
    <t>378365806.1757616</t>
  </si>
  <si>
    <t>27245779.1757616</t>
  </si>
  <si>
    <t>1.1.3.1.1.1.3.5.1._</t>
  </si>
  <si>
    <t>315889916.1757616</t>
  </si>
  <si>
    <t>1.1.3.1.1.1.3.5.2</t>
  </si>
  <si>
    <t>378365806.1757617</t>
  </si>
  <si>
    <t>27245779.1757617</t>
  </si>
  <si>
    <t>1.1.3.1.1.1.3.5.2._</t>
  </si>
  <si>
    <t>315889916.1757617</t>
  </si>
  <si>
    <t>1.1.3.1.1.1.3.5.3</t>
  </si>
  <si>
    <t>378365806.702694</t>
  </si>
  <si>
    <t>27245779.702694</t>
  </si>
  <si>
    <t>1.1.3.1.1.1.3.5.3._</t>
  </si>
  <si>
    <t>315889916.702694</t>
  </si>
  <si>
    <t>1.1.3.1.1.1.3.6</t>
  </si>
  <si>
    <t>1.1.3.1.1.1.3.6._</t>
  </si>
  <si>
    <t>1.1.3.1.1.1.3.6.1</t>
  </si>
  <si>
    <t>378365807.702694</t>
  </si>
  <si>
    <t>27245782.702694</t>
  </si>
  <si>
    <t>1.1.3.1.1.1.3.6.1._</t>
  </si>
  <si>
    <t>315889917.702694</t>
  </si>
  <si>
    <t>1.1.3.1.1.1.3.6.2</t>
  </si>
  <si>
    <t>378365807.1757617</t>
  </si>
  <si>
    <t>27245782.1757617</t>
  </si>
  <si>
    <t>1.1.3.1.1.1.3.6.2._</t>
  </si>
  <si>
    <t>315889917.1757617</t>
  </si>
  <si>
    <t>1.1.3.1.1.1.3.7</t>
  </si>
  <si>
    <t>АРОР "ЧИСТОВЫЕ отделочные работы" от 19.02.2026. Л-1. Линолеум гетерогенный Форбо Smaragd Lux арт. 6365 т. 2мм</t>
  </si>
  <si>
    <t>1.1.3.1.1.1.3.7.1</t>
  </si>
  <si>
    <t>Линолеум (для объектов СКБ)_ / 2,5 мм / Светло-серый / TempoPlus 1003/89316 / Tarkett / 34 / Линолеум ПВХ гомогенный для детского сада</t>
  </si>
  <si>
    <t xml:space="preserve">Линолеум гетерогенный Форбо Smaragd Lux арт. 6365 т. 2мм
</t>
  </si>
  <si>
    <t>378365808.765845</t>
  </si>
  <si>
    <t>29362334.765845</t>
  </si>
  <si>
    <t>3ad291f0-880a-4d41-b76e-e62924259b82</t>
  </si>
  <si>
    <t>1.1.3.1.1.1.3.7.2</t>
  </si>
  <si>
    <t>Сварочный шнур для линолеума (для объектов СКБ)_ / Tarkett / Сварочный шнур для спортивного линолеума серого для школы / 91542</t>
  </si>
  <si>
    <t>378365808.765920</t>
  </si>
  <si>
    <t>29362334.765920</t>
  </si>
  <si>
    <t>8b06f5c0-4a01-4923-b6d7-85990f8ce515</t>
  </si>
  <si>
    <t>1.1.3.1.1.1.3.7.3</t>
  </si>
  <si>
    <t>Грунтовка _ / универсальная водно-дисперсионная</t>
  </si>
  <si>
    <t>378365808.737422</t>
  </si>
  <si>
    <t>29362334.737422</t>
  </si>
  <si>
    <t>64d77ce3-b188-4652-a3eb-49ad1b6ad85c</t>
  </si>
  <si>
    <t>1.1.3.1.1.1.3.7.4</t>
  </si>
  <si>
    <t>Клей водно-дисперсионный Eurocol 599 Eurosafe Super 20 кг</t>
  </si>
  <si>
    <t>378365808.702694</t>
  </si>
  <si>
    <t>29362334.702694</t>
  </si>
  <si>
    <t>1.1.3.1.1.1.3.8</t>
  </si>
  <si>
    <t>6.3.1.5.1.3.8.1</t>
  </si>
  <si>
    <t>Установка стыковочных профилей</t>
  </si>
  <si>
    <t>76703cd4-c8ff-4e22-abbd-2d5e394281cf</t>
  </si>
  <si>
    <t>d8cca10c-4815-473b-a7ff-575551ece3f3</t>
  </si>
  <si>
    <t>1.1.3.1.1.1.3.8.1</t>
  </si>
  <si>
    <t>Жидкие гвозди универсальные_/</t>
  </si>
  <si>
    <t>378365705.54854</t>
  </si>
  <si>
    <t>27245706.54854</t>
  </si>
  <si>
    <t>3378c715-1bc1-40f5-8d09-15a912e04c9d</t>
  </si>
  <si>
    <t>1.1.3.1.1.1.3.8.2</t>
  </si>
  <si>
    <t>Профиль для деформационных швов / Гидроконтур ПСН-100</t>
  </si>
  <si>
    <t>378365705.2809864</t>
  </si>
  <si>
    <t>27245706.2809864</t>
  </si>
  <si>
    <t>056f83f2-b240-11ef-b2b9-8d9a4c3e632c</t>
  </si>
  <si>
    <t>1.1.3.1.1.1.3.9</t>
  </si>
  <si>
    <t>1.1.3.1.1.1.3.9.1</t>
  </si>
  <si>
    <t>378365809.2809864</t>
  </si>
  <si>
    <t>27245707.2809864</t>
  </si>
  <si>
    <t>1.1.3.1.1.1.3.9.2</t>
  </si>
  <si>
    <t>378365809.54854</t>
  </si>
  <si>
    <t>27245707.54854</t>
  </si>
  <si>
    <t>1.1.3.1.1.1.3.10</t>
  </si>
  <si>
    <t>1.1.3.1.1.1.3.10.1</t>
  </si>
  <si>
    <t>378365810.54854</t>
  </si>
  <si>
    <t>27245708.54854</t>
  </si>
  <si>
    <t>1.1.3.1.1.1.3.10.2</t>
  </si>
  <si>
    <t>378365810.2809864</t>
  </si>
  <si>
    <t>27245708.2809864</t>
  </si>
  <si>
    <t>1.1.3.1.1.1.3.11</t>
  </si>
  <si>
    <t>1.1.3.1.1.1.3.11.1</t>
  </si>
  <si>
    <t>378365811.54854</t>
  </si>
  <si>
    <t>27245709.54854</t>
  </si>
  <si>
    <t>1.1.3.1.1.1.3.11.2</t>
  </si>
  <si>
    <t>Профиль, ПМЮ-05 / 2700мм</t>
  </si>
  <si>
    <t>378365811.1276313</t>
  </si>
  <si>
    <t>27245709.1276313</t>
  </si>
  <si>
    <t>c53a38a1-8b3e-46f9-a81d-9cf0e3e1db7b</t>
  </si>
  <si>
    <t>1.1.3.1.1.1.3.12</t>
  </si>
  <si>
    <t>1, 2, 3 этажи. Тип: SB02. Профиль Гидроконтур для деформационных швов напольный</t>
  </si>
  <si>
    <t>1.1.3.1.1.1.3.12._</t>
  </si>
  <si>
    <t>1.1.3.1.1.1.3.12.1</t>
  </si>
  <si>
    <t>378365812.54854</t>
  </si>
  <si>
    <t>27245762.54854</t>
  </si>
  <si>
    <t>1.1.3.1.1.1.3.12.1._</t>
  </si>
  <si>
    <t>315889923.54854</t>
  </si>
  <si>
    <t>1.1.3.1.1.1.3.12.2</t>
  </si>
  <si>
    <t>378365812.2809864</t>
  </si>
  <si>
    <t>27245762.2809864</t>
  </si>
  <si>
    <t>1.1.3.1.1.1.3.12.2._</t>
  </si>
  <si>
    <t>315889923.2809864</t>
  </si>
  <si>
    <t>1.1.3.1.1.1.3.13</t>
  </si>
  <si>
    <t>1, 2, 3 этажи. Тип: SB03. Профиль Гидроконтур для деформационных швов настенный</t>
  </si>
  <si>
    <t>1.1.3.1.1.1.3.13._</t>
  </si>
  <si>
    <t>1.1.3.1.1.1.3.13.1</t>
  </si>
  <si>
    <t>378365813.2809864</t>
  </si>
  <si>
    <t>27245763.2809864</t>
  </si>
  <si>
    <t>1.1.3.1.1.1.3.13.1._</t>
  </si>
  <si>
    <t>315889924.2809864</t>
  </si>
  <si>
    <t>1.1.3.1.1.1.3.13.2</t>
  </si>
  <si>
    <t>378365813.54854</t>
  </si>
  <si>
    <t>27245763.54854</t>
  </si>
  <si>
    <t>1.1.3.1.1.1.3.13.2._</t>
  </si>
  <si>
    <t>315889924.54854</t>
  </si>
  <si>
    <t>1.1.3.1.1.1.3.14</t>
  </si>
  <si>
    <t>1, 2, 3 этажи. Тип: РB04. Профиль Гидроконтур для деформационных швов потолочный</t>
  </si>
  <si>
    <t>1.1.3.1.1.1.3.14._</t>
  </si>
  <si>
    <t>1.1.3.1.1.1.3.14.1</t>
  </si>
  <si>
    <t>378365814.54854</t>
  </si>
  <si>
    <t>27245789.54854</t>
  </si>
  <si>
    <t>1.1.3.1.1.1.3.14.1._</t>
  </si>
  <si>
    <t>315889925.54854</t>
  </si>
  <si>
    <t>1.1.3.1.1.1.3.14.2</t>
  </si>
  <si>
    <t>378365814.2809864</t>
  </si>
  <si>
    <t>27245789.2809864</t>
  </si>
  <si>
    <t>1.1.3.1.1.1.3.14.2._</t>
  </si>
  <si>
    <t>315889925.2809864</t>
  </si>
  <si>
    <t>1.1.3.1.1.1.3.15</t>
  </si>
  <si>
    <t>1, 2, 3 этажи. Тип: SB01</t>
  </si>
  <si>
    <t>1.1.3.1.1.1.3.15._</t>
  </si>
  <si>
    <t>1.1.3.1.1.1.3.15.1</t>
  </si>
  <si>
    <t>378365815.54854</t>
  </si>
  <si>
    <t>27245761.54854</t>
  </si>
  <si>
    <t>1.1.3.1.1.1.3.15.1._</t>
  </si>
  <si>
    <t>315889926.54854</t>
  </si>
  <si>
    <t>1.1.3.1.1.1.3.15.2</t>
  </si>
  <si>
    <t>378365815.1276313</t>
  </si>
  <si>
    <t>27245761.1276313</t>
  </si>
  <si>
    <t>1.1.3.1.1.1.3.15.2._</t>
  </si>
  <si>
    <t>315889926.1276313</t>
  </si>
  <si>
    <t>1.1.3.1.1.1.3.16</t>
  </si>
  <si>
    <t xml:space="preserve">АРОР "ЧИСТОВЫЕ отделочные работы" от 19.02.2026. SB01. Т-образный профиль. Алюминиевый, шириной 20мм, цвет шлифованная сталь
</t>
  </si>
  <si>
    <t>1.1.3.1.1.1.3.16.1</t>
  </si>
  <si>
    <t>378365816.1276313</t>
  </si>
  <si>
    <t>29371273.1276313</t>
  </si>
  <si>
    <t>1.1.3.1.1.1.3.16.2</t>
  </si>
  <si>
    <t>Клей монтажный акриловый Момент Монтаж МВп-70 Суперсильный прозрачный 270 мл</t>
  </si>
  <si>
    <t>378365816.54854</t>
  </si>
  <si>
    <t>29371273.54854</t>
  </si>
  <si>
    <t>1.1.3.1.1.1.3.17</t>
  </si>
  <si>
    <t>АРОР "ЧИСТОВЫЕ отделочные работы" от 19.02.2026. SB02. Профиль Гидроконтур для деформационных швов напольный</t>
  </si>
  <si>
    <t>1.1.3.1.1.1.3.17.1</t>
  </si>
  <si>
    <t>Профиль для деформационных швов / Гидроконтур ДШ-АЛ-50/0</t>
  </si>
  <si>
    <t>Накладной профиль для напольного деформационного шва Гидроконтур ДШ-АЛ-50/0, алюминий, при ширине деф. шва 50мм. Стоимость крепежа (анкер для бетона с потай. головкой MASTER PROOF 6×75) включена в стоимость ДШ.</t>
  </si>
  <si>
    <t>378365817.2809868</t>
  </si>
  <si>
    <t>29371274.2809868</t>
  </si>
  <si>
    <t>fa5d15a6-b240-11ef-b2b9-8d9a4c3e632c</t>
  </si>
  <si>
    <t>1.1.3.1.1.1.3.17.2</t>
  </si>
  <si>
    <t>Анкер для бетона пот. гол. MASTER PROOF R-LX-06X075-CS-ZF. Шаг крепления 200 мм с 2-хсторон = 8 шт/п.м.</t>
  </si>
  <si>
    <t>378365817.54854</t>
  </si>
  <si>
    <t>29371274.54854</t>
  </si>
  <si>
    <t>1.1.3.1.1.1.3.18</t>
  </si>
  <si>
    <t>АРОР "ЧИСТОВЫЕ отделочные работы" от 19.02.2026. SB03. Профиль Гидроконтур для деформационных швов настенный</t>
  </si>
  <si>
    <t>1.1.3.1.1.1.3.18.1</t>
  </si>
  <si>
    <t>378365818.54854</t>
  </si>
  <si>
    <t>29373765.54854</t>
  </si>
  <si>
    <t>1.1.3.1.1.1.3.18.2</t>
  </si>
  <si>
    <t>Накладной профиль для деформационного шва Гидроконтур ПСН-100. Стоимость крепежа (анкер для бетона с потай. головкой MASTER PROOF 6×75) включена в стоимость ДШ</t>
  </si>
  <si>
    <t>378365818.2809864</t>
  </si>
  <si>
    <t>29373765.2809864</t>
  </si>
  <si>
    <t>1.1.3.1.1.1.3.19</t>
  </si>
  <si>
    <t>АРОР "ЧИСТОВЫЕ отделочные работы" от 19.02.2026. РB04. Профиль Гидроконтур для деформационных швов потолочный</t>
  </si>
  <si>
    <t>1.1.3.1.1.1.3.19.1</t>
  </si>
  <si>
    <t>378365819.2809864</t>
  </si>
  <si>
    <t>29373766.2809864</t>
  </si>
  <si>
    <t>1.1.3.1.1.1.3.19.2</t>
  </si>
  <si>
    <t>378365819.54854</t>
  </si>
  <si>
    <t>29373766.54854</t>
  </si>
  <si>
    <t>1.1.3.1.1.1.3.20</t>
  </si>
  <si>
    <t>АРОР "ЧИСТОВЫЕ отделочные работы" от 19.02.2026. SB05. Уголок металлический 25х25х4мм. Или аналог. Обрамления углублений под ГР1</t>
  </si>
  <si>
    <t>1.1.3.1.1.1.3.20.1</t>
  </si>
  <si>
    <t>378365820.54854</t>
  </si>
  <si>
    <t>29373759.54854</t>
  </si>
  <si>
    <t>1.1.3.1.1.1.3.20.2</t>
  </si>
  <si>
    <t>Профиль Г-образный алюминиевый / ПМЮ-017</t>
  </si>
  <si>
    <t>378365820.1746203</t>
  </si>
  <si>
    <t>29373759.1746203</t>
  </si>
  <si>
    <t>999bf8eb-d864-4467-94f0-c50631abf0ac</t>
  </si>
  <si>
    <t>1.1.3.1.1.1.3.21</t>
  </si>
  <si>
    <t>АРОР "ЧИСТОВЫЕ отделочные работы" от 19.02.2026. SB06. Декоративный профиль NARD из нержавеющей стали для интерьера, производитель HOGER, 10х10мм, шлифованный. Или аналог. Примыкание к  порталу лифта</t>
  </si>
  <si>
    <t>1.1.3.1.1.1.3.21.1</t>
  </si>
  <si>
    <t>378365821.1746203</t>
  </si>
  <si>
    <t>29373761.1746203</t>
  </si>
  <si>
    <t>1.1.3.1.1.1.3.21.2</t>
  </si>
  <si>
    <t>378365821.54854</t>
  </si>
  <si>
    <t>29373761.54854</t>
  </si>
  <si>
    <t>1.1.3.1.1.1.3.22</t>
  </si>
  <si>
    <t>АРОР "ЧИСТОВЫЕ отделочные работы" от 19.02.2026. SB04. Угол фрезерованный внеш., ПО Г10, 20ммх2700мм, h=9мм, цвет 02, серебро матовое. Внешние углы облицовки плиткой.</t>
  </si>
  <si>
    <t>1.1.3.1.1.1.3.22.1</t>
  </si>
  <si>
    <t>378365822.54854</t>
  </si>
  <si>
    <t>29373763.54854</t>
  </si>
  <si>
    <t>1.1.3.1.1.1.3.22.2</t>
  </si>
  <si>
    <t>378365822.1746203</t>
  </si>
  <si>
    <t>29373763.1746203</t>
  </si>
  <si>
    <t>1.1.3.1.1.1.3.23</t>
  </si>
  <si>
    <t>6.3.1.5.1.3.14.1</t>
  </si>
  <si>
    <t>Устройство покрытия пола из кварцвинила / на клею</t>
  </si>
  <si>
    <t>d2a8c4cc-9752-499d-bcd0-96d63d6d3e47</t>
  </si>
  <si>
    <t>0f62f3eb-5d66-4427-b2d6-a309be9c6e5c</t>
  </si>
  <si>
    <t>1.1.3.1.1.1.3.23.1</t>
  </si>
  <si>
    <t>Клей полиуретановый двухкомпонентный Для напольных модульных ПВХ-покрытий(LVT,кварц-винил), жизнеспособность 1-1,5ч, Светло-бежевый, 4,31кг</t>
  </si>
  <si>
    <t>378365707.1579985</t>
  </si>
  <si>
    <t>27245602.1579985</t>
  </si>
  <si>
    <t>f4eb966a-beb9-11eb-80fb-005056881952</t>
  </si>
  <si>
    <t>1.1.3.1.1.1.3.23.2</t>
  </si>
  <si>
    <t>Кварц-виниловая плитка / SPC VIVA Series с защитным слоем 0,3мм</t>
  </si>
  <si>
    <t>378365707.1745760</t>
  </si>
  <si>
    <t>27245602.1745760</t>
  </si>
  <si>
    <t>5e97e485-cef1-4bb6-9a4e-50ed5226fbd6</t>
  </si>
  <si>
    <t>1.1.3.1.1.1.3.24</t>
  </si>
  <si>
    <t>1.1.3.1.1.1.3.24.1</t>
  </si>
  <si>
    <t>378365823.1745760</t>
  </si>
  <si>
    <t>27245603.1745760</t>
  </si>
  <si>
    <t>1.1.3.1.1.1.3.24.2</t>
  </si>
  <si>
    <t>378365823.1579985</t>
  </si>
  <si>
    <t>27245603.1579985</t>
  </si>
  <si>
    <t>1.1.3.1.1.1.3.25</t>
  </si>
  <si>
    <t>3 этаж. П-11. Плитка виниловая Effekta Professional 011 P/8011 P Natural Pine PRO, 1000 x 200 х 2.55мм с защитным слоем 0.8 мм</t>
  </si>
  <si>
    <t>1.1.3.1.1.1.3.25._</t>
  </si>
  <si>
    <t>1.1.3.1.1.1.3.25.1</t>
  </si>
  <si>
    <t>цена 3880 руб/шт.</t>
  </si>
  <si>
    <t>378365824.1579985</t>
  </si>
  <si>
    <t>27245796.1579985</t>
  </si>
  <si>
    <t>1.1.3.1.1.1.3.25.1._</t>
  </si>
  <si>
    <t>315889930.1579985</t>
  </si>
  <si>
    <t>1.1.3.1.1.1.3.25.2</t>
  </si>
  <si>
    <t>Цена 2000 руб/м2</t>
  </si>
  <si>
    <t>378365824.1745760</t>
  </si>
  <si>
    <t>27245796.1745760</t>
  </si>
  <si>
    <t>1.1.3.1.1.1.3.25.2._</t>
  </si>
  <si>
    <t>315889930.1745760</t>
  </si>
  <si>
    <t>1.1.3.1.1.1.3.26</t>
  </si>
  <si>
    <t>КР-8. Отделка лестницы амфитеатра: Микроцементт АСТРА ЛОФТ, цвет Дубай, фактурная, с защитным покрытием, толщина 4-6мм</t>
  </si>
  <si>
    <t>1.1.3.1.1.1.3.26._</t>
  </si>
  <si>
    <t>1.1.3.1.1.1.3.26.1</t>
  </si>
  <si>
    <t>378365825.1745760</t>
  </si>
  <si>
    <t>27245798.1745760</t>
  </si>
  <si>
    <t>1.1.3.1.1.1.3.26.1._</t>
  </si>
  <si>
    <t>315889931.1745760</t>
  </si>
  <si>
    <t>1.1.3.1.1.1.3.26.2</t>
  </si>
  <si>
    <t>378365825.1579985</t>
  </si>
  <si>
    <t>27245798.1579985</t>
  </si>
  <si>
    <t>1.1.3.1.1.1.3.26.2._</t>
  </si>
  <si>
    <t>315889931.1579985</t>
  </si>
  <si>
    <t>1.1.3.1.1.1.3.27</t>
  </si>
  <si>
    <t>АРОР "ЧИСТОВЫЕ отделочные работы" от 19.02.2026 (поз.18). Л-7. Плитка виниловая Effekta Professional 8060 Т Light Concrete PRO 500х500 т. 2,5 мм, защитный слой 0,8 мм</t>
  </si>
  <si>
    <t>1.1.3.1.1.1.3.27.1</t>
  </si>
  <si>
    <t>Клей водно-дисперсионный 528 Eurostar Allround 20кг. Средний расход 0,35кг/м2</t>
  </si>
  <si>
    <t>378365826.1579985</t>
  </si>
  <si>
    <t>29371272.1579985</t>
  </si>
  <si>
    <t>1.1.3.1.1.1.3.27.2</t>
  </si>
  <si>
    <t>Плитка виниловая Effekta Professional 8060 Т Light Concrete PRO 500х500 т. 2,5 мм, защитный слой 0,8 мм</t>
  </si>
  <si>
    <t>378365826.1745760</t>
  </si>
  <si>
    <t>29371272.1745760</t>
  </si>
  <si>
    <t>1.1.3.1.1.1.3.27.3</t>
  </si>
  <si>
    <t>378365826.737422</t>
  </si>
  <si>
    <t>29371272.737422</t>
  </si>
  <si>
    <t>1.1.3.1.1.1.3.28</t>
  </si>
  <si>
    <t>3 этаж. П-11.</t>
  </si>
  <si>
    <t>1.1.3.1.1.1.3.28.1</t>
  </si>
  <si>
    <t>378365827.737422</t>
  </si>
  <si>
    <t>29386787.737422</t>
  </si>
  <si>
    <t>1.1.3.1.1.1.3.28.2</t>
  </si>
  <si>
    <t>378365827.1745760</t>
  </si>
  <si>
    <t>29386787.1745760</t>
  </si>
  <si>
    <t>1.1.3.1.1.1.3.28.3</t>
  </si>
  <si>
    <t>378365827.1579985</t>
  </si>
  <si>
    <t>29386787.1579985</t>
  </si>
  <si>
    <t>1.1.3.1.1.1.3.29</t>
  </si>
  <si>
    <t>6.3.1.5.1.3.16.4</t>
  </si>
  <si>
    <t>Установка напольного плинтуса / полимерного на клею</t>
  </si>
  <si>
    <t>c9eb628d-6a9a-4823-a035-3a8c813e3e45</t>
  </si>
  <si>
    <t>1e8e5096-f9d4-45e8-8fba-752768fac6e1</t>
  </si>
  <si>
    <t>1.1.3.1.1.1.3.29.1</t>
  </si>
  <si>
    <t>Плинтус для линолеума (для объектов СКБ)_ / 50мм /  DoLLKEN WEISS 100 1137 / Dollken / Плинтус для линолеума для детского сада и школ</t>
  </si>
  <si>
    <t>378365709.1277526</t>
  </si>
  <si>
    <t>27245607.1277526</t>
  </si>
  <si>
    <t>0bcd701c-ad57-43a4-965e-8e4f1c35993b</t>
  </si>
  <si>
    <t>1.1.3.1.1.1.3.30</t>
  </si>
  <si>
    <t>1.1.3.1.1.1.3.30.1</t>
  </si>
  <si>
    <t>378365828.1277526</t>
  </si>
  <si>
    <t>27245608.1277526</t>
  </si>
  <si>
    <t>1.1.3.1.1.1.3.31</t>
  </si>
  <si>
    <t>1, 2, 3 этажи. Тип: ПЛ-3</t>
  </si>
  <si>
    <t>1.1.3.1.1.1.3.31._</t>
  </si>
  <si>
    <t>1.1.3.1.1.1.3.31.1</t>
  </si>
  <si>
    <t>Плинтус Dollken WL 50 темно - серый 146</t>
  </si>
  <si>
    <t>378365829.1277526</t>
  </si>
  <si>
    <t>27245787.1277526</t>
  </si>
  <si>
    <t>1.1.3.1.1.1.3.31.1._</t>
  </si>
  <si>
    <t>315889935.1277526</t>
  </si>
  <si>
    <t>1.1.3.1.1.1.3.32</t>
  </si>
  <si>
    <t>1, 2, 3 этажи. Тип: ПЛ-4</t>
  </si>
  <si>
    <t>1.1.3.1.1.1.3.32._</t>
  </si>
  <si>
    <t>1.1.3.1.1.1.3.32.1</t>
  </si>
  <si>
    <t>Плинтус Dollken WL 50 светло - серый 138</t>
  </si>
  <si>
    <t>378365830.1277526</t>
  </si>
  <si>
    <t>27245788.1277526</t>
  </si>
  <si>
    <t>1.1.3.1.1.1.3.32.1._</t>
  </si>
  <si>
    <t>315889936.1277526</t>
  </si>
  <si>
    <t>1.1.3.1.1.1.3.33</t>
  </si>
  <si>
    <t>АРОР "ЧИСТОВЫЕ отделочные работы" от 19.02.2026. ПЛ-4. Плинтус Dollken WL 100 светло - серый 138</t>
  </si>
  <si>
    <t>1.1.3.1.1.1.3.33.1</t>
  </si>
  <si>
    <t>Плинтус для линолеума (для объектов СКБ) 100 мм WL 100 Dark Gray 0146 Dollken Плинтус для линолеума для детского сада и школ</t>
  </si>
  <si>
    <t xml:space="preserve"> Dollken WL 100 светло - серый 138</t>
  </si>
  <si>
    <t>378365831.1747273</t>
  </si>
  <si>
    <t>29384251.1747273</t>
  </si>
  <si>
    <t>de126dff-32d0-11ee-a102-d1661ac0bb93</t>
  </si>
  <si>
    <t>1.1.3.1.1.1.3.34</t>
  </si>
  <si>
    <t>АРОР "ЧИСТОВЫЕ отделочные работы" от 19.02.2026. ПЛ-8. Коннелюрный плинтус ПВХ Dollken, высота 100мм, цвет: светло-серый 138. Для полов с линолеумом медблока</t>
  </si>
  <si>
    <t>1.1.3.1.1.1.3.34.1</t>
  </si>
  <si>
    <t>Плинтус для линолеума (для объектов СКБ)_ / 60 мм / WL 60 HellGrau 0138 / JL60-PC / Dollken / Плинтус для линолеума для детского сада и школ</t>
  </si>
  <si>
    <t>378365832.765970</t>
  </si>
  <si>
    <t>29384250.765970</t>
  </si>
  <si>
    <t>a5b65ec6-7b58-4f41-8299-46fe10b9570c</t>
  </si>
  <si>
    <t>1.1.3.1.1.1.3.35</t>
  </si>
  <si>
    <t>АРОР "ЧИСТОВЫЕ отделочные работы" от 19.02.2026. ПЛ-6. Плинтус гибкий эластичный Dollken (Долкен) WL 100, цвет: 130 Бежевый</t>
  </si>
  <si>
    <t>1.1.3.1.1.1.3.35.1</t>
  </si>
  <si>
    <t>Dollken (Долкен) WL 100, цвет: 130 Бежевый</t>
  </si>
  <si>
    <t>378365833.1747273</t>
  </si>
  <si>
    <t>29384252.1747273</t>
  </si>
  <si>
    <t>1.1.3.1.1.1.3.36</t>
  </si>
  <si>
    <t>6.3.1.5.1.3.18.1</t>
  </si>
  <si>
    <t>Облицовка ступеней СКБ керамогранитной плиткой с затиркой швов</t>
  </si>
  <si>
    <t>ee9b7492-3859-48da-970d-b4cb943f92b7</t>
  </si>
  <si>
    <t>fb6337dc-060b-41bd-b9cb-28c1f9d164ee</t>
  </si>
  <si>
    <t>1.1.3.1.1.1.3.36.1</t>
  </si>
  <si>
    <t>378365711.1139608</t>
  </si>
  <si>
    <t>27245720.1139608</t>
  </si>
  <si>
    <t>1.1.3.1.1.1.3.36.2</t>
  </si>
  <si>
    <t>Затирка Цезерит СE33_/13 атрацит</t>
  </si>
  <si>
    <t>378365711.54635</t>
  </si>
  <si>
    <t>27245720.54635</t>
  </si>
  <si>
    <t>255e2be5-9cb1-4b52-84d2-49341281c898</t>
  </si>
  <si>
    <t>1.1.3.1.1.1.3.36.3</t>
  </si>
  <si>
    <t>Клей плиточный/Унифицированный по ПИК-СТАНДАРТ</t>
  </si>
  <si>
    <t>378365711.54630</t>
  </si>
  <si>
    <t>27245720.54630</t>
  </si>
  <si>
    <t>b9d3e1c1-6041-448e-9389-9c537e754b40</t>
  </si>
  <si>
    <t>1.1.3.1.1.1.3.36.4</t>
  </si>
  <si>
    <t>Ступени с насечками из керамического гранита Про Стоун  / 300х600х11 мм / DD600300R</t>
  </si>
  <si>
    <t>378365711.1277545</t>
  </si>
  <si>
    <t>27245720.1277545</t>
  </si>
  <si>
    <t>a93fa47a-8782-4159-a657-77a449ab5d71</t>
  </si>
  <si>
    <t>1.1.3.1.1.1.3.37</t>
  </si>
  <si>
    <t>1.1.3.1.1.1.3.37.1</t>
  </si>
  <si>
    <t>Подступенки из керамического гранита "Викинг"_/ SG605600R/серый/150х600х11мм</t>
  </si>
  <si>
    <t>378365834.54660</t>
  </si>
  <si>
    <t>27245721.54660</t>
  </si>
  <si>
    <t>2bd33641-bcf5-4a4a-aa20-c062f7380eca</t>
  </si>
  <si>
    <t>1.1.3.1.1.1.3.37.2</t>
  </si>
  <si>
    <t>378365834.54630</t>
  </si>
  <si>
    <t>27245721.54630</t>
  </si>
  <si>
    <t>1.1.3.1.1.1.3.37.3</t>
  </si>
  <si>
    <t>378365834.54635</t>
  </si>
  <si>
    <t>27245721.54635</t>
  </si>
  <si>
    <t>1.1.3.1.1.1.3.37.4</t>
  </si>
  <si>
    <t>378365834.1139608</t>
  </si>
  <si>
    <t>27245721.1139608</t>
  </si>
  <si>
    <t>1.1.3.1.1.1.3.38</t>
  </si>
  <si>
    <t>1.1.3.1.1.1.3.38.1</t>
  </si>
  <si>
    <t>378365835.1139608</t>
  </si>
  <si>
    <t>27245722.1139608</t>
  </si>
  <si>
    <t>1.1.3.1.1.1.3.38.2</t>
  </si>
  <si>
    <t>378365835.54635</t>
  </si>
  <si>
    <t>27245722.54635</t>
  </si>
  <si>
    <t>1.1.3.1.1.1.3.38.3</t>
  </si>
  <si>
    <t>378365835.54630</t>
  </si>
  <si>
    <t>27245722.54630</t>
  </si>
  <si>
    <t>1.1.3.1.1.1.3.38.4</t>
  </si>
  <si>
    <t>Ступени с насечками из керамического гранита "Викинг"_/SG605600R/ серый/300х600х11мм</t>
  </si>
  <si>
    <t>378365835.54659</t>
  </si>
  <si>
    <t>27245722.54659</t>
  </si>
  <si>
    <t>80581ba0-af32-4140-9098-fad58c195b0a</t>
  </si>
  <si>
    <t>1.1.3.1.1.1.3.39</t>
  </si>
  <si>
    <t>1, 2, 3 этажи. Тип: КР-1.2, Проступь.</t>
  </si>
  <si>
    <t>1.1.3.1.1.1.3.39.1</t>
  </si>
  <si>
    <t>Проступь: Керамогранит Kerama Marazzi Мирабо, арт. DD253400R\GR, цвет серый светлый, размер 300*600 мм, толщина 9мм.</t>
  </si>
  <si>
    <t>378365836.1277545</t>
  </si>
  <si>
    <t>27245771.1277545</t>
  </si>
  <si>
    <t>1.1.3.1.1.1.3.39.2</t>
  </si>
  <si>
    <t>378365836.54630</t>
  </si>
  <si>
    <t>27245771.54630</t>
  </si>
  <si>
    <t>1.1.3.1.1.1.3.39.3</t>
  </si>
  <si>
    <t>378365836.54635</t>
  </si>
  <si>
    <t>27245771.54635</t>
  </si>
  <si>
    <t>1.1.3.1.1.1.3.39.4</t>
  </si>
  <si>
    <t>378365836.1139608</t>
  </si>
  <si>
    <t>27245771.1139608</t>
  </si>
  <si>
    <t>1.1.3.1.1.1.3.40</t>
  </si>
  <si>
    <t>1, 2, 3 этажи. Тип: КР-1.3, Подступенок.</t>
  </si>
  <si>
    <t>1.1.3.1.1.1.3.40.1</t>
  </si>
  <si>
    <t>378365837.1139608</t>
  </si>
  <si>
    <t>27245772.1139608</t>
  </si>
  <si>
    <t>1.1.3.1.1.1.3.40.2</t>
  </si>
  <si>
    <t>378365837.54635</t>
  </si>
  <si>
    <t>27245772.54635</t>
  </si>
  <si>
    <t>1.1.3.1.1.1.3.40.3</t>
  </si>
  <si>
    <t>378365837.54630</t>
  </si>
  <si>
    <t>27245772.54630</t>
  </si>
  <si>
    <t>1.1.3.1.1.1.3.40.4</t>
  </si>
  <si>
    <t>Подступенок: Керамогранита Kerama Marazzi Мирабо, арт. DD253400R/2, цвет серый светлый, размер 600*145 мм, толщина 9мм.</t>
  </si>
  <si>
    <t>378365837.54659</t>
  </si>
  <si>
    <t>27245772.54659</t>
  </si>
  <si>
    <t>1.1.3.1.1.1.3.41</t>
  </si>
  <si>
    <t xml:space="preserve">1, 2, 3 этажи. Тип: КР-9, Амфитеатр ступени. </t>
  </si>
  <si>
    <t>1.1.3.1.1.1.3.41.1</t>
  </si>
  <si>
    <t>АМФИТЕАТР СТУПЕНИ-сиденья: Керамогранит Kerama Marazzi Монтиони SG511520R, 20х119,5 бежевый светлый.</t>
  </si>
  <si>
    <t>378365838.54659</t>
  </si>
  <si>
    <t>27245778.54659</t>
  </si>
  <si>
    <t>1.1.3.1.1.1.3.41.2</t>
  </si>
  <si>
    <t>378365838.54630</t>
  </si>
  <si>
    <t>27245778.54630</t>
  </si>
  <si>
    <t>1.1.3.1.1.1.3.41.3</t>
  </si>
  <si>
    <t>378365838.54635</t>
  </si>
  <si>
    <t>27245778.54635</t>
  </si>
  <si>
    <t>1.1.3.1.1.1.3.41.4</t>
  </si>
  <si>
    <t>378365838.1139608</t>
  </si>
  <si>
    <t>27245778.1139608</t>
  </si>
  <si>
    <t>1.1.3.1.1.1.3.42</t>
  </si>
  <si>
    <t>АРОР "ЧИСТОВЫЕ отделочные работы" от 19.02.2026. КР-8. Отделка лестницы амфитеатра и торцов ступеней-сидений: Проступь (ступень завальцованная с противоскользящей насечкой) с капиносом (клеёный) и подступенок керамогранит Kerama Marazzi Мирабо, цвет серый светлый, размер 330*600 мм, толщина 9мм, Затирка: Церезит CE 40, цвет серебристо-серый 04</t>
  </si>
  <si>
    <t>1.1.3.1.1.1.3.42.1</t>
  </si>
  <si>
    <t>378365839.1139608</t>
  </si>
  <si>
    <t>29378730.1139608</t>
  </si>
  <si>
    <t>1.1.3.1.1.1.3.42.2</t>
  </si>
  <si>
    <t>378365839.54635</t>
  </si>
  <si>
    <t>29378730.54635</t>
  </si>
  <si>
    <t>1.1.3.1.1.1.3.42.3</t>
  </si>
  <si>
    <t>378365839.54630</t>
  </si>
  <si>
    <t>29378730.54630</t>
  </si>
  <si>
    <t>1.1.3.1.1.1.3.42.4</t>
  </si>
  <si>
    <t>378365839.54659</t>
  </si>
  <si>
    <t>29378730.54659</t>
  </si>
  <si>
    <t>1.1.3.1.1.1.3.43</t>
  </si>
  <si>
    <t>6.3.1.5.1.3.19.1</t>
  </si>
  <si>
    <t>Устройство плинтуса из керамогранитной плитки СКБ</t>
  </si>
  <si>
    <t>6c81bc23-a5ef-49af-8f1d-c7658256e887</t>
  </si>
  <si>
    <t>934f3c07-302a-412c-a8b5-2116f1199093</t>
  </si>
  <si>
    <t>1.1.3.1.1.1.3.43.1</t>
  </si>
  <si>
    <t>378365713.54634</t>
  </si>
  <si>
    <t>27245655.54634</t>
  </si>
  <si>
    <t>1.1.3.1.1.1.3.43.2</t>
  </si>
  <si>
    <t>378365713.54635</t>
  </si>
  <si>
    <t>27245655.54635</t>
  </si>
  <si>
    <t>1.1.3.1.1.1.3.43.3</t>
  </si>
  <si>
    <t>Плинтус из керамического гранита Дайсен_ / светло-серый / SG610300R / 100х600х11мм</t>
  </si>
  <si>
    <t>378365713.54668</t>
  </si>
  <si>
    <t>27245655.54668</t>
  </si>
  <si>
    <t>402dafbe-1652-450d-be4d-61804ef3d391</t>
  </si>
  <si>
    <t>1.1.3.1.1.1.3.43.4</t>
  </si>
  <si>
    <t>Плиточный клей_ / Унифицированный по ПИК-СТАНДАРТ</t>
  </si>
  <si>
    <t>378365713.1570753</t>
  </si>
  <si>
    <t>27245655.1570753</t>
  </si>
  <si>
    <t>be76b7f0-d821-4213-a0b5-d4d9b08818f1</t>
  </si>
  <si>
    <t>1.1.3.1.1.1.3.44</t>
  </si>
  <si>
    <t>1.1.3.1.1.1.3.44.1</t>
  </si>
  <si>
    <t>378365840.1570753</t>
  </si>
  <si>
    <t>27245656.1570753</t>
  </si>
  <si>
    <t>1.1.3.1.1.1.3.44.2</t>
  </si>
  <si>
    <t>378365840.54668</t>
  </si>
  <si>
    <t>27245656.54668</t>
  </si>
  <si>
    <t>1.1.3.1.1.1.3.44.3</t>
  </si>
  <si>
    <t>378365840.54635</t>
  </si>
  <si>
    <t>27245656.54635</t>
  </si>
  <si>
    <t>1.1.3.1.1.1.3.44.4</t>
  </si>
  <si>
    <t>378365840.54634</t>
  </si>
  <si>
    <t>27245656.54634</t>
  </si>
  <si>
    <t>1.1.3.1.1.1.3.45</t>
  </si>
  <si>
    <t>1, 2, 3 этажи. Тип: П1 (Стены - Бордюр карандаш)</t>
  </si>
  <si>
    <t>1.1.3.1.1.1.3.45.1</t>
  </si>
  <si>
    <t>378365841.54634</t>
  </si>
  <si>
    <t>27245783.54634</t>
  </si>
  <si>
    <t>1.1.3.1.1.1.3.45.2</t>
  </si>
  <si>
    <t>378365841.54668</t>
  </si>
  <si>
    <t>27245783.54668</t>
  </si>
  <si>
    <t>1.1.3.1.1.1.3.45.3</t>
  </si>
  <si>
    <t>378365841.1570753</t>
  </si>
  <si>
    <t>27245783.1570753</t>
  </si>
  <si>
    <t>1.1.3.1.1.1.3.46</t>
  </si>
  <si>
    <t>1, 2, 3 этажи. Тип: ПК-1</t>
  </si>
  <si>
    <t>1.1.3.1.1.1.3.46._</t>
  </si>
  <si>
    <t>1.1.3.1.1.1.3.46.1</t>
  </si>
  <si>
    <t>Плинтус из керамогранита Грани Таганая Профи, арт. GT009М, цвет светло-серый, размер 600*100(h) мм, толщина 10мм, матовый.</t>
  </si>
  <si>
    <t>378365842.54668</t>
  </si>
  <si>
    <t>27245785.54668</t>
  </si>
  <si>
    <t>1.1.3.1.1.1.3.46.1._</t>
  </si>
  <si>
    <t>315889948.54668</t>
  </si>
  <si>
    <t>1.1.3.1.1.1.3.46.2</t>
  </si>
  <si>
    <t>378365842.54635</t>
  </si>
  <si>
    <t>27245785.54635</t>
  </si>
  <si>
    <t>1.1.3.1.1.1.3.46.2._</t>
  </si>
  <si>
    <t>315889948.54635</t>
  </si>
  <si>
    <t>1.1.3.1.1.1.3.46.3</t>
  </si>
  <si>
    <t>378365842.54634</t>
  </si>
  <si>
    <t>27245785.54634</t>
  </si>
  <si>
    <t>1.1.3.1.1.1.3.46.3._</t>
  </si>
  <si>
    <t>315889948.54634</t>
  </si>
  <si>
    <t>1.1.3.1.1.1.3.47</t>
  </si>
  <si>
    <t>1, 2, 3 этажи. Тип: ПК-4</t>
  </si>
  <si>
    <t>1.1.3.1.1.1.3.47._</t>
  </si>
  <si>
    <t>1.1.3.1.1.1.3.47.1</t>
  </si>
  <si>
    <t>378365843.54634</t>
  </si>
  <si>
    <t>27245786.54634</t>
  </si>
  <si>
    <t>1.1.3.1.1.1.3.47.1._</t>
  </si>
  <si>
    <t>315889949.54634</t>
  </si>
  <si>
    <t>1.1.3.1.1.1.3.47.2</t>
  </si>
  <si>
    <t>378365843.54635</t>
  </si>
  <si>
    <t>27245786.54635</t>
  </si>
  <si>
    <t>1.1.3.1.1.1.3.47.2._</t>
  </si>
  <si>
    <t>315889949.54635</t>
  </si>
  <si>
    <t>1.1.3.1.1.1.3.47.3</t>
  </si>
  <si>
    <t>Плинтус из керамогранита Kerama Marazzi Мирабо, арт. DD638320R/6BT, цвет серый светлый, размер 600*95 мм.</t>
  </si>
  <si>
    <t>378365843.54668</t>
  </si>
  <si>
    <t>27245786.54668</t>
  </si>
  <si>
    <t>1.1.3.1.1.1.3.47.3._</t>
  </si>
  <si>
    <t>315889949.54668</t>
  </si>
  <si>
    <t>1.1.3.1.1.1.3.47.4</t>
  </si>
  <si>
    <t>378365843.1570753</t>
  </si>
  <si>
    <t>27245786.1570753</t>
  </si>
  <si>
    <t>1.1.3.1.1.1.3.47.4._</t>
  </si>
  <si>
    <t>315889949.1570753</t>
  </si>
  <si>
    <t>1.1.3.1.1.1.3.48</t>
  </si>
  <si>
    <t>1.1.3.1.1.1.3.48._</t>
  </si>
  <si>
    <t>1.1.3.1.1.1.3.48.1</t>
  </si>
  <si>
    <t>378365844.1570753</t>
  </si>
  <si>
    <t>27245784.1570753</t>
  </si>
  <si>
    <t>1.1.3.1.1.1.3.48.1._</t>
  </si>
  <si>
    <t>315889950.1570753</t>
  </si>
  <si>
    <t>1.1.3.1.1.1.3.48.2</t>
  </si>
  <si>
    <t>Kerama Marazzi, цвет бежевый, матовый, размер 20х2, арт. PFE017</t>
  </si>
  <si>
    <t>378365844.54668</t>
  </si>
  <si>
    <t>27245784.54668</t>
  </si>
  <si>
    <t>1.1.3.1.1.1.3.48.2._</t>
  </si>
  <si>
    <t>315889950.54668</t>
  </si>
  <si>
    <t>1.1.3.1.1.1.3.48.3</t>
  </si>
  <si>
    <t>378365844.54635</t>
  </si>
  <si>
    <t>27245784.54635</t>
  </si>
  <si>
    <t>1.1.3.1.1.1.3.48.3._</t>
  </si>
  <si>
    <t>315889950.54635</t>
  </si>
  <si>
    <t>1.1.3.1.1.1.3.48.4</t>
  </si>
  <si>
    <t>378365844.54634</t>
  </si>
  <si>
    <t>27245784.54634</t>
  </si>
  <si>
    <t>1.1.3.1.1.1.3.48.4._</t>
  </si>
  <si>
    <t>315889950.54634</t>
  </si>
  <si>
    <t>1.1.3.1.1.1.3.49</t>
  </si>
  <si>
    <t xml:space="preserve">АРОР "ЧИСТОВЫЕ отделочные работы" от 19.02.2026. ПК-3. Плинтус из керамогранита Грани Таганая моноколор, арт. GT100, цвет бежевый, размер 600*100(h) мм, толщина 10мм, матовый. Затирка: Церезит CE 40, цвет серебристо-серый 04
</t>
  </si>
  <si>
    <t>1.1.3.1.1.1.3.49.1</t>
  </si>
  <si>
    <t>378365845.54634</t>
  </si>
  <si>
    <t>29378733.54634</t>
  </si>
  <si>
    <t>1.1.3.1.1.1.3.49.2</t>
  </si>
  <si>
    <t>378365845.54635</t>
  </si>
  <si>
    <t>29378733.54635</t>
  </si>
  <si>
    <t>1.1.3.1.1.1.3.49.3</t>
  </si>
  <si>
    <t>керамогранит Грани Таганая моноколор, арт. GT100, цвет бежевый, размер 600*100(h)мм, толщина 10мм, матовый.</t>
  </si>
  <si>
    <t>378365845.54668</t>
  </si>
  <si>
    <t>29378733.54668</t>
  </si>
  <si>
    <t>1.1.3.1.1.1.3.49.4</t>
  </si>
  <si>
    <t>378365845.1570753</t>
  </si>
  <si>
    <t>29378733.1570753</t>
  </si>
  <si>
    <t>1.1.3.1.1.1.3.50</t>
  </si>
  <si>
    <t>АРОР "ЧИСТОВЫЕ отделочные работы" от 19.02.2026. Применительно: Стены. П-1 Бордюр карандаш Kerama Marazzi, цвет бежевый, матовый, размер 20х2, арт. PFE017
Отбивка горизонтальной границы между облицовкой стен плиткой и окраской</t>
  </si>
  <si>
    <t>1.1.3.1.1.1.3.50.1</t>
  </si>
  <si>
    <t>378365846.1570753</t>
  </si>
  <si>
    <t>29378735.1570753</t>
  </si>
  <si>
    <t>1.1.3.1.1.1.3.50.2</t>
  </si>
  <si>
    <t>Плинтус керамогранитный Дайсен SG211200R/3BT 600х95мм светло-серый</t>
  </si>
  <si>
    <t>Бордюр карандаш Kerama Marazzi, цвет бежевый, матовый, размер 20х2, арт. PFE017</t>
  </si>
  <si>
    <t>378365846.1747282</t>
  </si>
  <si>
    <t>29378735.1747282</t>
  </si>
  <si>
    <t>d4275771-32c8-11ee-a102-d1661ac0bb93</t>
  </si>
  <si>
    <t>1.1.3.1.1.1.3.50.3</t>
  </si>
  <si>
    <t>378365846.54635</t>
  </si>
  <si>
    <t>29378735.54635</t>
  </si>
  <si>
    <t>1.1.3.1.1.1.3.50.4</t>
  </si>
  <si>
    <t>378365846.54634</t>
  </si>
  <si>
    <t>29378735.54634</t>
  </si>
  <si>
    <t>1.1.3.1.1.1.3.51</t>
  </si>
  <si>
    <t xml:space="preserve">АРОР "ЧИСТОВЫЕ отделочные работы" от 19.02.2026. Плинтус H=100мм из керамогранита Kerama Marazzi Коллиано, арт.SG912900N, цвет серый светлый, размер 300*300(h) мм, толщина 8 мм. Затирка: Церезит CE 40, цвет серебристо-белый 04
</t>
  </si>
  <si>
    <t>1.1.3.1.1.1.3.51.1</t>
  </si>
  <si>
    <t>378365847.54634</t>
  </si>
  <si>
    <t>29378734.54634</t>
  </si>
  <si>
    <t>1.1.3.1.1.1.3.51.2</t>
  </si>
  <si>
    <t>378365847.54635</t>
  </si>
  <si>
    <t>29378734.54635</t>
  </si>
  <si>
    <t>1.1.3.1.1.1.3.51.3</t>
  </si>
  <si>
    <t>Kerama Marazzi Коллиано, арт.SG912900N, цвет серый светлый, размер 300*300(h) мм, толщина 8 мм.</t>
  </si>
  <si>
    <t>378365847.54668</t>
  </si>
  <si>
    <t>29378734.54668</t>
  </si>
  <si>
    <t>1.1.3.1.1.1.3.51.4</t>
  </si>
  <si>
    <t>378365847.1570753</t>
  </si>
  <si>
    <t>29378734.1570753</t>
  </si>
  <si>
    <t>1.1.3.1.1.1.3.52</t>
  </si>
  <si>
    <t xml:space="preserve">АРОР "ЧИСТОВЫЕ отделочные работы" от 19.02.2026. Подвал. Плинтус H=100мм из керамогранита Kerama Marazzi Коллиано, арт.SG912900N, цвет серый светлый, размер 300*300(h) мм, толщина 8 мм. Затирка: Церезит CE 40, цвет серебристо-белый 04
</t>
  </si>
  <si>
    <t>1.1.3.1.1.1.3.52.1</t>
  </si>
  <si>
    <t>378365848.1570753</t>
  </si>
  <si>
    <t>29378736.1570753</t>
  </si>
  <si>
    <t>1.1.3.1.1.1.3.52.2</t>
  </si>
  <si>
    <t>378365848.54668</t>
  </si>
  <si>
    <t>29378736.54668</t>
  </si>
  <si>
    <t>1.1.3.1.1.1.3.52.3</t>
  </si>
  <si>
    <t>378365848.54635</t>
  </si>
  <si>
    <t>29378736.54635</t>
  </si>
  <si>
    <t>1.1.3.1.1.1.3.52.4</t>
  </si>
  <si>
    <t>378365848.54634</t>
  </si>
  <si>
    <t>29378736.54634</t>
  </si>
  <si>
    <t>1.1.3.1.1.1.3.53</t>
  </si>
  <si>
    <t>6.3.1.5.1.3.20.1</t>
  </si>
  <si>
    <t>Устройство покрытия пола СКБ с затиркой и укрытием ДВП / из керамогранитной плитки до 0,2м2/шт</t>
  </si>
  <si>
    <t>081b575c-aa66-4b70-9cd0-d5d89da79337</t>
  </si>
  <si>
    <t>65901f49-c07c-422e-a40b-cfafb585dc26</t>
  </si>
  <si>
    <t>1.1.3.1.1.1.3.53.1</t>
  </si>
  <si>
    <t>Затирка Цезерит СE33_/04 серебристо-серый</t>
  </si>
  <si>
    <t>378365715.54637</t>
  </si>
  <si>
    <t>27245634.54637</t>
  </si>
  <si>
    <t>c293221b-d93c-4424-8200-e1b99b7167e3</t>
  </si>
  <si>
    <t>1.1.3.1.1.1.3.53.2</t>
  </si>
  <si>
    <t>Керамическая плитка Коллиано_ / светло - серый / SG912900N / 300*300*8мм</t>
  </si>
  <si>
    <t>378365715.54680</t>
  </si>
  <si>
    <t>27245634.54680</t>
  </si>
  <si>
    <t>18c7ad8f-1ba6-4999-8365-d221729a1af3</t>
  </si>
  <si>
    <t>1.1.3.1.1.1.3.53.3</t>
  </si>
  <si>
    <t>378365715.54634</t>
  </si>
  <si>
    <t>27245634.54634</t>
  </si>
  <si>
    <t>1.1.3.1.1.1.3.53.4</t>
  </si>
  <si>
    <t>Клей плиточный/ Унифицированный по ПИК-СТАНДАРТ</t>
  </si>
  <si>
    <t>378365715.54632</t>
  </si>
  <si>
    <t>27245634.54632</t>
  </si>
  <si>
    <t>29ab9003-5b43-49a7-8ba2-846628054d7e</t>
  </si>
  <si>
    <t>1.1.3.1.1.1.3.54</t>
  </si>
  <si>
    <t>1, 2, 3 этажи. Тип: КР-6</t>
  </si>
  <si>
    <t>1.1.3.1.1.1.3.54._</t>
  </si>
  <si>
    <t>1.1.3.1.1.1.3.54.1</t>
  </si>
  <si>
    <t>378365849.54632</t>
  </si>
  <si>
    <t>27245777.54632</t>
  </si>
  <si>
    <t>1.1.3.1.1.1.3.54.1._</t>
  </si>
  <si>
    <t>315889953.54632</t>
  </si>
  <si>
    <t>1.1.3.1.1.1.3.54.2</t>
  </si>
  <si>
    <t>378365849.54634</t>
  </si>
  <si>
    <t>27245777.54634</t>
  </si>
  <si>
    <t>1.1.3.1.1.1.3.54.2._</t>
  </si>
  <si>
    <t>315889953.54634</t>
  </si>
  <si>
    <t>1.1.3.1.1.1.3.54.3</t>
  </si>
  <si>
    <t>Керамогранит Kerama Marazzi Колиано, арт. SG912900N, цвет серый светлый, размер 300*300 мм, толщина 8мм, матовый.</t>
  </si>
  <si>
    <t>378365849.54680</t>
  </si>
  <si>
    <t>27245777.54680</t>
  </si>
  <si>
    <t>1.1.3.1.1.1.3.54.3._</t>
  </si>
  <si>
    <t>315889953.54680</t>
  </si>
  <si>
    <t>1.1.3.1.1.1.3.54.4</t>
  </si>
  <si>
    <t>378365849.54637</t>
  </si>
  <si>
    <t>27245777.54637</t>
  </si>
  <si>
    <t>1.1.3.1.1.1.3.54.4._</t>
  </si>
  <si>
    <t>315889953.54637</t>
  </si>
  <si>
    <t>1.1.3.1.1.1.3.55</t>
  </si>
  <si>
    <t>АРОР "ЧИСТОВЫЕ отделочные работы" от 19.02.2026. Подвал. Керамогранит Kerama Marazzi Коллиано SG913000N 300х300х8 на плиточном клее, общ. т. 15 мм</t>
  </si>
  <si>
    <t>1.1.3.1.1.1.3.55.1</t>
  </si>
  <si>
    <t>378365850.54637</t>
  </si>
  <si>
    <t>29331075.54637</t>
  </si>
  <si>
    <t>1.1.3.1.1.1.3.55.2</t>
  </si>
  <si>
    <t>378365850.54634</t>
  </si>
  <si>
    <t>29331075.54634</t>
  </si>
  <si>
    <t>1.1.3.1.1.1.3.55.3</t>
  </si>
  <si>
    <t>378365850.54632</t>
  </si>
  <si>
    <t>29331075.54632</t>
  </si>
  <si>
    <t>1.1.3.1.1.1.3.55.4</t>
  </si>
  <si>
    <t>Плитка керамогранитная Kerama Marazzi SG913000N 300х300х8мм</t>
  </si>
  <si>
    <t>378365850.3323493</t>
  </si>
  <si>
    <t>29331075.3323493</t>
  </si>
  <si>
    <t>f8db83ab-448f-4db0-bf84-9226e423810a</t>
  </si>
  <si>
    <t>1.1.3.1.1.1.3.56</t>
  </si>
  <si>
    <t>6.3.1.5.1.3.20.2</t>
  </si>
  <si>
    <t>Устройство покрытия пола СКБ с затиркой и укрытием ДВП / из керамогранитной плитки от 0,2м2/шт</t>
  </si>
  <si>
    <t>69ce9bf3-5e4c-42a6-9cb7-1bf6547475ea</t>
  </si>
  <si>
    <t>abd27be4-9992-44fb-b098-3b2370fa29b6</t>
  </si>
  <si>
    <t>1.1.3.1.1.1.3.56.1</t>
  </si>
  <si>
    <t>378365716.54637</t>
  </si>
  <si>
    <t>27245665.54637</t>
  </si>
  <si>
    <t>1.1.3.1.1.1.3.56.2</t>
  </si>
  <si>
    <t>Керамический гранит Estima YOUR COLOR_ / YC 93 / 600*600*10мм</t>
  </si>
  <si>
    <t>378365716.54693</t>
  </si>
  <si>
    <t>27245665.54693</t>
  </si>
  <si>
    <t>322fd844-6675-4759-ad71-5048daf60734</t>
  </si>
  <si>
    <t>1.1.3.1.1.1.3.56.3</t>
  </si>
  <si>
    <t>378365716.54634</t>
  </si>
  <si>
    <t>27245665.54634</t>
  </si>
  <si>
    <t>1.1.3.1.1.1.3.56.4</t>
  </si>
  <si>
    <t>Плиточный клей_ /  Унифицированный по ПИК-СТАНДАРТ</t>
  </si>
  <si>
    <t>378365716.739258</t>
  </si>
  <si>
    <t>27245665.739258</t>
  </si>
  <si>
    <t>b9d5a438-2a19-468f-b5a2-8648dd1dd258</t>
  </si>
  <si>
    <t>1.1.3.1.1.1.3.57</t>
  </si>
  <si>
    <t>1.1.3.1.1.1.3.57.1</t>
  </si>
  <si>
    <t>378365851.739258</t>
  </si>
  <si>
    <t>27245666.739258</t>
  </si>
  <si>
    <t>1.1.3.1.1.1.3.57.2</t>
  </si>
  <si>
    <t>378365851.54634</t>
  </si>
  <si>
    <t>27245666.54634</t>
  </si>
  <si>
    <t>1.1.3.1.1.1.3.57.3</t>
  </si>
  <si>
    <t>378365851.54693</t>
  </si>
  <si>
    <t>27245666.54693</t>
  </si>
  <si>
    <t>1.1.3.1.1.1.3.57.4</t>
  </si>
  <si>
    <t>378365851.54637</t>
  </si>
  <si>
    <t>27245666.54637</t>
  </si>
  <si>
    <t>1.1.3.1.1.1.3.58</t>
  </si>
  <si>
    <t>1.1.3.1.1.1.3.58.1</t>
  </si>
  <si>
    <t>378365852.54637</t>
  </si>
  <si>
    <t>27245667.54637</t>
  </si>
  <si>
    <t>1.1.3.1.1.1.3.58.2</t>
  </si>
  <si>
    <t>378365852.54693</t>
  </si>
  <si>
    <t>27245667.54693</t>
  </si>
  <si>
    <t>1.1.3.1.1.1.3.58.3</t>
  </si>
  <si>
    <t>378365852.54634</t>
  </si>
  <si>
    <t>27245667.54634</t>
  </si>
  <si>
    <t>1.1.3.1.1.1.3.58.4</t>
  </si>
  <si>
    <t>378365852.739258</t>
  </si>
  <si>
    <t>27245667.739258</t>
  </si>
  <si>
    <t>1.1.3.1.1.1.3.59</t>
  </si>
  <si>
    <t>1.1.3.1.1.1.3.59.1</t>
  </si>
  <si>
    <t>378365853.739258</t>
  </si>
  <si>
    <t>27245668.739258</t>
  </si>
  <si>
    <t>1.1.3.1.1.1.3.59.2</t>
  </si>
  <si>
    <t>378365853.54634</t>
  </si>
  <si>
    <t>27245668.54634</t>
  </si>
  <si>
    <t>1.1.3.1.1.1.3.59.3</t>
  </si>
  <si>
    <t>378365853.54693</t>
  </si>
  <si>
    <t>27245668.54693</t>
  </si>
  <si>
    <t>1.1.3.1.1.1.3.59.4</t>
  </si>
  <si>
    <t>378365853.54637</t>
  </si>
  <si>
    <t>27245668.54637</t>
  </si>
  <si>
    <t>1.1.3.1.1.1.3.60</t>
  </si>
  <si>
    <t>1.1.3.1.1.1.3.60.1</t>
  </si>
  <si>
    <t>378365854.54637</t>
  </si>
  <si>
    <t>27245669.54637</t>
  </si>
  <si>
    <t>1.1.3.1.1.1.3.60.2</t>
  </si>
  <si>
    <t>378365854.54693</t>
  </si>
  <si>
    <t>27245669.54693</t>
  </si>
  <si>
    <t>1.1.3.1.1.1.3.60.3</t>
  </si>
  <si>
    <t>378365854.54634</t>
  </si>
  <si>
    <t>27245669.54634</t>
  </si>
  <si>
    <t>1.1.3.1.1.1.3.60.4</t>
  </si>
  <si>
    <t>378365854.739258</t>
  </si>
  <si>
    <t>27245669.739258</t>
  </si>
  <si>
    <t>1.1.3.1.1.1.3.61</t>
  </si>
  <si>
    <t>1.1.3.1.1.1.3.61.1</t>
  </si>
  <si>
    <t>378365855.739258</t>
  </si>
  <si>
    <t>27245670.739258</t>
  </si>
  <si>
    <t>1.1.3.1.1.1.3.61.2</t>
  </si>
  <si>
    <t>378365855.54634</t>
  </si>
  <si>
    <t>27245670.54634</t>
  </si>
  <si>
    <t>1.1.3.1.1.1.3.61.3</t>
  </si>
  <si>
    <t>378365855.54693</t>
  </si>
  <si>
    <t>27245670.54693</t>
  </si>
  <si>
    <t>1.1.3.1.1.1.3.61.4</t>
  </si>
  <si>
    <t>378365855.54637</t>
  </si>
  <si>
    <t>27245670.54637</t>
  </si>
  <si>
    <t>1.1.3.1.1.1.3.62</t>
  </si>
  <si>
    <t>1, 2, 3 этажи. Тип: КР-1</t>
  </si>
  <si>
    <t>1.1.3.1.1.1.3.62._</t>
  </si>
  <si>
    <t>1.1.3.1.1.1.3.62.1</t>
  </si>
  <si>
    <t>378365856.54637</t>
  </si>
  <si>
    <t>27245769.54637</t>
  </si>
  <si>
    <t>1.1.3.1.1.1.3.62.1._</t>
  </si>
  <si>
    <t>315889960.54637</t>
  </si>
  <si>
    <t>1.1.3.1.1.1.3.62.2</t>
  </si>
  <si>
    <t>Керамогранит Грани Таганая моноколор, арт. GT100, цвет бежевый, размер 600*600 мм ,толщина 10мм, матовый.</t>
  </si>
  <si>
    <t>378365856.54693</t>
  </si>
  <si>
    <t>27245769.54693</t>
  </si>
  <si>
    <t>1.1.3.1.1.1.3.62.2._</t>
  </si>
  <si>
    <t>315889960.54693</t>
  </si>
  <si>
    <t>1.1.3.1.1.1.3.62.3</t>
  </si>
  <si>
    <t>378365856.54634</t>
  </si>
  <si>
    <t>27245769.54634</t>
  </si>
  <si>
    <t>1.1.3.1.1.1.3.62.3._</t>
  </si>
  <si>
    <t>315889960.54634</t>
  </si>
  <si>
    <t>1.1.3.1.1.1.3.62.4</t>
  </si>
  <si>
    <t>378365856.739258</t>
  </si>
  <si>
    <t>27245769.739258</t>
  </si>
  <si>
    <t>1.1.3.1.1.1.3.62.4._</t>
  </si>
  <si>
    <t>315889960.739258</t>
  </si>
  <si>
    <t>1.1.3.1.1.1.3.63</t>
  </si>
  <si>
    <t>1, 2, 3 этажи. Тип: КР-2</t>
  </si>
  <si>
    <t>1.1.3.1.1.1.3.63.1</t>
  </si>
  <si>
    <t>378365857.739258</t>
  </si>
  <si>
    <t>27245774.739258</t>
  </si>
  <si>
    <t>1.1.3.1.1.1.3.63.2</t>
  </si>
  <si>
    <t>378365857.54634</t>
  </si>
  <si>
    <t>27245774.54634</t>
  </si>
  <si>
    <t>1.1.3.1.1.1.3.63.3</t>
  </si>
  <si>
    <t>Керамогранит Грани Таганая, арт. GT061М, размер 600x600x10мм, Янтарь матовый.</t>
  </si>
  <si>
    <t>378365857.54693</t>
  </si>
  <si>
    <t>27245774.54693</t>
  </si>
  <si>
    <t>1.1.3.1.1.1.3.63.4</t>
  </si>
  <si>
    <t>378365857.54637</t>
  </si>
  <si>
    <t>27245774.54637</t>
  </si>
  <si>
    <t>1.1.3.1.1.1.3.64</t>
  </si>
  <si>
    <t>1, 2, 3 этажи. Тип: КР-3</t>
  </si>
  <si>
    <t>1.1.3.1.1.1.3.64._</t>
  </si>
  <si>
    <t>1.1.3.1.1.1.3.64.1</t>
  </si>
  <si>
    <t>378365858.54637</t>
  </si>
  <si>
    <t>27245775.54637</t>
  </si>
  <si>
    <t>1.1.3.1.1.1.3.64.1._</t>
  </si>
  <si>
    <t>315889962.54637</t>
  </si>
  <si>
    <t>1.1.3.1.1.1.3.64.2</t>
  </si>
  <si>
    <t>Керамогранит Грани Таганая Профи, арт. GT009М, цвет светло-серый, размер 600*600ммм, толщина 10мм, матовый.</t>
  </si>
  <si>
    <t>378365858.54693</t>
  </si>
  <si>
    <t>27245775.54693</t>
  </si>
  <si>
    <t>1.1.3.1.1.1.3.64.2._</t>
  </si>
  <si>
    <t>315889962.54693</t>
  </si>
  <si>
    <t>1.1.3.1.1.1.3.64.3</t>
  </si>
  <si>
    <t>378365858.54634</t>
  </si>
  <si>
    <t>27245775.54634</t>
  </si>
  <si>
    <t>1.1.3.1.1.1.3.64.3._</t>
  </si>
  <si>
    <t>315889962.54634</t>
  </si>
  <si>
    <t>1.1.3.1.1.1.3.64.4</t>
  </si>
  <si>
    <t>378365858.739258</t>
  </si>
  <si>
    <t>27245775.739258</t>
  </si>
  <si>
    <t>1.1.3.1.1.1.3.64.4._</t>
  </si>
  <si>
    <t>315889962.739258</t>
  </si>
  <si>
    <t>1.1.3.1.1.1.3.65</t>
  </si>
  <si>
    <t>1, 2, 3 этажи. Тип: КР-4</t>
  </si>
  <si>
    <t>1.1.3.1.1.1.3.65.1</t>
  </si>
  <si>
    <t>378365859.739258</t>
  </si>
  <si>
    <t>27245776.739258</t>
  </si>
  <si>
    <t>1.1.3.1.1.1.3.65.2</t>
  </si>
  <si>
    <t>378365859.54634</t>
  </si>
  <si>
    <t>27245776.54634</t>
  </si>
  <si>
    <t>1.1.3.1.1.1.3.65.3</t>
  </si>
  <si>
    <t>Керамогранит Грани Таганая Профи, арт. GT085М, цвет голубой, размер 600*600 мм, толщина 10мм, матовый.</t>
  </si>
  <si>
    <t>378365859.54693</t>
  </si>
  <si>
    <t>27245776.54693</t>
  </si>
  <si>
    <t>1.1.3.1.1.1.3.65.4</t>
  </si>
  <si>
    <t>378365859.54637</t>
  </si>
  <si>
    <t>27245776.54637</t>
  </si>
  <si>
    <t>1.1.3.1.1.1.3.66</t>
  </si>
  <si>
    <t>1, 2, 3 этажи. Тип: КР-10</t>
  </si>
  <si>
    <t>1.1.3.1.1.1.3.66.1</t>
  </si>
  <si>
    <t>378365860.54637</t>
  </si>
  <si>
    <t>27245773.54637</t>
  </si>
  <si>
    <t>1.1.3.1.1.1.3.66.2</t>
  </si>
  <si>
    <t>Керамогранита Kerama Marazzi Мирабо, арт. DD638320R, цвет серый светлый, размер 600*600 мм, толщина 9мм.</t>
  </si>
  <si>
    <t>378365860.54693</t>
  </si>
  <si>
    <t>27245773.54693</t>
  </si>
  <si>
    <t>1.1.3.1.1.1.3.66.3</t>
  </si>
  <si>
    <t>378365860.54634</t>
  </si>
  <si>
    <t>27245773.54634</t>
  </si>
  <si>
    <t>1.1.3.1.1.1.3.66.4</t>
  </si>
  <si>
    <t>378365860.739258</t>
  </si>
  <si>
    <t>27245773.739258</t>
  </si>
  <si>
    <t>1.1.3.1.1.1.3.67</t>
  </si>
  <si>
    <t>1, 2, 3 этажи. Тип: КР-1.1, Площадки лестниц</t>
  </si>
  <si>
    <t>1.1.3.1.1.1.3.67.1</t>
  </si>
  <si>
    <t>378365861.739258</t>
  </si>
  <si>
    <t>27245770.739258</t>
  </si>
  <si>
    <t>1.1.3.1.1.1.3.67.2</t>
  </si>
  <si>
    <t>378365861.54634</t>
  </si>
  <si>
    <t>27245770.54634</t>
  </si>
  <si>
    <t>1.1.3.1.1.1.3.67.3</t>
  </si>
  <si>
    <t>Площадка: Керамогранита Kerama Marazzi Мирабо, арт. DD638320R, цвет серый светлый, размер 600*600 мм, толщина 9мм.</t>
  </si>
  <si>
    <t>378365861.54693</t>
  </si>
  <si>
    <t>27245770.54693</t>
  </si>
  <si>
    <t>1.1.3.1.1.1.3.67.4</t>
  </si>
  <si>
    <t>378365861.54637</t>
  </si>
  <si>
    <t>27245770.54637</t>
  </si>
  <si>
    <t>1.1.3.1.1.1.4</t>
  </si>
  <si>
    <t>6.3.1.5.1.4</t>
  </si>
  <si>
    <t>Приямки, системы грязезащиты</t>
  </si>
  <si>
    <t>1.1.3.1.1.1.4.1</t>
  </si>
  <si>
    <t>6.3.1.5.1.4.1.1</t>
  </si>
  <si>
    <t>Укладка систем грязезащиты на пол</t>
  </si>
  <si>
    <t>24d94b44-d345-4644-8c8c-8701a2ebc89e</t>
  </si>
  <si>
    <t>010124f9-1c79-4884-b200-84a0e7f1c696</t>
  </si>
  <si>
    <t>1.1.3.1.1.1.4.1.1</t>
  </si>
  <si>
    <t>Грязезащитное покрытие_ / Бразис Маркет</t>
  </si>
  <si>
    <t>378365719.55025</t>
  </si>
  <si>
    <t>27245597.55025</t>
  </si>
  <si>
    <t>57dc3537-6205-4c52-81a1-668e49ba6dd9</t>
  </si>
  <si>
    <t>1.1.3.1.1.1.4.2</t>
  </si>
  <si>
    <t>1 этаж. Тип: ГР-1</t>
  </si>
  <si>
    <t>1.1.3.1.1.1.4.2._</t>
  </si>
  <si>
    <t>1.1.3.1.1.1.4.2.1</t>
  </si>
  <si>
    <t>Входная решетка БРАЗИС стандарт, ЩЕТКА-ТЕКСТИЛЬ-скребок Y 1м2, текстиль коричневый - высота решетки 20 мм, скребок узкий 2 зубца</t>
  </si>
  <si>
    <t>378365862.55025</t>
  </si>
  <si>
    <t>27245728.55025</t>
  </si>
  <si>
    <t>1.1.3.1.1.1.4.2.1._</t>
  </si>
  <si>
    <t>315889969.55025</t>
  </si>
  <si>
    <t>1.1.3.1.1.1.4.3</t>
  </si>
  <si>
    <t>АРОР "ЧИСТОВЫЕ отделочные работы" от 19.02.2026. Гр-1. Входная решетка БРАЗИС стандарт, ЩЕТКА-ТЕКСТИЛЬ-скребок Y 1 м2, текстиль коричневый - высота решетки 20 мм, скребок узкий 2 зубца</t>
  </si>
  <si>
    <t>1.1.3.1.1.1.4.3.1</t>
  </si>
  <si>
    <t>Входная решетка БРАЗИС стандарт, ЩЕТКА-ТЕКСТИЛЬ-скребок Y 1 м2, текстиль коричневый - высота решетки 20 мм, скребок узкий 2 зубца</t>
  </si>
  <si>
    <t>378365863.55025</t>
  </si>
  <si>
    <t>29386785.55025</t>
  </si>
  <si>
    <t>1.1.3.1.1.2</t>
  </si>
  <si>
    <t>6.3.1.5.2</t>
  </si>
  <si>
    <t>Стены</t>
  </si>
  <si>
    <t>1.1.3.1.1.2.1</t>
  </si>
  <si>
    <t>6.3.1.5.2.1</t>
  </si>
  <si>
    <t>Черновые работы по поверхности стен</t>
  </si>
  <si>
    <t>1.1.3.1.1.2.1.1</t>
  </si>
  <si>
    <t>6.3.1.5.2.1.3.1</t>
  </si>
  <si>
    <t>Штукатурка внутренних стен по утеплителю по стеклотканевой сетке / толщ. до 10мм</t>
  </si>
  <si>
    <t>АРОР № СТ-МФ-1 от 08.05.2026, п.96. Стены тамбуров по утеплителю и пом. 1.51 (загрузочная). Базовый армированный штукатурный слой - клеевой состав с армирующей стеклосеткой 10 мм (сетка втапливается в слой смеси, требуется дополнительный финишный слой). ОСНОВИТ КАВЕРПЛИКС TC117. Сетка стеклотканевая усиленная 10ммх10мм 115г/м2 (ПР) X-Glass Pro.</t>
  </si>
  <si>
    <t>6bc17dc5-cada-440f-90ee-407d79abee1b</t>
  </si>
  <si>
    <t>a52e4e4e-64fd-4e11-a9ba-5a48263efcca</t>
  </si>
  <si>
    <t>1.1.3.1.1.2.1.1.1</t>
  </si>
  <si>
    <t>Профиль маячковый_/ПМ6</t>
  </si>
  <si>
    <t>378365723.55029</t>
  </si>
  <si>
    <t>33612694.55029</t>
  </si>
  <si>
    <t>b3ba1810-316e-4118-90eb-ce29d5c83076</t>
  </si>
  <si>
    <t>1.1.3.1.1.2.1.1.2</t>
  </si>
  <si>
    <t>Сетка стеклотканевая 130г/м2, ячейка 10х10мм</t>
  </si>
  <si>
    <t>378365723.43669</t>
  </si>
  <si>
    <t>33612694.43669</t>
  </si>
  <si>
    <t>11f7cdf6-1c22-11e9-80e7-005056881952</t>
  </si>
  <si>
    <t>1.1.3.1.1.2.1.1.3</t>
  </si>
  <si>
    <t>Штукатурно-клеевая смесь_ / ОСНОВИТ КАВЕРПЛИКС TC117</t>
  </si>
  <si>
    <t>378365723.40154</t>
  </si>
  <si>
    <t>33612694.40154</t>
  </si>
  <si>
    <t>b8bd5dee-abe1-449a-86cb-ad78d55bddfd</t>
  </si>
  <si>
    <t>1.1.3.1.1.2.1.2</t>
  </si>
  <si>
    <t>6.3.1.5.2.1.5.1</t>
  </si>
  <si>
    <t>Устройство тепло-звукоизоляции стен / в 1 слой</t>
  </si>
  <si>
    <t>АРОР № СТ-МФ-1 от 08.05.2026, п.100. Пом: 1.01, 1.59, 1.63, 1,70. Минераловатный утеплитель  Rockwool венти баттс 100 мм.</t>
  </si>
  <si>
    <t>d905b69c-b571-4b66-bcba-d814715a7e4d</t>
  </si>
  <si>
    <t>7fe7d7a7-e0dc-4619-8320-6ce897ce3f8f</t>
  </si>
  <si>
    <t>1.1.3.1.1.2.1.2.1</t>
  </si>
  <si>
    <t>Дюбель д/изоляции IZL-T с термоголовкой_/10/160</t>
  </si>
  <si>
    <t>378365725.54843</t>
  </si>
  <si>
    <t>33612681.54843</t>
  </si>
  <si>
    <t>28b712db-e967-4d35-ae83-7bed3680e799</t>
  </si>
  <si>
    <t>1.1.3.1.1.2.1.2.2</t>
  </si>
  <si>
    <t>Плита минераловатная_ / Венти Баттс</t>
  </si>
  <si>
    <t>378365725.847080</t>
  </si>
  <si>
    <t>33612681.847080</t>
  </si>
  <si>
    <t>44b64a90-1876-4512-8402-4218c67bcb85</t>
  </si>
  <si>
    <t>1.1.3.1.1.2.1.3</t>
  </si>
  <si>
    <t>АРОР № СТ-МФ-1 от 08.05.2026, п.100. Пом: 1.51, 1.52. Минераловатный утеплитель  Rockwool венти баттс 50 мм.</t>
  </si>
  <si>
    <t>1.1.3.1.1.2.1.3.1</t>
  </si>
  <si>
    <t>378365864.847080</t>
  </si>
  <si>
    <t>33612682.847080</t>
  </si>
  <si>
    <t>1.1.3.1.1.2.1.3.2</t>
  </si>
  <si>
    <t>Дюбель д/изоляции IZL-T с термоголовкой_/10/90</t>
  </si>
  <si>
    <t>378365864.54839</t>
  </si>
  <si>
    <t>33612682.54839</t>
  </si>
  <si>
    <t>cff2ce71-e437-449a-bccc-bbed9a0767bd</t>
  </si>
  <si>
    <t>1.1.3.1.1.2.1.4</t>
  </si>
  <si>
    <t>6.3.1.5.2.1.6.1</t>
  </si>
  <si>
    <t>Заделка отверстий в стенах в местах прохода коммуникаций / до 150 см2</t>
  </si>
  <si>
    <t>6c686aa5-2fc0-465a-afa4-f4f578e5a06f</t>
  </si>
  <si>
    <t>02ad6415-f1a9-4a22-a93f-38e40f45143c</t>
  </si>
  <si>
    <t>1.1.3.1.1.2.1.4.1</t>
  </si>
  <si>
    <t>378365727.54611</t>
  </si>
  <si>
    <t>27245599.54611</t>
  </si>
  <si>
    <t>1.1.3.1.1.2.1.4.2</t>
  </si>
  <si>
    <t>Плита минераловатная_ / Урса П-30</t>
  </si>
  <si>
    <t>378365727.55187</t>
  </si>
  <si>
    <t>27245599.55187</t>
  </si>
  <si>
    <t>894f5253-bdda-4165-9d46-cff7ef723d43</t>
  </si>
  <si>
    <t>1.1.3.1.1.2.1.5</t>
  </si>
  <si>
    <t>Подвал, 1, 2, 3 этажи.</t>
  </si>
  <si>
    <t>1.1.3.1.1.2.1.5.1</t>
  </si>
  <si>
    <t>378365865.55187</t>
  </si>
  <si>
    <t>27245799.55187</t>
  </si>
  <si>
    <t>1.1.3.1.1.2.1.5.2</t>
  </si>
  <si>
    <t>378365865.54611</t>
  </si>
  <si>
    <t>27245799.54611</t>
  </si>
  <si>
    <t>1.1.3.1.1.2.1.6</t>
  </si>
  <si>
    <t>6.3.1.5.2.1.8.4</t>
  </si>
  <si>
    <t>Подготовка поверхности СКБ / стен / ГКЛ, ПГП / 2мм</t>
  </si>
  <si>
    <t>АРОР "ЧИСТОВЫЕ отделочные работы" от 19.02.2026. Шпаклевка стен по зашивкам под окраску гипсовая базовая. WD5, WD6, WD8, WD10, WD11, WD12, WD13.</t>
  </si>
  <si>
    <t>fa1c67dc-3027-4791-83d8-da340ce63151</t>
  </si>
  <si>
    <t>207d32dd-c8b8-468d-95bb-104bba9e15df</t>
  </si>
  <si>
    <t>1.1.3.1.1.2.1.6.1</t>
  </si>
  <si>
    <t>378365729.54634</t>
  </si>
  <si>
    <t>33559734.54634</t>
  </si>
  <si>
    <t>1.1.3.1.1.2.1.6.2</t>
  </si>
  <si>
    <t>Уголок малярный_/перфорированный/25*25*3000мм</t>
  </si>
  <si>
    <t>378365729.55026</t>
  </si>
  <si>
    <t>33559734.55026</t>
  </si>
  <si>
    <t>480f9c46-4853-47e1-ac30-340d72ef0430</t>
  </si>
  <si>
    <t>1.1.3.1.1.2.1.6.3</t>
  </si>
  <si>
    <t>Шпатлевка гипсовая_ / белая / Унифицированная по ПИК-СТАНДАРТ, 30кг</t>
  </si>
  <si>
    <t>378365729.54622</t>
  </si>
  <si>
    <t>33559734.54622</t>
  </si>
  <si>
    <t>c5ed9089-be55-4be8-8db3-0f286a2dbba5</t>
  </si>
  <si>
    <t>1.1.3.1.1.2.1.7</t>
  </si>
  <si>
    <t>АРОР "ЧИСТОВЫЕ отделочные работы" от 19.02.2026. Шпаклевка стен по зашивкам под окраску гипсовая финишная. WD5, WD6, WD8, WD10, WD11, WD12, WD13.</t>
  </si>
  <si>
    <t>1.1.3.1.1.2.1.7.1</t>
  </si>
  <si>
    <t>Шпаклевка гипсовая Старатели финишная</t>
  </si>
  <si>
    <t>378365866.54622</t>
  </si>
  <si>
    <t>33559735.54622</t>
  </si>
  <si>
    <t>1.1.3.1.1.2.1.7.2</t>
  </si>
  <si>
    <t>378365866.54634</t>
  </si>
  <si>
    <t>33559735.54634</t>
  </si>
  <si>
    <t>1.1.3.1.1.2.1.8</t>
  </si>
  <si>
    <t>АРОР "ЧИСТОВЫЕ отделочные работы" от 19.02.2026. Шпаклевка люков ревизионных под окраску гипсовая базовая</t>
  </si>
  <si>
    <t>1.1.3.1.1.2.1.8.1</t>
  </si>
  <si>
    <t>378365867.54634</t>
  </si>
  <si>
    <t>33559732.54634</t>
  </si>
  <si>
    <t>1.1.3.1.1.2.1.8.2</t>
  </si>
  <si>
    <t>378365867.55026</t>
  </si>
  <si>
    <t>33559732.55026</t>
  </si>
  <si>
    <t>1.1.3.1.1.2.1.8.3</t>
  </si>
  <si>
    <t>378365867.54622</t>
  </si>
  <si>
    <t>33559732.54622</t>
  </si>
  <si>
    <t>1.1.3.1.1.2.1.9</t>
  </si>
  <si>
    <t>АРОР "ЧИСТОВЫЕ отделочные работы" от 19.02.2026. Шпаклевка люков ревизионных под окраску гипсовая финишная</t>
  </si>
  <si>
    <t>1.1.3.1.1.2.1.9.1</t>
  </si>
  <si>
    <t>378365868.54622</t>
  </si>
  <si>
    <t>33559733.54622</t>
  </si>
  <si>
    <t>1.1.3.1.1.2.1.9.2</t>
  </si>
  <si>
    <t>378365868.54634</t>
  </si>
  <si>
    <t>33559733.54634</t>
  </si>
  <si>
    <t>1.1.3.1.1.2.1.10</t>
  </si>
  <si>
    <t>6.3.1.5.2.1.8.5</t>
  </si>
  <si>
    <t>Подготовка поверхности СКБ / стен / по штукатурке / 2мм</t>
  </si>
  <si>
    <t>АРОР № СТ-МФ-1 от 08.05.2026, п.107. Подвал. Грунтовка, шпатлевка на цементной основе стен, колонн и простенков шириной до 500 мм. Базовый слой 2 мм</t>
  </si>
  <si>
    <t>2d82ee91-3b80-41a0-9d47-bde670b317cb</t>
  </si>
  <si>
    <t>235f7698-b192-4ccd-97e9-3a61b0165ad1</t>
  </si>
  <si>
    <t>1.1.3.1.1.2.1.10.1</t>
  </si>
  <si>
    <t>378365730.54634</t>
  </si>
  <si>
    <t>29241740.54634</t>
  </si>
  <si>
    <t>1.1.3.1.1.2.1.10.2</t>
  </si>
  <si>
    <t>Уголок малярный_ / L=3м /25х25 мм</t>
  </si>
  <si>
    <t>378365730.18405</t>
  </si>
  <si>
    <t>29241740.18405</t>
  </si>
  <si>
    <t>6aa8b3b9-7634-40f9-a5c9-a021ce35f715</t>
  </si>
  <si>
    <t>1.1.3.1.1.2.1.10.3</t>
  </si>
  <si>
    <t>Шпатлевка цементная</t>
  </si>
  <si>
    <t>378365730.1272014</t>
  </si>
  <si>
    <t>29241740.1272014</t>
  </si>
  <si>
    <t>515f7d43-39e1-4366-a9d9-2be3d410ca9d</t>
  </si>
  <si>
    <t>1.1.3.1.1.2.1.11</t>
  </si>
  <si>
    <t>АРОР № СТ-МФ-1 от 08.05.2026, п.109. Подвал. Грунтовка, шпатлевка на цементной основе стен, колонн и простенков шириной до 500 мм. Финишный слой 2 мм</t>
  </si>
  <si>
    <t>1.1.3.1.1.2.1.11.1</t>
  </si>
  <si>
    <t>378365869.1272014</t>
  </si>
  <si>
    <t>29241741.1272014</t>
  </si>
  <si>
    <t>1.1.3.1.1.2.1.11.2</t>
  </si>
  <si>
    <t>378365869.54634</t>
  </si>
  <si>
    <t>29241741.54634</t>
  </si>
  <si>
    <t>1.1.3.1.1.2.1.12</t>
  </si>
  <si>
    <t>АРОР № СТ-МФ-1 от 08.05.2026, п.111. 1-й, 2-й и 3-й этаж стены, колонны и простенки шириной до 500 мм. Грунтовка, шпатлевка на гипсовой основе. Базовый слой 2 мм.</t>
  </si>
  <si>
    <t>1.1.3.1.1.2.1.12.1</t>
  </si>
  <si>
    <t>378365870.54634</t>
  </si>
  <si>
    <t>29241736.54634</t>
  </si>
  <si>
    <t>1.1.3.1.1.2.1.12.2</t>
  </si>
  <si>
    <t>378365870.18405</t>
  </si>
  <si>
    <t>29241736.18405</t>
  </si>
  <si>
    <t>1.1.3.1.1.2.1.12.3</t>
  </si>
  <si>
    <t>378365870.54621</t>
  </si>
  <si>
    <t>29241736.54621</t>
  </si>
  <si>
    <t>b18a669c-55b9-4a3b-9bec-843efe930f3c</t>
  </si>
  <si>
    <t>1.1.3.1.1.2.1.13</t>
  </si>
  <si>
    <t>АРОР № СТ-МФ-1 от 08.05.2026, п.113. 1-й, 2-й и 3-й этаж стены, колонны и простенки шириной до 500 мм. Грунтовка, шпатлевка на гипсовой основе. Финишный слой 2 мм.</t>
  </si>
  <si>
    <t>1.1.3.1.1.2.1.13.1</t>
  </si>
  <si>
    <t>Шпатлевка финишная (Гипсовая) СТАРАТЕЛИ 20кг. РП № 065.РП от 02.12.2025 г.</t>
  </si>
  <si>
    <t>378365871.54621</t>
  </si>
  <si>
    <t>29241739.54621</t>
  </si>
  <si>
    <t>1.1.3.1.1.2.1.13.2</t>
  </si>
  <si>
    <t>378365871.54634</t>
  </si>
  <si>
    <t>29241739.54634</t>
  </si>
  <si>
    <t>1.1.3.1.1.2.1.14</t>
  </si>
  <si>
    <t>АРОР № СТ-МФ-1 от 08.05.2026, п.114. Шпаклевка технических ниш ЭОМ. Базовый слой.</t>
  </si>
  <si>
    <t>1.1.3.1.1.2.1.14.1</t>
  </si>
  <si>
    <t>378365872.54634</t>
  </si>
  <si>
    <t>29241737.54634</t>
  </si>
  <si>
    <t>1.1.3.1.1.2.1.14.2</t>
  </si>
  <si>
    <t>378365872.54621</t>
  </si>
  <si>
    <t>29241737.54621</t>
  </si>
  <si>
    <t>1.1.3.1.1.2.1.15</t>
  </si>
  <si>
    <t>АРОР № СТ-МФ-1 от 08.05.2026, п.115. Шпаклевка технических ниш ЭОМ. Финишный слой.</t>
  </si>
  <si>
    <t>1.1.3.1.1.2.1.15.1</t>
  </si>
  <si>
    <t>378365873.54621</t>
  </si>
  <si>
    <t>29242662.54621</t>
  </si>
  <si>
    <t>1.1.3.1.1.2.1.15.2</t>
  </si>
  <si>
    <t>378365873.54634</t>
  </si>
  <si>
    <t>29242662.54634</t>
  </si>
  <si>
    <t>1.1.3.1.1.2.1.16</t>
  </si>
  <si>
    <t>АРОР № СТ-МФ-1 от 08.05.2026, п.116. Зенитный фонарь и второй свет пом.2.008.  грунтовка, шпатлевка на гипсовой основе (до 2 мм) в 2 раза, (Базовый слой)</t>
  </si>
  <si>
    <t>1.1.3.1.1.2.1.16.1</t>
  </si>
  <si>
    <t>378365874.54634</t>
  </si>
  <si>
    <t>33689521.54634</t>
  </si>
  <si>
    <t>1.1.3.1.1.2.1.16.2</t>
  </si>
  <si>
    <t>378365874.18405</t>
  </si>
  <si>
    <t>33689521.18405</t>
  </si>
  <si>
    <t>1.1.3.1.1.2.1.16.3</t>
  </si>
  <si>
    <t>378365874.54621</t>
  </si>
  <si>
    <t>33689521.54621</t>
  </si>
  <si>
    <t>1.1.3.1.1.2.1.17</t>
  </si>
  <si>
    <t>АРОР № СТ-МФ-1 от 08.05.2026, п.117. Зенитный фонарь и второй свет пом.2.008.  грунтовка, шпатлевка на гипсовой основе (до 2 мм) в 2 раза, (Финишный слой)</t>
  </si>
  <si>
    <t>1.1.3.1.1.2.1.17.1</t>
  </si>
  <si>
    <t>378365875.54621</t>
  </si>
  <si>
    <t>33689522.54621</t>
  </si>
  <si>
    <t>1.1.3.1.1.2.1.17.2</t>
  </si>
  <si>
    <t>378365875.54634</t>
  </si>
  <si>
    <t>33689522.54634</t>
  </si>
  <si>
    <t>1.1.3.1.1.2.1.18</t>
  </si>
  <si>
    <t>6.3.1.5.2.1.10.2</t>
  </si>
  <si>
    <t>Штукатурка стен цементным, цементно-песчаным раствором с предварительной огрунтовкой / толщ. от 21 до 40 мм / высотой до 4 метров</t>
  </si>
  <si>
    <t>АРОР № СТ-МФ-1 от 08.05.2026, п.79. Цементная штукатурка стен толщиной 20 мм. Грунт глубокого проникновения. За исключением слицовки. 1-3 этажи + Подвал</t>
  </si>
  <si>
    <t>e4f57127-f115-40dc-b6d0-d9a56d151517</t>
  </si>
  <si>
    <t>acc164cf-7b33-4903-b102-0aeda99aeeb4</t>
  </si>
  <si>
    <t>1.1.3.1.1.2.1.18.1</t>
  </si>
  <si>
    <t>378365732.54634</t>
  </si>
  <si>
    <t>33612685.54634</t>
  </si>
  <si>
    <t>1.1.3.1.1.2.1.18.2</t>
  </si>
  <si>
    <t>378365732.55029</t>
  </si>
  <si>
    <t>33612685.55029</t>
  </si>
  <si>
    <t>1.1.3.1.1.2.1.18.3</t>
  </si>
  <si>
    <t>Штукатурка цементная</t>
  </si>
  <si>
    <t>378365732.726518</t>
  </si>
  <si>
    <t>33612685.726518</t>
  </si>
  <si>
    <t>6340f993-804d-456a-a0be-3b2094bd37f9</t>
  </si>
  <si>
    <t>1.1.3.1.1.2.1.19</t>
  </si>
  <si>
    <t>6.3.1.5.2.1.12.2</t>
  </si>
  <si>
    <t>Штукатурка стен гипсовыми смесями с предварительной огрунтовкой СКБ / толщ. от 21 до 40 мм / высотой от 4,01 до 8 метров</t>
  </si>
  <si>
    <t>АРОР № СТ-МФ-1 от 08.05.2026, п.80. Гипсовая штукатурка стен по бетону толщиной 20 мм. Бетонконтакт. За исключением объема штукатурки выше 4,0 м. и слицовки. 1-3 этажи</t>
  </si>
  <si>
    <t>e97400ea-ba91-4266-8e4d-399c9b83bcf7</t>
  </si>
  <si>
    <t>635cc207-b262-46f6-8a6a-9126054e7be7</t>
  </si>
  <si>
    <t>1.1.3.1.1.2.1.19.1</t>
  </si>
  <si>
    <t>Грунтовка БЕТОН-КОНТАКТ_/</t>
  </si>
  <si>
    <t>378365734.54633</t>
  </si>
  <si>
    <t>29241732.54633</t>
  </si>
  <si>
    <t>8682c7d7-b370-46ef-9c4b-39309f9aa3e8</t>
  </si>
  <si>
    <t>1.1.3.1.1.2.1.19.2</t>
  </si>
  <si>
    <t>378365734.55029</t>
  </si>
  <si>
    <t>29241732.55029</t>
  </si>
  <si>
    <t>1.1.3.1.1.2.1.19.3</t>
  </si>
  <si>
    <t>Штукатурка гипсовая_ / Унифицированная по ПИК-СТАНДАРТ, 30кг</t>
  </si>
  <si>
    <t>378365734.54616</t>
  </si>
  <si>
    <t>29241732.54616</t>
  </si>
  <si>
    <t>b059108e-66ce-4a56-9765-c924e4c0b8b7</t>
  </si>
  <si>
    <t>1.1.3.1.1.2.1.20</t>
  </si>
  <si>
    <t>АРОР № СТ-МФ-1 от 08.05.2026, п.82. Гипсовая штукатурка стен по кирпичу, газоблоку и ПГП толщиной до 20мм в технических нишах ЭОМ.</t>
  </si>
  <si>
    <t>1.1.3.1.1.2.1.20.1</t>
  </si>
  <si>
    <t>378365876.54616</t>
  </si>
  <si>
    <t>29241733.54616</t>
  </si>
  <si>
    <t>1.1.3.1.1.2.1.20.2</t>
  </si>
  <si>
    <t>378365876.55029</t>
  </si>
  <si>
    <t>29241733.55029</t>
  </si>
  <si>
    <t>1.1.3.1.1.2.1.20.3</t>
  </si>
  <si>
    <t>378365876.54634</t>
  </si>
  <si>
    <t>29241733.54634</t>
  </si>
  <si>
    <t>1.1.3.1.1.2.1.21</t>
  </si>
  <si>
    <t>АРОР № СТ-МФ-1 от 08.05.2026, п.83. Гипсовая штукатурка стен по блоку, ПГП толщиной 20 мм. Грунт глубокого проникновения. За исключением объема штукатурки выше 4,0 м. и слицовки. 1-3 этажи</t>
  </si>
  <si>
    <t>1.1.3.1.1.2.1.21.1</t>
  </si>
  <si>
    <t>378365877.54634</t>
  </si>
  <si>
    <t>33612688.54634</t>
  </si>
  <si>
    <t>1.1.3.1.1.2.1.21.2</t>
  </si>
  <si>
    <t>378365877.55029</t>
  </si>
  <si>
    <t>33612688.55029</t>
  </si>
  <si>
    <t>1.1.3.1.1.2.1.21.3</t>
  </si>
  <si>
    <t>378365877.54616</t>
  </si>
  <si>
    <t>33612688.54616</t>
  </si>
  <si>
    <t>1.1.3.1.1.2.1.22</t>
  </si>
  <si>
    <t>АРОР № СТ-МФ-1 от 08.05.2026, п.84. Штукатурка стен по ПГП под облицовку плиткой и стен выше плитки толщиной 20 мм.</t>
  </si>
  <si>
    <t>1.1.3.1.1.2.1.22.1</t>
  </si>
  <si>
    <t>378365878.54616</t>
  </si>
  <si>
    <t>33612689.54616</t>
  </si>
  <si>
    <t>1.1.3.1.1.2.1.22.2</t>
  </si>
  <si>
    <t>378365878.55029</t>
  </si>
  <si>
    <t>33612689.55029</t>
  </si>
  <si>
    <t>1.1.3.1.1.2.1.22.3</t>
  </si>
  <si>
    <t>378365878.54634</t>
  </si>
  <si>
    <t>33612689.54634</t>
  </si>
  <si>
    <t>1.1.3.1.1.2.1.23</t>
  </si>
  <si>
    <t>АРОР № СТ-МФ-1 от 08.05.2026, п.88. Гипсовая штукатурка стен по бетону толщиной 20 мм. Бетонконтакт. Объем  штукатурки выше 4,0 м. 1-3 этажи</t>
  </si>
  <si>
    <t>1.1.3.1.1.2.1.23.1</t>
  </si>
  <si>
    <t>378365879.54633</t>
  </si>
  <si>
    <t>33612690.54633</t>
  </si>
  <si>
    <t>1.1.3.1.1.2.1.23.2</t>
  </si>
  <si>
    <t>378365879.55029</t>
  </si>
  <si>
    <t>33612690.55029</t>
  </si>
  <si>
    <t>1.1.3.1.1.2.1.23.3</t>
  </si>
  <si>
    <t>378365879.54616</t>
  </si>
  <si>
    <t>33612690.54616</t>
  </si>
  <si>
    <t>1.1.3.1.1.2.1.24</t>
  </si>
  <si>
    <t>АРОР № СТ-МФ-1 от 08.05.2026, п.89. Гипсовая штукатурка стен по блоку, ПГП толщиной 20 мм. Грунт глубокого проникновения. Объем  штукатурки выше 4,0 м. 1-3 этажи</t>
  </si>
  <si>
    <t>1.1.3.1.1.2.1.24.1</t>
  </si>
  <si>
    <t>378365880.54616</t>
  </si>
  <si>
    <t>33612691.54616</t>
  </si>
  <si>
    <t>1.1.3.1.1.2.1.24.2</t>
  </si>
  <si>
    <t>378365880.55029</t>
  </si>
  <si>
    <t>33612691.55029</t>
  </si>
  <si>
    <t>1.1.3.1.1.2.1.24.3</t>
  </si>
  <si>
    <t>378365880.54634</t>
  </si>
  <si>
    <t>33612691.54634</t>
  </si>
  <si>
    <t>1.1.3.1.1.2.1.25</t>
  </si>
  <si>
    <t>АРОР № СТ-МФ-1 от 08.05.2026, п.90. Гипсовая штукатурка стенок зенитного фонаря и второго света пом. 2.007 по бетону  средняя толщина 20 мм.</t>
  </si>
  <si>
    <t>1.1.3.1.1.2.1.25.1</t>
  </si>
  <si>
    <t>378365881.54633</t>
  </si>
  <si>
    <t>33612692.54633</t>
  </si>
  <si>
    <t>1.1.3.1.1.2.1.25.2</t>
  </si>
  <si>
    <t>378365881.55029</t>
  </si>
  <si>
    <t>33612692.55029</t>
  </si>
  <si>
    <t>1.1.3.1.1.2.1.25.3</t>
  </si>
  <si>
    <t>378365881.54616</t>
  </si>
  <si>
    <t>33612692.54616</t>
  </si>
  <si>
    <t>1.1.3.1.1.2.2</t>
  </si>
  <si>
    <t>6.3.1.5.2.2</t>
  </si>
  <si>
    <t>Чистовые работы по поверхности стен</t>
  </si>
  <si>
    <t>1.1.3.1.1.2.2.1</t>
  </si>
  <si>
    <t>6.3.1.5.2.2.5.1</t>
  </si>
  <si>
    <t>Монтаж стеновых панелей / МДФ</t>
  </si>
  <si>
    <t>b2326418-0853-41eb-bc43-46c8d1898110</t>
  </si>
  <si>
    <t>b8870282-1815-44c5-86df-97868dc667da</t>
  </si>
  <si>
    <t>1.1.3.1.1.2.2.1.1</t>
  </si>
  <si>
    <t>Панель МДФ  / Kronostar дуб натуральный / 250*2600*7мм</t>
  </si>
  <si>
    <t>378365737.1180659</t>
  </si>
  <si>
    <t>27245674.1180659</t>
  </si>
  <si>
    <t>7c186503-8940-4c22-94d5-7eda76509e63</t>
  </si>
  <si>
    <t>1.1.3.1.1.2.2.2</t>
  </si>
  <si>
    <t>1.1.3.1.1.2.2.2.1</t>
  </si>
  <si>
    <t>378365882.1180659</t>
  </si>
  <si>
    <t>27245675.1180659</t>
  </si>
  <si>
    <t>1.1.3.1.1.2.2.3</t>
  </si>
  <si>
    <t>1.1.3.1.1.2.2.3.1</t>
  </si>
  <si>
    <t>378365883.1180659</t>
  </si>
  <si>
    <t>27245676.1180659</t>
  </si>
  <si>
    <t>1.1.3.1.1.2.2.4</t>
  </si>
  <si>
    <t>1.1.3.1.1.2.2.4.1</t>
  </si>
  <si>
    <t>378365884.1180659</t>
  </si>
  <si>
    <t>27245678.1180659</t>
  </si>
  <si>
    <t>1.1.3.1.1.2.2.5</t>
  </si>
  <si>
    <t>1.1.3.1.1.2.2.5.1</t>
  </si>
  <si>
    <t>378365885.1180659</t>
  </si>
  <si>
    <t>27245679.1180659</t>
  </si>
  <si>
    <t>1.1.3.1.1.2.2.6</t>
  </si>
  <si>
    <t>1.1.3.1.1.2.2.6.1</t>
  </si>
  <si>
    <t>378365886.1180659</t>
  </si>
  <si>
    <t>27245681.1180659</t>
  </si>
  <si>
    <t>1.1.3.1.1.2.2.7</t>
  </si>
  <si>
    <t>1.1.3.1.1.2.2.7.1</t>
  </si>
  <si>
    <t>378365887.1180659</t>
  </si>
  <si>
    <t>27245683.1180659</t>
  </si>
  <si>
    <t>1.1.3.1.1.2.2.8</t>
  </si>
  <si>
    <t>1.1.3.1.1.2.2.8.1</t>
  </si>
  <si>
    <t>378365888.1180659</t>
  </si>
  <si>
    <t>27245684.1180659</t>
  </si>
  <si>
    <t>1.1.3.1.1.2.2.9</t>
  </si>
  <si>
    <t>1.1.3.1.1.2.2.9.1</t>
  </si>
  <si>
    <t>378365889.1180659</t>
  </si>
  <si>
    <t>27245685.1180659</t>
  </si>
  <si>
    <t>1.1.3.1.1.2.2.10</t>
  </si>
  <si>
    <t>1.1.3.1.1.2.2.10.1</t>
  </si>
  <si>
    <t>378365890.1180659</t>
  </si>
  <si>
    <t>27245686.1180659</t>
  </si>
  <si>
    <t>1.1.3.1.1.2.2.11</t>
  </si>
  <si>
    <t>1, 2, 3 этажи. Тип: FK7.1.</t>
  </si>
  <si>
    <t>1.1.3.1.1.2.2.11._</t>
  </si>
  <si>
    <t>1.1.3.1.1.2.2.11.1</t>
  </si>
  <si>
    <t>378365891.1180659</t>
  </si>
  <si>
    <t>27245757.1180659</t>
  </si>
  <si>
    <t>1.1.3.1.1.2.2.11.1._</t>
  </si>
  <si>
    <t>315889987.1180659</t>
  </si>
  <si>
    <t>1.1.3.1.1.2.2.12</t>
  </si>
  <si>
    <t>1, 2, этажи. Тип: FK1.1</t>
  </si>
  <si>
    <t>1.1.3.1.1.2.2.12._</t>
  </si>
  <si>
    <t>1.1.3.1.1.2.2.12.1</t>
  </si>
  <si>
    <t>378365892.1180659</t>
  </si>
  <si>
    <t>27245794.1180659</t>
  </si>
  <si>
    <t>1.1.3.1.1.2.2.12.1._</t>
  </si>
  <si>
    <t>315889988.1180659</t>
  </si>
  <si>
    <t>1.1.3.1.1.2.2.13</t>
  </si>
  <si>
    <t>1, 2, 3 этажи. Тип: FK7.2.</t>
  </si>
  <si>
    <t>1.1.3.1.1.2.2.13._</t>
  </si>
  <si>
    <t>1.1.3.1.1.2.2.13.1</t>
  </si>
  <si>
    <t>378365893.1180659</t>
  </si>
  <si>
    <t>27245758.1180659</t>
  </si>
  <si>
    <t>1.1.3.1.1.2.2.13.1._</t>
  </si>
  <si>
    <t>315889989.1180659</t>
  </si>
  <si>
    <t>1.1.3.1.1.2.2.14</t>
  </si>
  <si>
    <t>2, 3 этажи. Тип: FK28</t>
  </si>
  <si>
    <t>1.1.3.1.1.2.2.14._</t>
  </si>
  <si>
    <t>1.1.3.1.1.2.2.14.1</t>
  </si>
  <si>
    <t>378365894.1180659</t>
  </si>
  <si>
    <t>27245795.1180659</t>
  </si>
  <si>
    <t>1.1.3.1.1.2.2.14.1._</t>
  </si>
  <si>
    <t>315889990.1180659</t>
  </si>
  <si>
    <t>1.1.3.1.1.2.2.15</t>
  </si>
  <si>
    <t>1 этаж. Тип: FK25</t>
  </si>
  <si>
    <t>1.1.3.1.1.2.2.15._</t>
  </si>
  <si>
    <t>1.1.3.1.1.2.2.15.1</t>
  </si>
  <si>
    <t>378365895.1180659</t>
  </si>
  <si>
    <t>27245726.1180659</t>
  </si>
  <si>
    <t>1.1.3.1.1.2.2.15.1._</t>
  </si>
  <si>
    <t>315889991.1180659</t>
  </si>
  <si>
    <t>1.1.3.1.1.2.2.16</t>
  </si>
  <si>
    <t>1, 2, 3 этажи. Тип: FK2.1. Покраска Gutver Prometeks RAL 6019 (бело-зеленый) - Матовая краска для стен или аналог. Класс пожарной опасности: КМ0</t>
  </si>
  <si>
    <t>1.1.3.1.1.2.2.16._</t>
  </si>
  <si>
    <t>1.1.3.1.1.2.2.16.1</t>
  </si>
  <si>
    <t>378365896.1180659</t>
  </si>
  <si>
    <t>27245752.1180659</t>
  </si>
  <si>
    <t>1.1.3.1.1.2.2.16.1._</t>
  </si>
  <si>
    <t>315889992.1180659</t>
  </si>
  <si>
    <t>1.1.3.1.1.2.2.17</t>
  </si>
  <si>
    <t>1, 2, 3 этажи. Тип: FK6. Покраска грифельная краска Siberia (черный) - Матовая краска для стен или аналог. Класс пожарной опасности: КМ0</t>
  </si>
  <si>
    <t>1.1.3.1.1.2.2.17.1</t>
  </si>
  <si>
    <t>378365897.1180659</t>
  </si>
  <si>
    <t>27245756.1180659</t>
  </si>
  <si>
    <t>1.1.3.1.1.2.2.18</t>
  </si>
  <si>
    <t>1.1.3.1.1.2.2.18.1</t>
  </si>
  <si>
    <t>378365898.1180659</t>
  </si>
  <si>
    <t>27245687.1180659</t>
  </si>
  <si>
    <t>1.1.3.1.1.2.2.19</t>
  </si>
  <si>
    <t>6.3.1.5.2.2.5.2</t>
  </si>
  <si>
    <t>Монтаж стеновых панелей / ПВХ</t>
  </si>
  <si>
    <t>ceaf9f3c-cc6f-438d-b04a-fee052df879a</t>
  </si>
  <si>
    <t>cc38b2b0-78ba-4425-95a0-d4c1d50bec1c</t>
  </si>
  <si>
    <t>1.1.3.1.1.2.2.19.1</t>
  </si>
  <si>
    <t xml:space="preserve">Панель ПВХ / 2700x375x5 </t>
  </si>
  <si>
    <t>378365738.1504881</t>
  </si>
  <si>
    <t>27245696.1504881</t>
  </si>
  <si>
    <t>a14c45c3-3ac5-4910-86d8-36d4d1fb8b3f</t>
  </si>
  <si>
    <t>1.1.3.1.1.2.2.20</t>
  </si>
  <si>
    <t>1, 2, 3 этажи. Тип: WD1. Боковые стены ММП: Каркас из профилей ПН/ПП/ПС, профильной трубы, в ячейки профиля укладываются панели Шуманет Эко 1250х600х50мм. Каркас для акустических панелей (смотри на плане отделки). Толщина подсистемы 53мм.</t>
  </si>
  <si>
    <t>1.1.3.1.1.2.2.20._</t>
  </si>
  <si>
    <t>1, 2, 3 этажи. Тип: WD1. Боковые стены ММП: Обрешетка из гипсокартонного профиля, в ячейки профиля укладываются плиты типа Шуманет Эко (или аналог) толщиной 100мм. к гипсокартонному профилю крепятся листы из негорючих неперфорированных акустических листов на стекломагнезита САУНДЛАЙН-АКУСТИКА НГ или листов ГКЛ Aku-Line Pro (Аку-Лайн Про либо аналог).</t>
  </si>
  <si>
    <t>1.1.3.1.1.2.2.20.1</t>
  </si>
  <si>
    <t>"Акустические листы САУНДЛАЙН-Акустика НГ 1200х2400
Подвес прямой
Профиль омега-образный 3 м
Профиль-заглушка 3 м
Одноуровневый соединитель
Профиль L–образный 3 м
Профиль F–образный 3 м (учитывается в конструкциях при монтаже панелей с наличием углов)
Профиль Gyproc Стандарт ППН 28х27
Профиль Gyproc Стандарт ПП 60х27
Анкер-клин 6х40
Саморез ПШО 4,2х25
Шуруп LN 3.5х11
Дюбель для теплоизоляции
Акуфон lnside
Базальтовая ткань</t>
  </si>
  <si>
    <t>378365899.1504881</t>
  </si>
  <si>
    <t>27245764.1504881</t>
  </si>
  <si>
    <t>1.1.3.1.1.2.2.20.1._</t>
  </si>
  <si>
    <t>315889996.1504881</t>
  </si>
  <si>
    <t>1.1.3.1.1.2.2.21</t>
  </si>
  <si>
    <t>6.3.1.5.2.2.8.1</t>
  </si>
  <si>
    <t>Лакокрасочные работы СКБ / окраска стен / в 2 слоя</t>
  </si>
  <si>
    <t>4c24ca93-b856-4913-a3fe-bc768660074c</t>
  </si>
  <si>
    <t>923030ab-0b8a-4717-9906-e76b6d6d03d6</t>
  </si>
  <si>
    <t>1.1.3.1.1.2.2.21.1</t>
  </si>
  <si>
    <t>Краска водно-дисперсионная Tikkurila_ / RAL 9003 / PROF EURO 20</t>
  </si>
  <si>
    <t>378365740.758318</t>
  </si>
  <si>
    <t>27245646.758318</t>
  </si>
  <si>
    <t>585530fd-0de5-4292-bc70-8f8ebd68eca5</t>
  </si>
  <si>
    <t>1.1.3.1.1.2.2.21.2</t>
  </si>
  <si>
    <t>378365740.54634</t>
  </si>
  <si>
    <t>27245646.54634</t>
  </si>
  <si>
    <t>1.1.3.1.1.2.2.22</t>
  </si>
  <si>
    <t>1.1.3.1.1.2.2.22.1</t>
  </si>
  <si>
    <t>378365900.54634</t>
  </si>
  <si>
    <t>27245647.54634</t>
  </si>
  <si>
    <t>1.1.3.1.1.2.2.22.2</t>
  </si>
  <si>
    <t>378365900.758318</t>
  </si>
  <si>
    <t>27245647.758318</t>
  </si>
  <si>
    <t>1.1.3.1.1.2.2.23</t>
  </si>
  <si>
    <t>1.1.3.1.1.2.2.23.1</t>
  </si>
  <si>
    <t>378365901.758318</t>
  </si>
  <si>
    <t>27245648.758318</t>
  </si>
  <si>
    <t>1.1.3.1.1.2.2.23.2</t>
  </si>
  <si>
    <t>378365901.54634</t>
  </si>
  <si>
    <t>27245648.54634</t>
  </si>
  <si>
    <t>1.1.3.1.1.2.2.24</t>
  </si>
  <si>
    <t>1.1.3.1.1.2.2.24.1</t>
  </si>
  <si>
    <t>378365902.54634</t>
  </si>
  <si>
    <t>27245649.54634</t>
  </si>
  <si>
    <t>1.1.3.1.1.2.2.24.2</t>
  </si>
  <si>
    <t>378365902.758318</t>
  </si>
  <si>
    <t>27245649.758318</t>
  </si>
  <si>
    <t>1.1.3.1.1.2.2.25</t>
  </si>
  <si>
    <t>1.1.3.1.1.2.2.25.1</t>
  </si>
  <si>
    <t>378365903.758318</t>
  </si>
  <si>
    <t>27245650.758318</t>
  </si>
  <si>
    <t>1.1.3.1.1.2.2.25.2</t>
  </si>
  <si>
    <t>378365903.54634</t>
  </si>
  <si>
    <t>27245650.54634</t>
  </si>
  <si>
    <t>1.1.3.1.1.2.2.26</t>
  </si>
  <si>
    <t>1.1.3.1.1.2.2.26.1</t>
  </si>
  <si>
    <t>378365904.54634</t>
  </si>
  <si>
    <t>27245651.54634</t>
  </si>
  <si>
    <t>1.1.3.1.1.2.2.26.2</t>
  </si>
  <si>
    <t>378365904.758318</t>
  </si>
  <si>
    <t>27245651.758318</t>
  </si>
  <si>
    <t>1.1.3.1.1.2.2.27</t>
  </si>
  <si>
    <t>1.1.3.1.1.2.2.27.1</t>
  </si>
  <si>
    <t>378365905.758318</t>
  </si>
  <si>
    <t>27245652.758318</t>
  </si>
  <si>
    <t>1.1.3.1.1.2.2.27.2</t>
  </si>
  <si>
    <t>378365905.54634</t>
  </si>
  <si>
    <t>27245652.54634</t>
  </si>
  <si>
    <t>1.1.3.1.1.2.2.28</t>
  </si>
  <si>
    <t>1.1.3.1.1.2.2.28.1</t>
  </si>
  <si>
    <t>378365906.54634</t>
  </si>
  <si>
    <t>27245653.54634</t>
  </si>
  <si>
    <t>1.1.3.1.1.2.2.28.2</t>
  </si>
  <si>
    <t>378365906.758318</t>
  </si>
  <si>
    <t>27245653.758318</t>
  </si>
  <si>
    <t>1.1.3.1.1.2.2.29</t>
  </si>
  <si>
    <t>1, 2, 3 этажи. Тип: FK2. Покраска Gutver Prometeks RAL 6021 (бледно-зеленый) - Матовая краска для стен или аналог. Класс пожарной опасности: КМ0</t>
  </si>
  <si>
    <t>1.1.3.1.1.2.2.29._</t>
  </si>
  <si>
    <t>1.1.3.1.1.2.2.29.1</t>
  </si>
  <si>
    <t>378365907.758318</t>
  </si>
  <si>
    <t>27245751.758318</t>
  </si>
  <si>
    <t>1.1.3.1.1.2.2.29.1._</t>
  </si>
  <si>
    <t>315890006.758318</t>
  </si>
  <si>
    <t>1.1.3.1.1.2.2.29.2</t>
  </si>
  <si>
    <t>378365907.54634</t>
  </si>
  <si>
    <t>27245751.54634</t>
  </si>
  <si>
    <t>1.1.3.1.1.2.2.29.2._</t>
  </si>
  <si>
    <t>315890006.54634</t>
  </si>
  <si>
    <t>1.1.3.1.1.2.2.30</t>
  </si>
  <si>
    <t>1, 2, 3 этажи. Тип: FK3. Покраска Gutver Prometeks RAL 1015 (светлая слоновая кость) - Матовая краска для стен или аналог.  Класс пожарной опасности: КМ0</t>
  </si>
  <si>
    <t>1.1.3.1.1.2.2.30._</t>
  </si>
  <si>
    <t>1.1.3.1.1.2.2.30.1</t>
  </si>
  <si>
    <t>378365908.54634</t>
  </si>
  <si>
    <t>27245754.54634</t>
  </si>
  <si>
    <t>1.1.3.1.1.2.2.30.1._</t>
  </si>
  <si>
    <t>315890007.54634</t>
  </si>
  <si>
    <t>1.1.3.1.1.2.2.30.2</t>
  </si>
  <si>
    <t>378365908.758318</t>
  </si>
  <si>
    <t>27245754.758318</t>
  </si>
  <si>
    <t>1.1.3.1.1.2.2.30.2._</t>
  </si>
  <si>
    <t>315890007.758318</t>
  </si>
  <si>
    <t>1.1.3.1.1.2.2.31</t>
  </si>
  <si>
    <t>1, 2, 3 этажи. Тип: FK8. Покраска Gutver Prometeks RAL 6005(зеленый мох) - Матовая краска для стен или аналог. Класс пожарной опасности: КМ0</t>
  </si>
  <si>
    <t>1.1.3.1.1.2.2.31._</t>
  </si>
  <si>
    <t>1.1.3.1.1.2.2.31.1</t>
  </si>
  <si>
    <t>378365909.758318</t>
  </si>
  <si>
    <t>27245759.758318</t>
  </si>
  <si>
    <t>1.1.3.1.1.2.2.31.1._</t>
  </si>
  <si>
    <t>315890008.758318</t>
  </si>
  <si>
    <t>1.1.3.1.1.2.2.31.2</t>
  </si>
  <si>
    <t>378365909.54634</t>
  </si>
  <si>
    <t>27245759.54634</t>
  </si>
  <si>
    <t>1.1.3.1.1.2.2.31.2._</t>
  </si>
  <si>
    <t>315890008.54634</t>
  </si>
  <si>
    <t>1.1.3.1.1.2.2.32</t>
  </si>
  <si>
    <t>1, 2, 3 этажи. Тип: FK13. Покраска Gutver Prometeks RAL5024 (голубой) - Матовая краска для стен или аналог. Класс пожарной опасности: КМ0</t>
  </si>
  <si>
    <t>1.1.3.1.1.2.2.32._</t>
  </si>
  <si>
    <t>1.1.3.1.1.2.2.32.1</t>
  </si>
  <si>
    <t>378365910.54634</t>
  </si>
  <si>
    <t>27245747.54634</t>
  </si>
  <si>
    <t>1.1.3.1.1.2.2.32.1._</t>
  </si>
  <si>
    <t>315890009.54634</t>
  </si>
  <si>
    <t>1.1.3.1.1.2.2.32.2</t>
  </si>
  <si>
    <t>378365910.758318</t>
  </si>
  <si>
    <t>27245747.758318</t>
  </si>
  <si>
    <t>1.1.3.1.1.2.2.32.2._</t>
  </si>
  <si>
    <t>315890009.758318</t>
  </si>
  <si>
    <t>1.1.3.1.1.2.2.33</t>
  </si>
  <si>
    <t>1, 2, 3 этажи. Тип: FK15. Покраска Gutver Prometeks RAL1012 (лимонно-желтый) - Матовая краска для стен или аналог. Класс пожарной опасности: КМ0</t>
  </si>
  <si>
    <t>1.1.3.1.1.2.2.33._</t>
  </si>
  <si>
    <t>1.1.3.1.1.2.2.33.1</t>
  </si>
  <si>
    <t>378365911.758318</t>
  </si>
  <si>
    <t>27245749.758318</t>
  </si>
  <si>
    <t>1.1.3.1.1.2.2.33.1._</t>
  </si>
  <si>
    <t>315890010.758318</t>
  </si>
  <si>
    <t>1.1.3.1.1.2.2.33.2</t>
  </si>
  <si>
    <t>378365911.54634</t>
  </si>
  <si>
    <t>27245749.54634</t>
  </si>
  <si>
    <t>1.1.3.1.1.2.2.33.2._</t>
  </si>
  <si>
    <t>315890010.54634</t>
  </si>
  <si>
    <t>1.1.3.1.1.2.2.34</t>
  </si>
  <si>
    <t>1, 2, 3 этажи. Тип: FK1.1. Покраска Gutver Prometeks RAL 9002 (серо-белый) - Матовая краска для стен или аналог. Класс пожарной опасности: КМ0</t>
  </si>
  <si>
    <t>1.1.3.1.1.2.2.34._</t>
  </si>
  <si>
    <t>1.1.3.1.1.2.2.34.1</t>
  </si>
  <si>
    <t>378365912.54634</t>
  </si>
  <si>
    <t>27245743.54634</t>
  </si>
  <si>
    <t>1.1.3.1.1.2.2.34.1._</t>
  </si>
  <si>
    <t>315890011.54634</t>
  </si>
  <si>
    <t>1.1.3.1.1.2.2.34.2</t>
  </si>
  <si>
    <t>378365912.758318</t>
  </si>
  <si>
    <t>27245743.758318</t>
  </si>
  <si>
    <t>1.1.3.1.1.2.2.34.2._</t>
  </si>
  <si>
    <t>315890011.758318</t>
  </si>
  <si>
    <t>1.1.3.1.1.2.2.35</t>
  </si>
  <si>
    <t>1, 2, 3 этажи. Тип: FK11. Покраска Gutver Prometeks RAL1034 (пастельно-желтый) - Матовая краска для стен или аналог.  Класс пожарной опасности: КМ0.</t>
  </si>
  <si>
    <t>1.1.3.1.1.2.2.35._</t>
  </si>
  <si>
    <t>1.1.3.1.1.2.2.35.1</t>
  </si>
  <si>
    <t>378365913.758318</t>
  </si>
  <si>
    <t>27245745.758318</t>
  </si>
  <si>
    <t>1.1.3.1.1.2.2.35.1._</t>
  </si>
  <si>
    <t>315890012.758318</t>
  </si>
  <si>
    <t>1.1.3.1.1.2.2.35.2</t>
  </si>
  <si>
    <t>378365913.54634</t>
  </si>
  <si>
    <t>27245745.54634</t>
  </si>
  <si>
    <t>1.1.3.1.1.2.2.35.2._</t>
  </si>
  <si>
    <t>315890012.54634</t>
  </si>
  <si>
    <t>1.1.3.1.1.2.2.36</t>
  </si>
  <si>
    <t xml:space="preserve">FK5.1, 1-3эт, Предварительная окраска фона для иллюстраций NCS 1000N. Gutver Prometeks, Матовая.  Класс пожарной опасности: КМ0
</t>
  </si>
  <si>
    <t>1.1.3.1.1.2.2.36._</t>
  </si>
  <si>
    <t>FK5.1, 1-3эт, Иллюстрация с предварительной окраской фона</t>
  </si>
  <si>
    <t>1.1.3.1.1.2.2.36.1</t>
  </si>
  <si>
    <t>378365914.54634</t>
  </si>
  <si>
    <t>27245797.54634</t>
  </si>
  <si>
    <t>1.1.3.1.1.2.2.36.1._</t>
  </si>
  <si>
    <t>315890013.54634</t>
  </si>
  <si>
    <t>1.1.3.1.1.2.2.36.2</t>
  </si>
  <si>
    <t>378365914.758318</t>
  </si>
  <si>
    <t>27245797.758318</t>
  </si>
  <si>
    <t>1.1.3.1.1.2.2.36.2._</t>
  </si>
  <si>
    <t>315890013.758318</t>
  </si>
  <si>
    <t>1.1.3.1.1.2.2.37</t>
  </si>
  <si>
    <t>АРОР "ЧИСТОВЫЕ отделочные работы" от 19.02.2026. FK1. Покраска Gutver Prometeks RAL 9016 (белый) - Матовая краска. Класс пожарной опасности: КМ0 (подвал, 1, 2, 3 этажи)</t>
  </si>
  <si>
    <t>1.1.3.1.1.2.2.37.1</t>
  </si>
  <si>
    <t>Prometeks AC-01</t>
  </si>
  <si>
    <t>378365915.54634</t>
  </si>
  <si>
    <t>29405050.54634</t>
  </si>
  <si>
    <t>1.1.3.1.1.2.2.37.2</t>
  </si>
  <si>
    <t>Краска водно-дисперсионная интерьерная структурная Акриловая Глубокоматовая, НГ(КМ0), RAL 9003</t>
  </si>
  <si>
    <t>Краска Gutver Prometeks RAL 9016 (белый) - Матовая, КМ0</t>
  </si>
  <si>
    <t>378365915.12878</t>
  </si>
  <si>
    <t>29405050.12878</t>
  </si>
  <si>
    <t>d95a750c-7bbb-11e8-80e0-005056881952</t>
  </si>
  <si>
    <t>1.1.3.1.1.2.2.38</t>
  </si>
  <si>
    <t>АРОР "ЧИСТОВЫЕ отделочные работы" от 19.02.2026. FK2. Покраска Gutver Prometeks RAL 6021(бледно-зеленый) Матовая.  Класс пожарной опасности: КМ0</t>
  </si>
  <si>
    <t>1.1.3.1.1.2.2.38.1</t>
  </si>
  <si>
    <t>378365916.54634</t>
  </si>
  <si>
    <t>29410389.54634</t>
  </si>
  <si>
    <t>1.1.3.1.1.2.2.38.2</t>
  </si>
  <si>
    <t>Gutver Prometeks RAL6021 (бледно-зеленый) КМ0</t>
  </si>
  <si>
    <t>378365916.758318</t>
  </si>
  <si>
    <t>29410389.758318</t>
  </si>
  <si>
    <t>1.1.3.1.1.2.2.39</t>
  </si>
  <si>
    <t>АРОР "ЧИСТОВЫЕ отделочные работы" от 19.02.2026. FK2.1. Покраска Gutver Prometeks RAL 6019 (Бело-зеленый) матовая. Класс пожарной опасности: КМ0</t>
  </si>
  <si>
    <t>1.1.3.1.1.2.2.39.1</t>
  </si>
  <si>
    <t>378365917.758318</t>
  </si>
  <si>
    <t>29432236.758318</t>
  </si>
  <si>
    <t>1.1.3.1.1.2.2.39.2</t>
  </si>
  <si>
    <t>378365917.54634</t>
  </si>
  <si>
    <t>29432236.54634</t>
  </si>
  <si>
    <t>1.1.3.1.1.2.2.40</t>
  </si>
  <si>
    <t>АРОР "ЧИСТОВЫЕ отделочные работы" от 19.02.2026. FK6. Покраска - Грифельная краска, цвет черный, Siberia.</t>
  </si>
  <si>
    <t>1.1.3.1.1.2.2.40.1</t>
  </si>
  <si>
    <t>378365918.54634</t>
  </si>
  <si>
    <t>29432237.54634</t>
  </si>
  <si>
    <t>1.1.3.1.1.2.2.40.2</t>
  </si>
  <si>
    <t xml:space="preserve">Грифельная краска, цвет черный, Siberia
</t>
  </si>
  <si>
    <t>378365918.758318</t>
  </si>
  <si>
    <t>29432237.758318</t>
  </si>
  <si>
    <t>1.1.3.1.1.2.2.41</t>
  </si>
  <si>
    <t>АРОР "ЧИСТОВЫЕ отделочные работы" от 19.02.2026. FK8.1. Покраска по WD12 и WD13, Gutver Prometeks RAL 6005 Матовая краска. Класс пожарной опасности: КМ0</t>
  </si>
  <si>
    <t>1.1.3.1.1.2.2.41.1</t>
  </si>
  <si>
    <t>378365919.758318</t>
  </si>
  <si>
    <t>29432232.758318</t>
  </si>
  <si>
    <t>1.1.3.1.1.2.2.41.2</t>
  </si>
  <si>
    <t>378365919.54634</t>
  </si>
  <si>
    <t>29432232.54634</t>
  </si>
  <si>
    <t>1.1.3.1.1.2.2.42</t>
  </si>
  <si>
    <t>АРОР "ЧИСТОВЫЕ отделочные работы" от 19.02.2026. FK1. Покраска ниш ЭОМ и СС Gutver Prometeks RAL 9016 (белый) Матовая.  Класс пожарной опасности: КМ0</t>
  </si>
  <si>
    <t>1.1.3.1.1.2.2.42.1</t>
  </si>
  <si>
    <t>378365920.54634</t>
  </si>
  <si>
    <t>29432233.54634</t>
  </si>
  <si>
    <t>1.1.3.1.1.2.2.42.2</t>
  </si>
  <si>
    <t>Gutver Prometeks RAL 9016 (белый) Матовая, КМ0</t>
  </si>
  <si>
    <t>378365920.758318</t>
  </si>
  <si>
    <t>29432233.758318</t>
  </si>
  <si>
    <t>1.1.3.1.1.2.2.43</t>
  </si>
  <si>
    <t>АРОР "ЧИСТОВЫЕ отделочные работы" от 19.02.2026. FK15. Покраска люков ревизионных Gutver Prometeks RAL 1012 (Лимонно-желтый) Матовая. Класс пожарной опасности: КМ0</t>
  </si>
  <si>
    <t>1.1.3.1.1.2.2.43.1</t>
  </si>
  <si>
    <t>Gutver Prometeks RAL 1012 (Лимонно-желтый) Матовая, КМ0</t>
  </si>
  <si>
    <t>378365921.758318</t>
  </si>
  <si>
    <t>29432234.758318</t>
  </si>
  <si>
    <t>1.1.3.1.1.2.2.43.2</t>
  </si>
  <si>
    <t>378365921.54634</t>
  </si>
  <si>
    <t>29432234.54634</t>
  </si>
  <si>
    <t>1.1.3.1.1.2.2.44</t>
  </si>
  <si>
    <t>АРОР "ЧИСТОВЫЕ отделочные работы" от 19.02.2026. FK1. Покраска люков ревизионных "Стил" и люков технических "Техно" Gutver Prometeks RAL 9016 (белый) матовая.  Класс пожарной опасности: КМ0</t>
  </si>
  <si>
    <t>1.1.3.1.1.2.2.44.1</t>
  </si>
  <si>
    <t>378365922.54634</t>
  </si>
  <si>
    <t>33559592.54634</t>
  </si>
  <si>
    <t>1.1.3.1.1.2.2.44.2</t>
  </si>
  <si>
    <t>Gutver Prometeks RAL 9016 (белый) матовая, КМ0</t>
  </si>
  <si>
    <t>378365922.758318</t>
  </si>
  <si>
    <t>33559592.758318</t>
  </si>
  <si>
    <t>1.1.3.1.1.2.2.45</t>
  </si>
  <si>
    <t>АРОР "ЧИСТОВЫЕ отделочные работы" от 19.02.2026. FK13. Покраска люков ревизионных "Стил" Gutver Prometeks RAL5024(голубой) Матовая.  Класс пожарной опасности: КМ0</t>
  </si>
  <si>
    <t>1.1.3.1.1.2.2.45.1</t>
  </si>
  <si>
    <t>Gutver Prometeks RAL5024 (голубой) Матовая, КМ0</t>
  </si>
  <si>
    <t>378365923.758318</t>
  </si>
  <si>
    <t>33559596.758318</t>
  </si>
  <si>
    <t>1.1.3.1.1.2.2.45.2</t>
  </si>
  <si>
    <t>378365923.54634</t>
  </si>
  <si>
    <t>33559596.54634</t>
  </si>
  <si>
    <t>1.1.3.1.1.2.2.46</t>
  </si>
  <si>
    <t>АРОР "ЧИСТОВЫЕ отделочные работы" от 19.02.2026. FK2. Покраска люков ревизионных  "Стил" Gutver Prometeks RAL 6021(бледно-зеленый) Матовая. Класс пожарной опасности: КМ0</t>
  </si>
  <si>
    <t>1.1.3.1.1.2.2.46.1</t>
  </si>
  <si>
    <t>378365924.54634</t>
  </si>
  <si>
    <t>33559582.54634</t>
  </si>
  <si>
    <t>1.1.3.1.1.2.2.46.2</t>
  </si>
  <si>
    <t>Gutver Prometeks RAL 6021 (бледно-зеленый) Матовая, КМ0</t>
  </si>
  <si>
    <t>378365924.758318</t>
  </si>
  <si>
    <t>33559582.758318</t>
  </si>
  <si>
    <t>1.1.3.1.1.2.2.47</t>
  </si>
  <si>
    <t>АРОР "ЧИСТОВЫЕ отделочные работы" от 19.02.2026. Подвал. Покраска стен и откосов Gutver Prometeks RAL 9016 (белый) Матовая, влагостойкая, моющаяся краска. КМ0</t>
  </si>
  <si>
    <t>1.1.3.1.1.2.2.47.1</t>
  </si>
  <si>
    <t>378365925.758318</t>
  </si>
  <si>
    <t>33560135.758318</t>
  </si>
  <si>
    <t>1.1.3.1.1.2.2.47.2</t>
  </si>
  <si>
    <t>378365925.54634</t>
  </si>
  <si>
    <t>33560135.54634</t>
  </si>
  <si>
    <t>1.1.3.1.1.2.2.48</t>
  </si>
  <si>
    <t>АРОР "ЧИСТОВЫЕ отделочные работы" от 19.02.2026. Подвал. Покраска торцов ЛМ Gutver Prometeks RAL 9016 (белый) - Матовая, влагостойкая, моющаяся краска. КМ0</t>
  </si>
  <si>
    <t>1.1.3.1.1.2.2.48.1</t>
  </si>
  <si>
    <t>378365926.54634</t>
  </si>
  <si>
    <t>33560136.54634</t>
  </si>
  <si>
    <t>1.1.3.1.1.2.2.48.2</t>
  </si>
  <si>
    <t>378365926.758318</t>
  </si>
  <si>
    <t>33560136.758318</t>
  </si>
  <si>
    <t>1.1.3.1.1.2.2.49</t>
  </si>
  <si>
    <t>6.3.1.5.2.2.8.3</t>
  </si>
  <si>
    <t>Лакокрасочные работы СКБ / окраска откосов / в 2 слоя</t>
  </si>
  <si>
    <t>8bf08378-dbd9-4e80-8ee7-0ff14f296665</t>
  </si>
  <si>
    <t>b733a2ef-d78f-437c-90c9-4eabfe04c553</t>
  </si>
  <si>
    <t>1.1.3.1.1.2.2.49.1</t>
  </si>
  <si>
    <t>378365741.54634</t>
  </si>
  <si>
    <t>27245673.54634</t>
  </si>
  <si>
    <t>1.1.3.1.1.2.2.49.2</t>
  </si>
  <si>
    <t>Краска Tikkurila Проф Евро 7 / RAL 9003</t>
  </si>
  <si>
    <t>378365741.1527563</t>
  </si>
  <si>
    <t>27245673.1527563</t>
  </si>
  <si>
    <t>c703e0d9-c58b-46dc-ae9e-94ab4ef5f1c1</t>
  </si>
  <si>
    <t>1.1.3.1.1.2.2.50</t>
  </si>
  <si>
    <t>1, 2, 3 этажи. Тип: FK14. Отделка откосов - Gutver Prometeks RAL 9016. Матовая краска для стен или аналог. Класс пожарной опасности: КМ0</t>
  </si>
  <si>
    <t>1.1.3.1.1.2.2.50._</t>
  </si>
  <si>
    <t>1.1.3.1.1.2.2.50.1</t>
  </si>
  <si>
    <t>378365927.1527563</t>
  </si>
  <si>
    <t>27245748.1527563</t>
  </si>
  <si>
    <t>1.1.3.1.1.2.2.50.1._</t>
  </si>
  <si>
    <t>315890015.1527563</t>
  </si>
  <si>
    <t>1.1.3.1.1.2.2.50.2</t>
  </si>
  <si>
    <t>378365927.54634</t>
  </si>
  <si>
    <t>27245748.54634</t>
  </si>
  <si>
    <t>1.1.3.1.1.2.2.50.2._</t>
  </si>
  <si>
    <t>315890015.54634</t>
  </si>
  <si>
    <t>1.1.3.1.1.2.2.51</t>
  </si>
  <si>
    <t>6.3.1.5.2.2.9.1</t>
  </si>
  <si>
    <t>Облицовка поверхности стен СКБ с затиркой швов / керамической, керамогранитной плиткой до 0,2м2/шт</t>
  </si>
  <si>
    <t>8d513ad3-1fbc-4730-be59-389995ce51d8</t>
  </si>
  <si>
    <t>a0ecae9b-7c0c-412d-a794-953bf76fc42d</t>
  </si>
  <si>
    <t>1.1.3.1.1.2.2.51.1</t>
  </si>
  <si>
    <t>Керамический гранит Kerama marazzi_ / Синий /  SG1547N /  200х200 мм</t>
  </si>
  <si>
    <t>378365743.1570533</t>
  </si>
  <si>
    <t>27245661.1570533</t>
  </si>
  <si>
    <t>a620a03f-7faf-4c11-affe-45d2fae0c5fb</t>
  </si>
  <si>
    <t>1.1.3.1.1.2.2.51.2</t>
  </si>
  <si>
    <t>378365743.739258</t>
  </si>
  <si>
    <t>27245661.739258</t>
  </si>
  <si>
    <t>1.1.3.1.1.2.2.51.3</t>
  </si>
  <si>
    <t>378365743.54637</t>
  </si>
  <si>
    <t>27245661.54637</t>
  </si>
  <si>
    <t>1.1.3.1.1.2.2.51.4</t>
  </si>
  <si>
    <t>378365743.737422</t>
  </si>
  <si>
    <t>27245661.737422</t>
  </si>
  <si>
    <t>1.1.3.1.1.2.2.52</t>
  </si>
  <si>
    <t>1.1.3.1.1.2.2.52.1</t>
  </si>
  <si>
    <t>378365928.737422</t>
  </si>
  <si>
    <t>27245662.737422</t>
  </si>
  <si>
    <t>1.1.3.1.1.2.2.52.2</t>
  </si>
  <si>
    <t>378365928.54637</t>
  </si>
  <si>
    <t>27245662.54637</t>
  </si>
  <si>
    <t>1.1.3.1.1.2.2.52.3</t>
  </si>
  <si>
    <t>378365928.739258</t>
  </si>
  <si>
    <t>27245662.739258</t>
  </si>
  <si>
    <t>1.1.3.1.1.2.2.52.4</t>
  </si>
  <si>
    <t>Керамический гранит Kerama marazzi_ / Белый / 5009/ Калейдоскоп / 200х200</t>
  </si>
  <si>
    <t>378365928.758609</t>
  </si>
  <si>
    <t>27245662.758609</t>
  </si>
  <si>
    <t>70f2d54b-ab55-43b4-b130-a5f8f85e7098</t>
  </si>
  <si>
    <t>1.1.3.1.1.2.2.53</t>
  </si>
  <si>
    <t>1.1.3.1.1.2.2.53.1</t>
  </si>
  <si>
    <t>378365929.1570533</t>
  </si>
  <si>
    <t>27245663.1570533</t>
  </si>
  <si>
    <t>1.1.3.1.1.2.2.53.2</t>
  </si>
  <si>
    <t>378365929.739258</t>
  </si>
  <si>
    <t>27245663.739258</t>
  </si>
  <si>
    <t>1.1.3.1.1.2.2.53.3</t>
  </si>
  <si>
    <t>378365929.54637</t>
  </si>
  <si>
    <t>27245663.54637</t>
  </si>
  <si>
    <t>1.1.3.1.1.2.2.53.4</t>
  </si>
  <si>
    <t>378365929.737422</t>
  </si>
  <si>
    <t>27245663.737422</t>
  </si>
  <si>
    <t>1.1.3.1.1.2.2.54</t>
  </si>
  <si>
    <t>1, 2, 3 этажи. Тип: FK9</t>
  </si>
  <si>
    <t>1.1.3.1.1.2.2.54._</t>
  </si>
  <si>
    <t>1.1.3.1.1.2.2.54.1</t>
  </si>
  <si>
    <t>378365930.737422</t>
  </si>
  <si>
    <t>27245760.737422</t>
  </si>
  <si>
    <t>1.1.3.1.1.2.2.54.1._</t>
  </si>
  <si>
    <t>315890020.737422</t>
  </si>
  <si>
    <t>1.1.3.1.1.2.2.54.2</t>
  </si>
  <si>
    <t>378365930.54637</t>
  </si>
  <si>
    <t>27245760.54637</t>
  </si>
  <si>
    <t>1.1.3.1.1.2.2.54.2._</t>
  </si>
  <si>
    <t>315890020.54637</t>
  </si>
  <si>
    <t>1.1.3.1.1.2.2.54.3</t>
  </si>
  <si>
    <t>378365930.739258</t>
  </si>
  <si>
    <t>27245760.739258</t>
  </si>
  <si>
    <t>1.1.3.1.1.2.2.54.3._</t>
  </si>
  <si>
    <t>315890020.739258</t>
  </si>
  <si>
    <t>1.1.3.1.1.2.2.54.4</t>
  </si>
  <si>
    <t>Kerama Marazzi 8000N Белое солнце 20x30, белая, глянцевая</t>
  </si>
  <si>
    <t>378365930.1570533</t>
  </si>
  <si>
    <t>27245760.1570533</t>
  </si>
  <si>
    <t>1.1.3.1.1.2.2.54.4._</t>
  </si>
  <si>
    <t>315890020.1570533</t>
  </si>
  <si>
    <t>1.1.3.1.1.2.2.55</t>
  </si>
  <si>
    <t>1, 2, 3 этажи. Тип: FK16</t>
  </si>
  <si>
    <t>1.1.3.1.1.2.2.55._</t>
  </si>
  <si>
    <t>1.1.3.1.1.2.2.55.1</t>
  </si>
  <si>
    <t>378365931.758609</t>
  </si>
  <si>
    <t>27245750.758609</t>
  </si>
  <si>
    <t>1.1.3.1.1.2.2.55.1._</t>
  </si>
  <si>
    <t>315890021.758609</t>
  </si>
  <si>
    <t>1.1.3.1.1.2.2.55.2</t>
  </si>
  <si>
    <t>378365931.739258</t>
  </si>
  <si>
    <t>27245750.739258</t>
  </si>
  <si>
    <t>1.1.3.1.1.2.2.55.2._</t>
  </si>
  <si>
    <t>315890021.739258</t>
  </si>
  <si>
    <t>1.1.3.1.1.2.2.55.3</t>
  </si>
  <si>
    <t>378365931.54637</t>
  </si>
  <si>
    <t>27245750.54637</t>
  </si>
  <si>
    <t>1.1.3.1.1.2.2.55.3._</t>
  </si>
  <si>
    <t>315890021.54637</t>
  </si>
  <si>
    <t>1.1.3.1.1.2.2.55.4</t>
  </si>
  <si>
    <t>378365931.737422</t>
  </si>
  <si>
    <t>27245750.737422</t>
  </si>
  <si>
    <t>1.1.3.1.1.2.2.55.4._</t>
  </si>
  <si>
    <t>315890021.737422</t>
  </si>
  <si>
    <t>1.1.3.1.1.2.2.56</t>
  </si>
  <si>
    <t>1 этаж. Тип: FK31</t>
  </si>
  <si>
    <t>1.1.3.1.1.2.2.56.1</t>
  </si>
  <si>
    <t>378365932.737422</t>
  </si>
  <si>
    <t>27245727.737422</t>
  </si>
  <si>
    <t>1.1.3.1.1.2.2.56.2</t>
  </si>
  <si>
    <t>378365932.54637</t>
  </si>
  <si>
    <t>27245727.54637</t>
  </si>
  <si>
    <t>1.1.3.1.1.2.2.56.3</t>
  </si>
  <si>
    <t>378365932.739258</t>
  </si>
  <si>
    <t>27245727.739258</t>
  </si>
  <si>
    <t>1.1.3.1.1.2.2.56.4</t>
  </si>
  <si>
    <t>378365932.1570533</t>
  </si>
  <si>
    <t>27245727.1570533</t>
  </si>
  <si>
    <t>1.1.3.1.1.2.2.57</t>
  </si>
  <si>
    <t>АРОР "ЧИСТОВЫЕ отделочные работы" от 19.02.2026. КР28.4. Плитка Kerama Marazzi 8000N Белое солнце 20x30, белая, глянцевая, моноколор. Затирка: Церезит CE 40, цвет серебристо-серый 04. Горизонтальная и вертикальная отделка подоконников и откосов</t>
  </si>
  <si>
    <t>1.1.3.1.1.2.2.57.1</t>
  </si>
  <si>
    <t>Kerama Marazzi 8000N Белое солнце 20x30, белая, глянцевая, моноколор.</t>
  </si>
  <si>
    <t>378365933.1570533</t>
  </si>
  <si>
    <t>29393980.1570533</t>
  </si>
  <si>
    <t>1.1.3.1.1.2.2.57.2</t>
  </si>
  <si>
    <t>378365933.739258</t>
  </si>
  <si>
    <t>29393980.739258</t>
  </si>
  <si>
    <t>1.1.3.1.1.2.2.57.3</t>
  </si>
  <si>
    <t>378365933.54637</t>
  </si>
  <si>
    <t>29393980.54637</t>
  </si>
  <si>
    <t>1.1.3.1.1.2.2.57.4</t>
  </si>
  <si>
    <t>378365933.737422</t>
  </si>
  <si>
    <t>29393980.737422</t>
  </si>
  <si>
    <t>1.1.3.1.1.2.2.58</t>
  </si>
  <si>
    <t>АРОР "ЧИСТОВЫЕ отделочные работы" от 19.02.2026. КР30.4. Керамическая плитка Kerama Marazzi, калейдоскоп 5009, размер 200х200х6,9, КМ0. Затирка: Церезит CE 40, цвет серебристо-серый 04, шов 2мм. Горизонтальная и вертикальная отделка подоконников и откосов</t>
  </si>
  <si>
    <t>1.1.3.1.1.2.2.58.1</t>
  </si>
  <si>
    <t>378365934.737422</t>
  </si>
  <si>
    <t>29396517.737422</t>
  </si>
  <si>
    <t>1.1.3.1.1.2.2.58.2</t>
  </si>
  <si>
    <t>378365934.54637</t>
  </si>
  <si>
    <t>29396517.54637</t>
  </si>
  <si>
    <t>1.1.3.1.1.2.2.58.3</t>
  </si>
  <si>
    <t>378365934.739258</t>
  </si>
  <si>
    <t>29396517.739258</t>
  </si>
  <si>
    <t>1.1.3.1.1.2.2.58.4</t>
  </si>
  <si>
    <t>378365934.758609</t>
  </si>
  <si>
    <t>29396517.758609</t>
  </si>
  <si>
    <t>1.1.3.1.1.2.2.59</t>
  </si>
  <si>
    <t>АРОР "ЧИСТОВЫЕ отделочные работы" от 19.02.2026. КР-6.1. Керамогранит Kerama Marazzi Колиано, арт. SG912900N, цвет серый светлый, размер 300*300 мм, толщина 8мм, матовый. Затирка: Церезит CE 40, цвет серебристо-серый 04. Бортики душевых полы и стены</t>
  </si>
  <si>
    <t>1.1.3.1.1.2.2.59.1</t>
  </si>
  <si>
    <t>Керамогранит Kerama Marazzi Колиано, арт. SG912900N, цвет серый светлый, размер 300*300 мм, толщина 8мм</t>
  </si>
  <si>
    <t>378365935.1570533</t>
  </si>
  <si>
    <t>29399332.1570533</t>
  </si>
  <si>
    <t>1.1.3.1.1.2.2.59.2</t>
  </si>
  <si>
    <t>378365935.739258</t>
  </si>
  <si>
    <t>29399332.739258</t>
  </si>
  <si>
    <t>1.1.3.1.1.2.2.59.3</t>
  </si>
  <si>
    <t>378365935.54637</t>
  </si>
  <si>
    <t>29399332.54637</t>
  </si>
  <si>
    <t>1.1.3.1.1.2.2.59.4</t>
  </si>
  <si>
    <t>378365935.737422</t>
  </si>
  <si>
    <t>29399332.737422</t>
  </si>
  <si>
    <t>1.1.3.1.1.2.2.60</t>
  </si>
  <si>
    <t>АРОР "ЧИСТОВЫЕ отделочные работы" от 19.02.2026. FK16. Облицовка плиткой люков ревизионных "Стил" Керамическая плитка Kerama Marazzi, калейдоскоп 5009, размер 200х200х6,9, КМ0. Затирка: Церезит CE 40, цвет серебристо-серый 04, шов 2мм</t>
  </si>
  <si>
    <t>1.1.3.1.1.2.2.60.1</t>
  </si>
  <si>
    <t>378365936.737422</t>
  </si>
  <si>
    <t>29399333.737422</t>
  </si>
  <si>
    <t>1.1.3.1.1.2.2.60.2</t>
  </si>
  <si>
    <t>378365936.54637</t>
  </si>
  <si>
    <t>29399333.54637</t>
  </si>
  <si>
    <t>1.1.3.1.1.2.2.60.3</t>
  </si>
  <si>
    <t>378365936.739258</t>
  </si>
  <si>
    <t>29399333.739258</t>
  </si>
  <si>
    <t>1.1.3.1.1.2.2.60.4</t>
  </si>
  <si>
    <t>Керамическая плитка Kerama Marazzi, калейдоскоп 5009, размер 200х200х6,9, КМ0</t>
  </si>
  <si>
    <t>378365936.758609</t>
  </si>
  <si>
    <t>29399333.758609</t>
  </si>
  <si>
    <t>1.1.3.1.1.2.2.61</t>
  </si>
  <si>
    <t>АРОР "ЧИСТОВЫЕ отделочные работы" от 19.02.2026. FK9. Облицовка плиткой люков ревизионных "Стил" Настенная плитка Kerama Marazzi 8000N Белое солнце 20x30, белая, глянцевая, моноколор .Затирка: Церезит CE 40, цвет серебристо-серый 04</t>
  </si>
  <si>
    <t>1.1.3.1.1.2.2.61.1</t>
  </si>
  <si>
    <t>378365937.1570533</t>
  </si>
  <si>
    <t>33559600.1570533</t>
  </si>
  <si>
    <t>1.1.3.1.1.2.2.61.2</t>
  </si>
  <si>
    <t>378365937.739258</t>
  </si>
  <si>
    <t>33559600.739258</t>
  </si>
  <si>
    <t>1.1.3.1.1.2.2.61.3</t>
  </si>
  <si>
    <t>378365937.54637</t>
  </si>
  <si>
    <t>33559600.54637</t>
  </si>
  <si>
    <t>1.1.3.1.1.2.2.61.4</t>
  </si>
  <si>
    <t>378365937.737422</t>
  </si>
  <si>
    <t>33559600.737422</t>
  </si>
  <si>
    <t>1.1.3.1.1.2.2.62</t>
  </si>
  <si>
    <t>6.3.1.5.2.2.9.2</t>
  </si>
  <si>
    <t>Облицовка поверхности стен СКБ с затиркой швов / керамической, керамогранитной плиткой от 0,2м2/шт</t>
  </si>
  <si>
    <t>9000ff2e-4eba-41cc-a074-c46fe92c125a</t>
  </si>
  <si>
    <t>543139c7-05c6-47e9-8a5c-0d2e4272c803</t>
  </si>
  <si>
    <t>1.1.3.1.1.2.2.62.1</t>
  </si>
  <si>
    <t>378365744.54637</t>
  </si>
  <si>
    <t>27245627.54637</t>
  </si>
  <si>
    <t>1.1.3.1.1.2.2.62.2</t>
  </si>
  <si>
    <t>378365744.739258</t>
  </si>
  <si>
    <t>27245627.739258</t>
  </si>
  <si>
    <t>1.1.3.1.1.2.2.62.3</t>
  </si>
  <si>
    <t>Плитка керамогранитная_ / AG23 / Estima / 600х600х10 мм</t>
  </si>
  <si>
    <t>378365744.2498810</t>
  </si>
  <si>
    <t>27245627.2498810</t>
  </si>
  <si>
    <t>0059404d-5dfe-11ef-9042-8d9a4c3e632c</t>
  </si>
  <si>
    <t>1.1.3.1.1.2.2.62.4</t>
  </si>
  <si>
    <t>378365744.737422</t>
  </si>
  <si>
    <t>27245627.737422</t>
  </si>
  <si>
    <t>1.1.3.1.1.2.2.63</t>
  </si>
  <si>
    <t>1.1.3.1.1.2.2.63.1</t>
  </si>
  <si>
    <t>378365938.737422</t>
  </si>
  <si>
    <t>27245628.737422</t>
  </si>
  <si>
    <t>1.1.3.1.1.2.2.63.2</t>
  </si>
  <si>
    <t>378365938.2498810</t>
  </si>
  <si>
    <t>27245628.2498810</t>
  </si>
  <si>
    <t>1.1.3.1.1.2.2.63.3</t>
  </si>
  <si>
    <t>378365938.739258</t>
  </si>
  <si>
    <t>27245628.739258</t>
  </si>
  <si>
    <t>1.1.3.1.1.2.2.63.4</t>
  </si>
  <si>
    <t>378365938.54637</t>
  </si>
  <si>
    <t>27245628.54637</t>
  </si>
  <si>
    <t>1.1.3.1.1.2.2.64</t>
  </si>
  <si>
    <t>1.1.3.1.1.2.2.64.1</t>
  </si>
  <si>
    <t>378365939.54637</t>
  </si>
  <si>
    <t>27245629.54637</t>
  </si>
  <si>
    <t>1.1.3.1.1.2.2.64.2</t>
  </si>
  <si>
    <t>378365939.739258</t>
  </si>
  <si>
    <t>27245629.739258</t>
  </si>
  <si>
    <t>1.1.3.1.1.2.2.64.3</t>
  </si>
  <si>
    <t>378365939.2498810</t>
  </si>
  <si>
    <t>27245629.2498810</t>
  </si>
  <si>
    <t>1.1.3.1.1.2.2.64.4</t>
  </si>
  <si>
    <t>378365939.737422</t>
  </si>
  <si>
    <t>27245629.737422</t>
  </si>
  <si>
    <t>1.1.3.1.1.2.2.65</t>
  </si>
  <si>
    <t>1.1.3.1.1.2.2.65.1</t>
  </si>
  <si>
    <t>378365940.737422</t>
  </si>
  <si>
    <t>27245630.737422</t>
  </si>
  <si>
    <t>1.1.3.1.1.2.2.65.2</t>
  </si>
  <si>
    <t>378365940.2498810</t>
  </si>
  <si>
    <t>27245630.2498810</t>
  </si>
  <si>
    <t>1.1.3.1.1.2.2.65.3</t>
  </si>
  <si>
    <t>378365940.739258</t>
  </si>
  <si>
    <t>27245630.739258</t>
  </si>
  <si>
    <t>1.1.3.1.1.2.2.65.4</t>
  </si>
  <si>
    <t>378365940.54637</t>
  </si>
  <si>
    <t>27245630.54637</t>
  </si>
  <si>
    <t>1.1.3.1.1.2.2.66</t>
  </si>
  <si>
    <t>1, 2, 3 этажи. Тип: FK4</t>
  </si>
  <si>
    <t>1.1.3.1.1.2.2.66._</t>
  </si>
  <si>
    <t>1.1.3.1.1.2.2.66.1</t>
  </si>
  <si>
    <t>378365941.54637</t>
  </si>
  <si>
    <t>27245755.54637</t>
  </si>
  <si>
    <t>1.1.3.1.1.2.2.66.1._</t>
  </si>
  <si>
    <t>315890027.54637</t>
  </si>
  <si>
    <t>1.1.3.1.1.2.2.66.2</t>
  </si>
  <si>
    <t>378365941.739258</t>
  </si>
  <si>
    <t>27245755.739258</t>
  </si>
  <si>
    <t>1.1.3.1.1.2.2.66.2._</t>
  </si>
  <si>
    <t>315890027.739258</t>
  </si>
  <si>
    <t>1.1.3.1.1.2.2.66.3</t>
  </si>
  <si>
    <t>Керамогранит Грани Таганая Профи, арт. GT079M, цвет зеленый чай, размер 600*600 мм, толщина 10мм, матовый.</t>
  </si>
  <si>
    <t>378365941.2498810</t>
  </si>
  <si>
    <t>27245755.2498810</t>
  </si>
  <si>
    <t>1.1.3.1.1.2.2.66.3._</t>
  </si>
  <si>
    <t>315890027.2498810</t>
  </si>
  <si>
    <t>1.1.3.1.1.2.2.66.4</t>
  </si>
  <si>
    <t>378365941.737422</t>
  </si>
  <si>
    <t>27245755.737422</t>
  </si>
  <si>
    <t>1.1.3.1.1.2.2.66.4._</t>
  </si>
  <si>
    <t>315890027.737422</t>
  </si>
  <si>
    <t>1.1.3.1.1.2.2.67</t>
  </si>
  <si>
    <t>1, 2, 3 этажи. Тип: FK10</t>
  </si>
  <si>
    <t>1.1.3.1.1.2.2.67._</t>
  </si>
  <si>
    <t>1.1.3.1.1.2.2.67.1</t>
  </si>
  <si>
    <t>378365942.737422</t>
  </si>
  <si>
    <t>27245744.737422</t>
  </si>
  <si>
    <t>1.1.3.1.1.2.2.67.1._</t>
  </si>
  <si>
    <t>315890028.737422</t>
  </si>
  <si>
    <t>1.1.3.1.1.2.2.67.2</t>
  </si>
  <si>
    <t>Керамогранит Грани Таганая, арт. GT202M, цвет кристально молочный, размер 600*600 мм, толщина 10мм, матовый.</t>
  </si>
  <si>
    <t>378365942.2498810</t>
  </si>
  <si>
    <t>27245744.2498810</t>
  </si>
  <si>
    <t>1.1.3.1.1.2.2.67.2._</t>
  </si>
  <si>
    <t>315890028.2498810</t>
  </si>
  <si>
    <t>1.1.3.1.1.2.2.67.3</t>
  </si>
  <si>
    <t>378365942.739258</t>
  </si>
  <si>
    <t>27245744.739258</t>
  </si>
  <si>
    <t>1.1.3.1.1.2.2.67.3._</t>
  </si>
  <si>
    <t>315890028.739258</t>
  </si>
  <si>
    <t>1.1.3.1.1.2.2.67.4</t>
  </si>
  <si>
    <t>378365942.54637</t>
  </si>
  <si>
    <t>27245744.54637</t>
  </si>
  <si>
    <t>1.1.3.1.1.2.2.67.4._</t>
  </si>
  <si>
    <t>315890028.54637</t>
  </si>
  <si>
    <t>1.1.3.1.1.2.2.68</t>
  </si>
  <si>
    <t>1, 2, 3 этажи. Тип: FK12</t>
  </si>
  <si>
    <t>1.1.3.1.1.2.2.68._</t>
  </si>
  <si>
    <t>1.1.3.1.1.2.2.68.1</t>
  </si>
  <si>
    <t>378365943.54637</t>
  </si>
  <si>
    <t>27245746.54637</t>
  </si>
  <si>
    <t>1.1.3.1.1.2.2.68.1._</t>
  </si>
  <si>
    <t>315890029.54637</t>
  </si>
  <si>
    <t>1.1.3.1.1.2.2.68.2</t>
  </si>
  <si>
    <t>378365943.739258</t>
  </si>
  <si>
    <t>27245746.739258</t>
  </si>
  <si>
    <t>1.1.3.1.1.2.2.68.2._</t>
  </si>
  <si>
    <t>315890029.739258</t>
  </si>
  <si>
    <t>1.1.3.1.1.2.2.68.3</t>
  </si>
  <si>
    <t>378365943.2498810</t>
  </si>
  <si>
    <t>27245746.2498810</t>
  </si>
  <si>
    <t>1.1.3.1.1.2.2.68.3._</t>
  </si>
  <si>
    <t>315890029.2498810</t>
  </si>
  <si>
    <t>1.1.3.1.1.2.2.68.4</t>
  </si>
  <si>
    <t>378365943.737422</t>
  </si>
  <si>
    <t>27245746.737422</t>
  </si>
  <si>
    <t>1.1.3.1.1.2.2.68.4._</t>
  </si>
  <si>
    <t>315890029.737422</t>
  </si>
  <si>
    <t>1.1.3.1.1.2.2.69</t>
  </si>
  <si>
    <t>1, 2, 3 этажи. Тип: FK27</t>
  </si>
  <si>
    <t>1.1.3.1.1.2.2.69.1</t>
  </si>
  <si>
    <t>378365944.737422</t>
  </si>
  <si>
    <t>27245753.737422</t>
  </si>
  <si>
    <t>1.1.3.1.1.2.2.69.2</t>
  </si>
  <si>
    <t>Керамическая плитка Kerama Marazzi, Про Матрикс DD602020R 600х600х9мм серый светлый</t>
  </si>
  <si>
    <t>378365944.2498810</t>
  </si>
  <si>
    <t>27245753.2498810</t>
  </si>
  <si>
    <t>1.1.3.1.1.2.2.69.3</t>
  </si>
  <si>
    <t>378365944.739258</t>
  </si>
  <si>
    <t>27245753.739258</t>
  </si>
  <si>
    <t>1.1.3.1.1.2.2.69.4</t>
  </si>
  <si>
    <t>378365944.54637</t>
  </si>
  <si>
    <t>27245753.54637</t>
  </si>
  <si>
    <t>1.1.3.1.1.2.2.70</t>
  </si>
  <si>
    <t>АРОР "ЧИСТОВЫЕ отделочные работы" от 19.02.2026 КР25.4. Керамогранит Kerama Marazzi Монтиони SG511520R, 20х119,5 бежевый светлый. Раскладка 1/2 вдоль подоконника. Горизонтальная отделка подоконников и откосов</t>
  </si>
  <si>
    <t>1.1.3.1.1.2.2.70.1</t>
  </si>
  <si>
    <t>378365945.54637</t>
  </si>
  <si>
    <t>29393979.54637</t>
  </si>
  <si>
    <t>1.1.3.1.1.2.2.70.2</t>
  </si>
  <si>
    <t>378365945.739258</t>
  </si>
  <si>
    <t>29393979.739258</t>
  </si>
  <si>
    <t>1.1.3.1.1.2.2.70.3</t>
  </si>
  <si>
    <t>Керамогранит Kerama Marazzi Монтиони SG511520R, 20х119,5 см</t>
  </si>
  <si>
    <t>378365945.2498810</t>
  </si>
  <si>
    <t>29393979.2498810</t>
  </si>
  <si>
    <t>1.1.3.1.1.2.2.70.4</t>
  </si>
  <si>
    <t>378365945.737422</t>
  </si>
  <si>
    <t>29393979.737422</t>
  </si>
  <si>
    <t>1.1.3.1.1.2.2.71</t>
  </si>
  <si>
    <t>АРОР "ЧИСТОВЫЕ отделочные работы" от 19.02.2026 КР31.4. Керамогранит Грани Таганая, арт. GT202M, цвет кристально молочный, размер 600*600 мм, толщина 10мм, матовый. Затирка: Церезит CE 40, цвет серебристо-серый 04. Вертикальная отделка откосов</t>
  </si>
  <si>
    <t>1.1.3.1.1.2.2.71.1</t>
  </si>
  <si>
    <t>378365946.737422</t>
  </si>
  <si>
    <t>29396514.737422</t>
  </si>
  <si>
    <t>1.1.3.1.1.2.2.71.2</t>
  </si>
  <si>
    <t>Керамогранит Грани Таганая, арт. GT202M, цвет кристально молочный, размер 600*600 мм, толщина 10мм, матовый</t>
  </si>
  <si>
    <t>378365946.2498810</t>
  </si>
  <si>
    <t>29396514.2498810</t>
  </si>
  <si>
    <t>1.1.3.1.1.2.2.71.3</t>
  </si>
  <si>
    <t>378365946.739258</t>
  </si>
  <si>
    <t>29396514.739258</t>
  </si>
  <si>
    <t>1.1.3.1.1.2.2.71.4</t>
  </si>
  <si>
    <t>378365946.54637</t>
  </si>
  <si>
    <t>29396514.54637</t>
  </si>
  <si>
    <t>1.1.3.1.1.2.2.72</t>
  </si>
  <si>
    <t>АРОР "ЧИСТОВЫЕ отделочные работы" от 19.02.2026 КР-3.1. Керамогранит Грани Таганая Профи, арт. GT009М, цвет светло-серый, размер 600*600 мм, толщина 10мм, матовый. Затирка: Церезит CE 40, цвет серебристо-серый 04. Бортики душевых полы и стены</t>
  </si>
  <si>
    <t>1.1.3.1.1.2.2.72.1</t>
  </si>
  <si>
    <t>378365947.54637</t>
  </si>
  <si>
    <t>29396516.54637</t>
  </si>
  <si>
    <t>1.1.3.1.1.2.2.72.2</t>
  </si>
  <si>
    <t>378365947.739258</t>
  </si>
  <si>
    <t>29396516.739258</t>
  </si>
  <si>
    <t>1.1.3.1.1.2.2.72.3</t>
  </si>
  <si>
    <t>Керамогранит Грани Таганая Профи, арт. GT009М, цвет светло-серый, размер 600*600 мм, толщина 10мм, матовый</t>
  </si>
  <si>
    <t>378365947.2498810</t>
  </si>
  <si>
    <t>29396516.2498810</t>
  </si>
  <si>
    <t>1.1.3.1.1.2.2.72.4</t>
  </si>
  <si>
    <t>378365947.737422</t>
  </si>
  <si>
    <t>29396516.737422</t>
  </si>
  <si>
    <t>1.1.3.1.1.2.2.73</t>
  </si>
  <si>
    <t>АРОР "ЧИСТОВЫЕ отделочные работы" от 19.02.2026. FK12. Керамогранит Грани Таганая Профи, арт. GT085М, цвет голубой, размер 600*600 мм, толщина 10мм, матовый. Затирка: Церезит CE 40, цвет серебристо-серый 04</t>
  </si>
  <si>
    <t>1.1.3.1.1.2.2.73.1</t>
  </si>
  <si>
    <t>378365948.737422</t>
  </si>
  <si>
    <t>29396515.737422</t>
  </si>
  <si>
    <t>1.1.3.1.1.2.2.73.2</t>
  </si>
  <si>
    <t>378365948.739258</t>
  </si>
  <si>
    <t>29396515.739258</t>
  </si>
  <si>
    <t>1.1.3.1.1.2.2.73.3</t>
  </si>
  <si>
    <t>378365948.54637</t>
  </si>
  <si>
    <t>29396515.54637</t>
  </si>
  <si>
    <t>1.1.3.1.1.2.2.73.4</t>
  </si>
  <si>
    <t>Плитка керамогранитная Грани Таганая GTF453M 600х600х10мм</t>
  </si>
  <si>
    <t>378365948.3323478</t>
  </si>
  <si>
    <t>29396515.3323478</t>
  </si>
  <si>
    <t>85a45fd9-3316-4e1d-847e-a495d812e1ae</t>
  </si>
  <si>
    <t>1.1.3.1.1.2.2.74</t>
  </si>
  <si>
    <t>АРОР "ЧИСТОВЫЕ отделочные работы" от 19.02.2026. FK10. Облицовка плиткой люков ревизионных "Стил" Керамогранит Грани Таганая, арт. GT202M, цвет кристально молочный, размер 600*600 мм, толщина 10мм, матовый. Затирка: Церезит CE 40, цвет серебристо-серый 04</t>
  </si>
  <si>
    <t>1.1.3.1.1.2.2.74.1</t>
  </si>
  <si>
    <t>Керамогранит Грани Таганая, арт. GT202M, цвет кристально молочный, размер 600*600 мм, толщина 10мм</t>
  </si>
  <si>
    <t>378365949.3323478</t>
  </si>
  <si>
    <t>33559594.3323478</t>
  </si>
  <si>
    <t>1.1.3.1.1.2.2.74.2</t>
  </si>
  <si>
    <t>378365949.54637</t>
  </si>
  <si>
    <t>33559594.54637</t>
  </si>
  <si>
    <t>1.1.3.1.1.2.2.74.3</t>
  </si>
  <si>
    <t>378365949.739258</t>
  </si>
  <si>
    <t>33559594.739258</t>
  </si>
  <si>
    <t>1.1.3.1.1.2.2.74.4</t>
  </si>
  <si>
    <t>378365949.737422</t>
  </si>
  <si>
    <t>33559594.737422</t>
  </si>
  <si>
    <t>1.1.3.1.1.2.2.75</t>
  </si>
  <si>
    <t>АРОР "ЧИСТОВЫЕ отделочные работы" от 19.02.2026. FK12. Облицовка плиткой люков ревизионных "Стил" Керамогранит Грани Таганая Профи, арт. GT085М, цвет голубой, размер 600*600 мм, толщина 10мм, матовый. Затирка: Церезит CE 40, цвет серебристо-серый 04</t>
  </si>
  <si>
    <t>1.1.3.1.1.2.2.75.1</t>
  </si>
  <si>
    <t>378365950.737422</t>
  </si>
  <si>
    <t>33559595.737422</t>
  </si>
  <si>
    <t>1.1.3.1.1.2.2.75.2</t>
  </si>
  <si>
    <t>378365950.739258</t>
  </si>
  <si>
    <t>33559595.739258</t>
  </si>
  <si>
    <t>1.1.3.1.1.2.2.75.3</t>
  </si>
  <si>
    <t>378365950.54637</t>
  </si>
  <si>
    <t>33559595.54637</t>
  </si>
  <si>
    <t>1.1.3.1.1.2.2.75.4</t>
  </si>
  <si>
    <t>Керамогранит Грани Таганая Профи, арт. GT085М, цвет голубой, размер 600*600 мм, толщина 10мм</t>
  </si>
  <si>
    <t>378365950.3323478</t>
  </si>
  <si>
    <t>33559595.3323478</t>
  </si>
  <si>
    <t>1.1.3.1.1.2.2.76</t>
  </si>
  <si>
    <t>АРОР "ЧИСТОВЫЕ отделочные работы" от 19.02.2026. FK4. Облицовка плиткой люков ревизионных "Стил" Керамогранит Грани Таганая Профи, арт. GT079M, цвет зеленый чай, размер 600*600 мм, толщина 10мм, матовый. Затирка: Церезит CE 40, цвет серебристо-серый 04</t>
  </si>
  <si>
    <t>1.1.3.1.1.2.2.76.1</t>
  </si>
  <si>
    <t>378365951.3323478</t>
  </si>
  <si>
    <t>33559599.3323478</t>
  </si>
  <si>
    <t>1.1.3.1.1.2.2.76.2</t>
  </si>
  <si>
    <t>378365951.54637</t>
  </si>
  <si>
    <t>33559599.54637</t>
  </si>
  <si>
    <t>1.1.3.1.1.2.2.76.3</t>
  </si>
  <si>
    <t>378365951.739258</t>
  </si>
  <si>
    <t>33559599.739258</t>
  </si>
  <si>
    <t>1.1.3.1.1.2.2.76.4</t>
  </si>
  <si>
    <t>378365951.737422</t>
  </si>
  <si>
    <t>33559599.737422</t>
  </si>
  <si>
    <t>1.1.3.1.1.2.3</t>
  </si>
  <si>
    <t>6.3.1.5.2.3</t>
  </si>
  <si>
    <t>Устройство подоконников, оконных откосов</t>
  </si>
  <si>
    <t>1.1.3.1.1.2.3.1</t>
  </si>
  <si>
    <t>6.3.1.5.2.3.1.2</t>
  </si>
  <si>
    <t>Штукатурка поверхностей откосов сухими смесями с предварительной огрунтовкой поверхности / толщ. свыше 20 мм</t>
  </si>
  <si>
    <t>АРОР № СТ-МФ-1 от 08.05.2026, п.119. Цементная штукатурка откосов оконных, витражных, дверных, средняя толщина с перекрытием примыкания 60 мм (основная толщина 20 мм), без рассвета - откос прямой. Грунт глубокого проникновения.</t>
  </si>
  <si>
    <t>48850735-d48e-4f91-9491-54524f0a59a1</t>
  </si>
  <si>
    <t>30117393-41c8-442e-9221-b04847a4affb</t>
  </si>
  <si>
    <t>1.1.3.1.1.2.3.1.1</t>
  </si>
  <si>
    <t>378365747.54634</t>
  </si>
  <si>
    <t>29277320.54634</t>
  </si>
  <si>
    <t>1.1.3.1.1.2.3.1.2</t>
  </si>
  <si>
    <t>Профиль маячковый_/ПМ10</t>
  </si>
  <si>
    <t>378365747.55030</t>
  </si>
  <si>
    <t>29277320.55030</t>
  </si>
  <si>
    <t>2c5b3048-8dfb-4910-9a5b-0bcdfb85437b</t>
  </si>
  <si>
    <t>1.1.3.1.1.2.3.1.3</t>
  </si>
  <si>
    <t>Сетка стеклотканевая 120г/м2, ячейка 5х5мм</t>
  </si>
  <si>
    <t>378365747.26040</t>
  </si>
  <si>
    <t>29277320.26040</t>
  </si>
  <si>
    <t>65304409-d09a-11e8-80e6-005056881952</t>
  </si>
  <si>
    <t>1.1.3.1.1.2.3.1.4</t>
  </si>
  <si>
    <t>Штукатурка цементная, сухая, ТАНИЛИТ_/PC10</t>
  </si>
  <si>
    <t>Штукатурка цементная STRUKTUR AKVATEK 40 кг. РП № 079.РП от 12.01.2026</t>
  </si>
  <si>
    <t>378365747.54613</t>
  </si>
  <si>
    <t>29277320.54613</t>
  </si>
  <si>
    <t>c9b06266-dd92-4a08-9f0b-d8cdde8716d9</t>
  </si>
  <si>
    <t>1.1.3.1.1.2.3.2</t>
  </si>
  <si>
    <t>АРОР № СТ-МФ-1 от 08.05.2026, п.120. Гипсовая штукатурка откосов оконных, витражных, дверных, средняя толщина с перекрытием примыкания 60мм (основная толщина 20 мм), без рассвета - откос прямой. Бетонконтакт.</t>
  </si>
  <si>
    <t>1.1.3.1.1.2.3.2.1</t>
  </si>
  <si>
    <t>Штукатурка гипсовая_ / Унифицированная по ПИК-СТАНДАРТ, 30кг (BIM)</t>
  </si>
  <si>
    <t>378365952.1570749</t>
  </si>
  <si>
    <t>29277321.1570749</t>
  </si>
  <si>
    <t>1b1150f4-e9c2-4b92-a617-37bcba2573bf</t>
  </si>
  <si>
    <t>1.1.3.1.1.2.3.2.2</t>
  </si>
  <si>
    <t>378365952.26040</t>
  </si>
  <si>
    <t>29277321.26040</t>
  </si>
  <si>
    <t>1.1.3.1.1.2.3.2.3</t>
  </si>
  <si>
    <t>378365952.55030</t>
  </si>
  <si>
    <t>29277321.55030</t>
  </si>
  <si>
    <t>1.1.3.1.1.2.3.2.4</t>
  </si>
  <si>
    <t>378365952.54633</t>
  </si>
  <si>
    <t>29277321.54633</t>
  </si>
  <si>
    <t>1.1.3.1.1.2.3.3</t>
  </si>
  <si>
    <t>АРОР № СТ-МФ-1 от 08.05.2026, п.121. Цементная штукатурка колонн, простенков по бетону и кирпичу до 500мм, толщиной до 20 мм. По технологии откосов. Грунт глубокого проникновения. (не учтено в площади стен) 1-3 этажи + подвал</t>
  </si>
  <si>
    <t>1.1.3.1.1.2.3.3.1</t>
  </si>
  <si>
    <t>378365953.54634</t>
  </si>
  <si>
    <t>29285268.54634</t>
  </si>
  <si>
    <t>1.1.3.1.1.2.3.3.2</t>
  </si>
  <si>
    <t>378365953.55030</t>
  </si>
  <si>
    <t>29285268.55030</t>
  </si>
  <si>
    <t>1.1.3.1.1.2.3.3.3</t>
  </si>
  <si>
    <t>378365953.26040</t>
  </si>
  <si>
    <t>29285268.26040</t>
  </si>
  <si>
    <t>1.1.3.1.1.2.3.3.4</t>
  </si>
  <si>
    <t>378365953.54613</t>
  </si>
  <si>
    <t>29285268.54613</t>
  </si>
  <si>
    <t>1.1.3.1.1.2.3.4</t>
  </si>
  <si>
    <t>АРОР № СТ-МФ-1 от 08.05.2026, п.123. Гипсовая штукатурка по бетону колонн, простенков до 500мм, толщиной 20 мм. По технологии откосов. Бетонконтакт. (не учтено в площади стен)  1-3 этажи</t>
  </si>
  <si>
    <t>1.1.3.1.1.2.3.4.1</t>
  </si>
  <si>
    <t>378365954.1570749</t>
  </si>
  <si>
    <t>29285267.1570749</t>
  </si>
  <si>
    <t>1.1.3.1.1.2.3.4.2</t>
  </si>
  <si>
    <t>378365954.26040</t>
  </si>
  <si>
    <t>29285267.26040</t>
  </si>
  <si>
    <t>1.1.3.1.1.2.3.4.3</t>
  </si>
  <si>
    <t>378365954.55030</t>
  </si>
  <si>
    <t>29285267.55030</t>
  </si>
  <si>
    <t>1.1.3.1.1.2.3.4.4</t>
  </si>
  <si>
    <t>378365954.54633</t>
  </si>
  <si>
    <t>29285267.54633</t>
  </si>
  <si>
    <t>1.1.3.1.1.2.3.5</t>
  </si>
  <si>
    <t>АРОР № СТ-МФ-1 от 08.05.2026, п.124. Гипсовая штукатурка по блоку ячеистому, кирпичу и ПГП простенков до 500мм, толщиной 20 мм. По технологии откосов. Грунт глубокого проникновения. (не учтено в площади стен). 1-3 этажи</t>
  </si>
  <si>
    <t>1.1.3.1.1.2.3.5.1</t>
  </si>
  <si>
    <t>378365955.54634</t>
  </si>
  <si>
    <t>29289989.54634</t>
  </si>
  <si>
    <t>1.1.3.1.1.2.3.5.2</t>
  </si>
  <si>
    <t>378365955.55030</t>
  </si>
  <si>
    <t>29289989.55030</t>
  </si>
  <si>
    <t>1.1.3.1.1.2.3.5.3</t>
  </si>
  <si>
    <t>378365955.26040</t>
  </si>
  <si>
    <t>29289989.26040</t>
  </si>
  <si>
    <t>1.1.3.1.1.2.3.5.4</t>
  </si>
  <si>
    <t>378365955.1570749</t>
  </si>
  <si>
    <t>29289989.1570749</t>
  </si>
  <si>
    <t>1.1.3.1.1.2.3.6</t>
  </si>
  <si>
    <t>АРОР № СТ-МФ-1 от 08.05.2026, п.125. Гипсовая штукатурка 20 мм торцов ЛМ и площадок</t>
  </si>
  <si>
    <t>1.1.3.1.1.2.3.6.1</t>
  </si>
  <si>
    <t>378365956.1570749</t>
  </si>
  <si>
    <t>29289991.1570749</t>
  </si>
  <si>
    <t>1.1.3.1.1.2.3.6.2</t>
  </si>
  <si>
    <t>378365956.26040</t>
  </si>
  <si>
    <t>29289991.26040</t>
  </si>
  <si>
    <t>1.1.3.1.1.2.3.6.3</t>
  </si>
  <si>
    <t>378365956.55030</t>
  </si>
  <si>
    <t>29289991.55030</t>
  </si>
  <si>
    <t>1.1.3.1.1.2.3.6.4</t>
  </si>
  <si>
    <t>378365956.54633</t>
  </si>
  <si>
    <t>29289991.54633</t>
  </si>
  <si>
    <t>1.1.3.1.1.2.3.7</t>
  </si>
  <si>
    <t>АРОР № СТ-МФ-1 от 08.05.2026, п.126. Гипсовая штукатурка балок (по типу откосов) в составе потолка CF1.1, СF1.2, СF13.1, СF13.2</t>
  </si>
  <si>
    <t>1.1.3.1.1.2.3.7.1</t>
  </si>
  <si>
    <t>378365957.54633</t>
  </si>
  <si>
    <t>29289990.54633</t>
  </si>
  <si>
    <t>1.1.3.1.1.2.3.7.2</t>
  </si>
  <si>
    <t>378365957.55030</t>
  </si>
  <si>
    <t>29289990.55030</t>
  </si>
  <si>
    <t>1.1.3.1.1.2.3.7.3</t>
  </si>
  <si>
    <t>378365957.26040</t>
  </si>
  <si>
    <t>29289990.26040</t>
  </si>
  <si>
    <t>1.1.3.1.1.2.3.7.4</t>
  </si>
  <si>
    <t>378365957.1570749</t>
  </si>
  <si>
    <t>29289990.1570749</t>
  </si>
  <si>
    <t>1.1.3.1.1.2.3.8</t>
  </si>
  <si>
    <t>6.3.1.5.2.3.2.1</t>
  </si>
  <si>
    <t>Выравнивание поверхностей откосов толщ. до 5 мм с предварительной огрунтовкой поверхности</t>
  </si>
  <si>
    <t>АРОР № СТ-МФ-1 от 08.05.2026, п.127.  Шпаклевка гипсовая базовая. Балки в составе CF1.1, СF1.2, СF13.1, СF13.2</t>
  </si>
  <si>
    <t>1bd78791-ea55-4aed-83db-0bd34db05925</t>
  </si>
  <si>
    <t>f9b8ac25-8b08-4829-b5d2-9adcab5c69cb</t>
  </si>
  <si>
    <t>1.1.3.1.1.2.3.8.1</t>
  </si>
  <si>
    <t>378365749.54634</t>
  </si>
  <si>
    <t>29241734.54634</t>
  </si>
  <si>
    <t>1.1.3.1.1.2.3.8.2</t>
  </si>
  <si>
    <t>378365749.54622</t>
  </si>
  <si>
    <t>29241734.54622</t>
  </si>
  <si>
    <t>1.1.3.1.1.2.3.8.3</t>
  </si>
  <si>
    <t>378365749.18405</t>
  </si>
  <si>
    <t>29241734.18405</t>
  </si>
  <si>
    <t>1.1.3.1.1.2.3.9</t>
  </si>
  <si>
    <t>АРОР № СТ-МФ-1 от 08.05.2026, п.128. Шпаклевка гипсовая финишная. Балки в составе CF1.1, СF1.2, СF13.1, СF13.2</t>
  </si>
  <si>
    <t>1.1.3.1.1.2.3.9.1</t>
  </si>
  <si>
    <t>378365958.54622</t>
  </si>
  <si>
    <t>29242660.54622</t>
  </si>
  <si>
    <t>1.1.3.1.1.2.3.9.2</t>
  </si>
  <si>
    <t>378365958.54634</t>
  </si>
  <si>
    <t>29242660.54634</t>
  </si>
  <si>
    <t>1.1.3.1.1.2.3.10</t>
  </si>
  <si>
    <t>АРОР № СТ-МФ-1 от 08.05.2026, п.129. Шпаклевка цементная базовая Откосы оконные, витражные и дверные под окраску.</t>
  </si>
  <si>
    <t>1.1.3.1.1.2.3.10.1</t>
  </si>
  <si>
    <t>378365959.54634</t>
  </si>
  <si>
    <t>29295730.54634</t>
  </si>
  <si>
    <t>1.1.3.1.1.2.3.10.2</t>
  </si>
  <si>
    <t>378365959.1272014</t>
  </si>
  <si>
    <t>29295730.1272014</t>
  </si>
  <si>
    <t>1.1.3.1.1.2.3.10.3</t>
  </si>
  <si>
    <t>378365959.18405</t>
  </si>
  <si>
    <t>29295730.18405</t>
  </si>
  <si>
    <t>1.1.3.1.1.2.3.11</t>
  </si>
  <si>
    <t>АРОР № СТ-МФ-1 от 08.05.2026, п.130. Шпаклевка цементная финишная Откосы оконные, витражные и дверные под окраску.</t>
  </si>
  <si>
    <t>1.1.3.1.1.2.3.11.1</t>
  </si>
  <si>
    <t>378365960.1272014</t>
  </si>
  <si>
    <t>29295731.1272014</t>
  </si>
  <si>
    <t>1.1.3.1.1.2.3.11.2</t>
  </si>
  <si>
    <t>378365960.54634</t>
  </si>
  <si>
    <t>29295731.54634</t>
  </si>
  <si>
    <t>1.1.3.1.1.2.3.12</t>
  </si>
  <si>
    <t>АРОР № СТ-МФ-1 от 08.05.2026, п.131. Шпаклевка гипсовая базовая Откосы оконные, витражные и дверные (этажи 1, 2, 3).</t>
  </si>
  <si>
    <t>1.1.3.1.1.2.3.12.1</t>
  </si>
  <si>
    <t>378365961.54634</t>
  </si>
  <si>
    <t>33693486.54634</t>
  </si>
  <si>
    <t>1.1.3.1.1.2.3.12.2</t>
  </si>
  <si>
    <t>378365961.54622</t>
  </si>
  <si>
    <t>33693486.54622</t>
  </si>
  <si>
    <t>1.1.3.1.1.2.3.12.3</t>
  </si>
  <si>
    <t>378365961.18405</t>
  </si>
  <si>
    <t>33693486.18405</t>
  </si>
  <si>
    <t>1.1.3.1.1.2.3.13</t>
  </si>
  <si>
    <t>АРОР № СТ-МФ-1 от 08.05.2026, п.132. Шпаклевка гипсовая финишная Откосы оконны, витражные и дверные (этажи 1, 2, 3).</t>
  </si>
  <si>
    <t>1.1.3.1.1.2.3.13.1</t>
  </si>
  <si>
    <t>378365962.54622</t>
  </si>
  <si>
    <t>33693487.54622</t>
  </si>
  <si>
    <t>1.1.3.1.1.2.3.13.2</t>
  </si>
  <si>
    <t>378365962.54634</t>
  </si>
  <si>
    <t>33693487.54634</t>
  </si>
  <si>
    <t>1.1.3.1.1.2.3.14</t>
  </si>
  <si>
    <t>АРОР № СТ-МФ-1 от 08.05.2026, п.133. 1-й, 2-й и 3-й этаж. Шпаклевка гипсовая базовая торцов лестничных маршей</t>
  </si>
  <si>
    <t>1.1.3.1.1.2.3.14.1</t>
  </si>
  <si>
    <t>378365963.54634</t>
  </si>
  <si>
    <t>33693488.54634</t>
  </si>
  <si>
    <t>1.1.3.1.1.2.3.14.2</t>
  </si>
  <si>
    <t>378365963.54622</t>
  </si>
  <si>
    <t>33693488.54622</t>
  </si>
  <si>
    <t>1.1.3.1.1.2.3.14.3</t>
  </si>
  <si>
    <t>378365963.18405</t>
  </si>
  <si>
    <t>33693488.18405</t>
  </si>
  <si>
    <t>1.1.3.1.1.2.3.15</t>
  </si>
  <si>
    <t>АРОР № СТ-МФ-1 от 08.05.2026, п.134. 1-й, 2-й и 3-й этаж. Шпаклевка гипсовая финишная торцов лестничных маршей</t>
  </si>
  <si>
    <t>1.1.3.1.1.2.3.15.1</t>
  </si>
  <si>
    <t>378365964.54622</t>
  </si>
  <si>
    <t>33693489.54622</t>
  </si>
  <si>
    <t>1.1.3.1.1.2.3.15.2</t>
  </si>
  <si>
    <t>378365964.54634</t>
  </si>
  <si>
    <t>33693489.54634</t>
  </si>
  <si>
    <t>1.1.3.1.1.2.3.16</t>
  </si>
  <si>
    <t>6.3.1.5.2.3.9.2</t>
  </si>
  <si>
    <t>Зашивка приборов отопления / ГВЛВ / в 2 слоя на каркасе</t>
  </si>
  <si>
    <t>663ba77e-b098-40f4-94fa-887123ae612f</t>
  </si>
  <si>
    <t>0382bb4a-a04e-4008-974d-d8ed2569c155</t>
  </si>
  <si>
    <t>1.1.3.1.1.2.3.16.1</t>
  </si>
  <si>
    <t>Плита Кнауф Файерборд_ / 2500х1200х12.5 м</t>
  </si>
  <si>
    <t>378365751.1523192</t>
  </si>
  <si>
    <t>27245600.1523192</t>
  </si>
  <si>
    <t>1a9d2c61-823f-4235-b198-e9701dbd754e</t>
  </si>
  <si>
    <t>1.1.3.1.1.2.3.16.2</t>
  </si>
  <si>
    <t>Профиль_/стоечный/50*50*0,40/3м</t>
  </si>
  <si>
    <t>378365751.54564</t>
  </si>
  <si>
    <t>27245600.54564</t>
  </si>
  <si>
    <t>4e067b05-ad0d-4585-9beb-bdfb968030c2</t>
  </si>
  <si>
    <t>1.1.3.1.1.2.3.16.3</t>
  </si>
  <si>
    <t>378365751.54566</t>
  </si>
  <si>
    <t>27245600.54566</t>
  </si>
  <si>
    <t>1.1.3.1.1.2.3.16.4</t>
  </si>
  <si>
    <t>Угол пластиковый_/10*15*2,5м</t>
  </si>
  <si>
    <t>378365751.55028</t>
  </si>
  <si>
    <t>27245600.55028</t>
  </si>
  <si>
    <t>551cb54d-a4ff-4e4c-b8c8-5ee9eaa28821</t>
  </si>
  <si>
    <t>1.1.3.1.1.2.3.17</t>
  </si>
  <si>
    <t>1.1.3.1.1.2.3.17.1</t>
  </si>
  <si>
    <t>378365965.55028</t>
  </si>
  <si>
    <t>27245601.55028</t>
  </si>
  <si>
    <t>1.1.3.1.1.2.3.17.2</t>
  </si>
  <si>
    <t>378365965.54564</t>
  </si>
  <si>
    <t>27245601.54564</t>
  </si>
  <si>
    <t>1.1.3.1.1.2.3.17.3</t>
  </si>
  <si>
    <t>378365965.54566</t>
  </si>
  <si>
    <t>27245601.54566</t>
  </si>
  <si>
    <t>1.1.3.1.1.2.3.17.4</t>
  </si>
  <si>
    <t>378365965.7352</t>
  </si>
  <si>
    <t>27245601.7352</t>
  </si>
  <si>
    <t>1.1.3.1.1.2.3.18</t>
  </si>
  <si>
    <t>1, 2, 3 этажи. Тип:WD6. ГКЛ 2 слоя КНАУФ-Файерборд (толщина 12,5 мм) на металлическом каркасе с решеткой для воздухообмена.</t>
  </si>
  <si>
    <t>1.1.3.1.1.2.3.18.1</t>
  </si>
  <si>
    <t>378365966.1523192</t>
  </si>
  <si>
    <t>27245791.1523192</t>
  </si>
  <si>
    <t>1.1.3.1.1.2.3.18.2</t>
  </si>
  <si>
    <t>378365966.54564</t>
  </si>
  <si>
    <t>27245791.54564</t>
  </si>
  <si>
    <t>1.1.3.1.1.2.3.18.3</t>
  </si>
  <si>
    <t>378365966.54566</t>
  </si>
  <si>
    <t>27245791.54566</t>
  </si>
  <si>
    <t>1.1.3.1.1.2.3.18.4</t>
  </si>
  <si>
    <t>378365966.55028</t>
  </si>
  <si>
    <t>27245791.55028</t>
  </si>
  <si>
    <t>1.1.3.1.1.2.3.19</t>
  </si>
  <si>
    <t>1, 2, 3 этажи. Тип:WD5. Зашивка вертикальных труб отопления ГKЛ тип С112 по серии Knauf толщиной 52мм. Двуслойная обшивка из КНАУФ-листов ГСП-А 12.5мм с одной стороны на одинарном металлическом каркасе из профиля ПП 60x27 Knauf.</t>
  </si>
  <si>
    <t>1.1.3.1.1.2.3.19._</t>
  </si>
  <si>
    <t>1.1.3.1.1.2.3.19.1</t>
  </si>
  <si>
    <t>378365967.55028</t>
  </si>
  <si>
    <t>27245790.55028</t>
  </si>
  <si>
    <t>1.1.3.1.1.2.3.19.1._</t>
  </si>
  <si>
    <t>315890036.55028</t>
  </si>
  <si>
    <t>1.1.3.1.1.2.3.19.2</t>
  </si>
  <si>
    <t>378365967.54564</t>
  </si>
  <si>
    <t>27245790.54564</t>
  </si>
  <si>
    <t>1.1.3.1.1.2.3.19.2._</t>
  </si>
  <si>
    <t>315890036.54564</t>
  </si>
  <si>
    <t>1.1.3.1.1.2.3.19.3</t>
  </si>
  <si>
    <t>378365967.54566</t>
  </si>
  <si>
    <t>27245790.54566</t>
  </si>
  <si>
    <t>1.1.3.1.1.2.3.19.3._</t>
  </si>
  <si>
    <t>315890036.54566</t>
  </si>
  <si>
    <t>1.1.3.1.1.2.3.19.4</t>
  </si>
  <si>
    <t>378365967.7352</t>
  </si>
  <si>
    <t>27245790.7352</t>
  </si>
  <si>
    <t>1.1.3.1.1.2.3.19.4._</t>
  </si>
  <si>
    <t>315890036.7352</t>
  </si>
  <si>
    <t>1.1.3.1.1.2.4</t>
  </si>
  <si>
    <t>6.3.1.5.2.4</t>
  </si>
  <si>
    <t>Монтаж люков, панелей, решеток</t>
  </si>
  <si>
    <t>1.1.3.1.1.2.4.1</t>
  </si>
  <si>
    <t>6.3.1.5.2.4.1.1</t>
  </si>
  <si>
    <t>Монтаж ревизионных люков доступа</t>
  </si>
  <si>
    <t>АРОР "ЧИСТОВЫЕ отделочные работы" от 19.02.2026. Люк технический Хаммер "Стил" скрытого монтажа 600*600. Тип: T-29(п), T-35(п), T-34(п), T-41(п), T-54(п).</t>
  </si>
  <si>
    <t>83802866-251b-49d5-8cf1-42dd2e566e5a</t>
  </si>
  <si>
    <t>9c785491-2fa5-4ec7-baf9-d298c5a7d738</t>
  </si>
  <si>
    <t>1.1.3.1.1.2.4.1.1</t>
  </si>
  <si>
    <t>Люк ревизионный под покраску 600х600мм Тип 6</t>
  </si>
  <si>
    <t>378365754.1765972</t>
  </si>
  <si>
    <t>33560273.1765972</t>
  </si>
  <si>
    <t>557f0f09-168b-11ef-9931-8d9a4c3e632c</t>
  </si>
  <si>
    <t>1.1.3.1.1.2.4.2</t>
  </si>
  <si>
    <t>АРОР "ЧИСТОВЫЕ отделочные работы" от 19.02.2026. Люк технический Хаммер "Стил" скрытого монтажа 500*600. Тип: T-01(п)</t>
  </si>
  <si>
    <t>1.1.3.1.1.2.4.2.1</t>
  </si>
  <si>
    <t>Люк ревизионный под плитку 300х400мм Алюминий Тип 19</t>
  </si>
  <si>
    <t>378365968.1608830</t>
  </si>
  <si>
    <t>33560272.1608830</t>
  </si>
  <si>
    <t>4f8eb682-4792-11ec-8102-0050568d639a</t>
  </si>
  <si>
    <t>1.1.3.1.1.2.4.3</t>
  </si>
  <si>
    <t>АРОР "ЧИСТОВЫЕ отделочные работы" от 19.02.2026. Люк технический Хаммер "Стил" скрытого монтажа 400*600. Тип: T-16(п), T-17(п),</t>
  </si>
  <si>
    <t>1.1.3.1.1.2.4.3.1</t>
  </si>
  <si>
    <t>Люк ревизионный под плитку 300х800мм Сталь Тип 20</t>
  </si>
  <si>
    <t>378365969.1765971</t>
  </si>
  <si>
    <t>33560270.1765971</t>
  </si>
  <si>
    <t>3d6917bc-168a-11ef-9931-8d9a4c3e632c</t>
  </si>
  <si>
    <t>1.1.3.1.1.2.4.4</t>
  </si>
  <si>
    <t>АРОР "ЧИСТОВЫЕ отделочные работы" от 19.02.2026. Люк технический Хаммер "Стил" скрытого монтажа 350*600. Тип: T-36(п)</t>
  </si>
  <si>
    <t>1.1.3.1.1.2.4.4.1</t>
  </si>
  <si>
    <t>378365970.1765971</t>
  </si>
  <si>
    <t>33560266.1765971</t>
  </si>
  <si>
    <t>1.1.3.1.1.2.4.5</t>
  </si>
  <si>
    <t>АРОР "ЧИСТОВЫЕ отделочные работы" от 19.02.2026. Люк технический Хаммер "Стил" скрытого монтажа 500*500. Тип: T-18(п), T-26(п)</t>
  </si>
  <si>
    <t>1.1.3.1.1.2.4.5.1</t>
  </si>
  <si>
    <t>378365971.1765971</t>
  </si>
  <si>
    <t>33560271.1765971</t>
  </si>
  <si>
    <t>1.1.3.1.1.2.4.6</t>
  </si>
  <si>
    <t>АРОР "ЧИСТОВЫЕ отделочные работы" от 19.02.2026. Люк технический Хаммер "Стил" скрытого монтажа 400*500. Тип: T-10(п), T-11(п), T-21(п), T-28(п)</t>
  </si>
  <si>
    <t>1.1.3.1.1.2.4.6.1</t>
  </si>
  <si>
    <t>378365972.1765971</t>
  </si>
  <si>
    <t>33560269.1765971</t>
  </si>
  <si>
    <t>1.1.3.1.1.2.4.7</t>
  </si>
  <si>
    <t>АРОР "ЧИСТОВЫЕ отделочные работы" от 19.02.2026. Люк технический Хаммер "Стил" скрытого монтажа 400*400. Тип: T-02(п), T-03(п), T-06(п), T-12(п), T-15(п), T-20(п), T-55(п)</t>
  </si>
  <si>
    <t>1.1.3.1.1.2.4.7.1</t>
  </si>
  <si>
    <t>378365973.1765972</t>
  </si>
  <si>
    <t>33560268.1765972</t>
  </si>
  <si>
    <t>1.1.3.1.1.2.4.8</t>
  </si>
  <si>
    <t>АРОР "ЧИСТОВЫЕ отделочные работы" от 19.02.2026. Люк технический Хаммер "Стил" скрытого монтажа 300*400. Тип: T-04(п), T-05(п)</t>
  </si>
  <si>
    <t>1.1.3.1.1.2.4.8.1</t>
  </si>
  <si>
    <t>378365974.1765972</t>
  </si>
  <si>
    <t>33560265.1765972</t>
  </si>
  <si>
    <t>1.1.3.1.1.2.4.9</t>
  </si>
  <si>
    <t>АРОР "ЧИСТОВЫЕ отделочные работы" от 19.02.2026. Люк технический Хаммер "Стил" скрытого монтажа 400*300. Тип: T-07(п)</t>
  </si>
  <si>
    <t>1.1.3.1.1.2.4.9.1</t>
  </si>
  <si>
    <t>378365975.1765971</t>
  </si>
  <si>
    <t>33560267.1765971</t>
  </si>
  <si>
    <t>1.1.3.1.1.2.4.10</t>
  </si>
  <si>
    <t>АРОР "ЧИСТОВЫЕ отделочные работы" от 19.02.2026. Люк технический Хаммер "Стил" скрытого монтажа 300*300. Тип: T-08(п), T-24(п)</t>
  </si>
  <si>
    <t>1.1.3.1.1.2.4.10.1</t>
  </si>
  <si>
    <t>Люк ревизионный под плитку 200х200мм Сталь Тип 18</t>
  </si>
  <si>
    <t>378365976.1568091</t>
  </si>
  <si>
    <t>33560264.1568091</t>
  </si>
  <si>
    <t>ae8f6f3d-8b9f-11eb-80fb-005056881952</t>
  </si>
  <si>
    <t>1.1.3.1.1.2.4.11</t>
  </si>
  <si>
    <t>АРОР "ЧИСТОВЫЕ отделочные работы" от 19.02.2026. Люк технический Хаммер "Стил" скрытого монтажа 200*300. Тип: T-09(п)(л), T-13(п), T-19(п), T-23(п), T-30(п), T-31(п), T-32(п), T-33(п)</t>
  </si>
  <si>
    <t>1.1.3.1.1.2.4.11.1</t>
  </si>
  <si>
    <t>378365977.1568091</t>
  </si>
  <si>
    <t>33560263.1568091</t>
  </si>
  <si>
    <t>1.1.3.1.1.3</t>
  </si>
  <si>
    <t>6.3.1.5.3</t>
  </si>
  <si>
    <t>Потолки</t>
  </si>
  <si>
    <t>1.1.3.1.1.3.1</t>
  </si>
  <si>
    <t>6.3.1.5.3.1</t>
  </si>
  <si>
    <t>Черновые работы по поверхности потолков</t>
  </si>
  <si>
    <t>1.1.3.1.1.3.1.1</t>
  </si>
  <si>
    <t>6.3.1.5.3.1.4.1</t>
  </si>
  <si>
    <t>Простая штукатурка потолка сухими смесями с предварительной огрунтовкой поверхности / толщ. до 6,5 мм</t>
  </si>
  <si>
    <t>АРОР № СТ-МФ-1 от 08.05.2026, п.140. ЛК. Выравнивание гипсовыми штукатурными смесями низа площадок и лестничных маршей, и потолка  CF15.1. 1-3 этажи</t>
  </si>
  <si>
    <t>4838bce8-f7ba-467c-a2d9-8cae5e7e3f03</t>
  </si>
  <si>
    <t>2082934c-8391-41d1-8ade-5b79f0755895</t>
  </si>
  <si>
    <t>1.1.3.1.1.3.1.1.1</t>
  </si>
  <si>
    <t>378365758.54633</t>
  </si>
  <si>
    <t>34040362.54633</t>
  </si>
  <si>
    <t>1.1.3.1.1.3.1.1.2</t>
  </si>
  <si>
    <t>378365758.54616</t>
  </si>
  <si>
    <t>34040362.54616</t>
  </si>
  <si>
    <t>1.1.3.1.1.3.1.2</t>
  </si>
  <si>
    <t>АРОР № СТ-МФ-1 от 08.05.2026, п.141. 1-й, 2-й, 3-й этажи. Выравнивание гипсовыми штукатурными смесями 5 мм в составе потолков  CF1, CF13 и стен запотолочного пространства CF1.3.</t>
  </si>
  <si>
    <t>1.1.3.1.1.3.1.2.1</t>
  </si>
  <si>
    <t>378365978.54616</t>
  </si>
  <si>
    <t>34040363.54616</t>
  </si>
  <si>
    <t>1.1.3.1.1.3.1.2.2</t>
  </si>
  <si>
    <t>378365978.54633</t>
  </si>
  <si>
    <t>34040363.54633</t>
  </si>
  <si>
    <t>1.1.3.1.1.3.1.3</t>
  </si>
  <si>
    <t>АРОР № СТ-МФ-1 от 08.05.2026, п.142. ЛК. Выравнивание цементными штукатурными смесями т.5 мм потолков по ж/б плите, низа площадок и лестничных маршей. Подвал</t>
  </si>
  <si>
    <t>1.1.3.1.1.3.1.3.1</t>
  </si>
  <si>
    <t>378365979.54633</t>
  </si>
  <si>
    <t>34040364.54633</t>
  </si>
  <si>
    <t>1.1.3.1.1.3.1.3.2</t>
  </si>
  <si>
    <t>378365979.54616</t>
  </si>
  <si>
    <t>34040364.54616</t>
  </si>
  <si>
    <t>1.1.3.1.1.3.1.4</t>
  </si>
  <si>
    <t>6.3.1.5.3.1.6.1</t>
  </si>
  <si>
    <t>Подготовка поверхности СКБ / потолка / ЖБ / 5 мм</t>
  </si>
  <si>
    <t>d8ade7bb-05e7-4786-90a0-891f405ecdf1</t>
  </si>
  <si>
    <t>d89f0cdd-97a2-4d68-95d2-a137bc57c6ad</t>
  </si>
  <si>
    <t>1.1.3.1.1.3.1.4.1</t>
  </si>
  <si>
    <t>378365760.54634</t>
  </si>
  <si>
    <t>27245705.54634</t>
  </si>
  <si>
    <t>1.1.3.1.1.3.1.4.2</t>
  </si>
  <si>
    <t>378365760.54622</t>
  </si>
  <si>
    <t>27245705.54622</t>
  </si>
  <si>
    <t>1.1.3.1.1.3.1.5</t>
  </si>
  <si>
    <t>1, 2, 3 этажи. Шпаклевка базовая до 5 мм. Тип: CF1=2861,1 м2; CF13=240,8 м2</t>
  </si>
  <si>
    <t>1.1.3.1.1.3.1.5._</t>
  </si>
  <si>
    <t>1.1.3.1.1.3.1.5.1</t>
  </si>
  <si>
    <t>378365980.54622</t>
  </si>
  <si>
    <t>27245792.54622</t>
  </si>
  <si>
    <t>1.1.3.1.1.3.1.5.1._</t>
  </si>
  <si>
    <t>315890041.54622</t>
  </si>
  <si>
    <t>1.1.3.1.1.3.1.5.2</t>
  </si>
  <si>
    <t>378365980.54634</t>
  </si>
  <si>
    <t>27245792.54634</t>
  </si>
  <si>
    <t>1.1.3.1.1.3.1.5.2._</t>
  </si>
  <si>
    <t>315890041.54634</t>
  </si>
  <si>
    <t>1.1.3.1.1.3.1.6</t>
  </si>
  <si>
    <t>6.3.1.5.3.1.6.4</t>
  </si>
  <si>
    <t>9715c536-701e-4362-beb4-5db4688b691c</t>
  </si>
  <si>
    <t>1.1.3.1.1.3.1.6.1</t>
  </si>
  <si>
    <t>378365761.54634</t>
  </si>
  <si>
    <t>27245657.54634</t>
  </si>
  <si>
    <t>1.1.3.1.1.3.1.6.2</t>
  </si>
  <si>
    <t>378365761.54622</t>
  </si>
  <si>
    <t>27245657.54622</t>
  </si>
  <si>
    <t>1.1.3.1.1.3.1.7</t>
  </si>
  <si>
    <t>1, 2, 3 этажи. Шпаклевка базовая до 5 мм. Тип: CF2</t>
  </si>
  <si>
    <t>1.1.3.1.1.3.1.7.1</t>
  </si>
  <si>
    <t>378365981.54622</t>
  </si>
  <si>
    <t>27245793.54622</t>
  </si>
  <si>
    <t>1.1.3.1.1.3.1.7.2</t>
  </si>
  <si>
    <t>378365981.54634</t>
  </si>
  <si>
    <t>27245793.54634</t>
  </si>
  <si>
    <t>1.1.3.1.1.3.1.8</t>
  </si>
  <si>
    <t>6.3.1.5.3.1.6.6</t>
  </si>
  <si>
    <t>Подготовка поверхности СКБ / потолка / по штукатурке / 2мм</t>
  </si>
  <si>
    <t>АРОР "ЧИСТОВЫЕ отделочные работы" от 19.02.2026. Шпаклевка зашивных потолков под окраску гипсовая базовая CF2, CF14, CF19, CF25</t>
  </si>
  <si>
    <t>42d08cea-07ba-4dbe-a8b0-b5e7c8673109</t>
  </si>
  <si>
    <t>7a2a024b-7aa6-4bee-9d60-f94b39f3d674</t>
  </si>
  <si>
    <t>1.1.3.1.1.3.1.8.1</t>
  </si>
  <si>
    <t>378365762.1139608</t>
  </si>
  <si>
    <t>29299416.1139608</t>
  </si>
  <si>
    <t>1.1.3.1.1.3.1.8.2</t>
  </si>
  <si>
    <t>Шпатлевка гипсовая_ / белая / Унифицированная по ПИК-СТАНДАРТ, 30кг (BIM)</t>
  </si>
  <si>
    <t>378365762.1570750</t>
  </si>
  <si>
    <t>29299416.1570750</t>
  </si>
  <si>
    <t>3254b4be-ac53-4a29-ad23-972be75bc24b</t>
  </si>
  <si>
    <t>1.1.3.1.1.3.1.9</t>
  </si>
  <si>
    <t>АРОР № СТ-МФ-1 от 08.05.2026, п.143.  Подвал: шпаклевка цементными смесями потолков по ж/б плите, низа площадок и лестничных маршей. Базовый слой 2 мм.</t>
  </si>
  <si>
    <t>1.1.3.1.1.3.1.9.1</t>
  </si>
  <si>
    <t>378365982.1570750</t>
  </si>
  <si>
    <t>29299417.1570750</t>
  </si>
  <si>
    <t>1.1.3.1.1.3.1.9.2</t>
  </si>
  <si>
    <t>378365982.1139608</t>
  </si>
  <si>
    <t>29299417.1139608</t>
  </si>
  <si>
    <t>1.1.3.1.1.3.1.10</t>
  </si>
  <si>
    <t>АРОР № СТ-МФ-1 от 08.05.2026, п.145. Потолки 1-й, 2-й и 3-й этаж: шпаклевка гипсовая базовая в составе потолков CF1, CF13 и стен запотолочного пространства CF1.3.</t>
  </si>
  <si>
    <t>1.1.3.1.1.3.1.10.1</t>
  </si>
  <si>
    <t>378365983.1139608</t>
  </si>
  <si>
    <t>29299413.1139608</t>
  </si>
  <si>
    <t>1.1.3.1.1.3.1.10.2</t>
  </si>
  <si>
    <t>378365983.1570750</t>
  </si>
  <si>
    <t>29299413.1570750</t>
  </si>
  <si>
    <t>1.1.3.1.1.3.1.11</t>
  </si>
  <si>
    <t>АРОР № СТ-МФ-1 от 08.05.2026, п.147. Шпаклевка гипсовая базовая низа площадок и лестничных маршей, и потолка  CF15.1. 1-3 этаж</t>
  </si>
  <si>
    <t>1.1.3.1.1.3.1.11.1</t>
  </si>
  <si>
    <t>378365984.1570750</t>
  </si>
  <si>
    <t>29299418.1570750</t>
  </si>
  <si>
    <t>1.1.3.1.1.3.1.11.2</t>
  </si>
  <si>
    <t>378365984.1139608</t>
  </si>
  <si>
    <t>29299418.1139608</t>
  </si>
  <si>
    <t>1.1.3.1.1.3.2</t>
  </si>
  <si>
    <t>6.3.1.5.3.2</t>
  </si>
  <si>
    <t>Чистовые работы по поверхности потолков</t>
  </si>
  <si>
    <t>1.1.3.1.1.3.2.1</t>
  </si>
  <si>
    <t>6.3.1.5.3.2.3.2</t>
  </si>
  <si>
    <t>Лакокрасочные работы СКБ / окраска потолков / в 2 слоя</t>
  </si>
  <si>
    <t>55dcd11a-c570-4894-be4e-3c3874402761</t>
  </si>
  <si>
    <t>3997b616-bcf5-4c13-ae76-75afa96c846f</t>
  </si>
  <si>
    <t>1.1.3.1.1.3.2.1.1</t>
  </si>
  <si>
    <t>378365765.54634</t>
  </si>
  <si>
    <t>27245613.54634</t>
  </si>
  <si>
    <t>1.1.3.1.1.3.2.1.2</t>
  </si>
  <si>
    <t>Gutver Prometeks RAL 9016 - Матовая краска для стен или аналог.  Класс пожарной опасности: КМ0</t>
  </si>
  <si>
    <t>378365765.758318</t>
  </si>
  <si>
    <t>27245613.758318</t>
  </si>
  <si>
    <t>1.1.3.1.1.3.2.2</t>
  </si>
  <si>
    <t>1.1.3.1.1.3.2.2.1</t>
  </si>
  <si>
    <t>378365985.758318</t>
  </si>
  <si>
    <t>27245614.758318</t>
  </si>
  <si>
    <t>1.1.3.1.1.3.2.2.2</t>
  </si>
  <si>
    <t>378365985.54634</t>
  </si>
  <si>
    <t>27245614.54634</t>
  </si>
  <si>
    <t>1.1.3.1.1.3.2.3</t>
  </si>
  <si>
    <t>1.1.3.1.1.3.2.3.1</t>
  </si>
  <si>
    <t>378365986.54634</t>
  </si>
  <si>
    <t>27245615.54634</t>
  </si>
  <si>
    <t>1.1.3.1.1.3.2.3.2</t>
  </si>
  <si>
    <t>378365986.758318</t>
  </si>
  <si>
    <t>27245615.758318</t>
  </si>
  <si>
    <t>1.1.3.1.1.3.2.4</t>
  </si>
  <si>
    <t>1.1.3.1.1.3.2.4.1</t>
  </si>
  <si>
    <t>378365987.758318</t>
  </si>
  <si>
    <t>27245616.758318</t>
  </si>
  <si>
    <t>1.1.3.1.1.3.2.4.2</t>
  </si>
  <si>
    <t>378365987.54634</t>
  </si>
  <si>
    <t>27245616.54634</t>
  </si>
  <si>
    <t>1.1.3.1.1.3.2.5</t>
  </si>
  <si>
    <t>1, 2, 3 этажи. Тип: CF1. Покраска жб плиты перекрытия, включая инженерное оборудование, расположенное в зоне открытого потолка: подготовка бетонного основания, штукатурка, шпаклевка (при необходимости).</t>
  </si>
  <si>
    <t>1.1.3.1.1.3.2.5._</t>
  </si>
  <si>
    <t>1.1.3.1.1.3.2.5.1</t>
  </si>
  <si>
    <t>378365988.54634</t>
  </si>
  <si>
    <t>27245729.54634</t>
  </si>
  <si>
    <t>1.1.3.1.1.3.2.5.1._</t>
  </si>
  <si>
    <t>315890050.54634</t>
  </si>
  <si>
    <t>1.1.3.1.1.3.2.5.2</t>
  </si>
  <si>
    <t>378365988.758318</t>
  </si>
  <si>
    <t>27245729.758318</t>
  </si>
  <si>
    <t>1.1.3.1.1.3.2.5.2._</t>
  </si>
  <si>
    <t>315890050.758318</t>
  </si>
  <si>
    <t>1.1.3.1.1.3.2.6</t>
  </si>
  <si>
    <t>1, 2, 3 этажи. Покраска потолков подвесных с зашивкой гипсовыми листами. Тип: CF2, CF14, CF19, CF25. Покраска Gutver Prometeks RAL 9016 КМ0</t>
  </si>
  <si>
    <t>1.1.3.1.1.3.2.6._</t>
  </si>
  <si>
    <t>1, 2, 3 этажи. Тип: CF2 Покраска Gutver Prometeks RAL 9016 КМ0</t>
  </si>
  <si>
    <t>1.1.3.1.1.3.2.6.1</t>
  </si>
  <si>
    <t>378365989.758318</t>
  </si>
  <si>
    <t>27245736.758318</t>
  </si>
  <si>
    <t>1.1.3.1.1.3.2.6.1._</t>
  </si>
  <si>
    <t>315890051.758318</t>
  </si>
  <si>
    <t>1.1.3.1.1.3.2.6.2</t>
  </si>
  <si>
    <t>378365989.54634</t>
  </si>
  <si>
    <t>27245736.54634</t>
  </si>
  <si>
    <t>1.1.3.1.1.3.2.6.2._</t>
  </si>
  <si>
    <t>315890051.54634</t>
  </si>
  <si>
    <t>1.1.3.1.1.3.2.7</t>
  </si>
  <si>
    <t>1.1.3.1.1.3.2.7.1</t>
  </si>
  <si>
    <t>378365990.54634</t>
  </si>
  <si>
    <t>27245617.54634</t>
  </si>
  <si>
    <t>1.1.3.1.1.3.2.7.2</t>
  </si>
  <si>
    <t>378365990.758318</t>
  </si>
  <si>
    <t>27245617.758318</t>
  </si>
  <si>
    <t>1.1.3.1.1.3.2.8</t>
  </si>
  <si>
    <t>1, 2, 3 этажи. Тип: CF13. Покраска жб плиты перекрытия, включая инженерное оборудование, расположенное в зоне открытого потолка.</t>
  </si>
  <si>
    <t>1.1.3.1.1.3.2.8._</t>
  </si>
  <si>
    <t>1, 2, 3 этажи. Тип: CF13. Покраска жб плиты перекрытия, включая инженерное оборудование, расположенное в зоне открытого потолка: подготовка бетонного основания, штукатурка, шпаклевка (при необходимости).</t>
  </si>
  <si>
    <t>1.1.3.1.1.3.2.8.1</t>
  </si>
  <si>
    <t>Gutver Prometeks RAL 6005 Матовая</t>
  </si>
  <si>
    <t>378365991.758318</t>
  </si>
  <si>
    <t>27245731.758318</t>
  </si>
  <si>
    <t>1.1.3.1.1.3.2.8.1._</t>
  </si>
  <si>
    <t xml:space="preserve"> Gutver Prometeks RAL Design 180 40 15 - Матовая краска для стен или аналог.</t>
  </si>
  <si>
    <t>315890053.758318</t>
  </si>
  <si>
    <t>1.1.3.1.1.3.2.8.2</t>
  </si>
  <si>
    <t>378365991.54634</t>
  </si>
  <si>
    <t>27245731.54634</t>
  </si>
  <si>
    <t>1.1.3.1.1.3.2.8.2._</t>
  </si>
  <si>
    <t>315890053.54634</t>
  </si>
  <si>
    <t>1.1.3.1.1.3.2.9</t>
  </si>
  <si>
    <t xml:space="preserve">1, 2, 3 этажи. Тип: CF15.1. Покраска жб плиты перекрытия и нижняя поверхность лестничных маршей и площадок. Краска Gutver Prometeks RAL 5024 Матовая. Класс пожарной опасности: КМ0
</t>
  </si>
  <si>
    <t>1.1.3.1.1.3.2.9._</t>
  </si>
  <si>
    <t>1, 2, 3 этажи. Тип: CF15.2. Покраска жб плиты перекрытия, включая инженерное оборудование, расположенное в зоне открытого потолка: подготовка бетонного основания, штукатурка, шпаклевка (при необходимости).</t>
  </si>
  <si>
    <t>1.1.3.1.1.3.2.9.1</t>
  </si>
  <si>
    <t>378365992.54634</t>
  </si>
  <si>
    <t>27245732.54634</t>
  </si>
  <si>
    <t>1.1.3.1.1.3.2.9.1._</t>
  </si>
  <si>
    <t>315890054.54634</t>
  </si>
  <si>
    <t>1.1.3.1.1.3.2.9.2</t>
  </si>
  <si>
    <t>Gutver Prometeks RAL 5024 - Матовая краска для стен или аналог.  Класс пожарной опасности: КМ0</t>
  </si>
  <si>
    <t>378365992.758318</t>
  </si>
  <si>
    <t>27245732.758318</t>
  </si>
  <si>
    <t>1.1.3.1.1.3.2.9.2._</t>
  </si>
  <si>
    <t>315890054.758318</t>
  </si>
  <si>
    <t>1.1.3.1.1.3.2.10</t>
  </si>
  <si>
    <t>АРОР "ЧИСТОВЫЕ отделочные работы" от 19.02.2026. CF13. Покраска жб плиты перекрытия, включая инженерное оборудование, расположенное в зоне открытого потолка. Краска Gutver Prometeks RAL6005 (зеленый мох) - Матовая краска. Класс пожарной опасности: КМ0</t>
  </si>
  <si>
    <t>1.1.3.1.1.3.2.10.1</t>
  </si>
  <si>
    <t>Краска водно-дисперсионная /  КМ0 / "ПАЛИТРА РУСИ" ТУ 2310-049-51309101-2014, RAL 9016</t>
  </si>
  <si>
    <t>Gutver Prometeks RAL 6005 (зеленый мох) - Матовая, КМ0</t>
  </si>
  <si>
    <t>378365993.1506604</t>
  </si>
  <si>
    <t>29436604.1506604</t>
  </si>
  <si>
    <t>02d38f11-bb01-4c87-a584-b1119008633f</t>
  </si>
  <si>
    <t>1.1.3.1.1.3.2.10.2</t>
  </si>
  <si>
    <t>378365993.54634</t>
  </si>
  <si>
    <t>29436604.54634</t>
  </si>
  <si>
    <t>1.1.3.1.1.3.2.11</t>
  </si>
  <si>
    <t xml:space="preserve">АРОР "ЧИСТОВЫЕ отделочные работы" от 19.02.2026. CF1.1. Покраска балок. Краска Gutver Prometeks RAL 9016 Матовая. Класс пожарной опасности: КМ0
</t>
  </si>
  <si>
    <t>1.1.3.1.1.3.2.11.1</t>
  </si>
  <si>
    <t>378365994.54634</t>
  </si>
  <si>
    <t>29436605.54634</t>
  </si>
  <si>
    <t>1.1.3.1.1.3.2.11.2</t>
  </si>
  <si>
    <t>краска Gutver Prometeks RAL 9016 Матовая, КМ0</t>
  </si>
  <si>
    <t>378365994.758318</t>
  </si>
  <si>
    <t>29436605.758318</t>
  </si>
  <si>
    <t>1.1.3.1.1.3.2.12</t>
  </si>
  <si>
    <t>АРОР "ЧИСТОВЫЕ отделочные работы" от 19.02.2026. CF1.3. Покраска запотолочного пространства (стены). Краска Gutver Prometeks RAL 9016 Матовая. Класс пожарной опасности: КМ0</t>
  </si>
  <si>
    <t>1.1.3.1.1.3.2.12.1</t>
  </si>
  <si>
    <t xml:space="preserve">краска Gutver Prometeks RAL 9016 Матовая, КМ0
</t>
  </si>
  <si>
    <t>378365995.758318</t>
  </si>
  <si>
    <t>33552339.758318</t>
  </si>
  <si>
    <t>1.1.3.1.1.3.2.12.2</t>
  </si>
  <si>
    <t>378365995.54634</t>
  </si>
  <si>
    <t>33552339.54634</t>
  </si>
  <si>
    <t>1.1.3.1.1.3.2.13</t>
  </si>
  <si>
    <t>АРОР "ЧИСТОВЫЕ отделочные работы" от 19.02.2026. CF1.2. Покраска балок (стены). Краска Gutver Prometeks RAL 9016 Матовая, Класс пожарной опасности: КМ0</t>
  </si>
  <si>
    <t>1.1.3.1.1.3.2.13.1</t>
  </si>
  <si>
    <t>378365996.54634</t>
  </si>
  <si>
    <t>33552338.54634</t>
  </si>
  <si>
    <t>1.1.3.1.1.3.2.13.2</t>
  </si>
  <si>
    <t>378365996.758318</t>
  </si>
  <si>
    <t>33552338.758318</t>
  </si>
  <si>
    <t>1.1.3.1.1.3.2.14</t>
  </si>
  <si>
    <t xml:space="preserve">АРОР "ЧИСТОВЫЕ отделочные работы" от 19.02.2026. CF13.1. Покраска балок. Краска Gutver Prometeks RAL 6005 Матовая.
</t>
  </si>
  <si>
    <t>1.1.3.1.1.3.2.14.1</t>
  </si>
  <si>
    <t>Краска Gutver Prometeks RAL 6005 Матовая.</t>
  </si>
  <si>
    <t>378365997.758318</t>
  </si>
  <si>
    <t>33552341.758318</t>
  </si>
  <si>
    <t>1.1.3.1.1.3.2.14.2</t>
  </si>
  <si>
    <t>378365997.54634</t>
  </si>
  <si>
    <t>33552341.54634</t>
  </si>
  <si>
    <t>1.1.3.1.1.3.2.15</t>
  </si>
  <si>
    <t>АРОР "ЧИСТОВЫЕ отделочные работы" от 19.02.2026. CF13.2. Покраска балок (стены). Краска Gutver Prometeks RAL 6005 Матовая.</t>
  </si>
  <si>
    <t>1.1.3.1.1.3.2.15.1</t>
  </si>
  <si>
    <t>378365998.54634</t>
  </si>
  <si>
    <t>33552342.54634</t>
  </si>
  <si>
    <t>1.1.3.1.1.3.2.15.2</t>
  </si>
  <si>
    <t>378365998.758318</t>
  </si>
  <si>
    <t>33552342.758318</t>
  </si>
  <si>
    <t>1.1.3.1.1.3.2.16</t>
  </si>
  <si>
    <t>АРОР "ЧИСТОВЫЕ отделочные работы" от 19.02.2026. CF15. Торцы лестничных маршей в ЛК: Покраска Gutver Prometeks RAL5024 (голубой) Матовая. Класс пожарной опасности: КМ0</t>
  </si>
  <si>
    <t>1.1.3.1.1.3.2.16.1</t>
  </si>
  <si>
    <t>Краска Gutver Prometeks RAL5024 (голубой) Матовая, КМ0</t>
  </si>
  <si>
    <t>378365999.758318</t>
  </si>
  <si>
    <t>33552756.758318</t>
  </si>
  <si>
    <t>1.1.3.1.1.3.2.16.2</t>
  </si>
  <si>
    <t>378365999.54634</t>
  </si>
  <si>
    <t>33552756.54634</t>
  </si>
  <si>
    <t>1.1.3.1.1.3.2.17</t>
  </si>
  <si>
    <t>АРОР "ЧИСТОВЫЕ отделочные работы" от 19.02.2026. Подвал. Покраска потолка Gutver Prometeks RAL 9016 (белый) - Матовая, влагостойкая, моющаяся краска. КМ0</t>
  </si>
  <si>
    <t>1.1.3.1.1.3.2.17.1</t>
  </si>
  <si>
    <t>378366000.54634</t>
  </si>
  <si>
    <t>33560134.54634</t>
  </si>
  <si>
    <t>1.1.3.1.1.3.2.17.2</t>
  </si>
  <si>
    <t>378366000.758318</t>
  </si>
  <si>
    <t>33560134.758318</t>
  </si>
  <si>
    <t>1.1.3.1.1.4</t>
  </si>
  <si>
    <t>6.3.1.5.4</t>
  </si>
  <si>
    <t>Монтаж потолочных конструкций</t>
  </si>
  <si>
    <t>1.1.3.1.1.4.1</t>
  </si>
  <si>
    <t>6.3.1.5.4.1.1</t>
  </si>
  <si>
    <t>Монтаж подвесного потолка / из Аквапанелей</t>
  </si>
  <si>
    <t>31f0cce8-2c10-4d50-97c2-6b4add5a1db9</t>
  </si>
  <si>
    <t>6f7b5bd4-421f-4077-8516-796d4fef9b1c</t>
  </si>
  <si>
    <t>1.1.3.1.1.4.1.1</t>
  </si>
  <si>
    <t>Прочие материалы_</t>
  </si>
  <si>
    <t>378365768.714896</t>
  </si>
  <si>
    <t>27245636.714896</t>
  </si>
  <si>
    <t>fdf8c0a8-2572-4068-9aa9-e798fd9f8bff</t>
  </si>
  <si>
    <t>1.1.3.1.1.4.1.2</t>
  </si>
  <si>
    <t>Плита Аквапанель_</t>
  </si>
  <si>
    <t>378365768.703444</t>
  </si>
  <si>
    <t>27245636.703444</t>
  </si>
  <si>
    <t>2c475c37-a5f6-40fd-88b8-63c49f8c7850</t>
  </si>
  <si>
    <t>1.1.3.1.1.4.1.3</t>
  </si>
  <si>
    <t>Каркас_</t>
  </si>
  <si>
    <t>378365768.714897</t>
  </si>
  <si>
    <t>27245636.714897</t>
  </si>
  <si>
    <t>d67a84c8-d326-4113-825a-f75ffa1be1b7</t>
  </si>
  <si>
    <t>1.1.3.1.1.4.2</t>
  </si>
  <si>
    <t>1, 2, 3 этажи. Тип: CF9 Влагостойкие панели Rockfon, арт. Lilia, кромка А15. Подвесная система Chicago Metallic Т15 Click 2790, основной профиль Т15 Click L=3600мм, поперечный профиль Т15 Click L=600мм, угол пристеночный 19х24 L=3050мм, размер плиты 600х600мм, цвет белый, класс ПБ КМ1</t>
  </si>
  <si>
    <t>1.1.3.1.1.4.2._</t>
  </si>
  <si>
    <t>1.1.3.1.1.4.2.1</t>
  </si>
  <si>
    <t>378366001.714897</t>
  </si>
  <si>
    <t>27245742.714897</t>
  </si>
  <si>
    <t>1.1.3.1.1.4.2.1._</t>
  </si>
  <si>
    <t>315890058.714897</t>
  </si>
  <si>
    <t>1.1.3.1.1.4.2.2</t>
  </si>
  <si>
    <t>378366001.703444</t>
  </si>
  <si>
    <t>27245742.703444</t>
  </si>
  <si>
    <t>1.1.3.1.1.4.2.2._</t>
  </si>
  <si>
    <t>315890058.703444</t>
  </si>
  <si>
    <t>1.1.3.1.1.4.3</t>
  </si>
  <si>
    <t>6.3.1.5.4.1.2</t>
  </si>
  <si>
    <t>Монтаж подвесного потолка / типа Армстронг, Грильято</t>
  </si>
  <si>
    <t>2666ca34-b663-41c7-b8b7-caa2f71855b8</t>
  </si>
  <si>
    <t>fd6369e7-760a-4bf3-8c56-a6af236cf5cf</t>
  </si>
  <si>
    <t>1.1.3.1.1.4.3.1</t>
  </si>
  <si>
    <t>Реечный потолок_ / Металлический</t>
  </si>
  <si>
    <t>378365769.715461</t>
  </si>
  <si>
    <t>27245723.715461</t>
  </si>
  <si>
    <t>10b4c8b2-e44c-4d73-8a2f-cd56f0c6cf37</t>
  </si>
  <si>
    <t>1.1.3.1.1.4.4</t>
  </si>
  <si>
    <t>1.1.3.1.1.4.4.1</t>
  </si>
  <si>
    <t>378366002.715461</t>
  </si>
  <si>
    <t>27245724.715461</t>
  </si>
  <si>
    <t>1.1.3.1.1.4.5</t>
  </si>
  <si>
    <t>1.1.3.1.1.4.5.1</t>
  </si>
  <si>
    <t>378366003.715461</t>
  </si>
  <si>
    <t>27245725.715461</t>
  </si>
  <si>
    <t>1.1.3.1.1.4.6</t>
  </si>
  <si>
    <t>1, 2, 3 этажи. Тип: CF5. Кубообразный Потолки АЛБЕС 30х85х3000мм, между рейками 70 оцинкованная сталь 0,45 RAL 1018 матовый</t>
  </si>
  <si>
    <t>1.1.3.1.1.4.6.1</t>
  </si>
  <si>
    <t>378366004.715461</t>
  </si>
  <si>
    <t>27245740.715461</t>
  </si>
  <si>
    <t>1.1.3.1.1.4.7</t>
  </si>
  <si>
    <t>1, 2, 3 этажи. Тип: CF6. Кубообразный Потолки АЛБЕС 30х85х3000мм, между рейками 70 оцинкованная сталь 0,45 RAL 9016 матовый</t>
  </si>
  <si>
    <t>1.1.3.1.1.4.7._</t>
  </si>
  <si>
    <t>1.1.3.1.1.4.7.1</t>
  </si>
  <si>
    <t>Цена 3000 руб/м2</t>
  </si>
  <si>
    <t>378366005.715461</t>
  </si>
  <si>
    <t>27245741.715461</t>
  </si>
  <si>
    <t>1.1.3.1.1.4.7.1._</t>
  </si>
  <si>
    <t>315890063.715461</t>
  </si>
  <si>
    <t>1.1.3.1.1.4.8</t>
  </si>
  <si>
    <t>1, 2, 3 этажи. Тип: CF16. Кубообразный Потолки АЛБЕС 30х85х3000мм, между рейками 70 оцинкованная сталь 0,45, текстура дерева W203-1013</t>
  </si>
  <si>
    <t>1.1.3.1.1.4.8.1</t>
  </si>
  <si>
    <t>378366006.715461</t>
  </si>
  <si>
    <t>27245733.715461</t>
  </si>
  <si>
    <t>1.1.3.1.1.4.9</t>
  </si>
  <si>
    <t>6.3.1.5.4.1.5</t>
  </si>
  <si>
    <t>Монтаж подвесного потолка / из ГКЛ в 1 слой с применением профиля ПП двухуровневый</t>
  </si>
  <si>
    <t>АРОР "ЧИСТОВЫЕ отделочные работы" от 19.02.2026. CF2. Подвесной потолок из КНАУФ-листов тип П112 Knauff. Однослойная обшивка из ГСП-DF или файерборда 12,5мм, на двухуровневом металлическом каркасе ПП 60х27 Knauff, усиленном с шагом профилей не более 400х400 мм, отступ от стен по периметру не более 100 мм, с шагом креплений/подвесов не более 600х600.</t>
  </si>
  <si>
    <t>9db9b53b-019b-417e-9a7e-63765aecdc39</t>
  </si>
  <si>
    <t>e46d5038-35de-4ac8-ac10-5170e0258bf1</t>
  </si>
  <si>
    <t>1.1.3.1.1.4.9.1</t>
  </si>
  <si>
    <t>Подвес Нониус / верхняя часть / 1200 мм</t>
  </si>
  <si>
    <t>378365770.57051</t>
  </si>
  <si>
    <t>29444726.57051</t>
  </si>
  <si>
    <t>6b53e826-ec6e-4ac0-8660-d3fd55edb3d0</t>
  </si>
  <si>
    <t>1.1.3.1.1.4.9.2</t>
  </si>
  <si>
    <t>Подвес Нониус / нижняя часть / 125 мм</t>
  </si>
  <si>
    <t>378365770.57052</t>
  </si>
  <si>
    <t>29444726.57052</t>
  </si>
  <si>
    <t>97ff59cc-a9a3-4ac3-86e0-18104156e8a2</t>
  </si>
  <si>
    <t>1.1.3.1.1.4.9.3</t>
  </si>
  <si>
    <t>Анкер-клин_/6*40</t>
  </si>
  <si>
    <t>378365770.54828</t>
  </si>
  <si>
    <t>29444726.54828</t>
  </si>
  <si>
    <t>d1d11d59-b5f9-4bc0-894f-4c016002bf47</t>
  </si>
  <si>
    <t>1.1.3.1.1.4.9.4</t>
  </si>
  <si>
    <t>Лента Дихтунгсбанд_/50мм</t>
  </si>
  <si>
    <t>378365770.55042</t>
  </si>
  <si>
    <t>29444726.55042</t>
  </si>
  <si>
    <t>db776908-a7ed-4efe-a1e0-14c0d3badf1f</t>
  </si>
  <si>
    <t>1.1.3.1.1.4.9.5</t>
  </si>
  <si>
    <t>378365770.1523192</t>
  </si>
  <si>
    <t>29444726.1523192</t>
  </si>
  <si>
    <t>1.1.3.1.1.4.9.6</t>
  </si>
  <si>
    <t>378365770.715059</t>
  </si>
  <si>
    <t>29444726.715059</t>
  </si>
  <si>
    <t>1.1.3.1.1.4.9.7</t>
  </si>
  <si>
    <t>Профиль_/потолочный/60*27*0,40/3м</t>
  </si>
  <si>
    <t>378365770.54568</t>
  </si>
  <si>
    <t>29444726.54568</t>
  </si>
  <si>
    <t>de448100-a03f-42fb-b903-fa1d0845e34a</t>
  </si>
  <si>
    <t>1.1.3.1.1.4.9.8</t>
  </si>
  <si>
    <t>Соединитель профилей двухуровневый_/потолочный/60*27</t>
  </si>
  <si>
    <t>378365770.54577</t>
  </si>
  <si>
    <t>29444726.54577</t>
  </si>
  <si>
    <t>12c5fa58-4f5a-473a-a165-94792bddadd9</t>
  </si>
  <si>
    <t>1.1.3.1.1.4.9.9</t>
  </si>
  <si>
    <t>Удлинитель профилей_/потолочный/60*27</t>
  </si>
  <si>
    <t>378365770.54575</t>
  </si>
  <si>
    <t>29444726.54575</t>
  </si>
  <si>
    <t>46cc4ab9-5306-44b0-b02d-73ca24dc456b</t>
  </si>
  <si>
    <t>1.1.3.1.1.4.9.10</t>
  </si>
  <si>
    <t>Шуруп_/3,5*25</t>
  </si>
  <si>
    <t>378365770.54822</t>
  </si>
  <si>
    <t>29444726.54822</t>
  </si>
  <si>
    <t>9afa7adc-2604-4bf8-8123-329424645872</t>
  </si>
  <si>
    <t>1.1.3.1.1.4.9.11</t>
  </si>
  <si>
    <t>Шуруп со сверлом_/3,5*11</t>
  </si>
  <si>
    <t>378365770.54821</t>
  </si>
  <si>
    <t>29444726.54821</t>
  </si>
  <si>
    <t>438f03b8-0245-4746-af3b-94d943760b3b</t>
  </si>
  <si>
    <t>1.1.3.1.1.4.10</t>
  </si>
  <si>
    <t>АРОР "ЧИСТОВЫЕ отделочные работы" от 19.02.2026. CF14. Подвесной потолок из КНАУФ-листов тип П112 Knauff. Однослойная обшивка из ГВЛВ 12,5мм, на двухуровневом металлическом каркасе ПП 60х27 Knauff, усиленном с шагом профилей не более 400х400 мм, отступ от стен по периметру не более 100 мм, с шагом креплений/подвесов не более 600х600.</t>
  </si>
  <si>
    <t>1.1.3.1.1.4.10.1</t>
  </si>
  <si>
    <t>378366007.54821</t>
  </si>
  <si>
    <t>33554330.54821</t>
  </si>
  <si>
    <t>1.1.3.1.1.4.10.2</t>
  </si>
  <si>
    <t>378366007.54822</t>
  </si>
  <si>
    <t>33554330.54822</t>
  </si>
  <si>
    <t>1.1.3.1.1.4.10.3</t>
  </si>
  <si>
    <t>378366007.54575</t>
  </si>
  <si>
    <t>33554330.54575</t>
  </si>
  <si>
    <t>1.1.3.1.1.4.10.4</t>
  </si>
  <si>
    <t>378366007.54577</t>
  </si>
  <si>
    <t>33554330.54577</t>
  </si>
  <si>
    <t>1.1.3.1.1.4.10.5</t>
  </si>
  <si>
    <t>378366007.715059</t>
  </si>
  <si>
    <t>33554330.715059</t>
  </si>
  <si>
    <t>1.1.3.1.1.4.10.6</t>
  </si>
  <si>
    <t>378366007.54568</t>
  </si>
  <si>
    <t>33554330.54568</t>
  </si>
  <si>
    <t>1.1.3.1.1.4.10.7</t>
  </si>
  <si>
    <t>378366007.55042</t>
  </si>
  <si>
    <t>33554330.55042</t>
  </si>
  <si>
    <t>1.1.3.1.1.4.10.8</t>
  </si>
  <si>
    <t>Лента армирующая ( серпянка)_/50мм</t>
  </si>
  <si>
    <t>378366007.55038</t>
  </si>
  <si>
    <t>33554330.55038</t>
  </si>
  <si>
    <t>ef366d6b-1118-416c-acc5-430ee111e823</t>
  </si>
  <si>
    <t>1.1.3.1.1.4.10.9</t>
  </si>
  <si>
    <t>378366007.54828</t>
  </si>
  <si>
    <t>33554330.54828</t>
  </si>
  <si>
    <t>1.1.3.1.1.4.10.10</t>
  </si>
  <si>
    <t>378366007.54553</t>
  </si>
  <si>
    <t>33554330.54553</t>
  </si>
  <si>
    <t>1.1.3.1.1.4.10.11</t>
  </si>
  <si>
    <t>378366007.57051</t>
  </si>
  <si>
    <t>33554330.57051</t>
  </si>
  <si>
    <t>1.1.3.1.1.4.10.12</t>
  </si>
  <si>
    <t>378366007.57052</t>
  </si>
  <si>
    <t>33554330.57052</t>
  </si>
  <si>
    <t>1.1.3.1.1.4.11</t>
  </si>
  <si>
    <t>АРОР "ЧИСТОВЫЕ отделочные работы" от 19.02.2026. CF25. Подвесной потолок из КНАУФ-листов тип П112 Knauff. Однослойная обшивка из файерборда 12,5мм, на двухуровневом усиленном металлическом каркасе из Knauf профилей</t>
  </si>
  <si>
    <t>1.1.3.1.1.4.11.1</t>
  </si>
  <si>
    <t>378366008.57051</t>
  </si>
  <si>
    <t>33554333.57051</t>
  </si>
  <si>
    <t>1.1.3.1.1.4.11.2</t>
  </si>
  <si>
    <t>378366008.57052</t>
  </si>
  <si>
    <t>33554333.57052</t>
  </si>
  <si>
    <t>1.1.3.1.1.4.11.3</t>
  </si>
  <si>
    <t>Грунтовка  / Тифенгрунд</t>
  </si>
  <si>
    <t>378366008.710362</t>
  </si>
  <si>
    <t>33554333.710362</t>
  </si>
  <si>
    <t>89c27f2e-3e56-4b58-911c-7fb55a07dec4</t>
  </si>
  <si>
    <t>1.1.3.1.1.4.11.4</t>
  </si>
  <si>
    <t>378366008.54828</t>
  </si>
  <si>
    <t>33554333.54828</t>
  </si>
  <si>
    <t>1.1.3.1.1.4.11.5</t>
  </si>
  <si>
    <t>378366008.55038</t>
  </si>
  <si>
    <t>33554333.55038</t>
  </si>
  <si>
    <t>1.1.3.1.1.4.11.6</t>
  </si>
  <si>
    <t>378366008.55042</t>
  </si>
  <si>
    <t>33554333.55042</t>
  </si>
  <si>
    <t>1.1.3.1.1.4.11.7</t>
  </si>
  <si>
    <t>378366008.1523192</t>
  </si>
  <si>
    <t>33554333.1523192</t>
  </si>
  <si>
    <t>1.1.3.1.1.4.11.8</t>
  </si>
  <si>
    <t>378366008.715059</t>
  </si>
  <si>
    <t>33554333.715059</t>
  </si>
  <si>
    <t>1.1.3.1.1.4.11.9</t>
  </si>
  <si>
    <t>378366008.54568</t>
  </si>
  <si>
    <t>33554333.54568</t>
  </si>
  <si>
    <t>1.1.3.1.1.4.11.10</t>
  </si>
  <si>
    <t>378366008.54577</t>
  </si>
  <si>
    <t>33554333.54577</t>
  </si>
  <si>
    <t>1.1.3.1.1.4.11.11</t>
  </si>
  <si>
    <t>378366008.54575</t>
  </si>
  <si>
    <t>33554333.54575</t>
  </si>
  <si>
    <t>1.1.3.1.1.4.11.12</t>
  </si>
  <si>
    <t>378366008.54822</t>
  </si>
  <si>
    <t>33554333.54822</t>
  </si>
  <si>
    <t>1.1.3.1.1.4.11.13</t>
  </si>
  <si>
    <t>378366008.54821</t>
  </si>
  <si>
    <t>33554333.54821</t>
  </si>
  <si>
    <t>1.1.3.1.1.4.12</t>
  </si>
  <si>
    <t>6.3.1.5.4.1.6</t>
  </si>
  <si>
    <t>Монтаж подвесного потолка / из акустических древесных плит</t>
  </si>
  <si>
    <t xml:space="preserve">АРОР "ЧИСТОВЫЕ отделочные работы" от 19.02.2026. CF21. Панели круглые (баффлы)  подвесные из минерального стекловолокна Baffle Acoustic d=1200, RAL 9016, количество 7 шт. </t>
  </si>
  <si>
    <t>02ccbed5-7053-493a-986b-1937e518bff9</t>
  </si>
  <si>
    <t>302f0025-952c-42f6-81ea-971ddd08be3f</t>
  </si>
  <si>
    <t>1.1.3.1.1.4.12.1</t>
  </si>
  <si>
    <t>Плита древесноволокнистая ДВП s=25мм SoundBoard SuperFine</t>
  </si>
  <si>
    <t>378365771.1747145</t>
  </si>
  <si>
    <t>33554331.1747145</t>
  </si>
  <si>
    <t>f39a5928-311f-11ee-9904-d1661ac0bb93</t>
  </si>
  <si>
    <t>1.1.3.1.1.4.13</t>
  </si>
  <si>
    <t>6.3.1.5.4.2.1</t>
  </si>
  <si>
    <t>Надбавка за монтаж подвесного потолка при высоте более 3,2 м, включая использование лесов и подмостей</t>
  </si>
  <si>
    <t>11bf38a8-1e54-4d46-8d49-39254e318eaa</t>
  </si>
  <si>
    <t>9ed057e5-7f60-48cb-ae6a-bf5b2768c125</t>
  </si>
  <si>
    <t>1.1.3.1.1.4.14</t>
  </si>
  <si>
    <t>1.1.3.1.1.4.15</t>
  </si>
  <si>
    <t>АРОР "ЧИСТОВЫЕ отделочные работы" от 19.02.2026.</t>
  </si>
  <si>
    <t>1.1.3.1.1.4.16</t>
  </si>
  <si>
    <t>6.3.1.5.4.4.1</t>
  </si>
  <si>
    <t>Монтаж подвесного потолка СКБ / из акустических древесных плит</t>
  </si>
  <si>
    <t>c705c4a9-d32a-459e-a39e-ceba03e1c601</t>
  </si>
  <si>
    <t>4b59e369-024b-4661-bd71-e22473890c37</t>
  </si>
  <si>
    <t>1.1.3.1.1.4.16.1</t>
  </si>
  <si>
    <t>378365775.1747145</t>
  </si>
  <si>
    <t>27245626.1747145</t>
  </si>
  <si>
    <t>1.1.3.1.1.4.17</t>
  </si>
  <si>
    <t>1, 2, 3 этажи. Тип: CF18. Подвесной потолок из СМЛ-лист Лемарк с покрытием HPL FR Дуб рона LM 0657sh. КМ1. Размеры панелей 3050х1300, или аналог.</t>
  </si>
  <si>
    <t>1.1.3.1.1.4.17._</t>
  </si>
  <si>
    <t>1.1.3.1.1.4.17.1</t>
  </si>
  <si>
    <t>378366011.1747145</t>
  </si>
  <si>
    <t>27245735.1747145</t>
  </si>
  <si>
    <t>1.1.3.1.1.4.17.1._</t>
  </si>
  <si>
    <t>315890070.1747145</t>
  </si>
  <si>
    <t>1.1.3.1.1.4.18</t>
  </si>
  <si>
    <t>6.3.1.5.4.4.2</t>
  </si>
  <si>
    <t>Монтаж подвесного потолка СКБ / из ГКЛ в 1 слой с применением профиля ПП</t>
  </si>
  <si>
    <t>2958f052-386d-4488-b826-0762b112545c</t>
  </si>
  <si>
    <t>3f978f2b-872c-42ab-be18-f6c72259b319</t>
  </si>
  <si>
    <t>1.1.3.1.1.4.18.1</t>
  </si>
  <si>
    <t>378365776.54828</t>
  </si>
  <si>
    <t>27245620.54828</t>
  </si>
  <si>
    <t>1.1.3.1.1.4.18.2</t>
  </si>
  <si>
    <t>378365776.1139608</t>
  </si>
  <si>
    <t>27245620.1139608</t>
  </si>
  <si>
    <t>1.1.3.1.1.4.18.3</t>
  </si>
  <si>
    <t>378365776.55038</t>
  </si>
  <si>
    <t>27245620.55038</t>
  </si>
  <si>
    <t>1.1.3.1.1.4.18.4</t>
  </si>
  <si>
    <t>378365776.55042</t>
  </si>
  <si>
    <t>27245620.55042</t>
  </si>
  <si>
    <t>1.1.3.1.1.4.18.5</t>
  </si>
  <si>
    <t>378365776.1523192</t>
  </si>
  <si>
    <t>27245620.1523192</t>
  </si>
  <si>
    <t>1.1.3.1.1.4.18.6</t>
  </si>
  <si>
    <t>Подвес профиля прямой_/потолочный/60*27</t>
  </si>
  <si>
    <t>378365776.54573</t>
  </si>
  <si>
    <t>27245620.54573</t>
  </si>
  <si>
    <t>0eb7bcf2-ac18-4bde-8e36-3ccb4cd58803</t>
  </si>
  <si>
    <t>1.1.3.1.1.4.18.7</t>
  </si>
  <si>
    <t>Профиль_/направляющий/28*27*0,40/3м</t>
  </si>
  <si>
    <t>378365776.54569</t>
  </si>
  <si>
    <t>27245620.54569</t>
  </si>
  <si>
    <t>34b4edce-5006-4616-be2f-9d47724dc09a</t>
  </si>
  <si>
    <t>1.1.3.1.1.4.18.8</t>
  </si>
  <si>
    <t>378365776.54568</t>
  </si>
  <si>
    <t>27245620.54568</t>
  </si>
  <si>
    <t>1.1.3.1.1.4.18.9</t>
  </si>
  <si>
    <t>Соединитель профилей одноуровневый_/потолочный/60*27</t>
  </si>
  <si>
    <t>378365776.54576</t>
  </si>
  <si>
    <t>27245620.54576</t>
  </si>
  <si>
    <t>d396c343-40ec-430e-b651-cf8e8a10f274</t>
  </si>
  <si>
    <t>1.1.3.1.1.4.18.10</t>
  </si>
  <si>
    <t>378365776.54575</t>
  </si>
  <si>
    <t>27245620.54575</t>
  </si>
  <si>
    <t>1.1.3.1.1.4.18.11</t>
  </si>
  <si>
    <t>Шпаклевка д/заделки швов, ШОВСИЛК_/Т33</t>
  </si>
  <si>
    <t>378365776.54624</t>
  </si>
  <si>
    <t>27245620.54624</t>
  </si>
  <si>
    <t>7b96503e-5889-4b88-b7f6-580caaa662ae</t>
  </si>
  <si>
    <t>1.1.3.1.1.4.18.12</t>
  </si>
  <si>
    <t>378365776.54822</t>
  </si>
  <si>
    <t>27245620.54822</t>
  </si>
  <si>
    <t>1.1.3.1.1.4.18.13</t>
  </si>
  <si>
    <t>378365776.54821</t>
  </si>
  <si>
    <t>27245620.54821</t>
  </si>
  <si>
    <t>1.1.3.1.1.4.19</t>
  </si>
  <si>
    <t>1, 2, 3 этажи. Тип: CF2. Подвесной потолок из КНАУФ-листов тип П112 Knauff. Однослойная обшивка из ГСП-DF или файерборда 12,5мм, на двухуровневом металлическом каркасе ПП 60х27 Knauff, усиленном с шагом профилей не более 400х400 мм, отступ от стен по периметру не более 100 мм, с шагом креплений/подвесов не более 600х600.</t>
  </si>
  <si>
    <t>1.1.3.1.1.4.19._</t>
  </si>
  <si>
    <t>1.1.3.1.1.4.19.1</t>
  </si>
  <si>
    <t>378366012.54821</t>
  </si>
  <si>
    <t>27245737.54821</t>
  </si>
  <si>
    <t>1.1.3.1.1.4.19.1._</t>
  </si>
  <si>
    <t>315890072.54821</t>
  </si>
  <si>
    <t>1.1.3.1.1.4.19.2</t>
  </si>
  <si>
    <t>378366012.54822</t>
  </si>
  <si>
    <t>27245737.54822</t>
  </si>
  <si>
    <t>1.1.3.1.1.4.19.2._</t>
  </si>
  <si>
    <t>315890072.54822</t>
  </si>
  <si>
    <t>1.1.3.1.1.4.19.3</t>
  </si>
  <si>
    <t>378366012.54624</t>
  </si>
  <si>
    <t>27245737.54624</t>
  </si>
  <si>
    <t>1.1.3.1.1.4.19.3._</t>
  </si>
  <si>
    <t>315890072.54624</t>
  </si>
  <si>
    <t>1.1.3.1.1.4.19.4</t>
  </si>
  <si>
    <t>378366012.54575</t>
  </si>
  <si>
    <t>27245737.54575</t>
  </si>
  <si>
    <t>1.1.3.1.1.4.19.4._</t>
  </si>
  <si>
    <t>315890072.54575</t>
  </si>
  <si>
    <t>1.1.3.1.1.4.19.5</t>
  </si>
  <si>
    <t>378366012.54576</t>
  </si>
  <si>
    <t>27245737.54576</t>
  </si>
  <si>
    <t>1.1.3.1.1.4.19.5._</t>
  </si>
  <si>
    <t>315890072.54576</t>
  </si>
  <si>
    <t>1.1.3.1.1.4.19.6</t>
  </si>
  <si>
    <t>378366012.54569</t>
  </si>
  <si>
    <t>27245737.54569</t>
  </si>
  <si>
    <t>1.1.3.1.1.4.19.6._</t>
  </si>
  <si>
    <t>315890072.54569</t>
  </si>
  <si>
    <t>1.1.3.1.1.4.19.7</t>
  </si>
  <si>
    <t>378366012.54568</t>
  </si>
  <si>
    <t>27245737.54568</t>
  </si>
  <si>
    <t>1.1.3.1.1.4.19.7._</t>
  </si>
  <si>
    <t>315890072.54568</t>
  </si>
  <si>
    <t>1.1.3.1.1.4.19.8</t>
  </si>
  <si>
    <t>378366012.54573</t>
  </si>
  <si>
    <t>27245737.54573</t>
  </si>
  <si>
    <t>1.1.3.1.1.4.19.8._</t>
  </si>
  <si>
    <t>315890072.54573</t>
  </si>
  <si>
    <t>1.1.3.1.1.4.19.9</t>
  </si>
  <si>
    <t>378366012.1523192</t>
  </si>
  <si>
    <t>27245737.1523192</t>
  </si>
  <si>
    <t>1.1.3.1.1.4.19.9._</t>
  </si>
  <si>
    <t>315890072.1523192</t>
  </si>
  <si>
    <t>1.1.3.1.1.4.19.10</t>
  </si>
  <si>
    <t>378366012.55042</t>
  </si>
  <si>
    <t>27245737.55042</t>
  </si>
  <si>
    <t>1.1.3.1.1.4.19.10._</t>
  </si>
  <si>
    <t>315890072.55042</t>
  </si>
  <si>
    <t>1.1.3.1.1.4.19.11</t>
  </si>
  <si>
    <t>378366012.55038</t>
  </si>
  <si>
    <t>27245737.55038</t>
  </si>
  <si>
    <t>1.1.3.1.1.4.19.11._</t>
  </si>
  <si>
    <t>315890072.55038</t>
  </si>
  <si>
    <t>1.1.3.1.1.4.19.12</t>
  </si>
  <si>
    <t>378366012.1139608</t>
  </si>
  <si>
    <t>27245737.1139608</t>
  </si>
  <si>
    <t>1.1.3.1.1.4.19.12._</t>
  </si>
  <si>
    <t>315890072.1139608</t>
  </si>
  <si>
    <t>1.1.3.1.1.4.19.13</t>
  </si>
  <si>
    <t>378366012.54828</t>
  </si>
  <si>
    <t>27245737.54828</t>
  </si>
  <si>
    <t>1.1.3.1.1.4.19.13._</t>
  </si>
  <si>
    <t>315890072.54828</t>
  </si>
  <si>
    <t>1.1.3.1.1.4.20</t>
  </si>
  <si>
    <t>6.3.1.5.4.4.4</t>
  </si>
  <si>
    <t>Монтаж подвесного потолка СКБ / типа Армстронг, Грильято</t>
  </si>
  <si>
    <t>86b87f1a-32b5-4855-8388-b5bf81a42325</t>
  </si>
  <si>
    <t>42e8bac0-98f1-4b1f-8603-9612c710de3f</t>
  </si>
  <si>
    <t>1.1.3.1.1.4.20.1</t>
  </si>
  <si>
    <t>Подвесной потолок ГРИЛЬЯТО_ / белый / 100х100х40мм</t>
  </si>
  <si>
    <t>378365777.1196508</t>
  </si>
  <si>
    <t>27245621.1196508</t>
  </si>
  <si>
    <t>7c413101-029a-4584-ace7-69ad01fdbaa7</t>
  </si>
  <si>
    <t>1.1.3.1.1.4.21</t>
  </si>
  <si>
    <t>1.1.3.1.1.4.21.1</t>
  </si>
  <si>
    <t>Подвесной потолок Армстронг / Белый</t>
  </si>
  <si>
    <t>378366013.1353009</t>
  </si>
  <si>
    <t>27245622.1353009</t>
  </si>
  <si>
    <t>137a189c-acd0-4b00-a19c-980286873b94</t>
  </si>
  <si>
    <t>1.1.3.1.1.4.22</t>
  </si>
  <si>
    <t>1.1.3.1.1.4.22.1</t>
  </si>
  <si>
    <t>378366014.1353009</t>
  </si>
  <si>
    <t>27245623.1353009</t>
  </si>
  <si>
    <t>1.1.3.1.1.4.23</t>
  </si>
  <si>
    <t>1.1.3.1.1.4.23.1</t>
  </si>
  <si>
    <t xml:space="preserve">Кассетный металический потолок  </t>
  </si>
  <si>
    <t>378366015.847703</t>
  </si>
  <si>
    <t>27245624.847703</t>
  </si>
  <si>
    <t>58e7c86f-477b-47b9-985f-0a528b32f78c</t>
  </si>
  <si>
    <t>1.1.3.1.1.4.24</t>
  </si>
  <si>
    <t>1, 2, 3 этажи. Тип: CF3. Потолки грильято, кассетный GL-15 , металлическая решетка 600х600 с ячейками 100х100, AL 0,3-0,4 мм, h профиля (база) 37 мм; подвесная система Т-15/29 PRIM АЛБЕС Белый</t>
  </si>
  <si>
    <t>1.1.3.1.1.4.24._</t>
  </si>
  <si>
    <t>1, 2, 3 этажи. Тип: CF3. Потолки Грильято ячейки 100х100 АЛБЕС Белый</t>
  </si>
  <si>
    <t>1.1.3.1.1.4.24.1</t>
  </si>
  <si>
    <t>378366016.1196508</t>
  </si>
  <si>
    <t>27245738.1196508</t>
  </si>
  <si>
    <t>1.1.3.1.1.4.24.1._</t>
  </si>
  <si>
    <t>315890077.1196508</t>
  </si>
  <si>
    <t>1.1.3.1.1.4.25</t>
  </si>
  <si>
    <t>1, 2, 3 этажи. Тип: CF4. Потолочная плита Baffle Acoustic (арт. BA 1200x600). Подвесная система -Alaid T24. Кромка не окрашена. Размер панели 1200х600х20, цвет белый</t>
  </si>
  <si>
    <t>1.1.3.1.1.4.25._</t>
  </si>
  <si>
    <t>1, 2, 3 этажи. Тип: CF4. Потолочная плита Рокфон Школа A15 1200х600х20, цвет RAL9016</t>
  </si>
  <si>
    <t>1.1.3.1.1.4.25.1</t>
  </si>
  <si>
    <t>378366017.1353009</t>
  </si>
  <si>
    <t>27245739.1353009</t>
  </si>
  <si>
    <t>1.1.3.1.1.4.25.1._</t>
  </si>
  <si>
    <t>315890078.1353009</t>
  </si>
  <si>
    <t>1.1.3.1.1.4.26</t>
  </si>
  <si>
    <t>1, 2, 3 этажи. Тип: CF17 Подвесной металлический кассетный потолок Албес. Размер панели 600х600х20, цвет белый. Или аналог</t>
  </si>
  <si>
    <t>1.1.3.1.1.4.26.1</t>
  </si>
  <si>
    <t>378366018.1353009</t>
  </si>
  <si>
    <t>27245734.1353009</t>
  </si>
  <si>
    <t>1.1.3.1.1.4.27</t>
  </si>
  <si>
    <t>1, 2, 3 этажи. Тип: CF12. Металлический кассетный потолок с заполнением из металлических стержней в одном направлении, см. альбом индивидуального изготовления. Производитель Группа компаний АСП, или аналог, панели размер 1200х600, 630х600, размеры уточнить по месту</t>
  </si>
  <si>
    <t>1.1.3.1.1.4.27._</t>
  </si>
  <si>
    <t>1.1.3.1.1.4.27.1</t>
  </si>
  <si>
    <t>378366019.847703</t>
  </si>
  <si>
    <t>27245730.847703</t>
  </si>
  <si>
    <t>1.1.3.1.1.4.27.1._</t>
  </si>
  <si>
    <t>315890080.847703</t>
  </si>
  <si>
    <t>1.1.3.1.1.4.28</t>
  </si>
  <si>
    <t>АРОР "ЧИСТОВЫЕ отделочные работы" от 19.02.2026. CF7 и CF17. Подвесной кассетный потолок Albes с кромками Tegular. Кассета AP600A6/90-T-15, несущий профиль T 15-38 PRIM (L 3700мм), поперечный профиль T 15-29 PRIM (L 600мм), уголок PLL, подвес АП. Цвет: белый.</t>
  </si>
  <si>
    <t>1.1.3.1.1.4.28.1</t>
  </si>
  <si>
    <t>378366020.1353009</t>
  </si>
  <si>
    <t>29442622.1353009</t>
  </si>
  <si>
    <t>1.1.3.1.1.5</t>
  </si>
  <si>
    <t>6.3.1.5.5</t>
  </si>
  <si>
    <t>Дверные блоки</t>
  </si>
  <si>
    <t>1.1.3.1.1.5.1</t>
  </si>
  <si>
    <t>6.3.1.5.5.9.5</t>
  </si>
  <si>
    <t>Монтаж металлических дверей (в т.ч. монтаж доводчиков, доборов и пр.) / Спец. помещения</t>
  </si>
  <si>
    <t>АРОР "ЧИСТОВЫЕ отделочные работы" от 19.02.2026. Люк-дверь под покраску противопожарный (EIS60) "Хаммер" модель "Техно": 700х2100 мм, петли по стороне 2100, запирание №4 ручка Хефеле, шариковые защелки, трехгранный замок.</t>
  </si>
  <si>
    <t>4c725119-3a75-4b27-ba73-02723be28b74</t>
  </si>
  <si>
    <t>f3186a64-2972-4005-b8d0-d1ab82a673d6</t>
  </si>
  <si>
    <t>1.1.3.1.1.5.1.1</t>
  </si>
  <si>
    <t>Дверь металлическая Д-2 / Вн ДСГ 1000х2000(h) EI60</t>
  </si>
  <si>
    <t>Люки технические "Хаммер Техно": 700х2100 мм</t>
  </si>
  <si>
    <t>378365780.2645692</t>
  </si>
  <si>
    <t>29448379.2645692</t>
  </si>
  <si>
    <t>4ee1a77b-254c-4d97-a1d3-e5005a67dcfc</t>
  </si>
  <si>
    <t>1.1.3.1.1.5.2</t>
  </si>
  <si>
    <t>АРОР "ЧИСТОВЫЕ отделочные работы" от 19.02.2026. Люк-дверь под покраску противопожарный (EIS60) "Хаммер" модель "Техно": 700х1800 мм, петли по стороне 1800, запирание №4: ручка Хефеле, шариковые защелки, трехгранный замок.</t>
  </si>
  <si>
    <t>1.1.3.1.1.5.2.1</t>
  </si>
  <si>
    <t>Дверь металлическая Д-14 / Нр ДСГ 800х1900(h) EI60</t>
  </si>
  <si>
    <t>Люки технические "Хаммер Техно": 700х1800 мм.</t>
  </si>
  <si>
    <t>378366021.2645732</t>
  </si>
  <si>
    <t>29448378.2645732</t>
  </si>
  <si>
    <t>d93864b5-884e-42cc-ac88-eab6f65ba934</t>
  </si>
  <si>
    <t>1.1.3.1.1.6</t>
  </si>
  <si>
    <t>6.3.1.5.99</t>
  </si>
  <si>
    <t>Прочие работы</t>
  </si>
  <si>
    <t>1.1.3.1.1.6.1</t>
  </si>
  <si>
    <t>6.3.1.5.99.1.2</t>
  </si>
  <si>
    <t>Клининг СКБ / Школа, ДОО</t>
  </si>
  <si>
    <t>АРОР № СТ-МФ-1 от 08.05.2026, п.150. Клининг единоразовый по готовности к сдаче отделки каждого помещения. Без учета повторных клинингов. П.21. Подвал, 1-3 этажи</t>
  </si>
  <si>
    <t>90274ed7-a7cc-4668-bade-a91fc3084cb7</t>
  </si>
  <si>
    <t>79ded6e1-cde1-41f5-837f-2a793db25461</t>
  </si>
  <si>
    <t>Общая стоимость работ, руб.с НДС 22%</t>
  </si>
  <si>
    <t>12</t>
  </si>
  <si>
    <t>eF7s/WtzJMeRJgr/lTKZrRklIPPkLfLSZvrQDYK9gBpV6M6q3bM7PSarwmWHtiKpI1Jn99iazHgRdVlKokRJMzoUKYrS7MVsj601+0I2+0az835/36q/sL/kjci6AJ0Iz3T3So+CZqQZooFCAXie8Ej3x8M9Iv7T1974v7578rUrX3tl/N2vbX/t/xx/5/snw+qVV7//ne9sf+3kPx6dfGf+wtdeX75Bf/6fbn/t6LVXXnnt1dtfu/I3+gvzW/SnZ69u3z77ZbcXv+322a+r3vv62duqr6d/nj6a3pl+Mb0ze3v2s970afXFXf3x6fTh9EFv+mz25vTe4kvzrh/pfx/2XjBv7E0/mz6uvvUIfOfXq7939Npr3zt++dXxG/M/ejWsXj15/Y2XX9Gv3XrtP+wdnwP86hsvv/F/Xf/+y8vXfrD9PNtXT1/+dzy2/+n27bM/q/+m/uqKCosgLdLt89/6Vyffe/3l115dvCNTUZLnxQ9sVF5ch4qeADweNiQvrYPk9Zf/HXMC2aDsrgNlrdn8p+lvp/9l+vH0d9MPp3/wzIfpR/r/fjv94/S/6Y+fVq/8tjf9RL/w2+lvpr/XX/69/sz8xG/1rP6TfsMn9jkbXRlFm6J1z+9pFs9mb+knTT+b273ph/phezZ9OvvJ7G39yN3XD6/53sPpl/qh9GZv6nfcnT72e2GiP/uVpvdh9Wj34iDoTZ9MH8zemr2tv/MbTf8P8++E6uw7Vv7xlVG8Kf6fapbPNLsnZgyMo9ruzd5ZOi4NXxOYva8p96Zf6XF5ML2v/dKz6ef6M+OMHlaj8Wj6ePaL2Y/1+x/M3jbv1SP2YPpZ9XPmUzMMD/RPfTZ7V3+8b/7a7D3z8tw3vll9fG8+WPon3pt+pd/2uPqhhatcvvBMu8FnPf0Hn2nAX+mXHkwf6b9wp2d+ifaZz4y1etoov5l+2ouif2Ed7uTKKNnUcH+yGMQHesh+thhcM+7P22A+2M8qb3/XDFn1lrvP8dSP1Cf6qdOPm/Wh2ldXBmpTLD+a/qOnsf1Ju4I/TP/vnnkUpn+woTxUV25tCmWRBWEURnma2ZCV6spoU8j0sJnHT899HenvWOfwt9SVq4cbw/dfqyfzzvy5vD97c/a+/vhjPV213+h5veXEtCNPr1y9kW4K+UfG12g39aYGe0c/g+9pGfK/3b79qvFORmZp33dff75SaXYK2abgf6oJ/HHbDPDHwPDe2Bi2P2j//lPIoVUj+5lvhXygZ8TBpmD/CyukvoY0+MuepP1NjShikg42ho09SQ/1jDjcGOyPK8GjZ4R2uWYy6I82kDoobAzihyYUGO34hclce1r1f2q3/jV15drGUH6snxlj8geVmDyXjJ+TojbQO+rKzsZAf1hZvwJtcpLKL3xZBd+GYX5RXXnxEiKuywUb9F11ZXdj0H87va9TQqO8n1g9wUvqyksbA6fHdfbz2Q/9aqK+tUinrGN4XV25vkmY08eeSV1MimxV/v9SXfmXG8M3jwIPzHP/aAXVhnJPXdnbGMqFyt5exqXWzHY/vfKtv2jRsr+xsW7VLJvT/ORpcCO9srkswLaehMSt84D+X/T03VgS0z59N5cNNCnubT3A2NkxSK9sLm0gP4M6Xbj5Fz2XN5frtM7lmxuDRp4Gt9IrtzaGdg1XXKZXhn/R07fc3Ki3Td/hxqB15YpH6ZXROiTeeO2N8XcucLj9tVfHr5zMfy2fx7kKCX66vxiGSoLQd1//7veG5nsH+ld+7+Xxd3b/j++//N1X9G+z0Dyt0fxmOTp44SC3VncOpAGXr3zv8NXvYVH27Sj70igPv/fykW3GXABZjdfWGZ66thAC+sZati/to1pKgqXZfWhHOJREiLZ5NU5bQ8jmIyGQf/fy8fHJq+s99f/GPq7/Rh4yzf7/1o7z38rjRM+Casy2/i00C65eXRPrWgH5w0rEPJ4+nP1wvhpadXY9O2u7eDhfoKoWUaeP9Mfl6/qlH1ZtYU/mPzR738pOk8uvmJmeb4riL224rmlExaYQfbwY8h/PF/7vzIXk7C390ptnstI+oDubBH5/eqf3wr/4eq8qAD01vTY2iC9uEKINz780eKo5uClU018BczANNoXo10afVpPt6fM9Pw+rL96ZfqU/q158dE7QLjqhTJHtbtVFZIosj+ddUrNfAPN1cyTNfG2dqxuDB8zVNDBzdWOoph9Ac3VjjZ/gXK1mYJWBGR+6mK+fLbqWn1Wtf49m78x+0TO9y9UsNnFMz9TeC/O5Pu+JXvrih+d98R2rsNjZ5Djo6fzCkh7CCW8MKDSxw2pibwrV9NfQxN5Y6++nVbx/1DNO9/mWUyOxljPctF28bTov366+d79amLKWXHc2SabqL/ahubgpWNBcjKq5uClU099AczHeFKJfn/eQ0y/1v+9NvzTLW/MpqnomzgOtKZvEjYvxm4IHTb+4mn6bQrULzb5kQ4Cmv7uYTvZM78ZX1caIB1WvxNN5iDZd/P+5ars3TlEHRD1RdQRfzoHe8oWvVzsDns0b2fU8fm8hXY1T/UIL2Mezn1WdQUY8PLnwl8Dsa3NjBBE1hQnTg9P6EGwKOfQQJNVDsClU07+HngK1KUQf6Bl+X0/U8xWEapPJfEHA1BIeLHeuPLJsVNHCVk/0d/SPnutzqzz5k+rJmV3YxKffoL8FTfWNDcRdMxDnhsGrdLqlbRKa6ptCDk11VU31TaGa/gM01TdWYrXndFU34VeVHF7sWTVLDPeq9z0zvcd3ewtRbBYj59tVp/9gvtD/fdHU0bmzSbIo77wpdNCUTaspuylU099BU3Zja+W1ZdtPzd4yaKptDGS1RFsFAdP9fAezTLAprNDEy6qJtylU0w+hibexCsYftIZ9b/b2+S2mWiO81dNO9EPT5vE7/Q+woFWtGZg1sJ/ql95d7uqci2ftVL1zW20rf/sv5v61+hUtG/13Njkk55IAM8F7FxSDefVf2CSSVde/uEEu0GNQlc02hmr6e+gx2FgR5dxjcGGGLrWDadDSetdM9WpGmEl+fsuy+Yllrve4EhLz3TeRF/cqnTH3n88/FItsq5pGpmVf9VYbzh+YGWb+2vms1PxNA6l64r6oqRP9TfBx2tjQ1h6nOujqtWp0oIdnU8ihh6eq920M1fQj4OHJNlbV+W+VqJ6X6s4U97nK3h09nxdBojoyoTrnoPKtZg5c/FlbZjpvDbivn433ra6Xuaa9uVE7tzfHPALNW3Ve3CBS4DnIqlrixlBNP4aeg40VgX4zX/GbB5F7i2r3m2dhZHmwx3x9AVoZ2Rz++9oHm6mo1f3CK9+D5uKmMEJzsSr/bQyVPVczc3FjRaA/zLvJG4VJkyx5du7nX6iEiPbD2ltrvf/1xebc+9VErlYAzXrxO7N3qxXAx/P29upcoWdmX6zJKX5c+eSFgzfPgoEUBWFiJpr+Vy3+TReQIBmzuQGtYHln2e+Zbml7UQ/uvFNbD+mD6ReLbm0rwxc3yNBYwbt9+1VjhcW/mQc9b1WJc2NQp59Az1u8KUSf6pn/pXnWkE5+U0D1tHyrKu0Aa5kvbhAbNNmqgubGUAHnPGhEyaYQ/boStpWsnZ+0VdXTtUN+WEmPKk+cvdm70pv+oz/9nT/9g3/ukLG5xJ79YnsukB/7270T75Xxy9+BpuqmaELToSrtbQzV9FNoOqhNITIHEpxvon5mlhQeV+drPetoDmyKGzQHqprXxlBN/wTNgY2VNMzRe1UNszqpcHHsy6Pe/GDKRW58lhDPpwtk7E2RgIxdVYuoqP62+l3HJ4fjN/5Ov6YxppOjaDIZB95Jcqq8JA9OvTzPTr1xEgfjWCXh8fF4/s7vvfYf5p8U839W7E6+c7La6XKeHnp3X6ifwg8WeeGz5aKHMdVDy+veuabp2tvNgaTWxu+r+ZU9/LoudlB+oH8wjNGD0cHOwMK+M1CIWkKnRttL1Lfz6QvxUXQ+6D1Hhs7ATmcgRAf/GK65J9FOq5ShFQU0WrQZN7RzGQpxCWlcSLNtZKcyEqBiuKS3nw8CdWqvnxy98bIlxukg8P1XJic2C10MA6GN0VV7USHO8jhVaRzVac3Drx59NEITEb/93SoktoJMbRCvMSHWH+GGQcRFUtOaUz9eeRUpH85lrZa486OFrWvqO8WVPSabC7EQptNBLAyD7YNQ6f8SZY+KXBb1sIdgQXNCfQ29r6H3Ieh9LnRFh07yOQONfKCRDyDkAy5y/JOwZjDTDErNoIQYlEwGF+JWCwPalBlq2EMNewjBHnJh4/04I0Rp1CONegShHnFQV/PltotoBMSj0F7dW6KOwbFGgyQFJDvKa1yU+CcRG5M+qcop91b9p4+aghKQfwdX9riEHIel0B6N2OgdhCM75D4bsqJDJvmVAYB4wEaMn/Trhh878pKLXDrs2OEO2XDxjpoTbuxoRyy05zy2eJiBAo29dL/EnYCjjIZJDDR+ZMN5jYsT/9RhQ80fbBtuLMGmWjH8ct5Q9cwcLKYD1COwLqljD5Oh49gTAbGHi95B7LFD7rMhKzpkkpMZAIgHbMT4p2Dd2GNHXnKRS8ceO9whGy7ee3Nijx3tiIXWwF08ew5iDxR97I0sS+QKHGc0UHL08RMb0mtcpPgnDxt/PqhaDeabJp8uLzy7v+jZrQ73mr2lI8/8RNPPmzZI7ISRDjtMYo7DTgyEHS56B2HHDrnPhqzokEn+ZQAgHrAR4yf/umHHjrzkIpcOO3a4QzZcvOPmhB072hEL7Tmf6CTsQIHH3tS2xJ6CI42Gygg8fmHDeo2LFf/0YUPPR6t+p897s/erxuS3ljuz5gdKVlmQaWmuWu+/XO4bOb9Za3kdp4lSJleycd4JYx2ZmLwdR6YEiExc9A4ikx1ynw1Z0SGTXNAAQDxgI8Y/G+tGJjvykotcOjLZ4Q7ZcPG+nROZ7GhHLLTVvLi9Ckh/0xSh/sNr3/v3Fgqc8AQFqKSRQg4OOA4pKzpBYK9xwdYdNTSs9PC03au6LZ8898qdKnN6Wu27sa3XzQOZORHNJFB3bVR3uFTrXh20yyvGvXz75dcx08iG8EUuQkVCiEA3/WV1UfMfe//rh39vGif/5FU3OIfVxqRekPuB8qMgSv3eWRNtlayeW0C90ntOdJhuzZpdzxmsuk98oSzMUmt1NsJ0fsXl6gQw8+LD+Tur3VLvVi9Xe7rNCdl3VlOg6ug2Ry6sBE51Vt60OttxsR3WCJjq1m3z5+bXRug/U939/tH0kxdCP0i+/s0iz7eTcPok2jaj8FWVmb9d7cZ+/ELkh8XXvxml+Xaezd/xKz0Qn1X74Ct1ZCqZL8R+GH39m1mabavF7/m9OSTiq0W5s/rr34zjaDvX3/Vts2KXOytS3Kx45WT8+ve/h3pKn1gX+F/iAsxwAE/+43dPXn3dBvDVGkBttCCwQbzOhZjjIP6fr33n+yhHZwP3L7ng6koIAFdFZ8ToRZHK/cTawbbHhRjWNQ+A0YjLSkBg5FodeODbrb7PRo0UDSvUoFSrQ40zBYD9FhssUjeswFpgXtBoeui2bg1G/Rdf0Li2e/bV6xtsyEj1QMrxsLPigI06IaJGz4o8SYso8pUVb5+NVxHxomeHHsKtJawLeR0XLTJcfbdrL3HIRoyMX98leQiVQhPhJhsoMop9F2v/w5V3uAl7h1tsuJS41uVMKLmIL2T2TYjRMyGMsiDOY3+xZe9CXs8FiwxuxKReT4mh3SWMWEh/8IO//YH537azPhuruL0aqkbwBTjMaJC0hN6K8hoXJX4xDZvJV7cdVmvKOjH8qlpmvtNbnuLwXNJlI7ITqit7XDKOV4/T7YMYWkHmMkjoDGjLhH0Nuw/A7rNhKzpsvGepVpHT7QGAesBGjZ/86FADrCSn2yWAvuSil15NTreHAOQhGzLecRODT7WinG6PAMQjFuJzq8rioQdaSk6bcCcBONJomMTgA60iM3Hin0Bi+JmfPvlFtd44b+Y0e/yXByk9F5xshHbCVIchJinHYSgDQhAXvYMQZIfcZ0NWdMgk3zIAEA/YiPETf93QY0decpFLhx073CEbLt5hc0KOHe2IhfbccrODcAMFHPsx30vkITjOaKDkgOPnNqTXuEjxTx425HxSHfm3OIX+i+d3WFeH/iFiko3iTpjpIMSk6TgIQZeSc9E7CELQDeVcyIoOmeRtBgDiARsx/lFYNwhB95YzkUsHIegScy5cvBvnBCE72hELrducBw5D9mNKltgjcKTRUBlhCMp9mFjxTx82EH0wfapTmrcXrTLz88yWjQ0mGFWn8j9YnLRcHVQ739fGCU25Dk1M4o5DU7F9EEE5EpeBg/BUbPcB2H02bEWHTfJFA416AKAesFHjH5R1w1SxXQLoSy566VBVbA8ByEM2ZLzD54SrYnsEIB6xELsPWVDQKhrROz/4YxG0oLDFRIt/GrFh68+rhs4vl0dPmQ6/WiybvbuKZZx4Veh4xWTsNl5FARCruOjlYxUAuc+GrOiQSU5oACAesBHjn4o1YxSAvOQiF45PANwhGy7eszNiE4B2xEJ7zrU72ZSwCk5AeIoajzlJ0Bu2O9mWsIpNYEmJCxfZWogNTh9Wdyrdr06laglKD02Hg+n/fja/VszsszM3klWHEU+ra1OrRojqi6dnXRGmDFULgHfOMrUns/eq3/Kouj57ec9ZdbGT2RTxpDq//twNvNu23/dsfpr1w+qy4keLt35pG/cd7rjXw0wnuySmH2i89xbb4e+YodOE3l8M9a+mf1gssD53Bfn0Se/a3oGnLfdfbQRf5BJUJIIYcs9tsvjj2TaLeL7NIoyX2yzM3V7ntx3p/4tt3Ha53FIcN8pWASvAl7gAka2WXWwV4EJENlmut1WAC66uT9bcKqCdt9Vr73HxOdknkMZB4KfWibnPBo4M5fStAllWBH5gHeZvsdEigzltr0AULPcKRAG4V4ANGRnQSanXhfkcJkHi29tXD9jIkSGxPe26ADcJisIvrK2gfTZcRYSLniB6BLeWsOoZFxstMmSxtwuoIoj8xXXrNdCHbNDIMEbbMWBuJVaAp7jJhooMZ/g9AysvcRP2ErfYcCkBjjMdwiDNYyDqlVzUMvsGIu3NCj/PbFCHbKjIOEfMuvWkGNo9w4iF1EA9SbLJpBiHXqhU5IXhSe7lwXHhBYEKVJrnYaEWYRDMx19ZzBALQW5ODmXlIY0llp4tc29gRcnebTyuSfKoK4Am6yDT+l/N0/RedRyo2T5+lpfPL4Z7MQ2Cnv5v9m5UfVBBdcWrhfqOJHWFp45PPG0sdiVZ1GN1A4sOUkxBIvX43UCElIoqG5Prkkzq4b2ByZoZqyCJetBvIIHPbAu7ktqTJHIh/W1gslYKrIIiBxKHfVGCBB9OyuQuSIq5xpx/1JSM0vzG3vxfG+sDUdYEx8dOVJIsyv04sZE7FCVHffow5BrNedhuzlKM8fz4w+Pj02iSnXjFJB57yen4yCuOssSLgziMo8lpno3bWhEkpKX1eb4aRdShwNFzLi0FeRDcElZafljdF//lojRxQV/O3un1zJXnvcWZRA2VGEHeCs97XV0pyILgXgm68tH0no3JS5JMRIRlpGw8rkvycCcrBUlQAxvCFIny7dbYkyTiTFamfm5dxNkXZUdw3l1qymghQiJYU0qyJjg9tqZM/cQ6Ww9FmVGfOwyzFkHZastSjHElKI/DPInC8YkXJyrzkslx6OVKnXpxFqlQjdNAqaPb7gWldWXlahRThwJHz7mgFORB8ElYQfnc/sInZmdh1Rr00JxCabZ1LA60fLTqVHq4EJhVl8zFBc47829HQdCD1zQFh0jhh2hd7SnIguCGSdrTnHn6VZVCPJq9bWP1kiQrER1qXU+7LknDnQwVJEENhxhLgH07gjycqdA4jvwosfHbF+VH8Pld6tB4oV1iWIdKsiY4QLYOhS16KMqN+uhhuLUo0VZrlmKMKyWaHUfHyelp4eV5dmyWQfVnwcl401Vzq/GvLuYEYShw9JwrUUEeBK+EVaKfVhry0bx1/c78HPTZz2bze5tNS/rkm2EQVJXy7WX3+5fV+yNlaujbPRUY7akC/eLH5jNIfgqOi8KPy7ryU5AFwfsS5KfZV3fP79mt8pIkHxHhGdkrI9clibiTnoIkqPEPYYvYL3KrNfYkiTjTnrnyE2AJVJIewcl3KT2ThVgBD38+EGVNcH5s6Qka9FCUGvXJw1BrUZ6txizFGFfKMz5NkzCOT73kOAv1h+PYK+KJ8pKjeHIUF+OjKFlEB6fKU9mG4uqiikMYChw958pTkAfBKeGV55PqYp+fmf2W78zerdTm7EfTxW26VR39mVdtmnzLbI+srgN6v2ejviNJXeGprysuBVkQ/CtBXIJ1dUEmIrIyBFSlIA93qlKQBDW2IUwRhX4GqEpBIs5UZerH1tMv90XZEfx3l6JSLXSIgkWlJGuC02OLSsieh6LMqM8dhlmLpmy1ZSnGuNKUQaJOVTQJvdPiNPGS8STzxmmufyodnyTjcXKiTie33WtK63bCq1FKHQocPeeaUpAHwSdhNeVHYCn9wlkZRkqamvnsnao2a64xeTp7f/aL2U/nV2V/Pr1nDgbZXlw1aV6qDviwb1HZkRwohR+odRWoIAuCMyYpUER1XZCVjBq10bguScOdGBUkQQ2KGEuA1XVBHs60aJjlfgqoUUl+BM/fpRpNFwomhdWoJGuCA2SrUdiih6LcqI8ehluLHm21ZinGeH6T3ba7a+yaNwVljTTTOk1Xh5Ra0V7joq3PMIeHlFqO2K42mpOPLI2yK3tc/o6PLAVuf2CjT+joaedS9gHIfTZkRYeMPyWjOrIUuP2BjRj/jPCd8PzIUuD2By5y6SNLgdsf2HDxfp54eEp1ZClw+wMLbTUv5miNv3d2ZCl0/V3UfB44fMUtDiszUsHRigm37qy7PLIUiEbV1oBH1dmhX+mPP5Y7jVQn2uYH50n3/E4KDWB5aqo5rnO7ujVpeS/s7B3rWaXzN83/dvWaeePsJyYOT+8uFmdMH9rj2U/9Xhg1bW1gWqkelC7vAadMgopEEEOOf8Ap4BF2udzq6VQHB5xafcBLXID1pSHJA06ZEJEnwq255MMEV1czax5wGqcRcO/6HhehkyNOwyIu/NBaZthnA0eGfvoRp2FRJL59ln6LjRYZ/IlHnOarI05z+IhTLmSkACClavWxzoI4iQM/KmzQD9jQkVGxPU+7gDeK4yj2lXV29Nl4FREveoroIdxawrqQo3HRIsMWfwUQdheHbNDIUEY75DQqihBwFTfZSJERjXDGab464xR0E7fYcCkxjjMbGl1EyYUtc8hpGORJkUOnagzZYJGxjpip63kxtPuGEQupgRoU8dFxnBWeSo9DLxkHoZefnmRefpJn4TicpEf56ZwMmMO/Mu62xQG+V3gxp9AssfRs2X4DK0rGb+NxTZIHodCFXwpYZfjzFejHZu25Sr0fV8ec6szz/WpNwOTRX357cXDAEy+yu9odSf4Kzx+fg9pY7EqyIBTu8Nnm7CdQt4IgE5FuBRXYt3Rel2TirmFBkAS1aoowRphHeWRvStuTpOKsZyFK/cQ63fZF6RE8OSmnayxya0qLIncBtyxIsiZ4PnbCAhr0UJQa9dnDUGs05mG7MUsxxvM60EmRqqM89iZZmHhJcDzxinGgf/T0JDwOj06LcLwwuFN5ae9qiJvvCrAMBY6ea3kpyYPglLDy8uw8gNnPp4+Ndpy9Nb27UJEq+Ib+f+vDuiPJU+F5rikjJVkQnCleRkJFC0kiIioy8FVgnVnXJak4k5GSJKihDGENLSP9PLLLSEkqDmVk4SfWhY19UX4El92hjoyDufSIwWuaDkRZE1zfGjoSsuihKDfq04fh1iwk261ZijGuhGRyGsWqiHLv5HRy6iVFMfHy4xOlf/RIFdnpaZGejm+7F5KxbSiuxiF1KHD0nAtJQR4Er4QVktwjTq2NTNV3UtXzwgi+tElygBR+gNZVoIIsCG6YoEAxW7AkWYnIUfsWLEka7qSoIAlqMERYoqFvR5KJMyUahrlfWOuz+6L8CD6/SyW6uO8nhq9vEmVNcIFsJQpb9FCUG/Xhw3BrUaKt1izFGFdKdDKOjifJ+MQL4izykjg69vIsOfLio8lRnBdHk/h4Mc+dKtHENhRX44g6FDh6zpWoIA+CV8IqUReHAlgX4XYkB0rhB2pdRSrIguCOu1akgqxcKlJBGu4UqSAJalBEWKJJkQoycaZIU+WnmY3evig9guvvUpAu7guK4bufRFkTPCBbkIIGPRSlRn30MNRa9GirMUsxxpf14FPzr9VZXY1j6lDg6DnXo4I8CE4Jq0e7PPhUkrrCU19XYQqyIPhXksK8Z2PykiQTEVWZJH5u9Q7XJam4U5aCJKjhDWGNMDVVzNh+ouSeJBl34hI6/1SUHcGNd6ktFzcAxfB9TqKsCb6Pry2h809FmVGfPQyzFmnZastSjPH8vKkfuD1yyrqkdTVOGjkWdY7yh01ZcV7j4qxPrPWPmfp0+tH0j9U6IXhYlFlONGd5fGVO6pje6b2wOLijWoBcHKIxfWiddDtxcmWPS9btmVKx2j4IowLwg1wKCZ0C7fSgvsbdh3D32bgVHTd+c6I5XUrDHkCwB2zY+OeD73erI6Y0/BKCX3LhC58zpTEPIcxDNma8hyduYTWHTWnIIwjyiAXZYF48lA6CFLA5NVZNyFUADjYaKDlM2YuC17hI8Q8iNlB9UD/6cPpgdaiTKZo9tB099Qg46jBWOiwxqTkOS+n2gQKOO2QzcBCV0u0+ALvPhq3osEnuZqBRDwDUAzZq/KOwbkxKt0sAfclFLx2S0u0hAHnIhox355yIlG6PAMQjFuJqjtx2F5CgkJQ2Yg/B0UZDZYQkO9ZrXKz4JxEblGyH9C6Dkg36TpzqwMOE7zjwZNsHSaKDTwgEHy4LB8En2+5r6H0Aep8NXdGhk7zLQCMfaOQDAPmAjRw/9dcNQtl2qRmUAIOSy0A6EGXbQw17CMAesmHjXTknGGXbI416BKAesVCf8+oGvIMzeRe1YBuFq3HWSCEGBx6HlBWUoLzuGhds3bF3eR6v7cj4ZYha7Gb5zDQTVm1pd5eXqD+s3vLMpFLVOb3VF0/lDu21/L5n1mN5beO+wx33eii6tCfscgkqEkEMOc4Ju4vnO/B7oWdWln9eUf68157TmyG7p9/7hRmuc7Pw7OTlKFicvHz7VdvI7XJHrl6c6uD83tgG8CUuwHq9XfD8Xi5E5GmHa9bQmeDqimjN83tVDhxruccF6OT43jQqCj+yzsx9NnCkSqAf35tlReAH1tj7LTZapFKgHd8bZ8vje7VGg47vZUNG6gVSFlgf6zhN4zT2I2sB84ANHRly21O/Ot5ExUGa+oW13N9n41VEvOgpoodwawnrQprHRYuMWvx2CthdHLJBIyMZ7fjeMExzBfiKm2yoyIiGP7935Sduwn7iFhsuJcZxpkOjjyi5sGXO702zIg0CP7T6hyEbKzLWEZN7PS2Gdt8wYiE1UE+SbDIpxqEXKhV5YXiSe3lwXHhBoAKV5nlYqLbunVfGXTV/r+4otnG8GjceUXyRI5acbWGggRNlccDG45okD0LPIHbd4FfzdQBbyvW0Orz3Rf0E9fR/s3ej6oNqOO5CkLrCU8dntjYWu5Is6rG6gUUHWaYgkXr8biBCykaVjcl1SSbuGr8FSVCbTxHGSLU17Pe27kkycdb1rYIi9wuritkXJUhw4qRk7oKieL7xO180C4NXRhyIsiZ4Pnam0mDSQ1Fy1McPQ67RnIft5izFGFfKsjg+Po0m2YlXTOKxl5yOj7ziKEu8OIjDOJqc5tm4rcOhe2VpNf3VuKAOBI6cc2UpyIPglLDK8sPleRRV6eOCvJy901tcBPG4eqmh0iPIW+F5rysrBVkQnCtBVoI7CgWZiOhK+/U91yV5uFOVgiSoYQ1hijBRiY3HniQPZ5oy9XNrNW1flB3Bd3cpKBd3B8TwRRCirAk+jy0oIXseijKjPnYYZi1qstWWpRjjSk0eh3kSheMTL05U5iWT49DLlTr14ixSoRqngVJHt12rSeuqytWk8Rxj20DgyLlWk5I8CB4Jqya5h/fC/STVt1etJJYh2pEcIoUfojWFpyQLghMmCc/2w9IkWYmIUGvV47okDWcaVJIENRgiLAG37UgScSZC41iHsMTGb1+UH8HpdyhDk8XNAwl8j4Qoa4IHZMtQ2KKHotyozx6GW7MQbbdmKca4EqLZcXScnJ4WXp5nx2YJVH8WnIw3WzC3mv7q4mYRwkDgyDkXooI8CD4JK0TPriPTatKoSiNAf1apyrtVu/vkm2EQVEXy7WVn/ZfV+yNlyufbPRUY6akC/eLH5jNIfQqOi8KPy7rqU5AFwfcS1Ke5wfie37Nb5SVJPiK6EziO5rokEXfKU5AENfohbBFGmV/9/otU9iSpONOeufIT+wqoKD2Cm+9Sei6uGkjgiyNEWRPcH1t6ggY9FKVGffYw1FqUZ6sxSzHGl++c3qXyVLaBuJpE1IHAkXOuPAV5EFwSXnl2d0qvJHWFp76uuBRkQfCuBHEJ1dQlmYjIyhBQlYI83KlKQRLUyIYwRVpkQNfbniQTZ6ISPJ9XlB3BgXepKRfXBSTw3Q+irAlej60pwfN5RZlRHzwMsxZJ2WrLUoxxJSmDRJ2qaBJ6p8Vp4iXjSeaN01z/VDo+Scbj5ESdTm67lpTWysvVJKYOBI6cc0kpyIPgkbCS0sVFZLFtoHYkB0rhB2pdASrIguCKSQIUUVsXZCUjRm00rkvScKdFBUlQQyLCEg21dUEizqRomOW+fVPUvig/guvvUowuLhhI4MsiRFkTPCBbjMIWPRTlRn32MNxa5GirNUsxxkaPNsnMLs+Us2bCV5OkgVqWJ3VqGz1Tjgu27ib+eqYc7Uw57rgnuHHf/JlyXIKKRBBDbo0z5UK/F8mdKWcZtl3usCGP5iHId2CrPxdgXY0LHijHhYg8fmdNlc0EV4/iax4oF+rQoGwA97gA3R0oB63RcoEjJUK3B8qx0SJlAu1AuSRZHiiXJOCBcmzISLFAyicuTOggitPEL6xe64ANPSFCR8+NMEpVnvmpNYXts/EqIl70FNFDuLWEVUM7YKNFRi12ytXgLg7ZoJGRrMMD5dhQkRENf6Dcyk/chP3ELTZcSozjTIdGH1FyYcscKBfmRZ6HfmKdEUM2VmSsIx4op6fF0O4bRiykl7SkBF24lSgaRyw55yUlQR6EdUXsosEGS0qCA6XwA4VPgm0sdiVZEBZUCTkpqqQkyMplSUmQhruSkiAJ6rI2xhJwUixI5FKUlCT5EVw/KQVsKSmpRRFCwSUlSdYED8jOb5pKSpLcqM8ehltLSanVmqUY48vaNA9dU56k1IHAkXMuRwV5EHwSVo522jQvSF3hqa8rMAVZENwrSWDeszF5SZKJjKi0uobrkjzcqUpBEtTIhjFFoWw09iRpONOUcMe8JDuC9+5SUaYLDZLCilKSNcHlsRUl3DEvyYz61GGYtejJVluWYowv6/EfEXQOXUYdCBw553pSkAfBI+H1pKvjPwTHReHHZV2xKciC4HkJYrPl+A9BPiKSEzz+Q5CIO80pSIIa/RC2iJWfKRuRPUkizlRnw+EfkvQITr5L2ZktpAp4hduBKGuC82PLzobDPySpUZ88DLUW3dlqzFKM8WU9/ziCjp1rulbEOhA4cs51pyAPgkvC6s6NnH8sOEQKP0TrSlBBFgQvTJCgqIK6ICsRIQoU1AVpuJOhgiSowRBjCbigLkjEmQxtOv9Ykh/B6XepQxcXgSXwvW6irAkekK1Dm84/luRGffYw3FqEaKs1SzHGl/Vatwg6ha6gDgSOnHMhKsiD4JOwQrSza90keSs873XVpSALgm8lqct7NiYvSTIRUZTAtW6SPNxJSkES1LCGMEUSwJpSkIkzTQle7CbKjuC9u1SUi8vAEvhiN1HWBK/HVpTgxW6izKgPHoZZi55stWUpxrjSk7grhR3rydQ2EFdV08Ui1oHAkXOtJyV5EDwSVk/+an5oiG2N8unsPS00X0yDoKf/m70bVR9UAC5YSlJXeOprSkpJFgTnSpCUwKkUkkREFGXoB8rG5LokE2eaUpIENbRhjJH5QWqdWHuSTJxpShUUOXBu874oQYIT71BWqsXVXgq+qE2UNcHzsWVlg0kPRclRHz8MuWZl2W7OUoyxy9PkrA7oqgobqak6tY2eJscFW/cTfz1NjnaaHHfcE9y4b/40OS5BRSKIIbfGaXKR34vdnibHHbZ6BBM7TY4LsK7JBU+T40JEnr2zptBmgqtH8TVPk1OxnyU2gHtcgO5Ok4usM3OfDRwpEbo9TY6NFikTaKfJqXB5mpwC7zi7wYaMFAukhOJiH0CuosBPrQL7gA0dGW/pp8klYZ7Gyg+tD2GfjVcR8aKniB7CrSWsGtoBGy0yarFzrgZ3ccgGjYxkHZ4mx4aKjGj40+RWfuIm7CduseFSYhxnOjT6iJILW+Y0uTTKdELr289oG7KxImMd8TQ5PS2Gdt8wYiG9pNWhGDhNTkU0jlhyzqtDgjwIC4vYRYNOq0OC1BWeOj6ttbHYlWRBWCPtIMsUJOK4OiTIxF11SJAEdXkaYQyV+kmU2ZjsSTK5HNUhSYIEJ05K5lqqQ4u7EhV876Uoa4LnY2cqjdUhSXLUxw9DrqU61GrOUozxZe1jj4GD4VRMHQgcOefKUpAHwSlhlWVnfeySvBWe97qyUpAFwbkSZCXUxy7JRERXAn3skjzcqUpBEtSwhjBFGCexfbvRniQTZ6oS7GMXZUfw3l1KysV9hwq+vVKUNcHrsSUl2Mcuyoz64GGYtejJVluWYowv6wEdMdSblFAHAkfOuZ4U5EHwSFg9uYkDOiSHSOGHaF3pKciC4IRJ0rP9gA5JViIy1Fr3uC5Jw50KFSRBDYYISzQ07ggScSZCGw7oEOVHcPpdytBkIV3Aq9kORFkTPCBbhjYc0CHKjfrsYbi1CNFWa5ZijC/rCcUxcFKcUtSBwJFzLkQFeRB8ElaIOjuhWHJcFH5c1lWfgiwIvpegPptPKJbkI6I7oROKJYm4U56CJKjRD2GLMMz9KLLeNbAnScWZ9oTPKBalR3DzXUrPxfVcCr5sTZQ1wf2xpSd8RrEoNeqzh6HWojxbjVmKMb6sd60BtZqrKqUOBI6cc+UpyIPgkvDKs7u71iSpKzz1dcWlIAuCdyWIS7CqLshERFYCd61J8nCnKgVJUCMbwhRpkvg5ICoFmTgTleB1a6LsCA68S025uKJLwdetibImeD22pgSvWxNlRn3wMMxaJGWrLUsxxpWkxF3161hSpraBuKoy6kDgyDmXlII8CB4JKyk/AgvpF07hMErSVMxn71SV2WdGbs7en/1i9lPTutmbfj69Z4512J7X4KvWz+roEPv2lB3JgVL4gVpXgAqyILhikgBF1NYFWcmIURuN65I03GlRQRLUkIiwRENtXZCIMykaZrmfAmJUkh/B9XcpRhf3din4EjZR1gQPyBajsEUPRblRnz0MtxY52mrNUoyx/t/f/uCcFgP15usnR2+8/NqrllFgyE3rEsVV1XTDR6ounJsHHS4HQ6WoyOX5clas17hY67OrYViRSvHP1qPaFke/3dNy0HzrvtlMbiOyo/Ire1wyF7wfzGY951eODl44UMX2QZpuH+SQx+OySOgswKMurND7GnpfQ+8D0Pts6IoOHX/yhUY+0MgHGvkAQD5gI8c/CHwvaxiUmkGpGZQAg5LL4MLRKC0MaFNmqGEPNewhAHvIho137MSDUjTqkUY90qhHAOoRC3U1X267DE/QWShFI/oLUdhRgIKOP2WixT+Z3Yeoxa6AR9WRpF/pjz82KxUPnzsU1UZ2RxU6jDEJuw1jaQCELy56+fAFQO6zISs6ZJIfGgCIB2zE+IdizXAFIC+5yIXDFAB3yIaLd+yM8ASgHbHQngtLxsH/TVN46u5k7mq13kbiatp07LjOEsEhx2FlhiYo27vGhVt31l2ezk2ISTIHb08fVT84XwWen8CsASwPYTYnU+v3fFEBfqDf82j2jvVY7vmb5n+7es28cfYTE3indxfVgtWZzWHUsNOOa6V6ULq0Z3lzCSoSQQw57lne84esN/2kmrBfVF1H8zPizo72/uTCxDb7MG0TGzcvdrnDVl857OAsb6t7eYkLsF4GETzLmwsRefLpeuUNLri6UFrzLO8wTKALFrkInRzmHWoQfmwFvs8GjlQV9MO8w6JIfPss/RYbLVJX0A7zToPlYd4peAHLDTZkpLYgZYH1sY6CIg8ivyhs0A/Y0JEBtz0FvIA3ynL9ECrr7Oiz8SoiXvQU0UO4tYRVT//YaJFhi1/sgt3FIRs0MpTRDvOOiiIEXMVNNlJkRMOf5b1yEzdhN3GLDZcS4zizodFFlFzYMmd5x0mYRaGfWefukI0VGeqIawB6WgztrmHEQloJRqX942mQekcqmHhJFEZenhwfe0fj4+MwPT5SKprMyYCrA6+Mu+zlW9zvY2N5NQ1pLLH0bOsIDawoawk2HtckeRBaOvCLDKsUq8pRder+tGrUe2Ba+0ym9ubs/Wq1wWToX357cULOEy+0h90dSf4Kzx+f3dpY7EqyILSo4JPN2U+AxjxJJiKNeSqwH15wXZKJs948SRL14N9AApvkqkzl9lXSPUkmzprzogTafCxKj+DISRldc29eGs67uVLwEpkDUdYEx8dOV0CDHopSoz56GGrNrXntxizFGM8LTCdFqo7y2JtkYeIlwfHEK8ZB4anTk/A4PDotwvHC4E7VpdVZXV1cPkQYChw95+pSkAfBKWHV5dnBN7OfTx8b6Th7a3p3ISJV8A39/9ZYvyPJU+F5rqsiBVkQnCleRYIlC0EiIiIy8FUAqEhBKu5UpCAJaihDWENlvsoBFSnIxJ2KTAs/sS5r7IvyI3jsLmXk4iaRFL4YRpQ1wfPxZSRo0UNRbtSHD8OtRUe2WrMUY1zpyOQ0ilUR5d7J6eTUS4pi4uXHJ0r/6JEqstPTIj0d33avI2PbUFxNY+pQ4Og515GCPAheCasjuSd5W/tIqu+kqueFEXwzoeQAKfwArStABVkQ3DBBgGL2GkuyElGj1kByXZKGOyUqSIIaDDGWaGjaEWTiTIma0yLtxdl9UX4En9+lEl3cQZLC98mIsia4QLYShS16KMqN+vBhuLUo0VZrlmKMKyU6GUfHk2R84gVxFnlJHB17eZYcefHR5CjOi6NJfLyY506VaGIbiqtpQh0KHD3nSlSQB8ErYZWoi9NvrCslO5IDpfADta4iFWRBcMddK1JBVi4VqSANd4pUkAQ1KGIs0aBIBZk4U6Sp8tPMRm9flB7B9XcpSBd3kaTwzTKirAkekC1IQYMeilKjPnoYai16tNWYpRjjy3m891yPWp3V1VRRhwJHz7keFeRBcEpYPdrlAd+S1BWe+roKU5AFwb+SFOY9G5OXJJmIqEpzqLSyUbkuScWdshQkQQ1vCGuoMEr8MIxtXPYkubjTltAp36LsCF68S2m5uGwkhW+OEWVNcH18aQmd8i3KjProYZi1KMtWW5ZijDd0rCLUl5k20szrNF2dW2VFe42Ltj7DNnBu1VeL26zvVe/4TMvAB9O7s/dm7/aqpa2H9oWtnTS9ssdl7fjwqmz7IIv0fxngHLksEjoL2klFfQ29r6H3Aeh9NnRFh47fsVgdZpVtDzTyAYB8wEaOf2L4Lnl+qFW2XWoGJcCg5DKQPtwq2x5q2EMA9pANGx8FiBtcq0Ousu2RRj0CUI9YqKv5cnsVwpwddgUdxbhYHANIpAE49DiszHgG7bu9xoVbd+5rHnZFDmifTH89/WTtw66+qn5mUX+bn0X1jv5zj6vTqKwlvbPzsfQfNbW8qnD3eLHY8syccHV2UJFB3AtD1XCKFXP461Hp8p5ixSSoSAQx5PinWEV+7vdC79y5VTaqu1yq9dRK7uQpJsD6YpHkyVNMiMhzOtZcAGKCo5zKgRi9LCygy9u4CN2cPBXHgW+/BHCfDRwZ4hknT6VJDp48xUWLDPLEk6ey1clT4D0NN9iQkYGelMLVx7pQmYpSP7P2uR2woSODZHveZmnKS+NUB4bEBrjPBqyIgNFzRI/h1hLWhSSNixYZt9jLgQ3+4pANGhnLiEdPJVkEHj3FRYoMaYSjp7LV0VOgn7jFhksJcpzZ0OgjSi5smaOnwiwrVBL7cWoDO2SDRQY7Ymqu58XQ7htGLKSVHouPT1WiIi/Px6mXREehlyfJxDtOJ5Oj0/A4SLIFGTBZf2Xcbe9Cw/nUjXc/XGSJpWdL6xtYUVJ7G49rkjwIVS9szv/hsu110UFbpfTfNj2zNnY7kuwUnh0+47Sx2JVkQajREZJJsD1BkEk9SjcwwWedViVxXZKGu9YEQRLU+ijCEmESF35mDY57klScdSYUQCPMvig7go8mpWstnQn5opqdw50JkqwJXo+dikD2PBRlRn3yMMxaOhNabVmKMa504/FJcKwKc3KASk0XQ37qjdOTyDsan0RRkBxP0vHJbfe6EeheKKhDgaPnXDcK8iD4JKxuZOzBMhWb+e6qu9UP39numRMzZ++YN5p/9Q/OO2Nnb606asGdWILDpfDDta4QFWRBcMkkIYrYiSXISkSUAjuxBGm4E6WCJKihEWGJprKKIBNnmjTUQc26eLYvSo8QALoUpcVCyBSwKJVkTfCAbFEKGvRQlBr10cNQa1GlrcYsxRjPz6gKJurEXFk+Ubl+r1az3vg4ybzTOIvV6XEaR8XC4E5VaWwbiqtZ430BtqHA0XOtSiV5EJwSVpXOG5JemLcULc+q+qpqQLo/F6az97Xy1B+/vjgANQzm15gtJOrd6vQq0+v01ryTqNKm79vGZkdybBR+bNaUoJIsCA6YIEGBxhpJIjKq0w/sq6GSTJwJT0kS1OiHMEYWJ36U2ZWnJBWHyjNQfmzNdPZFCRLcfIfaMwvmciUDL3g6EGVNcH1raE/QpIei5KjPH4Zcs/psN2cpxnh+j9NxkadqMvZUdpx7SZrEXn6UB16WF8dH40k4yU9Pb7tXn4ltKK5mIXUocPScq09BHgS3hFafK9X55YUTUq3noyKa61+YvVWtuX22WC59p+oM/2pb/77ZL6rO+8ezn21Xv8ksnm7PL5C6X3XPf27Eq/Vh2ZEcWYUf2XW1qyALggMnaFfM8qkkKxkha6NxXZKGOxUrSIIaRRGWaFg+lWTiTsRmoZ8DGlaSHyFYdKlhF9cLZfBdUaKsCS6Qr2FBix6KcqM+fBhuLRK21ZqlGGOjYZukabd7Mu2F+ixqIJflaZ3chvdkcuHWXcVf92Sy9mRyhz/BDf/m92RyCSoSQQy5dfZkhoHfi1o3ZXK51gOQ2KZMLkDkRhaClAY3ZXIhInewrCmTmeDqUXjNTZl5kPhJakO4x0W48U2ZbODIGN/tpkw2WmSUp23KzKLlpswMvFnpBhsyMtKTEoILYx1kQRDlfpzYsB+wsSPDJGNXZhypTAV+YM1C+2zAiggYPUn0GG4tYdXQDthokYGLnzU17Mpkg0YGs+52ZbKRImMaflfmylHchB3FLTZcSpRjzYZGJ1FycQttyyzyPI0UMHuHbLDIcEfclqknxtDuHEYspJe2lASdpJTFNJZYes5LSYI8CKuD2LT/L6mUJDiyCj+y+ITXxmJXkgVhHZWQyqJKSYKsXJaSBGm4KyUJkqCuZiMs0ZRLCzK5FKUkSX6EYEHKHFtKSYt73TL4lj5R1gQXyE+KGkpJktyoDx+GW0spqdWapRjjy9uLDxaeEupQ4Og5l7CCPAheCS1hnfbiC46Nwo/NuiJUkAXBAxNEKFRPESQiozvBXnxBJu6kpyAJavRDGCOPAl8l1l11e5JU3GnPpl58SYIEN9+l+Fxc4pbBN/KJsia4Pr74bOrFlyRHff4w5FrUZ6s5SzHGl/d8kgjaCaqoQ4Gj51x9CvIguCWs+tz0+SSSw6Xww7WuIBVkQfDKBEGKWhUVZCWjTm00rkvScCdNBUlQQyPCEk2rooJMHCpT6HwSUXqEANClLl1cAZfB1/mJsiZ4wDV0KXQ+iSg16qOHodaiSluNWYoxvrynLUfQDtGUOhQ4es5VqSAPglPCqlLiacuS7BSe3boiUpAFwYWSROQ9G5OXJJmICEdgTVOQhjvhKEiCGr0QlgjTIPcLqz32JKk4U47gacui7Ag+ukvhmC60RgoLR0nWBK/HFo7gacuizKhPHoZZi25stWUpxtjttkxgfbLpdpEsv3DJ9aa3ZTLh1h3FX7dl8rZlMoc/wQ3/JdiWySSoSAQx5Nbalhn5vbh9WyaTaz38yG3LZAJE7mTB6+iGbZlMiMgtLGtqZCY4yoYVxOjFWebngPRlItz8tkwucGSM73hbJhctMsoTt2Wu7srM4Lsy2ZCRkZ6UDtTHWgWRlnd+kdigH7ChI6MkfVdmGkVpkgFX4fXZeBURL3qK6CHcWsKqoR2w0SLDFjtjatyUyQWNDGUdbsrkIkVGNMKmzNVVmbCbuMWGS4lxnNnQ6CJKLmyZPZlFHBeZ1jhWrEM2VmSoo27JzLaGdtcwYiG9tLWbGNqS2XT5k4Ullp7z2o0gD8K6IDblp9ZuBNkpPDt8wmljsSvJgrCKSUglwdqNIBOXtRtBGu5qN4IkqCvICEtkSvmpNTbuSTK5BKUbSXYEF03K1VpKN4vLFTP4okxR1gSnx05E4NKNJDPqg4dh1lK6abVlKcb48jaix9A2yII6FDh6zmWjIA+CT8LKxo03ogsOl8IP17o6VJAFwSWTdCiiEV2QlYgmtSak1yVpuNOkgiSooRFhiaaaiiATZ5q0oRFdkh4hAHQpShd3K2bwRZmirAkekC1KGxrRJalRHz0MtRZV2mrMUozx5T2cIwbaj/KmW5usQ4Gj51qVSvIgOCWsKnV6OIfk2Cj82KwpQSVZEBwwQYICXTWSRGRUJ3Q4hyQTZ8JTkgQ1+iGMEefKjzNrI8GeJBWHyhM+nEOUIMHNd6g988XNijl8UaYoa4LrW0N7wodziJKjPn8Ycs3qs92cpRjjy3u6cQxsg1wcF0gYChw95+pTkAfBLaHV51/O6caSI6vwI7uudhVkQXDgBO2KWT6VZCUjZG00rkvScKdiBUlQoyjCEg3Lp5JM3IlY+HRjUX6EYNGlhl1crZjDF2WKsia4QL6GhU83FuVGffgw3FokbKs1SzHG+n9/O19Evd2sUV8/OXrj5ddetYwCS6ICi6NRA800Des0ob2ZMFiK8jzbnpnY0F7joq3PsIahRepL0u7M3vQLrUB/orWk2Wx5p7eQHk+0enyqXzTLmj+aK9VfTz+c/t5GfSePruxx6V/wmTD/9VxmOTp44SCPtw/yfPug0P8W+t8wiM0H81loPgvNZ1EMOFEuxYROEWxet/Lqa159zauvefU1r77h1Te8+oZX3/DqQ7z6bF6Kzgvf6K5pDTStgaY10LQGmtbA0BoYWgNDa2BoDSBaAzYt/BPJd/mGXqnplZpeqemVml5p6JWGXmnolYZeCdErufQu7KFooUebiUPNaag5DTWnoeY0NJyGhtPQcBoaTkOI05DNCR+fiNstNKWRpjTSlEaa0khTGhlKI0NpZCiNDKURRGnEolRNwzkl4x7/pikUd3lKArTnIo8bScSgXXBYmWFYQ7YKh2tcuPVQ5PCUhKrfzTSzmf3qj/X/PTSHICwWdZ70qjj8ZvXxrapWqX+V/uxh9XsfmB/sfevV8fdPF+XJT70wVH64+OqXkRdaKxY73IGqB7ROzjOwIXyRi1CREDLR7XLR1TMmsSMEuACR+y4Jaz/gEQJciMgNl2uu6zDB1SXEmkcIWEdujwvOyekBAbDDdp+NGhn46EcHRFERQ0cHsNEiQx/t6IA8Xh4dkIN3H91gQ0aGP1Iahp0WB2zUyFjUnllhofbZUBURKnpi6NHbWsK6kAZx0SKDFHtJL88yP7WO8CEbMzJuEc8LgP3DTTZSZPjCnxew8g03Yd9wiw2XEtA4kwF62EouYpmjAiCYQzZMZFQjpq16Mgzt/mDEQmqgjsfHp5OTdOyNJ2HhJWE08cbJJPXSRE3SyWlRhNnCF4O56ivjblsbYuigvKt5QmOJpWfLahtYUTJbG49rkjzq8b7JOsiUd97a8MPpQ9NuUJ0OsGiQfaDT2aez96ZfmtdU8A39/8G29v76qxg4bE+SusJTXzdFFGRBKLwRUknTGHLP79mt8pIkH5Gug8QPrMelXJdk4q7xQJAEtfaJMAaQyAqScNZzkCa+sq6y7YvSIzhxUuLW0nKwuAQth++0E2VN8Hzs/AQ06KEoNepTh6HW0nHQasxSjHGlLE+PjtLTbHLk5dnRkZcUR6E3ScZH3mk6jqLxZJLn2cKhOlWW1iXVq4vDJQhDgaPnXFkK8iA4Jb6yNDWTarPWHbMda/Z+db7zw5XCTBAKU3AIFH4I1lWYgiwIfrY7hSnIR0Rhhn5idRXXJZm4U5iCJKixDmEMQGEKknCmMFXop9Y1nX1RegRn3qXCXFxolsO304myJng+tsIEDXooSo361GGotSjMVmOWYoznJ5yenCapUaOnx8mpl+RHiTc+ClMvzovj4yCK0ujk6LZ7hWk1/tU8pQ4Fjp5zhSnIg+CUsArz9/N2mt70nlaRX83eqq4auTN7s1q/fDpfvVycBjD99fTT6Sfe9Jdm+9Xvp3+efrg4JSDabrg9RHI8FH481pWbgiwITpcgN6HeGEEiIjozsWek1yWJuJOZgiSoAQ9hC0BmCpJwJjPDIPGVdcl8X5QfwaV3qTMXF6Dl8GV2oqwJLo+tM2GLHopyoz53GG4tQrPVmqUY43mRXH8RJmHmFUmaeUlyHHt5OI68IhyfjMNYpcfOT58yQjOxDcXVvOnCAPuqLoqec6EpyIPglbBC82z//4ML+//PH5DasOm/2ovVe2F1k1216V//hPld5rVqL9d2b3E93Pyuu8Vr0OEA1V6wr2Zv+l9faNz7pmF9+qWWvs/M9q9zHejzN0SmA/2xBvd+dclc1bP+o8XfeWiz046knRTeTusKYEEWhGhAEMCo0wQEWYmoYeA0AUEa7rSwIAlqTEZYAtDCgiQcamEdP4E1V0l+hKjTpRbOFuoJvHDqQJQ1wfutoYUhix6KcqM+dxhuLVq41ZqlGGOXVztDJ/7neQO5LM/r5Da9aZEJt+4q/ulvWmQOVIIbqC42LTIRKhJCJrpdLrq6d5bbtMgEiNz8QZCY8KZFJkTkro815SMTHGWPB2L0AFnIBLfhTYtc1MjA1/GmRS5aZOgjblrMV5sWwZuKbrAhI8MfSSVjp8UBGzUyFnW5aZELVRGhoieGHr2tJawa2gEbLTJIsdOHOI219gR2LXJBIwNXh7sWuUiR8YuwazFf7VoEncMtNlxKROPMBnjXIhOx612LXJjIsEbdtZhvDe0OYcRCemkLMhG0a7GgscTSc16QEeRBWBrD5rz/fAsygnZSeDutm9AKsiAsSRISX1RBRpCVy4KMIA13BRlBEtSFYYQlgMxbkMSlKMhI8iNEHVKq2VKQWVymlsM344myJng/dkbVVJCR5EZ97jDcWgoyrdYsxRhXWvjkdHwcxeNT73QyOfaSOIq8cTjJvOAoLvKjKDmJ401oYXv5pgioQ4Gj51oLS/IgeCWsFv71qvn97uw9rYdX5aCHVdFG69KqE74q5xiB+fbsvWVTvO1SPHNy9Ko1/hthFATfiJQ9G92RHCmFH6k11agkC4I/JqhRoAwjSUREgAJZ9XVJIs4kqCQJaihE2MIuQSVJuJOgsfKVXYKK8iM4+w4laLG4Ua2AL8gTZU1weXwJqqIA0qCi5KgPHoZcswZtN2cpxvjyniIH3UBSNF+0YpPjKHrONaggD4JbwmrQLk+Rk6Su8NTXFZWCLAgeliAqm8/4kOQjoi3BU+QkmbgTl4IkqDEOYQxAXAqScCYu4VPkROkRnHiX2nJx1VkBX1wnyprg+djaEj5FTpQa9anDUGtRlq3GLMUYX95T5IDb4q4WEXUocPScK0tBHgSnxFeW658iJzkECj8E6ypMQRYEP9udwhTkI6IwwVPkJJm4U5iCJKixDmEMQGEKknCmMOFT5ETpEZx5lwozWoiSCFaYkqwJno+tMOFT5ESpUZ86DLUWhdlqzFKMsdsNjcBqZNxIrqiT2/CGRi7cuqf4J7+hkTtQCW6gOtjQyEWoSAgR6Exuud2Le7OfVyb6fPpQC8A/mZaFK71//WLum/P46patbrX+9bemv+/pn9Hv1IYJw2hlvXmn78OF5apl5sdVCjBvs82UOc9P/+LfTO/O3pk32FY9uHcWbbbn786uWoE/nH48/eX0z9N/9KoJNF+5vnvuzMAw8qtfqv96r0I4/0vzd1agn5qu42oymm8/rP7am9XbnlDmZwXnq3Mpz/tmfD7uqWD2blLlNPrLT6svVTAfAN9m/12u/evhT2zLKBcgcucNRcVDW0a5EJFbbtaU50xwlA02iNFL7aFkjwvPyabR6h4767TcZ+NGyotut42y0SIFBm3baLG667KA77pkQ0aKDFIqckGYq6jwA2tP0gEbODLo03eOhkmSKL+w7x5lw1VEuOj5oUdwawmrhnbARouMV+xUreHKSzZmZAijbR6Nk7jwlX3zKBspMpLhN4+uXMRN2EXcYsOlxDbOZNDuIfft2x1LLmiZ/aNRmKYaqrJBHbKhImMccQ+pnhNDu1sYsZAaqLgqlCEDrg80rI5w1wiAPaRFQmOJpee8siTIox79m6yDXGbotGdJkLrCU8en5TYWu5IsCOuqhOSypaIkyEekogT3LAkycVdREiRBXdtGGCNSfppYPfaeJBNnZaWGxiVJegRPTsrlWspKixsTC/j6S1HWBPfHzlUaGpckqVEfPQy1lrJSqzFLMcaXt3EJOlWzUNShwNFzLi8FeRCcEl9edtC4JDgECj8E68pMQRYEP9udzBTkIyIz4cYlQSbuZKYgCWqsQxgj94vEGrX3JIk4U5mm1yWx0dsXpUdw6F2qzMWtiQV8BaYoa4L3Y6vMhuYlSWrUJw9DrUVlthqzFGN8ea/ABFudUupQ4Og5V5mCPAhOCasyxa/AlBwPhR+PdSWnIAuC0yVITqhtRpCIiNaErsCUJOJOagqSoAY8hC2i1IekpiARZ1Kz4RpMUX4Et96l1lxcnFjA12CKsia4PbbWbLgGU5Qb9dnDcGsRm63WLMUYX95Tl2NoL2bTLUj21V0UPediU5AHwSthxeY/21OXJe2k8HZaVwQLsiBEA4IIxpy6LMlKRBEDR94J0nCnhwVJUGMywhJg87ogDYdqWEdQa/jcF+VHiDtdquHF1YkFfBGmKGuC/1tDDYPnLotyoz55GG4tarjVmqUYY7f7RgF9mzeRK4I6uU3vG2XCrbuKf/r7RpkDleAGqot9o0yEioQQga5532gYgBtHz23RPNv7OXtP2+xhbffn/KXGHaDr7+j8NAxDne881w3SO7+Js9qsur06nNv8wXNo/lH/kS8rnp9VLO8v+Jnc5+Hs3ee2oF7cCrta2te50fSj6uUHVf/J4yrdMUlXVSHo6czKzOslhiqv2l79Pl9jrX7L7duv2mbNLnfW1KOm3G5TJkDkVh2C+Id3mzIhIvforCnsmeAoO3IQoxcl9i0Ue1x8TrabZlHsB9ZAv8/GjVQlHW835aJF6hLidtPVLaUFfEspGzJSm5BSmAvOIEsi5UdWrXDARo4UC/T9pkpFqZaAwH5TLlxFhIueIHoEt5awamgHbLTIiMXO8ZpuK2WDRkaxDjeccpEigxlhw+nqtlLYSdxiw6WEN85syDMV6EG2xrySi1pmx2ke5UXoLxqialCHbKjIMEfdcZpvDe2OYcRCemnrZ4BculoUNJZYes7rZ4I8COuY2AWKf771M0E7Kbyd8KsPNha7kiwI68eEbBhVPxNk5bJ+JkjDXf1MkAR1FR9hCTgdF+RxKQpokvwIgYeUfbYU0BZXXRbwxaWirAkOkJ1cNRXQJLlRHz0Mt5YCWqs1SzHGl/fiUqAX+WoYNF6gZRsLHD/XeliUCMEvYQXxBq8uFR0qhR8qvCadfoKrENno7orSJfhugngFSjmiTEQEK3TLqSgTZ5pVlAU1ciKsoQI/tatWUSbuZCt82aksQUJ86FC3ak5zqbP4xEb8QJY4wf3xpWvDhaey7KiPIIZds3jFmLSUI315DxBMgL23YdB4TZdVy6P4udevgkQI/gmrX7s8QlCUu8JzxwtSG41dURoET0sQms2nu4gSEtGb4CmColQcCk5BFtRohzBHkftBbjXInigVZ4oTPkhQlh/BoXcqOMOlOoEvQZUlTnCDbMEJHyYoy436AGK4tcnNdoOWcqQv74GCCbA7IQwi6ljg+LmXm4JECN6JLzfXP1JQdAwUfgzWlp2CNAj+tkPZKUhIRHaCpwqKUnEoOwVZUKMewhxx4keR1SB7olScyU74ZEFZfgTH3qnsjJYqBb4ZVZY4wQ2yZSd8uqAsN+oDiOHWJjvbDVrKkdb/+9tzestM6r9pkpfdbntVNrZaWMYNbNNU1dk62vcaAfte2XjrLmTNja9/qDVh3ukt9qk+RexcTSO1LKn3wt5yy+RyK6sXxtvmn8g6AjvsEUhwI0Db0Tr9YPbeovP1c62IH8ze1qzfX3TO/mr6h/loVJtA//O8I9JsAu1d2zvwph9O/6uN4YtshorEEMHOBm+XDa/uzMW2XrIRInetUAQqtPeSjRG5X2Vd5clER9meghg/69jtsdE52XsZAHsZ9/mwkZGRvvUyDNIE2nrJh4uMjbS9lxrOcvOl/hTcfclHjYyQJIGNnRsHfNjIsEbfewlh7fOxKiJW9Oww47e1AlYDPOADRoYsdu4Rx7Ef20+b5INGRjHa3ssGT3GTDxUZzPCbL8+8xM0GL3GLj5gS4DgzAnrqSjZkmc2XEM4hHycyyhF3XpoZsQJVAzvigTVocaUWwwfMbxsSfm6OC2y+DBdnQaBpYvnZMuEGWpRs2EbkmiiRugBosg8yTe62W0eQu8JzXzt9FKRBWC8kpJltZRNBQiJlE7g7XJCJw6qJIAvqoi3CGlCOK8jCWcGkqU9Hkh/BlZPyubaCSbJcX4fv/JQlTnCA7KSlqU9Hkhv12cNwayuYtBu0lCNdCc2j6DQ8Do8CLzw6irxkcpx4+UmgvJPT8CQtkjTOo8lt90LTuvKqhaaijgWOn3uhKUiE4J34QrOlT6cSnEmL4BQcA4Ufg7UFpyANgr/tUHAKEhIRnIFvPfrouigTh4JTkAU16GGsYWOxJ8rCmeCMlZ9BglOSH8Gldyo41VKfwNd/yhInOEC24ASNeijLjfrsYbi1Cc52g5ZypOcrm2FUFMfqyBun49xLVJZ7eRieeMX4KJ2cJFERRePb7gWndQFXC86UOhY4fu4FpyARgnfCCk7GLaAfR6RrQEVHROFHZG35KUiD4H0J8hNsqxFkIqI7Q+AmUFEmDnWnIAtq7ENYA9Kdgiyc6c6Gi0BlCRJce6fCM13qFPguUFniBNfHFp4Nl4HKkqM+fRhybcqz3aKlHOlKeU5CrUTTWGvT6DjzkuI49SYqTj391dFknBfROF5IMqfKM7GNhVaeTddBWccCx8+98hQkQnBPWOWJPNL4wjHB5zrU5c81Xkjfc93ti783V8Rf1e/m+bhasjV39GSNkljQVApvqrUlsSANQlwgSGLMscaitGT0sY3HdVEeDtWxIAtqfEbYAlLHgiycqeMk9jOoJ16SHyH6dCqOs6WUgq8GlSVOcIJscQwa9VCWG/XZw3Br08btBi3lSLu9HtS60K7Vbt7ALivCOruN75Nk4q27jL/gfZLMEUhwI3AZ9kkyGSoSQwS7lptDw56eB7XrQXWaYUlS7ixGxL6ofmdxO+i5o5jPJRLTB3o6PDP3a1Z3gz4wq/DT6n7QZ2ad/jMN7Ivqz5g5tJyFJmH6tKcnGv++0Hlec+4O1OWvX9wRqv8EfEuo1Zfusi1bj3uCW0yZCJGbcwgavmGLKRMjclfOuvqciY6yAwcxfoF9fWePjc/JJtMkT/wCktRc4Ehh0fU2Uy5cpLSgbjPNz7aZwpd88lEjBQYpH7kw3kXsF1Yhd8AHjtQF9I2m5kbSFNpqykWriGjRM8SM4NYKWA3wgA8YGbr46Zr2GHlhA33IB42MZsStpqpI4a2mXKjIoEbZapqfbTWFb/rkI6YEOs6MgL1EyQYts9k0jXM/gbabcpEiox15u2m+tQJVAzvigb20pbEU3G5a0Ghi+bkvjQkSISxOYlcb/lmXxgRNpfCmwi8a2GjsitIgrAoTMmRcaUyQltPSmCAPh6UxQRbU5XmELeAUXZDHpSiOSfIjxB9SMtpWHCuWtRT42k9Z4gQ3yM+2IKMeynKjPn0Ybm3FsXaDlnKkK3UcRRN1cpoceUGaKi8MT3IvD44LLwhUoNI8Dwu1CXVsXTq+GoYBdSxw/JyrY0kiBO+EVceWLQumGPK4qrI8nX/TbFswevQD/e4PqjKFUZz6Fase2BEdAoUfgnVVpyQNgrslqE6oLiPJREZoQnsUJJm4k5qSLKjBDmENLTWtSzd7okScac04KICFtH1ZggR33qXYDJfXOoYNN3WKEid4P7bYhK16KEuO+gBiyLWoTYRFSznSl/dElhTaIBuG1LHA8XOvNgWJENwTVm2KnMgiOQYKPwZry01BGgSHS5CbLSeySBISUZ3giSySTByqTkEW1KCHskZsTQL2RIm4U53woSyi/AhevVPRubzcMWy4rVOUOMEH8kUnfCiLKDfq44fh1qY52w1aypG+vLd1ptDW2DCijgWOn3vNKUiE4J3ENCfmtk7JMVD4MVhbcwrSIPjbDjWnICHHmlOQiUPNKciCGvRQ1gA1pyARZ5qz4apOUX4Er96p5lze7Bg2XNUpSpzgA9mas+GqTlFu1McPw61Nc7YbtJQjba7q3J5vBXR4Raf1pB2tJuMGlmma1lk623pq9S/X2HjrrmOzW0/T1dbTaNGpOXv/bOtpMN96arXYDnsEEtwIXIKtp1yGisQQwc4Gb5cND7kJhSBiwTo9EyFyxwlelTbsn+RiRG41WVdvMtFRtpUgxs86dntsdE52T8JXdLJhIyMjY+9kFClw7yQbLjI2EvdOhmdXdIYNV3SyUSMjJElYY+fGAR82MqzRd07CV3SysSoiVvTsMOO3tQJWAzzgA0aGrDVyjtxfdK9eTDq4oJFRjLhvEvYUN/lQkcGMsG8yPLuiE/YSt/iIKQGOMyPgKzq5kGV2TcJXdLJxIqMcdc9kaK7otHuGEQ+sQYu7ZcnwAfPbhkSfm+NCeyZNlKDQxPKzZcINtCjZsI3INVEidQHQZB9kmtzpFZ2S3BWe+9rpoyANwjohIc1sq5UIEhKplYBXdEoycVgrEWRBXaxFWAPKcQVZOCuUNFzRKcqP4MpJ+VxboWR5o2PYcEWnKHGCA2QnLQ1XdIpyoz57GG5thZJ2g5ZypC9vc04Gbj9U1LHA8XMvNAWJELwTX2h20ZwjOAYKPwZrC05BGgR/26HgFCQkIjjh5hxBJg4FpyALatDDWMPGYk+UhTPBCTZx7MvyI7j0TgXn8kbHsOGKTlHiBAfIFpxNnTmS3KjPHoZbm+BsN2gpR7oSnLk6TYs4Vl42yUMvOYqPvUmgCu90EqQnJ3mk/28RJJwKTusE0IIzpY4Fjp97wSlIhOCdsIKTcUXnL2k3dEoOiMIPyNrqU5AGwfkS1CfYVSPIRER2RuDpF4JMHMpOQRbU0IewBiQ7BVk4k51NN3SKEiR49k515/I+x7Dhhk5R4gTXx9adTTd0ipKjPn0Ycm3Cs92ipRzpSngGcZSkJ1qaRsdZ5CVRoUVqnAbeOE71b9c/FU8WA+NUeCa2sdDCM6OOBY6fe+EpSITgnrDC8y/pGOJzze2dHEMsaSqFN9XakliQBiEuECQx6hhiSVoi+hjqAhDk4VAdC7KgxmeELSB1LMjCnToOdUxVNoL7sgQJ4adTdby80TFsuKJTlDjBC/LVMWjVQ1ly1KcPQ65NHbdbtJQj7faOTmupTuvdvIFdVkR1dhvfKMnEW/cZf8EbJZkjkOBG4DJslGQyVCSGCHbNd3RGvek/6LziJ/rrxT2cX1UZy2eLWyzvzq/WfLYQmOa06PdX50TrX/Sb6V2dcFy83fP8b6zG8dzFmY8X08r89jDy5ydNN96jOb/+03z7YfU33lze8PnEWMukV9Uv/XF1Aeij+beqJf/q41vTB77NSLtsI9VjmOB2USbCuigX3S7KxIjcYbOu2Gaio+ymQYwfJKKZ6JxsFzVbwEJowygXOFIhdL1hlAsXqRGoG0bPLtsMGy7bZKNGKgVSZoHdZnXAh40M751uGOViVUSs6Nlhxm9rBawGeMAHjAxa7KSrccMoFzQyjhE3jOZx5itowygXKjKcUTaMnl20CXuJW3zElBDHmRENG0aZkJ1vGOXiREY58oZRc8mm3TOMeGAvbXUrBzeMFjSaWH7uq1uCRAjLi9jlgn/W1S1BUym8qfBZv43GrigNwrouIS/GVbcEaTmtbgnycFjdEmRBXV9H2AJKzAVZuK1upTaC+7IECeGHlIO2VbeWVzKGDXdsihIneEF2otVY3ZIkR336MOTaqlvtFi3lSF/eTQc5tMs1CqhjgePnXB1LEiG4J6w6lt90IDkgCj8g62pQSRoE70vQoFBtRpKJiOwENx1IMnEnPCVZUEMfwhqA8JRk4U54Nmw6ECVI8OxdCs9oeTtj1HDfpihxguvjC8+GTQei5KhPH4Zci/BEWLSUI315z/HLod2uUfM9UJaxwPFzLzwFiRDcE1Z4dnqOnyR3hee+tsYUpEFwtASN2XKsiiQhIakJrHFKMnEoNQVZUIMdwhqQ1BRk4UxqNpzjJ8qP4Mo7VZrLOxmjhks2RYkTHCBbaTac4yfKjfrsYbi1Cc12g5ZypC/vOX45tLs1iqhjgePnXmgKEiF4J77Q7OAcP8kxUPgxWFtwCtIg+NsOBacgIRHBCZ7jJ8nEoeAUZEENehhr2FjsibJwJjgbbtgU5Udw6Z0KzuWFjFHDDZuixAkOkC04G87xE+VGffYw3NoEZ7tBSznSixs21W2nN2wWNpZaSsYNLNM0q7N0tnFU2fBeY+Otu46NbhyNw9XG0bC33Dpo47vD5pvg+NK2idogvsiGqEgQEfCmv5z+UVvmj2Zwvzb9b9PfTT+d/km/8MH0f0x/O9/Fed90y1Y9vGZd+EGvUu5mp+fbs/fMT1Xv6oWFH+i5GETp+Y2i5jre2lbRc1s2z3aA6l/8xHTjnt8DanZ0Nu4Cpe/vvH371ed3eOqpZbYkv/B8mtKrWntVMHtXBVVrhb/dq7pJH5pf+xyef9R/5suqo3m+9/V+45ZU/fcr7I+rjGf+jlX/hv/13vSj6uUH1RA/rp4T099crcf3Zu9Uz8YSR9XCvN1b/j5f461+i23C7bInHHL7DyGFAPsimAiRe33wOUHDnlUuRuQmn3XVPhNdXU2suWc1Tu1XU++xATrZthrGce4nyoZ8n48cKVAY+1aDNAH3rbLhIiUKcd9qdHbRadRw0SkbNVKokPKb+ngnRRhpdWh1Xgd86EjNQd+7GhdBkvs5sH+VjVcR8aJniRnDrRWwGuABHzAygLFTwCgqQj+zDvMhHzUyqBE3sKoiBW88ZUNFxjbCBtbo7MZT2F3c4iOmxDvOlMiTMFB+bM0eSzZsmU2sKldZ7EfARlY2VmTYo25kjczNp3YXMeKBrdCOx0kUx6fekc4yvSROT72xOp14J3GUp6fxaRBPFhEGXHdoWIDhrj1AG1mjhEYTy8+2QtFAi7JKYSNyTZRIXRE02Qe5fFGlZv5zeeCfdKb2bpXG3Zk+Mgca6ZcfTh/1bHx3RPkqPF/82oCNxq4oDcKaLSXjtDqMl0SZCFWrAmUVoNdFuTisVwmyoK6ZI+wR+kVgrR/uiTJxVrNKgkIHIuuM25dlSPDfpKyurWq1vB0zarjuVJQ4wQOyU5YGsx7K</t>
  </si>
  <si>
    <t>sqM+gxh2bXWrdpOWcqQrfVnkUXRaxKmXHI0DL8lPj73J+CTx1ESFxyfFyWlRnN52ry+tE0DrS0UdCxw/9/pSkAjBP2H15Sfn6wumnPHO7Ie9i/WFb9vI7oiSVXiya4tLQRoE10oRl1A5Q5CJiLiEFjevi1JxqC0FWVDjGsIcibZHkNio7IlScSYu81ABM25fliDBd3eqLZcXYUYNN5uKEic4QLa2DDVMYI35UJYd9RnEsGvTlu0mLeVIV9oyzccn0URL0JNsEnlJGI+9cZ4XXpQeHycqy0+LY/dN+AW42zOljgWOn3ttKUiE4J/Q2vK5JvxFIxXQhr84Ci//RpRVjfjzr+FWfMGRUPiRwAtPc3xf1duTBOCxKbuitAh+mCBE21rzBQmJ6FG4NV+QiUM5KsiCGgoR1oi0T09tTPZEmThTo7EWo9aC274sP4Kz71SMLi/HjBquOxUlTnCCbDGqEr+wTtpDWW7U5w/DrU2Kthu0lCNdSdFJqLJxcDz21MmJ8hKlCm+cHSkvLPSnWXx6qpKj2+6laGIbCy1FM+pY4Pi5l6KCRAjeaS0p+tXiuqCzNvOFDE0DrAwVHAWFHwWSDH2uxdxGa1eUFsEDdyhDBQmJyFD49DtBJg5lqCALahhEWCMP/Mzq0PdEmTiToSl8dZIoP4Kj71SGLm+hjBruFRUlTnCCbBmapuANN6LcqM8fhlubDG03aClHen7+nQpOj4Jk7AXxOPaSozDwxkWeekEW5EF8Gh3nRwujO5WhyjYWWobm1LHA8XMvQwWJELwTTYb+ZVxLcrbf1dIPAF1R8onWzrN3zWNYLXhGufmi6ZxoQfspvP3wAtpGY1eUBiFWEAQz6q4SSVoishk6x0+Qh0PRLMiCGrQRtmjYkClIxJlmjhM/s/Lbl+VHiEqdauZ8KbHAy/0OZIkT/CBbM4NGPZTlRn38MNzaNHO7QUs50uZklR/MlbO63SyLXz85euPl1161DAVZFUO9p0Ujy7zOEjpZBUZKEbrzw1WUDeo1NtT6BGsYVKSU/bi6MMTcQr84n2OhUGfv2ZBrpVdc2WPDv+D1YPzrOb1ydPDCQRgHkIPj4k/o+MHNlFbQfQh0nw9a0UHjd1VqzAMI84CPGT/R+Y7UYC8h7CUb+4Wtti3YaRNkCAEe8gHjXTVxy63GO4Lwjnh4q9lx212ogTbSxk3XMKRpAQ42Gisj2NjBXmODxT+F2HDzZxNfqgONvqwizd3ps978+KVlDJq9u4pBNjI7moyOQFxGriNQuK0/5EAYYpNwEYbC7T6EvM9HrujISe5mYIAPIOADPnD8o7B2QAq3S4hAySYgHpXC7SGEeshHjXftrNAUbo8g0CMe6HPxyfzj5LxJUyeAwlTTIe5pFoIDj4PKilEQ2mtstHWnvuZZkx9OH0/vTO9XBw7qCPXUnJ2nY9YDc6fi9OG5ALVYxv+sWl9/VB0rOHvfHBm4Omfwnolvn1UnCj6bnzho1um/6M3Pe3guEN4xnSwPqr/zRIdB81sebfeq9f7Hs1/or++YmoI5fvCJ/vVvzs/3M4CmD7Ztv+/ZfF3/oflthkr11i9tA7/DHvh6IOrk0MvpBxrwvYUiuGPGTjN6fzHWv5r+YX7gZ3Xa43+eL3vrdz3pXds78LTp/qs5pvFjU5jRNqgaSh7Pfjb9Ynkc4uxn54+gfMecCLo8eWM++L3nU+Jz1tYvv2sbvhfZw6dIw4cZuuWBnP/rh3/f059+Ov2TN/1o+o9evDhnM/YDVZ2zac6knD+KSwfi90LPHBT582o8P7cx3WUzra/6dXASZGxD+BIbIfLQLEIRAz4JkouxXqSQOQmSi64ukdY8CRJovtxj43NyEGQaFYVvP2Rqn48cqRzoB0FmWRH4gTUcf4sPF6keiAdBxuHqIMgYvLfmBh81UkWQ8sILTeVFFEZ+ltqgH/ChI+NwezZ4YX7EUQQ1IPX5eBURL3qWmDHcWgG7mP5xASPjF7ti1eA2DvmokTGNeBBkmOYK8Bk3+ViRsY1wEuTKX9xs8Be3+Igp8Y4zJ5p8RcmGLXMSZBgUeVwAjmLIB4sMfMTk30yNFaiLeT8HrEF7kmSTSTEOvVCpyAvDk9zLg+PCCwIVqDTPw0ItIiO4JPDKuLvmwQhOta+GcUQjiWVnWzxoIEVZQLARuSZKhNCkgV1b+NV8raA3vaeTrC+qFsHl4sB858qLaRD09H+zd6Pqw/xgfhv3HVHuCs8dn5/aaOyK0iC0m3SRfAoykem08wNlo3JdlIq7ZjtJFvX438ACn/PmQLOdJBFnzXZKqwTwSEhRhgRPTsrvWtrt4uW9V3HDRWaixAn+j528NJj1UJYd9RHEsGtpuEOYtJQjPT8S8vj4NJpkJ14xicdecjo+8oqjLPHiINZ/eXKaZ+OFrnSoM63m1zozpo4Ejp17nSlIhOCdsDrzw2pLwJeLWskFsTl7p7fY+/G4eqmpNiRIXOGJry0yBWkQnCxBZD6a3rNReUmUiojKXJxidlFjChJxqDEFWVADHMYYsdUae6I8nEnMFLi1aF+WHsGDd6ov46UYAa+6OZAlTnB9bH0J2fRQlhr12cNQaxOX7fYs5UhX4vI4zJMoHJ94caIyL5kch16u1KkXZ5EK1TgNlDq67VpcWpdbtLhMqCOBY+deXAoSIbgmrLhE7n9+tOqjergQm1ULz8WVzzuLYyMD+DSbHdExUvgxWluHCtIgOGOSDkXsMZakJaJJrXWR66I8HEpSQRbUsIiwBdzqI8jDmSSNYx3GrAT3ZQkSPH+nonR5aUrccA+OKHGCH2SLUtiqh7LkqM8fhlybLG23aClHupKl2XF0nJyeFl6eZ8dmfVR/FpyMN1tbt5pfy1JFHQkcO/eyVJAIwTlhZemnlaB8NO+yNxrTyNGfLU7NMd3zk2+GQVDV07eXjfpfVu+PlKm0b/dUYISoCvSLH5vPQC0qODAKPzBra1FBGgQfTNCiLQdEShISUaHgAZGSTBzqUEEW1DiIsUbgp7mNyZ4oE2dKNFd+Aq2OSvIj+PpOhejyhpW44dIcUeIEJ8gWoqBRD2W5UZ8/DLc2Hdpu0FKOdKVD49M0Cc3VjclxFuoPx7FXxBPlJUfx5CguxkdRsggUDnWoso2E1qEpdSRw7NzrUEEiBN+E16FPtBJ9y2w1fGv2zuzdSnvOfmQ2di4Oenw6feZVuz3fMvs6q62F7wMXf0tyV3jua0tNQRoEL0uQmnD5XZCKiMiErmaUJOJQYwqyoMY4jDHCyH430Z4oE2caM/VjK719WXoEN96pxFzenBI3XIUjSpzg/NgSE7LpoSw16tOHodamMNvtWcqRrhRmkKhTFU1C77Q4TbxkPMm8cZrrn0rHJ8l4nJyo08lt1woztY2EVpgZdSRw7NwrTEEiBNeEVZgfgTX3C0d+GGFpiuvmqPDqihytPs/d1zj9fHrPnG+yPS/XVy2j1Tkl9i0uO6IjpfAjtbYeFaRBcMkkPYopwwvSktGmNh7XRXk4lKaCLKjBEWELuAwvyMOZMA2zHFjd3ZclSPD/nUrT5W0qccP1OKLECX6QLU1hqx7KkqM+fxhybeK03aKlHGmjTptEZ5en2VkXLLTcbDrHPCviOrcNn2bHRFv3F389zY56mh1z4BPcwP+TP82OOXyKNHyYoeOfZhf7vRhxmh2TaT2wCZ5mx0RY1+qip9kxMSJP/FlXgzPRUU73QYxf4CfKBnCPDdDNcXZxkPiFNcDt85EjpUPXx9lx4SLlA/U4u/zsODvw7pYbfNRIGUFKOS40zORx5kfW8T7gI0fGYfppdrHS8UJZ3VifD1cR4aLniBnCrRWwGuABHzAyfLFzsgancchHjQxpnR5mx8WKDG2Uw+zys8PsQG9xi4+YEu44c6LBU5Rs1DJn2alI5b59y/qQDxUZ88gn2eVbK1A1sCMe2Etag4JvYiloJLHs3NegBIkQ1iCx6wqbrEEJjpTCjxQ+k7XR2BWlQVh7JaSpuBqUIC2nNShBHg5rUIIsqGvgCFs05MmCRC5HEUqSICEAkDLCtiJUsSxZFA1FKEniBEfITngai1CS5KgPIIZcWxGq3aKlHOnL2oMPXkqbNF0iZR0JHDvn6lSSCME5YdVppz34ktwVnvu6elOSBsHNkvTmPRuVl0SpyGhMq3+4LkrEnciUZEGNcQhjKKjRSZKHM40Jd+CL0iM48S4VZhIs9Mj8ExvxA1niBNfHVphwB74oNeqzh6HWoi8R9izlSF/Ws0Yi6Ai8JKSOBI6de30pSITgmvD60tVZI5IDo/ADs7b4FKRB8MAE8dly1ogkIREJCp41IsnEoQYVZEGNgwhrBH5R2IjsiRJxJkIbjhoR5Udw9Z2q0HCpWsCb5g5kiRN8IFuFNhw1IsqN+vhhuLXJ0HaDlnKkL+tJzBF05F0SUUcCx869DBUkQvBNWBm6kZOYJcdI4cdobUUqSIPgjQmKFFV+l6QlokuB8rskD4eqVJAFNSwibAGX3yWJOFOlTUcxixIkuP5OZenysrKk4f45UeIER8iWpU1HMYuSoz6AGHJturTdoqUc6ct6/VwEHYGXxNSRwLFzr0sFiRCcE1aXdnf9nCRxhSe+ttgUpEHwsSSxec9G5SVRKiICE7p+TpKIQ4UpyIIa4BDGCENgb8WeKBNnEhO+gE6UHsGHdyowlxeWJQ0X0IkSJzg/tsCEL6ATpUZ9+jDU2uRluz1LOdKVvMTdhOxYXgLn3yUJdSRw7NzLS0EiBNeElZe/mp9RYlvBfDp7T+vOF9Mg6On/Zu9G1QcVNCxnCnJXeO5rK0xBGgQnS1CY0KEXkkxEBGboB8pG5booFYcSU5AFNcghzBH4SWadWnuiTJxJTBUUuV9ENob7sgwJrrxTlbm8fyxpuFFOlDjBAbJVZoNZD2XZUZ9BDLs2odlu0lKOtP7f3/7gB4vdRLebxeTrJ0dvvPzaq5axIGlJq0PSClI1UEyzqE4ROtIORkkRh6kd5jU2zPrMahhMpPT7g9Z596cPtAB8NL2z3VucTPd49v7szUr7PTh/Itp7271qv485pu7x7Ge96cPqpDX9PXMk2v3zp87ZeGttqK7ssclfcJcw+/W8ZTk6eEE7wBTyjFz8CR0/eMqGFXQfAt3ng1Z00PjzNjTmAYR5wMeMf0z4/tdgLyHsJRv7hTNYWrDTJsgQAjzkA8Y7eOJhLBrvCMI74uGtZsdtNwEKOmAlSRuBX4jC4iEKOnCVCxT/9LGClDnM5MH0cx1kHlcncFaN5WZ36k+rczjhyldqYg+Tk+vYk0Gxh4vfReyxg+7zQSs6aJJ7GUCYB3zM+Nm/duyxYy/Z2MVjjx3wkA8Y77tZsceOd8TDe2790kHsAaNP83nmCTjUaKTk6GNvNrnGhop/Apnx59Pph9Nf2TDrIJOZIMME7jrI5NsHSRFsHxRJsX0QBnGqP4YqqD4qKABxubkIQPl23xDqG0L9ilC/ItQHCfX5hBSdEMn/DAyfgeEzMHwGFZ9BxWcA8hnw+eAfm7UDV75dGl6l4VVWvMqKVwnyKtm8xINavj00ZIaGzLAiM6zIDEEyQz4ZfMBgBbx8e2S4jAyXUcVlVHEZgVxGPC5uE7GGcNh0pGeaKdAQaKyMcAgmZEyw+CcbGxA/qdYI37PB1DEwNzGQidV1DDSRrwi3D6Iw09Ewj6Gwx6XjIuyZYKc59A2HPsShz+eg6BxIjmcQVvFNUxgYCgOIwoBPAf8IrB3cTEjTVEpDpYSolGwq4vHMRDGNf2jwDyH8Qz5+vJtnhTATuDT8kYE/guCPePDdRy0wbhWN8FNw9NFoWXELjFxMuPjHlhK57publxZnizyaX630rOqAujv/9H5v9sPpw+qk5Z+Yc+3MZlDz+qPZm7P3quuAHkAn2xUm9DHJOg59VaKnQvMhMh9M9pea19LEfNDJYZiZLzPz3cy8lplgmcfmA7g+yeXuIE5WiaAm3DeE+4Zw3xDuG8J9Q7hvCPcN4b4h3DeE+4ZwHyLc5xNWdMIkVziYJ4qa78DwHRi+A8N3YPgODN+B4TswfAeG78DwHRi+A4jvgM8X/yivG4GrRFLzLg3v0vAuDe/S8C4N79LwLg3v0vAuDe/S8C4h3iWbt3S4rhJNTXZoyA4N2aEhOzRkh4bs0JAdGrJDQ3ZoyA4N2SFEdsgniw+GnNheJaKa68hwHRmuI8N1ZLiODNeR4ToyXEeG68hwHRmuI4jriMf1XCg1lP+mSRB0cZHjSg1AekA1neCWZjloMRxYphiAbpm4xsZbD5FrXub433XYf6iD/bnGlXmov2vOfZi9a6L//AbAcyLBxmiHzage+Dq5JdEG8UU2REWCiID3/E2Eq3sIw/k9hEH+/D2Eud+b/kmb5qsrvekn+k0vzEVaZbLHX99efNMcz/GJV2xXH/2w+jcMFv8sv44X/6y+9qPlJ4tvJb0XQi9eXXRodRq77JFMcSNJafq2Nji+xEZYb+iWvOmQi7HeqS1z0yEXXV3orHnTYRrqB6CwQdxjQ3Ry12Hg2+2+z4eNDK0r2Og7qqIMQvstPlpkbF2hteC8IITM4K3uOVTgka43+KiREZaUgWKnxgEfNjKMtiePF/xXqqIwiAHEfT5iRUSMniNmFLdWwC5kcGzAyODFbtiHZsUhHzIymtEuOUy0OrEjvclHioxphCsOV47iZoOjuMVHTIlzXU6Hkg1Z5n7DKMnyUCXARahDPlpktCNm0mZerEBdyIZZYHU6/J+cJcBWvasT4LABeFag+5qcJcBMvMjwvIkEmMkIGbk7SYCZEBUJIgIeLQEulgkwnOEiElv9Sz6Z3yQ575M2Z1uaXTzGxFd682MvK1MvSyKzt8xxQr3ZT87NEXPipX79jv4l+svZe9XmoLvVxDHntP+iasL+Uv+a983bqjuD9E+sNgqZL3Wmbn7h2YQzwPzkHLrFBULmnkszUKmv2f8x6k0f2x/+XbZdkYqmi3SciRApYLpJx5kYkdJl3XSciY4iUxDjl0RFaD++Yo8NcdPpOBc2MtB3nI5z0SIjPTUdD8/ScfBo6xt81Mh4L5WOc2EjgzojHQ9VnsURnI5zESsiYvQcMaO4tQJ2MR3nAkYGL4l0nAsZGc06TMe5SJExjZKOh2fpOOgobvERU+Jcl9OhZEOWScfDLM7NyQ92tEM+WmS0I6fj4dYK1MV0nAPWHMawvcoUTdhzWJ+ObUR0eh41EEnzABx1HFhueh7bM4prbLzIcI1Nz/9sEjJzJ0GVU72tc6ZnZvvrnUUC9fRsA+y8fW32lsmz7lXHMTxddbg9W5wca0vqTV5f/YFH8yNml2+/X13t+pVO+8wFCE/nLz5e3PVqvqjOm10cFvFTf564hmF1zYH56We9UDXcecAdX6SuoC0WTD8wW4p71a1jd00SXKWhqyEyzEzeWmXEJovV6bFOfRfD/nSRTb9/7qCM6pQMc0luleB+ob/75mqF5Zm5LOKx+b3aXNpOOtl9qj/+wrcN1IvsgVKkgcIMEmXJIorOL1mcK8P75kebVg/uzN6vVg9WywfVlcPn1iOm981ozdcZ6msTZl72/tdPPlhORNuQ7rKHFCm4ulgtYCJE6qtuVguYGJHKat3VAiY6iopCjF+UB/YIs8dG6GSxICyUn2c24Pt84EjhQV8uSJIUXi7gokUqD+pyQXS2XADeOHCDjxqpP9ZaLlBJnkd+Zp0eB3zoyNDOWDKIkiIt/AhaMeACVkTA6GliBnFrBeziigEXMDKAsVcMYK9xyAeNjGm0NYNUzwdwzYCLFBnZKGsG0dmaAegtbvERU6IdZ0I0eYqSDVto3SDPEhUDJ5MP+WCRUY+8bBBtrUBdXDbggDVoJ5Ojk/FpXHgqSY68JMtPPXNZjZeEk/w4nIyPY7UYfHA54ZUxeNgld0kBbHqPaTSx/GwLDw20KIsPNiLXRInUFUGTfZCrEr+urS/c6ZkvqyTOrC+8Nb+8e3F0+PT3OnPU6eL0dzpf/N30428vbqr58/Tj6Yc6ofx4+ifznv+pv/i0d+NQ6cztl7ZR2hEdJYUfJXzKbKOxK0qjHuEbaBDSVPDqGkkqIieL62xMKRuX66Jc3B0tLsmirhYaWGDz4yz0E/va954oFWdnixd6xuU2fvuy/Ahen5QLXlAiz58srpb3naiG+2tEiRM8IDvPAY16KMuN+gBiuDUa9BBj0FKOdKVJk/A0C7JJ4WXhSabfEYRenp5GXjY+jYrjVJ2q05Pb7jWpVXprTZpQxwLHz70mFSRC8E5YTfr7RWnqTs8c0zB9VhVwfmxqZaaLsF7N0i9+28jQ/BthML/KRn8RBWC1SnAsFH4s1laegjQIfpegPE2J7Z7fs9vlJVFCIvrTKnWui/JwqD0FWVBDH8IWTbUZQSbOpGcY+AqSnpL8CM69U+m5vAFFNVxqI0qc4ALZ0hM06qEsN+rzh+HWJj3bDVrKkZ6f9XUURXlxcuqlWRp7yThKvDw+LrzjRKVZFgbHQbowulPpGdvGQktPRR0LHD/30lOQCME7YaXnx2f9WGetVo/P1jmfVh0qD2c/eq4PaLE6Wl3o/cn0d9MPvWqV9Jf61/2m6rX5k21wdkQHR+EHZ20tKkiD4IgJWhReBRWkIqNC7RtYrosycahDBVlQ4yDCGkkRh769krcnysWZEi38yEpvX5YewdV3KkTVUreoBiEqSZzg/9hCFLLpoSw16vOHodamQ9vtWcqRdru5PrGx08oybWCXFehT0p117zPx1j3GX7v3beO7wx7fBDe+/4S695kDpUgDhRkkUvd+/Fz3foJu2l+vZz8yE846kLvsgayHQsGefSZCZH8jRd3DPftMjMjOxnV1OxMdpYsRMX5JnIDn7TEROunZj8LAT61LQ/t84Ei50XHPPhctUm9Qe/bTs579tKFnn4saqTpIOcoFuR6mQeQX1nl9wIeODOiMnv0iLlLlJ1DPPhewIgJGTxMziFsrYDXAAz5gZABj53Gw1zjkg0bGtA579rlIkZGN0rOfnvXsg97iFh8xJdpxJkSTpyjZsGV69qMiKJLcD6GefS5YZNQj9+ynWytQNbAjHthLW6RKwJ79ptviLDSx/NwXqQSJEFYusWsRjotUgoOj8IODz49tNHZFadQDewMNQnYKF6kEqTguUgkycVikEmRBXSRHWCOPVeAH1s6TPVEul6FIJUmP4OpJCeAF+VErUmXLokbWUKSSJE7wf+zkpqFIJUmN+vxhqDXa8xBjz1KO9OXt00/APv2m+x+tY4Hj516HChIhOCesDpXt0xccC4Ufi7VlpyANgtslyM62Pn1BQjLi08bjuigPh9JTkAU19CFs0VSPEWTiTHg29elL8iM4906VZ75UKnmD8pQkTnCBbOXZ1KcvyY36/GG4tUnPdoOWcqQv77ElCdinX1DHAsfPvfQUJELwTljpualjSwRHSeFHaW1RKkiD4JEJohReCxWkIiJHm44tEeTiUJIKsqCGRIQ9Qh3eIUkqyMSZJG06tUSSH8HpdypJi6WCKRokqSRxggNkS9KmU0skuVGfPwy3NknabtBSjrTbln1lY3c1TINGdvZr7bc317LPxYtsnsNqxH+yLfvc8U1w4/tPp2WfO1CKNFCYQSK17CcNdwSuLgeMHHXyxw2d/NzxrYdIuU5+LkJk1yNe9jd08nMxIvsd15TzXHSU3kbE+EVBnNu3tO2xIbpp5Y+UHwMCnA0cKUO6beVno0XqEGIrfxqsWvlT8E7sG3zUSDVCSl4uDLcqkjDxFdDLz8aOjPT0Xv4iKMIoBXv52YAVETB6nphB3FoBqwEe8AEjQxg7w4PdxiEfNDKqddfLz0aKjG2EXv6Vu7jZ4C5u8RFT4h1nQjS6ipKNW6aZP4zTOM0L3/7YDflokYGP2s2vJ8cKVA3siAf20payFNTNnzbfT3iBJpaf81KWJBHCqiZ2mWJDpSzJUVL4UcLn0DYau6I0CCu5hFQVLGVJUnFdypLk4q6UJcmCupSOsIcKCz8rrCshe6JcLkMxS5Qfwe2T8sGWYlYaLmofKXjL9IEscYILZKc6DcUsUW7UJxDDraWYhTBoKUf68rb2K6i1P42oY4Hj516UChIheCesKBVt7ZccC4Ufi7WlpyANgt8lSM+W1n5JQiICFGjtl+ThUHwKsqCGPoQtGgs0glScac+G3n5RfgTv3qn2jJZSBbyt9ECWOMEHsrVnQ2+/KDfqA4jh1qY92w1aypG+vMebKKi3f3GUEmEscPzca09BIgTvhNWebo83kRwchR+ctcWoIA2CIyaIUXgdVJCKjAyFjjeRZOJQiAqyoMZBhDWSKC5yP4OWQQXJOJOi8PkmovQIvr5TJbq8tzJtuIhUlDjBAbKVKHy+iSg16gOIodYmRNvtWcqRdtvRbw0MWlomjeyyOruNd/Qz8dY9xl87+m3ju8Me3wQ3vv+EOvqZA6VIA4UZJFJHv3ruEP541czvx+gu/jXb+JOmNn7moCJ7IAk5AdjGz0SIbHikSH24jZ+JEdnquK6IZ6KjtDVixk/Fub0BbY8N0U0bfxL4oXWhaJ8PHKk9Om7j56JFig9qG39y1sYPXg56g48aKUFICUt9uOO0iJPYL5QN+wEfe0LEjp4faa6KIgLac/t8wIoIGD1PzCBurYDVAA/4gJEhjJ3VwW7jkA8aGdU6bOPnIkXGNkobf3LWxg+6i1t8xJR4x5kQja6iZOMWauMPdEad534BtfFz0SIDH7mNP9lagaqBHfHAXtqqVQq28SsaTSw/91UrQSKElUzs2oTjqpXg4Cj84ODzZRuNXVEahEVbQoYKV60EqTiuWgkycVi1EmRBXTRHWCNOEhX7iTV27YmSuQxVK0l6BF9PSgLbqlbLq4bThqujRYkTHCA7v2moWklSoz6AGGptVat2e5ZypC9v634Ktu6n1LHA8XMvRAWJEJwTVojKtu4LjoXCj8XaulOQBsHtEnRnW+u+ICEZ9WnjcV2Uh0PtKciCGvowtmgqyghScaY8m1r3JfkRvHun0jNdShXw0tIDWeIEH8iWnk2t+5LcqA8ghlub9mw3aClH+vKeZZKCrfvNt2NZxgLHz732FCRC8E5Y7bmps0wER0nhR2ltVSpIg+CRCaoUXg0VpCKiR5vOMhHk4lCTCrKghkSEPeIi8qPQukK9J8rFmShtOstEkh/B7XcqSpe3WqYNt5SKEie4QLYobTrLRJIb9QnEcGsTpe0GLeVI6//97bm4Zib13zSJz27b+jMbWy078wa2aR7V2Tpq6wdk8jU23roLEWjrrzqhv6iWK01D89vmX6MczTKY+bZpfX42e38hGR9OvzBF9KohX4uSh8tNAA9nPzdN64tvGE266tWf3u2Fi18z/dI2PDvs4Ulww0PryrdBfJENUZEgIuCR+uHjYNUPb/rgs6obPp9/XPTGr4699+et8iHUu84cgHowEOxdZyJEdvnhJW5T7zoTI7K/b13pykRH6eVDjF9c+JHV8e+xETppXVdaSVtPDd7n40aGV0bnegA3rnPBIsMrtXE9P2tcB2/LvMFHjQyyJI1+oT05ME0nVnVwwEeOjH/0tvVQZYGfQ03rXLiKCBc9R8wQbq2A1QAP+ICRsYudxIAO45CPGRnNiD3rkLO4yQeKDGmUlvX8rGUddBS3+IgpYY4zHRqcRMlGLdOwHsUq9SOoW50LFRnsyN3q+dYKVA3siAe2mg4nxVF0HClvHGRjLwnixMvTIPCiIEhPwqN8XCSLyALmyg2LB9x8GexWL2g0sfxsWXUDLUpmbSNyTZQIYcUOm3J/ssqV78C58rI3KKo6gx7N3rRR3xGlrvDU8bmqjcauKA3C0mMXGacgE5HiS2h3D9dFmTgsvQiyoC78IqyRaL9dQImuIBVnlZck81Vi47cvy4/gx0lZXVvlZXmDbtpwJbIocYL7YyctoFEPZblRH0AMt7bKS7tBSznSy8rLgrgRjw4rL1a5fDXMgka2SZ2to8pLYQ9s19h4kYtCWBn4h+lnZ8f0nBeD5vSk6T2tBu+bukx1nsxny7N7FsfNPJw+MfWT+blAd6rSyhMb2R022QRHtos6CheiIkFEwKPVUaLnzhXSX1xswNJWfKxf+qw602pePFsccWX6sh4tpP7y0KYXKkM/MOc7zd5b7GedH9v04OuLuWEqZ9Vn96vv6XQBKM1wxxS5vNWBUOYiRC5mUQQwWJrhYkSuY60pbbnoKGtWmPHLo8y+D2mPDdFJbQZawNznw0bGX3ppJgwzsDbDRosMwMTaTHZ2N3DWcDcwGzUyDJNUPHZqHPBhIwMqvTAThfqPR+C1wGzAiggYPUXMIG6tgNUAD/iAkbGLneWEyrdf8HbIx4yMZrTSTJgpXwG1GTZSZEwj1Gays1uBYUdxi4+YEuc48yEqgrzwA+uUKNmwZYozcRSkWQzeCcwGiwx41PJMZu4EtjuIEQ+sQTs5LY5OTo4C7yQej70wPJl4eXB66gWBCvQP5mGhFiERTKgbVhi4STVUnsmarqKz0MTys6XeDbQo6beNyDVRIoRlPWxevm4aF2yHnv5P9aodGrdv/2/TJ//v3aqUk/RmP57eMTtxbAO1IzpQCj9Q+ITZRmNXlAZhNZOQo4JbaSSpiFRzAt/ototUrotScVfOkWRBXU1GmCPKEj+wLpvuiVJxVs5pyKEl6RHcPikPbKnmZMsrZLOGO4FFiRP8Hz/PCVI/tFr1UJYc9QHEkGsp5yAsWsqRXpZzlo+r43qOtc9QC8+oke6F6z8c1XPCACzoMAEjV5KwwvEftLZ7uzphUovG7d7sndm7ZqV++6zJ580zSXmu1FNd0OA/d60DXM5hUk1wVDsp5zAhKhJEBDxSOSfKz5dzTG3n76vtTw+mXyzv1Zg+6FWbpd6ffm72OUGVFyZ95OoVQdWClRcmQuRaFV6sNlVemBiRq1TrqlAmOsqKFGL8gCuD9tj4nJRdwtjPYhvufT5uZJyk112STE9Sa9j5Fh8tMlBS6y7RWd0FvGX2Bh81MlqS9Lal/a1IbLgP+LiRoY9eeAlVkPmRdSr3+XAVES56hpgh3FoBqwEe8AEjAxc/HYH8xSEfMzKU0coumc6blNVX3OQjRQY0StklOiu7gH7iFh8xJchx5gPoI0o2ZpmaSxSlgZ9bp+6QDxUZ6sgVl2hrBaoGdsQDa9AeHR0FQXpaeEmW5l4SB7E3CfVnSp1maXwc52Gg5nzAlLdhEYCb9oIVl5hGE8vPlhw30KIkyDYi10SJEJbesInzf63Oxa1OzvUWB0R8onO0N3U2/bjqgLu/ePUjZc8XdkQZKzxjfHJqo7ErSoOwdEhIMuHSiSAVodKJ9cSr66JMHFZOBFlQF24R1lB+ZjXHnigRZ3WTzE+hHFiSHsF5k/K4trrJ8tbprOEWcVHiBOfHTlQgmx7KUqM+fBhqbVWTdnuWcqRXVZOFVDST2mHVxF4a0+oxaeSb1/m6KpuE0AlkXMDIhSCs+rOeQHZund0s3X84/dVCAt7R73zy/DVe1eUKs7emD6ptNNX9X2aBPzl/A3gaNNwAzh2IBDcQnRRVmBAVCSICHqmokmR+71xVZXm+WO5H84PFgsU/vtk+cy4LMB1V/+snH0y/qu7c/nFl5jvze7hX8+JO7yAKgh48I56fEj11bfZmaF7szd7Xv/LsfvleGAT/MTS/ylzW3VNBw23dXDMg18gIuhss7jARIlfE8HK6qbjDxIhcC1tXKDPRUda9MOMX2/db7rEBOqnu5Hnk51blvs8Hjgzo9PJOkYTwthouWmRAp5Z3zu7qzhru6majRkZ1UlpwYU5HYR7rqGCDfsCHnhCho6dHGBW5Ag89Y+NVRLzoWWLGcGsFrAZ4wAeMDF/szAl2God80MiIRqvxhInW0+DeGi5UZGCjFHnOruqGvcUtPmJKsOPMiCZPUbJhy9R5wiLJct++W2XIx4oMeuRCj7mn2+4hRjywVSqEus7G8AGz9IZ1C3amDlZ6FI0nlqAtn2/gRcnpbUSuiRIhLBZic33R+xElx0LhxwKfS9to7IrSICyDEnLRlvsRJQmJVIKsTuO6KA+HdSBBFtSlaIwt4DRYkIizOlDD7Yii/Ai+nZTxtRWClhc5Zw0Xc4sSJ3hAdjrTcDuiKDfq44fh1lYJajdoKUd6sas7j04mSeJNkqNIv7c48ibj+NQLolDlURaqiVoMjFvpaV2g1dIzpQ4GjqB76SlIhOCesNLz00Ux4E5v9vPpY6MkZ29N71b6UqtLozC/oWxEd0SJKjzRtXWlIA2CVyXoSrDGIchERlBCZ+xKMnEoKQVZUGMaxhrKDyFNKcjEnaZUGXDQy74sQYLX7lRULm9ozhqu3BYlTnB/fFEJWvVQlhz1CcSQa1OV7RYt5UhXqjI4TotUqYl3kqexl4yTwBuP1Yl3cpSP89NJWpwkk9sbUJXWXh6tKpvuerQOBo6ge1UpSITgn/Cq8knVo/Kz3uxHz/eveBe6V/QXZkv4clVz+lEEdrMLDoLCD8LailOQBsHlEhQn3M0uSEVIclolznVRJg4lpyALasDDWCNKrLnMnigRZ4oTvtNBlB7Bn3eqN5eXL2cNt2mLEic4P7behK90EKVGffgw1NrUZrs9SznSldrMi+MoDZLIU4l+R3IaHXlFFgReGETFuDhVQaQW6tKt2rTOAK02my9IswwGjqB7tSlIhOCdsGrzH81xk+b8SHM45ezNZe+z/lIryzdn7/Wm/1AdRGnu7jZ19UfTO/MFTmU+Jl5o7bHaER0GhR+GtfWmIA2Cy8XrzdlPZm/bqLwkSkVEb0JqU5CHQ7UpyIIa8BC2CCHPvSfKxJncjGC5KUmP4NA7lZv5Up6AF9geyBIn+D623IRseihLjfr0Yai1yc12e5ZypM3mye351jWXeyahPsyikWZRp+luz6R1Ml5jA677jku6ZzINz7ZM5o1bJpnjkODGoZMtk0yIigQRAY+0ZVI9d62Y9hDmn2Lxz2L/5HLfJHLX5MVNk7gZsdgyeXHH5HLDpNkvmSpokuyyLVCPN4K7JZkIkXtL8PK5abckEyNyU8m60piJrh5419wtGSlgs8geG6GT7ZJhkCl4vyQXOTKY0/dLhkGYwBsmuXCR0Zy6YbI42zAJ3tV6g48aGdJJqcCFaZ0lQQRc6XDAh46MwvQNk5HKoxRofu3z8SoiXvQsMWO4tQJWAzzgA0ZGMHa21OA2DvmokVGNuGNSRdAe65t8qMjgRtkxWZztmATdxS0+YkrA40yJJldRsmHL7JiM8ywu/NwasId8rMiwR94xWWytQNXAjnhgDVpcM5LhA+boDYsV7Dwd2jGZN1+6doEnlqAtm2/gRcnobUSuiRIhrBBiM31+27okUYUnis+TbTR2RWkQFjY7SDYlmYjUdMC2dUkm7qo6kizq0b6BBTrFzf0gBHJcSSrOyjpNfeuiBAlum5TNtRR28mBRCMjB228PZIkT/B8/VWnoWxclR30EMeRaSjsIi5ZypC9x33oI7YbMQ+pg4Ai6l5WCRAj+CS8rJfrWJQdB4QdhbckpSIPgcgmSE+xbl6QipDmBTiJJJg41pyALasBDWCMqssIvrEsfe6JcnIlOuHVdlB7BpXcqOZfXneYNF9iKEif4P7bkhFvXRalRnz8MtTbB2W7PUo70JW5dBw4914Izog4GjqB7wSlIhOCdsIJTqnVdchgUfhjWlpyCNAguFy854dZ1SSoikhMSnII8HApOQRbUgIewRRTE4MU/klSc6U24d12UHsGjd6o3o6U+AW+aPJAlTnB+bL0J966LUqM+fhhqbXqz3Z6lHOlF77pxni571yMbTa0k4yaaRVCn6a533RrQrrEBIxvdsEqQ1rv+VGtCuFu5N/1Kv/pwes+0UlfffWxWMvUrD6ZPevpbd5Z/wnxu2pvvzt6b/WT6oJeGDd3t3JFKcCPVRXc7F6IiQUTAI3W3h7Hye9OPK4vemf1U22luT22vXnWMsBb/VZP50+pF89ld0+P+yfTTXrXu3KvM/Lj60afLZvTKkts9bdeH1WyYfyMK4A0Mu+zxQ3b24YU03C7ARIjs4sPr44bedC5GZPveutqXiY7SqocYv9SPrCbeYwN005qeRLGfWoXNPh85MlbTW9OLAO5MZ6NFxmpiZ3oerzrTc/ACxRt81MiATRL6F5LmXCk/sM6OAz5yZAClN6arNIr8HOhLZ8NVRLjoOWKGcGsFrAZ4wAeMjF7sTKjyGfajjg75qJERjdiXHqsU7EtnQ0UGNkJf+spZ3GxwFrf4iCnBjjMltKPQYcTat1ayUcu0pedJnPixdfYO+VCREY/ala7nxQpUDeyIB7aSt6d5kJ4eB95pFJx6yVFaePlxUXhHJydJkMan4yBZPI1g9t2wDMHOwMGu9ITGE0vQlqc38KLk6jYi10SJ1OVAk4GQOfyvZ2/O3qk6hkzOXXWnv1NlbHfN1T2mzKNztJ/pN7xndpb/XueIOjGc/k5nhr+bfvzteWp/49BTOkv8pW1AdkQHROEHBJ8H22jsitIgLG0S0lG4lUiQikhdJwB2Q10XpeKwtCPIgrq2jDJHEVvD1Z4oE2eVnSLwI2uCsS/Lj+DeSRlfW2knWZYCwPslD2SJE/wfO6HJc+D610NZbtTnD8OtrbbTbtBSjvQlvkUyApvXFXUwcATdq09BIgT3hFWfordISo6Fwo/F2sJTkAbB8RKEZ8stkpKEROSnNWW9LsrDofYUZEGNfQhbxMBW1j1RIs6kZ8MtkqL8CL69U+m5vHQwb7hFUpQ4wQOypWfDLZKi3KiPH4Zbm/RsN2gpR/oS75uMwDb2lDoYOILupacgEYJ7wkpPoX2TgoOg8IOwtuYUpEHwuATNCS92ClKRUZvgvklBJg71piALasDDWCMMCx9qYxek4kxxNmyblKRH8OidCs7lfYR5ww2TosQJ7o8tOBu2TUpSoz5+GGpterPdnqUc6UUbu+Htso0dUpJZI82wTtNdG7t12/k1NuC67/jLbWOvOqujeQP7/Kz2pOmsdu6AJbgB66SbnQlRkSAi4JG62VV4/qz2uDqUXc/gnterEoPPZz83i9R6Opg+iKrB/bH+NT/VL903M4RzenuotKXNHgY9D/R8mLdc3Jn9wvxW/ebqSPZeVJ3J7tuGepc91MjWQYL4BhvfmQiRbYIUTQ03vjMxIvsD11XLTHSUXkDE+Ol8FxTBTIROOt/jMPDt573u84Ejozu98T3TLglsfOeiRUZ3auN7dtb4Dt61eIOPGhniSanBhd0cUZwkwGUDB3zoyGBL73wPk6op2z5D+nzAiggYPU3MIG6tgNUAD/iAkQGMnT7BXuOQDxoZ04it74HSuR7U+s6FigxtlNb37Kz1HXQXt/iIKeGOMyOaXEXJhi3T+x6FURgnwKwY8sEiwx65+z3bWoGqgR3xwBq0k8nRyfg0LjyVJEdekuWn3jgNlJeEk/w4nIyPY7UYfDBpb1i9YCfuYPd74yVxF3liCdrS+wZelBTfRuSaKBHCkiE29e+i+3365+nH0w91qvnx9E/mPf9Tf/Fp78ZhU0u84Cgp/Cjhk2kbjV1RGoRlUkKiCleJBKmIVIkCeyvjdVEmDqtEgiyoy9QIayQBcLjInigTZ0Wipo54SX4El09KBduqRMuLXfOGi3pFiRPcHzvNAY16KMuN+vxhuLWVidoNWsqRvsQd8THYEV9QBwNH0L0iFSRCcE9YRSrbES84Fgo/FmvrTkEaBMdL0J1tHfGChETUJ9QRL8jDofYUZEGNfQhbNNVmBJk4055NLfGS/AjOvVPtWSylCnh35YEscYILZGvPppZ4SW7U5w/DrU17thu0lCNdac9xGCapSgovDY+0Ok3yzJuoo8w7nWTHwXGYqzRdDIxb7Qk0MhUBdTBwBJ1rT0kiBPeE1Z5rtcSH9oLDjuggKPwgrCs6JWkQPC5BdIKLnZJUZOQm1BIvycSd4JRkQQ14CGsUQWQt1+2JEnGmN1PfTm9flh7Bn3cpN4vlRYdFw9WVosQJzo8tNyGbHspSoz58GGotahNhz1KOtGmI/8E5mQXKyddPjt54+bVXLQPBUpPAImYRNvKM6jyhjngYLUUjnjXFW+FeY8OtT7OGwUUqwV9PH07vV8uPD6dfVMd0v68l4cPZ+9vm2O4H8/5nT3/r7uyd6mzvi297Z/XGRf+7jbNWh+GVPTbxC04TZr6ezyxHBy9oNxht6w/p9kEUBOZDbD5UXxb6QxiaD+a1UEF+lMszofME+4Ws5PqGXN+Q6xtyfUOub8j1Dbm+Idc35PoQuT6fnKKTw/cXaW4Dw21guA0Mt4HhNjDcBobbwHAbGG4DiNuAzw3/aPIDgOFYGo6l4VgajqXhWBqOpeFYGo6l4VhCHEs2xwtdbC0caRNzaIgNDbGhITY0xIaG2NAQGxpiQ0NsCBEb8onhgxax6U3zGhleI8NrZHiNDK+R4TUyvEaG18jwGkG8Rjxe1ayc8zJRztm2NfDg1yJqZJGA1sGBZQbohiDNxFsPVQKb1vQXn5mb+EwsrmqG5vKM6T17LJ8+XG1XMxd1mDB97g4Ps1ntJ+aXmls7bNvdql/9eLFCVH2hf3u1xUm/Zn7ds+qnH1e//On0zqJX7m4vMne3mN1T79vGd4c9vvUQKbjHjQtRkSAi4NH2uKnze9zMF59MzTUtxqKP9Vd/qE2eahcaNHtMMfqryr53njeq/kUfLTY5PqwaKvWffDB7t5oxy4tgHs9+ZhDH4fZ8/t2ZflmtPL7Z8OZeUL17PqX0r3/PQHtQ7bJ8YK6jrP6eBre6LKbn9dLACyP91b1qhdK+SW2XbU3kLgTCgh20jY6LELnlgLIOB26j42JE7jVYd4WNia4u39bcRpcDe7f32ACd7KJLosCPreF7nw8cKTbou+jiCL4+ho0WqTaIu+iKaLWLrgCv4bvBR43UHKTc+MJwJ2EGNL8e8JEjo3l7tnuhWyKNEwBunw9XEeGi54gZwq0VsIt5KRcwMnixF1xhl3HIB42MZ7QtdEkOXx7DRoqMaoQddCtXcbPBVdziI6ZEOs6EaHATJRu1zAa6uFA6Y7VWHId8qMh4R1xJMPNiBeriCgEHrEF7mqfZ0dHpiXd8qkJPPyKpNz5OMu80jiZHKkiT9ORozgdcPHhl3G3DiEnJoSWEmEYTy8+2zNBAi7LUYCNyTZQIob6IXYMAqgTTZ6sDcUxCeZYLzjtF/jT97fS/TD+uNsz9rto49/vp/zPPB22jsiM6Kgo/Kvi03EZjV5QGoYZKyEfhBhJBKiINJJGvbEyuizJx2EAiyIJaw8ZYQ2vDyGqQPVEqzlpIwiT2MyvBfVmCBCdPSvramkjiZdMBeK/hgSxxggNk5zSwVQ9lyVEfQQy5tjaSdouWcqTnGrRQ6iQ+ir1Q5RMvDE9yLw+OCy8IVKDSPA8LtRBnTjWoVWprDZqQxwLFz70GFSRCcE9YDXpuvxx0KuP002q33Fez9/ULpiQRqgA+Y1GSv8LzX1ttCtIgOFuC2mzZIydJSERzhn6gbFSui1JxKDoFWVAjHsIcua9iqG1ZkIkzzZn5IVSikaRHcOmdKs7lFXdFw52FosQJTpCtOCGbHspSoz59GGpterPdnqUc6fmF2XmkwqPjzFPHpsU5PC28PB1Xu+r0XyiKbBIf33avN2PbWGi9qahjgePnXm8KEiE4J6ze/OT5fpXPtN58e/aO/rI6I2x5JBjYxhJAa5yCo6Dwo7C26hSkQXC4BNUJr3EKUhHRm4FvX1O7LkrFod4UZEGNeAhzRH4QW333nigTZ3ozCmM/hxSnJEGCU+9UcS5vtisarioUJU5wgGzFCVv1UJYc9QnEkGvTnO0WLeVIG9HZpCW7bb6HVi3TBnZZkdfZbbz5nom37jP+2nxvG98d9vgmuPHtpPmeCVGRICLg0Zrv03rzfTft9tvP3UWjc4ye/jFzn8yD6qy4p9WPLiaGzlB6L+i3P6wmhv7q671qcvzdN5c9875tyHfZQ45sMiSodbBDnokQ2VGIF+FNHfJMjMhewnXVNRMdpW8QMX6pDlX2Q0n32BCd9chHhQ34Ph84UhN03CPPRYsUBdQe+fSsRx684+8GHzVSGpBSiYtN56GCdPUBHzoy6jKa5IMwDX37pQx9Pl5FxIueJWYMt1bAaoAHfMDIAMbOtmCnccgHjYxpHXbJc5EiIxulSz4965IHncUtPmJKtONMiCZHUbJhC7XJB1ESAViHfKzImEfuk0+3VqBqYEc8sJe2ZgRvtW+6TcdCE8vPfc1IkAhheRG7XCBVMxIcBYUfBXzGbKOxK0qDsGRKyELhmpEgFdc1I0EqDmtGgiyoK9YIc4TKVwpqUhKkcjmKRpIECV6dlOk1lhgMp2WJAbz18ECWOMEDstOYxqKRJDnqI4gh12jRQ4xFSznSl7cxHi4xNd2qYx0LHD/3olOQCME9YUVn943xgvwVnv/aclOQBsHZEuRmW2O8ICER0dnQGC9IxaHoFGRBjXgIc6TKj2PrIuSeKBVnorOhM16SHsGndyo5l1fdFQ13F4oSJ3hBtuRs6IyXpEZ9/DDU2gRnuz1LOdKX9zSQCOyML8hjgeLnXnAKEiE4J6zgdHUaiOCoKPyorC1DBWkQHDBBhsKrnoJURAQofBqIIBOH+lOQBTUAIqwRKuWDi56CVJzpz8bTQCQJEpx8pwp0eeFd0XCDoShxggNkK9DG00AkyVEfQQy5Ng3abtFSjrTbTnm7qoyCpitzMj0uNXYb7pRn4637jL92ytvGd4c9vglufDvolGdDVCSICHikTvk0ON8pn22bj2E4/0f5vdCLe7Ofm3Xt6efTh5310esfAe88Wv7Iw3kDx+JvfOvV8fdPe9N/1O/7+ezdqtf+vn73u7O3NdZzi+/QvD5Liw6/8/Ibr7368hvnIZz9grAC+UQz/fXszdk7i4m8egKeT6qqGV5Ha16E0faq5pQv9CiabQPz25rmPxNeSTSVR98MtxPzVCTfDLZjFfSqRGB+oL59vwB74iHbLQk5C7BfgI0Q2VuJT0Xg/QJsjMiuyvWSDDY6SgclYvxUnPqhPXlgQ3SyX6DIYj+3bnTY5wNHKqNO9wvw0SKlEW2/gIaz3C9g7lWC9gvwUSMFEimhujCroyhMdUxMbNgP+NiR4oO+YSDM4iws/MA6oft8wIoIGD1PzCBurYDVAA/4gJEhjJ11wm7jkA8aGdU62zHAR4qMbfgdA2fu4maDu7jFR0yJd5wJ0egqSjZumS0DURqoLPdTqyob8sEi4x5xz4CZGytQNbAjHliD9uRoEpwUaeoVcRR7SXSUeJPxaeIV+XGRBNFJdrKMMeCKR8OSD3fVA9gzEC2az9E0sfxcV9NEiRAWWrELJ6QMslq0uFoOvBdfPvq7NybjV489PT+D0jYSO6IjofAjQVg/IA0GLp22Dc2u6NAQFqUJGW5zc5goIZHaHNgcJkrFWXFOlAW1MoAwhwojPwutFtkT5eKsOhclUGq7L0uQEDRIyWRzdS4y92iaWs7iExvxA1niBEfIzpNgqx7KkqM+gxhyzdU5jEVLOdKVpp1EJ5EK8lNvcnJ84iVZWHjjMEm8OMijLDo5PTqJjm+717TWPENr2og6Fjh+7jWtIBGCe8Jq2k8sZZSGSs3OyfdOXtc6rlK3OzeUvSFMdBAUfhAIcrazSpNtQHZFB4TguwkiFmotE6UiJF8TG5ProkwcqldBFtTIibBGpgI/je3HSYlycaZeVZT7hbX+tS9LkBAeOlWv0VLrgJegHsgSJ3hAtnqFrXooS476DGLItanXdouWcqTd9pZZY4PWo3EDuzwI6uw23lvGxFv3GX/tLbON7w57fBPc+HbSW8aEqEgQEfBovWVhQ2+ZsYy2i7bt7B09Sx5rm7+rTTrX5EaP/3R5oKp5/avVdDI2vr+YgGfNU9U8Myeudno+a4ddas9PxL+o9jLm3EPW5gl5C9hexkSILMRT0hG4vYyJEVmCXzfRYKKjlNsx46e9R1rYIO6xITpqL4v8GFrV5gJHiqOO28u4aJHqiNpeFp+1l4FXo97go0ZqJFJOdXFWR1mq54d1Yh/wsSP1B729LE6iJPaV9fTGPh+vIuJFTxMzhlsrYDXAAz5gZARj552w1zjkg0YGtQ67y7hIkaGN0l0Wn3WXgd7iFh8xJdxxJkSjpyjZuGW6y1QYm7NMEhvWIR8rMuqRm8virRWoGtgRD+ylLcQlYHNZQqOJ5ee+ECdIpK4ImuyDXDkRKsQJDoLCDwJh7aCzZNo2ILuiA0JYhiYktHAhTpCK40KcIBOHhThBFtQiAMYaSeYXqVW/74lyuRyFOEmChPBAShrbCnHJsmwDX8AtS5zgAdkJUWMhTpIc9RnEkGsrxLVbtJQjfXm3RiRgG5mijgWOn3v1KkiE4J6w6pW0G4C4NUJwJBR+JAgSljQYa22NEBwagisniNm2rRGChIQkLbg1QpCKQ00ryIIaTzHmCAIf7C0TpOJM0jbujJAkSIgZnUpatRRA8A3fssQJfpAtaRt3RkiSoz6CGHJtkrbdoqUcabe9ZcrGTovUtJFdWGe38d4yJt66z/hrb5ltfHfY45vgxreT3jImREWCiIBH6y2LWnrL5h1hpqXq7uzdqekZe2/x8v2zbqsOmsXUP9dmsduv2ubTLns+IavthIwE7BdjIkSW1kkpBtgvxsSILKqvmzsw0VEK6Jjxsxp4jw3PUa9Y7OeQzucCR4qdjnvFuGiRaofaK5ae9YrBV5fzUSM1DylHujCjwzRXfmod8AM+dKScYLSK5XkOzI8+H64iwkVPEjOEWytgNcADPmBk7GJnkbDPOOSDRoazDjvFuEiRQY3SKZaedYrBN5fzEVMCHWdCNPmJkg1bqFEsjyNgTgz5UJERj9wnlm6tQNXAjnhgL22lTYF9Yk33aVpoYvm5r7QJEiGsmmJXQUjFJWKlTXAkFH4kCIsBpMFYq9ImODSEFWZCXttWaRMk5LrSJkjFYaVNkAV1mR9jjtBPMmto2BOlcjkqbZIECTGDlEU21mUMp2VdBr4WXZY4wQ+yc6TGSpskOeojiCHXaNFDjEVLOdKXd+uDApvHmm7stI4Fjp97SStIhOCesJJWaOuD4CAo/CAQ1GxnpSHbgOyKDgjBdxM0LLz1QZCKkHpNbEyuizJxKF4FWVAjJ8YaqQ81iQkScSZdG/c9SBIkxIZOpWu+FDrw9eqyxAnujy1dG/c9SJKjPoAYcm3Std2ipRxpt01i1mVkLUaLRnZRnd3Gm8SYeOs+469NYrbx3WGPb4Ib306axJgQFQkiAh6pSay633K7l4b6v+Z+scvXYLXde0HF6XaYBVthoLbTQv8bbQdB8PVvmPd+M4ry7Vwjtzc57bIthixlE6Q+2IbFRIisW1MUPNyGxcSIrFivq82Z6CjVacz4pbGfWOXLHhuik1asLAmAY472+cCRkqLjViwuWqSmoLZiFWetWOAd5jf4qJHKgpSJXGwu1H63AA64OeBjR0Ztei+Wioo08SNr+tvn41VEvOhpYsZwawWsBnjAB4yMYOxsDfYah3zQyKBGa8YK4FYsLk5kYKO0YhVnrVigr7jFR0wJdpzp0OgnSjZumV4saEYM+TiR8Y7ciFVsrUDVwI54YC9t1SqFGrHCgEYTy8951UqSCGFlErvSIFO1khwEhR8EQq4tXLWSHBDCsi0hlQWrVpJU3FatJJm4q1pJsqAumiOsEUW5nyugcCXJ5VIUrkQJEsIDKV1sKVyFwaLMEYLXnB/IEid4QHYq1FS4EiVHfQYx5FoKVwiLlnKk9f/+9tyavxGlf9OkUrstZFlNrPVp0y2XaZHW2ToqZAEH4F5j40UuN2Hlpa2QVRWRqu3onrnkZPZOVXGol68WssuUqObFpSf65aemYlE1ui8LTuGi4DT90jYOO+xxSHDj0EXBiQtRkSAi4JEKTqnyz8pL+fyjHy7+jap/i/nHxavGl1T/LL8O/d5BZdMHVe1oXlQ01n06e2/6Za83e2c1Ux5Wnz2e/cwUth5owf1UQ/phVWh8UyM1M6JS4Hdmb2qkvRem5vACPYfMq/PffK/3/3vrm0Xxv37yQRiF54pP8fa8Sjo/COFxb1EznRdY5wWx+fEHepp9XqGrqmVP5yUzo/sf6E8jZX7lJ9M7273/7+NvBttBEvZ613QyUP2N//fO9NPe13v6b/dUUB2gYJsIu+yJgFwFJIh/qI7FRYhc8qNoerCOxcWIXO5bV60z0VGW9lDjV6SxDeEeG6GbMlacR35kXSrb5yNHKgp6HSuJC7COxUaLlBTEOlYYrupYIXjb9w0+aqSwICUmF2Z1khQ6209s0A/40JFagF7GytPQz6zllT4frSKiRc8RM4JbK2A1wAM+YGT4YmduDT7jkI8aGdJoVSydOPkKqGOxkSIDG6GOtfIVNxt8xS0+Ykqw48yIJj9RsmHLlLHCqIj81Ap1yIeKjHjUSpaeGCtQNbAjHthKmaVFPo7CiVdkp7mXHAen3vgojbzT4DhLoug0jo7VnA+4RtCwaMJdJwArWRGNJpafbTWhgRZlRcFG5JooEcJSJXap4ZNFnnjn3AIDuIt+sZpwIfM03/z2YnHhT9PfTv/L9GOdEf/j9PdVXmxyYp0kfzz9TZUq/2n+xjAKgtm7qfkQRlbnvSM6lgo/lvi1ABuNXVEahEVcSiZrzXJeEmUiVMWyX+l1XZSKwzKWIAvqEjrCHJEfRNZFkj1RJs6KWFmYpn5uLdPtyzIkhAZSsthWxYqWNY+ooYolSZzgAPm5EGzWQ1l21GcQw66tjNVu0lKO9LKMpW6vFKnDMpbVxFqcxo1s8zpbR2Us4Hyua2y8yNUmrLb880pSPpiuzlNelqemjxY68okWmw+rfTVPbGx22GwSHJtOilFMiIoEEQGPVIzKgvNbnnI9p3rTDy9Y5W5VV5req16+q9/9ZW/2w9mbfi8MvGh+tLWpTEVKf/woUsH2cgPdV+YX+D2dQzyoTr9+Mrf97MdV5fKJ2Wo33/5U1TKrY7MXu6jML1bVb+55Zv/cm775RWEQbS9e7YXxdm62NvW+0Qu29TfM671v9sLtxGzWssvXXbaZkGttXQhsJkLkuhpJOIOlIiZG5IrauoqYiY6yeoYav8SsKV9EuMdG6KRUFKUJfPo0GzkyatNLRVGoMrhWxIWLjNvUWlF8VisCLx+/wUeNjN4k+X9hi5nZ21JYZdIBHzkyUtNLRXGgIj+EakVcuIoIFz1HzBBurYDVAA/4gJHxi50fNTiNQz5qZEyj1YriKFZwsYgLFRnaKMWi+KxYBDqLW3zElHDHmRINjqJko5apFSUqy/3I+swN+VCRIY9cK4q3VqBqYEc8sPPYESapOg29KEsKL4mCsTcZx6fepBiHkzDMT/NsERPBRLxhZYKbjIO1ooRGE8vPlrI30KKk7TYi10SJ1NVAk32Q+XwtN1xUfEwyOM8FbSR3REkqPEl8Dm2jsStKg7CG2UWOKchEqohjLRpcF6XisIgjyIK6gIwyR5JYp9aeKBNnRZxIFREgEfdlGRJ8NimLayviLG+aD8Gb5g9kiRMcID9Jgc16KMuO+gxi2LUVcdpNWsqRXhZxFmZ1XMSx9ixq1aga2GYX75V1VMQB9vZfY+NFLgNhRd8n1Vr+4+ogvEemTahazl8ccmf2nDy5sLJv47PD5pPg+HRSxmFCVCSICHi0Mk74z62MwzQTchmsC4nNRIhc8iJJZ7CMw8SIXOtaVxMz0VHWtVDjB5dxmAidlHHCLEz9zIp8n48cGbfpZZwiVHAVh4sWGbipVRx1VsUBb7G/wUeNDN8k/X9BCidR4dvXaw74yJGBml7FCaMi8TOrq+3z4SoiXPQcMUO4tQJWAzzgA0aGL3aC1OAzDvmokSGNVsUJ4wzK5W7yoSIjG6WKo86qOKCzuMVHTIl2nCnR4ChKNmqZKk5YJJFvPw5uyIeKjHjkKo7aWoGqgR3xwFaZ0jgoijQIvWJ8rLzkKAq8/CSdeCen8bGKxmGYTo7nfMBMvGFpgpuNg1WclEYTy8+WszfQouTtNiLXRIkQVgTRCb05/kGnhI/npz+cz+e/XZ288JGyS7EdUaYKzxSfR9to7IrSIKxkEvJM+Fg5QSoitZwoUjYm10WZOCzlCLKgLiMjrBGHuR/bJd+eKBdnxZzMt5/YsS9Lj+C3SZlcWyUnXS77g3fWH8gSJ/g/dqIC2fRQlhr1+cNQayvjtNuzlCNdlXHOqRBQNb5+cvTGy6+9ahkIlmi0GlcLxqbrSrOLdz5BBRwYLUULntVwrHCvseHWp1nD4CIVn/VeJLMT55EWgu+Zw7nODux9Nr1ro6O1X3Zlj83pgj+ESa3nDsvRwQvaw+XbB1EUmQ+p/hAH5kNiPphvJKH5YL6RFPqDMu9Tynww303Nd1Pz5jTTHzLzs1lsPpifyMxP5OYncvMTufmJwvxEYX6i0D8R6wdOf4jNB/NlGJoP5stQmQ/Va/q3xJH5RmS+EZlvGJBxbD5LzGeJ+UyZzwy0ODWfpeYzAyjOEvNB//E4N7/AwIgL81mhP0vMH08C85n5u4kZjcT8oSQyn8XmMzMQSWI+S8xnynxm6Cep+Sw1nxnSSZZDQYQ7ExL6TADXAKzm7xvz9435+8b8fWP+vjF/35i/b8zfN+bvG/P3jfn7xvx9Y/6+MX/fmL9vzN835u8b8/eN+fvG/H1j/r4xf9+Yv2/M3zfm7xvz9435+8b8fWP+vjF/35i/b8zfN+bvG/P3jfn7xvx9Y/6+MX/fmL9vzN835u8b8/eN+fvG/H1j/r4xf9+Yv2/M3zfm7xvz9435+8b8fWP+vjF/35i/b8zfN+bvG/P3jfn7xvx9Y/6+MX/fmL9vzN835u8b8/eN+fuQ+ft88yu6+fHrKtr6A2P9gbH+wFh/YKw/MNYfGOsPjPUHxvoDY/2Bsf7AWH9grD8w1h8Y6w+M9QfG+gNj/YGx/sBYf2CsPzDWHxjrD4z1B8b6A2P9gbH+wFh/YKw/MNYfGOsPjPUHxvoDY/2Bsf7AWH9grD8w1h8Y6w+M9QfG+gNj/YGx/sBYf2CsPzDWHxjrD4z1B8b6A2P9gbH+wFh/YKw/MNYfGOsPjPUHxvoDY/2Bsf7AWH9grD8w1h8Y6w+M9QfG+gNj/YGx/gCy/oBvfXxs4ysoMwtKMwtKMwtKMwtKMwtKMwtKMwtKMwtKMwtKMwtKMwtKMwtKMwtKMwtKMwtKMwtKMwtKMwtKMwtKMwtKMwtKMwtKMwtKMwtKMwtKMwtKMwtKMwtKMwtKMwtKMwtKMwtKMwtKMwtKMwtKMwtKMwtKMwtKMwtKMwtKMwtKMwtKMwtKMwtKMwtKMwtKMwtKMwtKMwtKMwtKMwtKMwtKMwtKMwtKMwtKMwtKMwtKMwtKMwtKMwtKMwtKMwtKMwtKMwtKMwtKMwtKMwtKaBaU7FlwYf23ZRbQ3P/QmH5oTD80ph8a0w+N6YfG9ENj+qEx/dCYfmhMPzSmHxrTD43ph8b0Q2P6oTH90Jh+aEw/NKYfGtMPjemHxvRDY/qhMf3QmH5oTD80ph8a0w+N6YfG9ENj+qEx/dCYfmhMPzSmHxrTD43ph8b0Q2P6oTH90Jh+aEw/NKYfGtMPjemHxvRDY/qhMf3QmH5oTD80ph8a0w+N6YfG9ENj+qEx/dCYfmhMPzSmHxrTD43ph8b0Q2P6oTH90Jh+aEw/hEw/5JsenzkQl9S15UfG8iNj+ZGx/MhYfmQsPzKWHxnLj4zlR8byI2P5kbH8yFh+ZCw/MpYfGcuPjOVHxvIjY/mRsfzIWH5kLD8ylh8Zy4+M5UfG8iNj+ZGx/MhYfmQsPzKWHxnLj4zlR8byI2P5kbH8yFh+ZCw/MpYfGcuPjOVHxvIjY/mRsfzIWH5kLD8ylh8Zy4+M5UfG8iNj+ZGx/MhYfmQsPzKWHxnLj4zlR8byI2P5kbH8yFh+ZCw/MpYfGcuPjOVHxvIjY/kRZPkRz/LnsjCnvYAxWHtouj440+OITCU77QWMzRW7NrzX2HiRzQQSieSd+e23Vefg0+qVB7N3zH2pNoY7bIb1dKKT7sDpB6aTbfaL2Y/nx559of/5qWmDm73Tm/5Gf/cTG4kX2SQUiQSCgA3eLhsesvGAUM8AT8pmIkQ2GeDLFE19c0yMyO6CdQsQTHSUTgLE+FnHbo+NzknPHHT13T4fNjK40RvmlErhhjkuWmR0ozbM5WcNc3lDwxwXNTLGkdYVsVPjgA8bGbjaF8GwWPt8rIqIFT07zPhtrYBdXGfgAkZGLHYFKlR54KfQXiIuamQUo7XKwZ7iJh8pMpZROuXys0450Evc4iOmxDfOjICeupINWaZNDr7flY0TGeSICb2ZEStQF9NQDliD9jgZZ+MiO/HCMA29JI2OvXE0PvLik9N8nI9P8qOTozkfMEN9Zdxtj1z1r42mzlMLGk0sP1su20CLks/aiFwTJULotcAmur9/PmntvTC9b47D7umXPpv95+kDnfC+PT/F8NPph9NffX1xFEKy2NY0Pwn776vLl96u9l1VrwxeefXl17/72vfeeL13dWe4N+j3biVB79/s3rgx+NfzdwzH3/v3J28sLor1Fr/nU5NRVy17Zg/e/JqnelrdWwK8r79+e/ZWtQPrnrk27K3pHXPFk80sO6JmUXizrJ3YCtIgNLR0kQALMhHp5wNc13VRJg77+QRZUPuJENaA0m5BFs46+cIYvBZqX5YhIcCQssy2Zr5i2fxVNDTzSRIn+D5+KgWb9VCWHfX5w7Br6+drN2kpR3p+Lcw4VmmQ5N4kN+dwZycnXn4cJd5Rlo4DFYZBEkxuuxfA1nh4NVrsPSKMBY6fcwEsSYTgn7AC+NPqapfFlZ6V4pz9RH/yjrk4dKE0LxR2sCr5OZGL+Etawj4ngBfK1gJA/8avzX6k3/OgupXGXG+rX1n9np9Uqvjx7L35ny6SXMW9xaWn5ovEZrodUdMpvOnWFcmSNAiBgiCSTSHxnjlxwkboJVFCMlrZxuO6KA93SlmSBTVSI2wBKGVJFs6UsgpBnSzKjxCHutTJUbAQVfNPbMQPZIkT3B9bJ4NGPZTlRn32MNxaVDLCoKUc6fmBuOP4JI6U8tRknHpJcZJ5k8lR7kVZcRJOwigvxoun2alKjm1joVVy0x2R1rHA8XOvkgWJELwTViV/WF1t8yUsiW0sd0RZKjzLtQWlIA2CRyUISnAbtSQVESkZ2F3BdVEmDsWkIAtqQMNYw8ZiT5SFMzGpAy2sJiUJEvx1p2oyXIoP8I7uA1niBN/HVpOwVQ9lyVGfPgy5NjnZbtFSjrTRk00ysdt+d2gZNWpgl19kt+l+dy7eus+4vP3uXIYJjqGbfncuCUUigSBgg7fLhofsHiQIT6jcz0WI7BTE68mGfncuRmSP4LpKkYmO0g+IGD9IATLRbbjfnQ0bGdy67Xdno0VGN2K/exSt+t0j8AblG3zUyBhH0sTYqXHAh40MXF32u7OxKiJW9Oww47e1AlYDPOADRkYsdroQqjTyA2VDfchHjYxi3fW7s5EiYxmh333lJW42eIlbfMSU+MaZEXC/Oxey6353Nk5kkKP2u+sZsQJVAzvigb20hQwg79N5akyjieXnvpAhSISwMIZNdLmFDEGWCs9y7TxRkAZhMY+QT8KFDEEqjgsZgkwcFjIEWVCXUjHWsLHYE2VxOQoZkgQJ/pqUtLUVMuLlsjd4f/SBLHGC72NnJo2FDEly1KcPQ66tkNFu0VKOdCUnJ5MgUsdh5sXJSeElapx4+VGqvCIooiwKx2kcnt52LyetqlnLyYQ6Fjh+7uWkIBGCe8LKyfae7vW7x9Ht45Y/Nf1k+sH0v5jG8nmr+OPps+qGuurSvEV3ect+ykULeZiH1lRmR9RkCm+ytbWxIA1CfCBo47aucUFCIgoZ6hoX5OFQHwuyoEZohC0gfSzIwpk+buoal+RHiD+dyuPlDclRw6XXosQJ7o8tj5u6xiW5UZ89DLc2ddxu0FKO9GJvZaDCLFderFTmJanW1IX5cHQUH6koCY7S8WJgnKpj6wrL1eVNPISxwPFzr44FiRC8E1Ydd3G4yFyrth0tcv3W7r/p6GCRs82TNhvsiNpA4W2wttwVpEHw9wS5C7YWCTKR0bnQSSKSTBwqXUEW1GiLsAakdAVZOFO6jSeJiDIkRJNOta5aSiPwEtoDWeIE38fWuo0niYiyoz5/GHZtarfdpKUcabdN7ZB+TRvZJXV2G29qZ+KtO41L3NTOZJjgGDpqameSUCQSCAJmt8p2L+7Nfq6Ncmf6+fSh35v+SVviqyu96e+9zAZ/lw2/7qEFm96ZCJHtghTFCTe9MzEiGwXX1ZJMdJSmQMT4QRqRiW7TTe9c2Mjg13HTOxctMvpRm97Ts6Z38KrSG3zUyBhIEs3YqXHAh40MbJ02vXOxKiJW9Oww47e1AlYDPOADRkYsfj7R2PTORY2MYh02vXORImMZpek9PWt6B73ELT5iSnzjzIiGpncmZOdN71ycyCBHbnpPt1agamBHPLCXtg4DXkYWNV2pZqGJ5ee+DiNIhLByhk2E/2nWYQRtoPA2wGe5Nhq7ojQIa5FdZLuCTBzXYQSZOKzDCLKgrgMjrAHl2IIsLkkdRpIhIZqQUsrGRXvDablonzXUYSSJE3wfP29qrMNIsqM+fxh2jSY9xJi0lCN9eXvy4aOImm5uso4Fjp97tStIhOCfsGqX1SiPlMR/MT35giZTeJOtLY4FaRACBEEct/XkCxKS0cg2HtdFeThUyIIsqBEaYQtIIQuycKaQm3ryJfkR4k+n+jhfiinwCtADWeIE98fWx009+ZLcqM8ehlubOm43aClH+vIegAL3NBXUscDxc6+OBYkQvBNWHXMPQBFkqfAs1xaUgjQIHpUgKOEDUASpiEhJ+AAUQSYOxaQgC2pAw1jDxmJPlIUzMdl4AIokQYK/7lRNLi9bjBruzxQlTvB9bDXZeACKJDnq04ch1yYn2y1aypF22/Se2NhdjeKgkZ2qs9t00zsXL7LhD6vvBJveuQwTHEM3Te9cEopEAkGgpend+lTssuHXHbRc0zsXIbJdEK83G5reuRiRjYJrKkkuunqcWrPpPYmV3TfvsRE6aXwPNQI/BeQfGzkyBnbb+85GiwyCxN73OFj1vsfghYU3+KiRoZAknevDneZ5WOgwbp3ZB3zsyCBHb4CPkijIIz+xTpE+H7AiAkbPEzOIWytgNcADPmBkCGPnFw1+45CPGhnWaF3weZyAXfBspMjgRuiCX/mLmw3+4hYfMSXgcWZEo68o2bhlWuHjNA6jGJjAQz5YZOCj9sPrubECVQM74oG9tDWQBOqHj5uuYrPQxPJzXgORJEJYU8PmyMwaiCRLhWeJTzFtNHZFaRDWAQmpJlgDkaTitgYiycRdDUSSBXUVFmGNMNaCz7qMsSdK5VIUQkQJEpw2KZtrKYTEywtQ44YrbUWJExwgO1FpKoSIkqM+ghhyLYUQhEVLOdKLPZaxSoMk9yb5ae4l2cmJlx9HiXeUpaZ3PQySYHLbvaYEus7jiDoWOH7uNaUgEYJ7wmpKVis4sesc23Q+e+v5fZbLrvKLAPRv/NrsR4tGdPOtL80rF7dgLhrOk1zFpmakf1H1RWIz3Y6o6RTedGsLZUEahDhBEMot3eeShETkMtB9LsnDoVgWZEGN1Ahb6D9t47EnysOZUm7oPxflR4hEnQrlaCmrwCs5D2SJExwgWyg39J+LcqM+fRhubTq53aClHOlKJx8n42xcZCdeGKahl6TRsTeOxkdefHKaj/PxSX50cnTbvU62LrhonRxTxwLHz71OFiRC8E5YndzFWSTTv9fvezx7u+00kn+ze+PG4F93dB4JuBnTZpYdUbMovFnwGviCZepZxHx0/tG8NP3MpBP3qtzgHfOF/k6kfUHvOy//u797ozd5+fsnvdnbfi8xRrONz67o+BBiC0Fcgw1PgkxkVDV07okkE4e6WpAFNbIjrJFkuV8kNip7olScSevGw09EGRLCV6fienl7ZdxwH6kocYIDZIvrxsNPRNlRH0IMuzZ53W7SUo602358ZWOnBXPSyC6ts9t4Pz4Tb91pXOJ+fCbDBMfQ</t>
  </si>
  <si>
    <t>UT8+k4QikUAQaOnHt86yXTZ8ZDNjF/KUiRDZuEiRnXA/PhMjsmVxXUHJREdpT0SMn3Xs9tjoHPXigydL7/ORI+Nfx734XLTIAEjtxU/OevHBayBv8FEjwyBJN1/shoLOoWfDToiw0VMDPoeejVURsaJnhxm/rRWwGuABHzAyaPFTiqZz6NmokYGsww58LlJkOKN04CdnHfigl7jFR0wJcZwZAZ9Dz4Us03wPn0PPxokMcuS++2RrBaoGdsQDWwkx1Cmehg+YxDZk8dxEFuy7VzSaWH7uaz+CRAiLZ9hcuIvaz6U7h17SBgpvA3yia6OxK0qDsBzZRcIryMRxPUaQicN6jCAL6lIwwhpQmi3I4pKUYiQZEqIJKaVsK8UsL4+NG+4DFiVO8H38vKmxFCPJjvr8Ydi1lWLaTVrKkb6859ArcEdASh0LHD/3aleQCME/YdVue5/++jsC0FsCNnQOvaTJFN5ka4tjQRqEAEEQx207AQQJyWhkG4/rojwcKmRBFtQIjbAFpJAFWThTyE37ACT5EeJPp/o4XYop8JbSA1niBPfH1sdN+wAkuVGfPQy3NnXcbtBSjvTlPYNFgfsAmm+ssowFjp97dSxIhOCdsOqYewaLIEuFZ7m2oBSkQfCoBEEJn8EiSEVESsJnsAgycSgmBVlQAxrGGjYWe6IsnInJxuNXJAkS/HWnanJ5RWTccOunKHGC72OrycbjVyTJUZ8+DLk2Odlu0VKOtNu+99TGTgvE5kubsjq7jfe9M/EiG/6w+k6y753JMMExdNT3ziShSCQQBFr63jMb/F02/LqDFux7ZyJEtgvi9WZT3zsTI7JRcF0lyURHaQpEjB+kEJnonPS954Vv2nsv4t7n40ZGv4673rlokeGP2vWen3W9gxct3uCjRgZBkmjG9ooe8GEjI1unXe9crIqIFT07zPhtrYDVAA/4gJEhi51PgL7ikI8ZGcQ67HnnIkWGMkrPe37W8w76iFt8xJTwxpkPDT3vTMjOe965OJEhjtzznm+tQNXAjnhgL22dIwV73gsaTSw/93UOQSKEdTNsHsytcwiyVHiW+DTSRmNXlAZhrY+QTsJ1DkEqjuscgkwc1jkEWVBXWjHWsLHYE2VxOeockgQJ/pqUsrXVOZa3s8YN9+2KEif4PnZe0ljnkCRHffow5NrqHO0WLeVIX96m8hRqKl9cR0cYCxw/53JSkgjBPWHlJKvT+59YU7mkyRTeZOtqY0kahPhA0MYtTeWShEQUMtBULsnDnT6WZEGN0AhbAPpYkoUzfdzQVC7KjxB/upTHSbAQUwl46eeBLHGC+2PL44amclFu1GcPw61FHSMMWsqRdtsFZO130Hq3+YqpvM5u011AXLzIAihWrgp2AXEZJjiGbrqAuCQUiQSGwC+nf5z+YfrH6kao6X+b/k7L/z/pFz6Y/o/pb3XioE113xy6v8oGHvS0We+Ys9/NOfzzW6P0p72w8IPIj4Io9atjM83H+sEq96rUYJkRPNDfvHC4fPnK+Hvjf3fcu/H9/9gzWYg5TT7VY1IdKx/Bx8pzBxRZ5CWIZagviYsQWdIlqF+4L4mLEVnMXVfZMtFRCreY8YtUam8a3WNDdNKcFMZ56gfW4sA+HzkyLHfbnsRGi4zLxPakJFy1JyXgfZU3+KiR0Zkk5i/MjiwJ01z59rvZD/jgkYGX3qSUFnmaFsDN930+YEUEjJ4oZhC3VsBqgAd8wMggxk55QhUoP7X2URzyUSMDW3e9SmykyPBG6FVaOYybDQ7jFh8xJeSxZkReREGc+UlhA16ygct0LIVBkgdB4ifWiTHko0XGPmrfkp4dK1A1sCMe2CrFGx9HRXgaeHkejL3kOAm9SZaeeCdpVERJpIpJvoiOYMrdsObATbuhvqUkotHE8nNfaBIkQljow2buzLM6o201P63zrIa0KAN59ZM7hyevfPe1w+98//VeGGg1ql/KizhMLcd2xsni113IJOfVpuomsif1ZJJ1bZuklRTeSoTEXSi7vv2qbYB2RQeIsGzbRSIuyESmXAWdEyrJxGHBSpAFddEcY40kD/3COrf2RLk4K1uFQRr5dvmxL8uQEM9IuW5b4Wp5iW7ScCuyKHGCB+RncbBZD2XZUZ9CDLu20lW7SUs50vOz8SdBeqqOAi8ZB6GXFFHsTdLjzMtVUQSn+dGJWq40ONXbVs+l9XZMHQscP/d6W5AIwT9h9Tar2wopyp8T04i/VL/5d9m4dRGArbHr7MD8ZSeXSqyTbUfURgpvI7zattHYFaVBiAgETdzWySVISEYa23hcF+XhUBgLsqCGZIwt4gSILnuiVJzpYhX6ubLx25flR4g6nari5d23ScN1xqLECT6QrYpBox7KcqM+gBhubZq43aClHOlKE6fJcZYdneh3hHluTtuPvHF8MtE/NT4OJ+n4OFdHt91rYmtNXGvihDoWOH7uNbEgEYJ3wmriX2sJ+o6WppWm1aLyTm8haM2rlTQ1C8pmPffx7Gf6lar16q5+830jUz39z8NKys7f9VB/4+n8XbbR2REdHYUfnbXVqCANgicmqFFwz60kFREdGgBHeVwXpeJQigqyoEZChDn0nwRK03uiVJxJ0bTwVWLjty/Lj+DsO5WiyVK5gJeZHsgSJzhAthQFjXooy436AGK4tUnRdoOWcqQv7zEumW+dAFqKKupY4Pi5l6KCRAjeCStFmce4SLJUeJZ4SXlGtE1HVyvHu9//3mtHr32np1O86vPXx6cnvfL73z35Xi8KepCw2xUdF4KL7kSjClIR0qjWNPe6KBOHElWQBTVCIqwRZ6lfWFtq90SpOJOoURT7qXWbxL4sQUIU6FSjLu+nTBquHBUlTnCAfI0aRb6Ctr9KkqM+ghhybSK13aKlHGn9v78950GN9vybJjHa7XZYq2fSMjRtYJsFqs7W0XbYHNwOy8Rb9yFdbIed3qmU43xBs9of+15VML+7rMjP3u1Nv6oK9D/UYquSYzZWO2xWCY4VbQusDeKLbIiKBJEJb5cND7nThqAv2yryTKDIzTV49di0a5SJEbmtZl1dyERH2UKDGD/r2O2x0TnZMAqf7seGjYxa9N2iUQCh/RYfLTJsUXeLpme7RcHbGm/wUSODF0n8YqfGAR82MjrR94nCh9mzsSoiVvTsMOO3tQJWAzzgA0YGLnZeoLLMT6AdolzQyCBG2yEKO4qbfKTIUEbZIZqe7RAFncQtPmJKeONMCPg0ey5kmb2h8Gn2bJzIGEfeFZpurUDVwI54YKtMR7/lKAuVF06OQi8JTpWXHweFF6pxEUYnQXJUHM/5gJlnQyrOzT7BXaFNV85ZaGL52XLUBlqUPNVG5JooEcICGDaB/XudkN7X2erD6QOz0dDUCL4w5QGgI8ecE/Rt07FjI78jSl7hya+dRArSIKzl4ZPN2U9mb9uovCRKRaiYEVj7O66LUnFYzRBkQV1KxZjDxmJPlIWzQkYICsZ9WYIEP07K5RqXvQ2n5bJ3w22+osQJzo+dsMBWPZQlR336MOQaLXqIsWgpR7qSmYFKT/P4NPImURJ4YXhyqj+bFPoHinFyFJ+kcXR0273MtG5X0TKz6W4o61jg+LmXmYJECO4JKzM/Oat+zH723EkeP6zOsHgyvTP70Vkjyuxds+nwbrXzcb7H8ddGp1YbE01l5ak5h9Nsb/xk+un0Yy+0P+87oqOk8KO0th4VpEFwyXg92lr8ECQkokrhkzoEmTgUpYIsqGERYQ1IlAqycCZKGySpJD2Cz+9UkuZLAQNe7HkgS5zg/9iSVIWpn0OSVJIc9dnDkGuTpO0WLeVIuz1a3rpQoUVm0cAuD4o6u4330jDxIsuRWI3YdS8Nk1WCY9VJLw0ToiJBZMLbZcNDliQ7lJNMoMgyJEUmwr00TIzIAuS6ApCJjlJsRIwfJOyY6DbdS8OFjYxaHffScNEiwxa1l6Y466UBr3C8wUeNDF4ksYudGgd82Mjo1GkvDRerImJFzw4zflsrYDXAAz5gZODi5wFNvTRc0Mgg1mEvDRcpMpRRemmKs14a0Enc4iOmhDfOhGjopWFCdt5Lw8WJjHHkXppiawWqBnbEA3tpixwF1Euz2MaDponl57zIIUmEsOCFTWA3VOSQHCWFH6V1s01JGoRFvu6yUklCbosckkzcFTkkWVAXWhHWAHJhSRaXoMghSo/g80l5X0uRQy1vW1UN1+eKEif4P35y01DkECVHffYw5FqKHAiLlnKkL297dwH13ajmu40sY4Hj516SChIhuCesJO22vVuSvMKTX1tpCtIgeFq80oTbuyWpiGhMuL1bkopDkSnIghroMOawsdgTZeFMZDa1d4sSJPjxTmVmuBQl4MWTB7LECc6PLTOb2rtFyVGfPgy5NpnZbtFSjrTbXprQalOtHKMmemFQp7fpZhouXmQ9Eiv8Om6m4bJKcKy6aKbhQlQkiEx4u2x4yJokXky2LlsygSLrkHip2NBMw8WIrECuqwGZ6CjVRsT4QdqOiW7DzTRs2Miw1W0zDRstMmwRm2lUtGqmUeC1eTf4qJHBi6R2sVPjgA8bGZ26bKZhY1VErOjZYcZvawWsBnjAB4wMXOxEoKmZhg0aGcS6a6ZhI0WGMkIzzcpJ3GxwErf4iCnhjTMh4GYaLmTXzTRsnMgYR22m0TNiBaoGdsQDe2krF2EAdtPENJ5Ygu5LF4JECEte2Ay249KFIHmFJ792FilIg7B6h882G0oXglRcly4EqTgsXQiyoC6eYsxhY7EnyuJylC4kCRL8OCmZaytdLC+wVA03kooSJzg/dsbSWLqQJEd9+jDk2koX7RYt5Uhf3qZtrTOtelrrzIQ6GDiC7nWmIBGCf8LqzE11bQuOksKP0tqCVJAGwSfjBWlr+UOQkIgshbu2BZk4VKWCLKhxEWENSJUKsnCmShs0qSQ9gs/vVJMub7JUDVeTihIn+D+2Jm3s2pYkR332MOTaNGm7RUs50o7baaDVTNVIL6zT23g7DRNv3WlcsnYaJqsEx6qTdhomREWCyIS3y4aHrEp2qCeZQJGVSIpOhNtpmBiRNch1FSATHaXeiBg/SNkx0W26nYYLGxm2Om6n4aJFhi1qO406a6cBb5C8wUeNDF4ktYudGgd82Mjo1Gk7DRerImJFzw4zflsrYDXAAz5gZOBiJwJF4eepDfMhHzMyhnXYTcNFioxklG4addZNA/qIW3zElOjGmQ8N3TRMyM67abg4kSGO3E2jtlagamBHPLBVohNjKiKGD5h5NqTe7OwT7KZJaTyxBN1XOQSJEFa8sAlsx900guQVnvzaSaQgDcLiHT7ZbOimEaQiUrZo6KYRpOKwbiHIgrp2ijGHjcWeKAtndYvGbhpJggQ/Tsrl2ioX6XKdG7xf9ECWOMH5sROWxm4aSXLUpw9Drq1y0W7RUo50pTOPVDyO83Ho5ZP4xEvS08Ib5+GxVxydBifxSXg8ySa3N6AzoW6apkuvrIOBI+heZwoSIfgnrM58rptm23TBfDT9n16g5r0yURYE0yf2pfIdUaoKT3VtVSlIg+BY8aqytYQhSEhEW4Z+oGxUrotScagtBVlQoxvCHJC2FGThTlsmgb9oGbioLSUJEnx3p9pyeeOkarhDVJQ4wQXytSVo1UNZctSnD0OuTVu2W7SUI+24KwZSi033UeVhVKe38a4YJl5kYREr9rruimGySnCsOumKYUJUJIgIeOZAqO1e3Jv9vLLA59OHWr/9SY/vV1d65bUg0l/VGtuBNnVKv7t+5U4lFpdrxFZD7rJHCVnj7FDZMoEiC5skxQo25zAxIkua60pRJjpK+RIxfpDEZKJz0pxTwIuSXNjI6Nlxcw4XLTJ6Uptz8rPmHPAKyht81MgYShLd2KL2AR82Mkh22pzDxaqIWNGzw4zf1gpYDfCADxgZuNj5COQqDvmQkSGM1psTN/XmcJEiAxmlNyc/680BXcQtPmJKcONMh4beHCZk5705XJzICEfuzcm3VqBqYEc8sFW6FWPqK4YPmP82LACwc2CwN6eg8cQSdF8zESRCWHfDptEd9+YIkld48vhU1kZjV5QGYQkRn2s29OYIUhGpnzT05ghScVg/EWRBXcHFmMPGYk+Uhbv6SVNvjiRBgh8npXJt9ZNiudoO3ld6IEuc4PzY+Upjb44kOerThyHXVj9pt2gpR/oSn3QTQb05aUAdDBxB5zpTkgjBP2F15oZOupEcJYUfpXUFqSQNgk/GC9K24ockIRFZCp50I8nEnSqVZEGNiwhrAKpUkoUzVQprUlF6BJ/fpSZNl7dZpg33k4oSJ/g/tiaFFakoNeqTh6HWokgR9izlSDvu6Ilt9LTGbLwVK4zr9Dbd0cPFW3cZl6ujh8sqwbHqoqOHC1GRICLgtXT0xGIdPZXJH8y/B3X0cEcJWRjtUNQygSLLoRSxCnb0cDEiC6HrylAmOkrREzF+kLxkottwRw8bNjJ6dtvRw0aLjJ7Ejp40XHX0pOBFmDf4qJExlCS5serzgA8bGSS77OhhY1VErOjZYcZvawWsBnjAB4wMXOxsBO7oYUNGhrDuOnrYSJGBjNDRs3IRNxtcxC0+Ykpw40wHuKOHC9l1Rw8bJzLCUTt69IxYgaqBHfHAXt5KSwx19KQRjSeWoPtKiyARwqobNo3eVKVFcJQUfpTwOa+Nxq4oDcJKY4dJqSAhx5UWQSYOKy2CLKjrvQhrQKmwIIvLUGmRpEfw+aS0r63SEi1X5sELVg9kiRP8Hzu3aai0SFKjPnkYam2VlnZ7lnKkL3GPeQz2/sTUwcARdK9IBYkQvBNWkXbbYy5JXuHJry00BWkQHC1eaMI95pJURCQm3GMuScWhxhRkQY10GHPYWOyJsnCmMZt6zEUJEvx4pypzefdm2nCbqihxgvNjq8ymHnNRctSnD0OuTWe2W7SUI+24oyex0dPKMWmkl9Tpbbyjh4m37jQuWUcPk1WCY9VJRw8ToiJBRMBr6uiZ/vFakMi09Hyl3/G2OaRnaVywqYc5UMjaKF7Wtq6fMoEiK6J40drU1MPEiKyFrqtGmegodU/E+EEqk4lu0009XNjIANpxUw8XLTKAUpt6krOmHvA6zht81MgwStLd2IXOAz7shAgbPTUamnq4WBURK3p2mPHbWgGrAR7wASMDFzslaWjq4UJGhrAOm3q4SJGBjNLUk5w19YAu4hYfMSW4caZDQ1MPE7Lzph4uTmSEIzf1JFsrUDWwIx7Yy1tCScCmHkXjiSXovoQiSISw9IbNpDsuoQiSV3jy+GzWRmNXlAZhFRGfazaUUASpuC6hCFJxWEIRZEFdxMWYw8ZiT5TF5SihSBIk+HFSKtdWQlHLBXfw7tYDWeIE58fOVxpLKJLkqE8fhlxbCaXdoqUc6UvcPJ6ArTopdTBwBN3rTEEiBP+E1Zmbah4XHCWFH6W1BakgDYJPxgvS1uKHICERWQo3jwsycahKBVlQ4yLCGpAqFWThTJU2aFJJegSf36kmXV4CmjZc6ypKnOD/2Jq0QZFKUqM+eRhqbYq03Z6lHGnHTT3KRk9rzOZ7xVSd3sabeph4kdVIrETsuqmHySrBseqkqYcJUZEgIuC1HNNjnTe7bPjIimWHapMJFFmnpKhIuNWGiRFZoVxXHzLRUaqRiPGDdB8TnZtWm8LPUxvufT5uZFzruNeGixYZ16i9NtlZrw14yecNPmpkdCOJYawuPODDRoavTnttuFgVESt6dpjx21oBqwEe8AEjIxc7TwB9xSEfMzKIddhsw0WKDGWUZpvsrNkG9BG3+Igp4Y0zHxqabZiQnTfbcHEiQxy52SbbWoGqgR3xwFaZUIwpmBg+YGrakJuz01Ow2ab57q8LPLEE3RdBBIkQFsSwGW7HzTaC5BWePD7LtNHYFaVBWNvDZ5sNzTaCVESqGg3NNoJUHJY1BFlQF1cx5rCx2BNl4ays0dhsI0mQ4MdJuVxbYSNfLoSDl7EeyBInOD92wtLYbCNJjvr0Yci1lTbaLVrKka505pGKx3E+Dr18Ep94SXpaeOM8PPaKo9PgJD4JjyfZ5PYGdCbUbFNQBwNH0L3OFCRC8E9Ynflcs822aZL5aPo/vUDNW2miLAimT+xr5TuiVBWe6tqqUpAGwbHiVWVrDUOQkIi2DP1A2ahcF6XiUFsKsqBGN4Q5IG0pyMKdtkwCXyU2gvuyBAm+u1NtubydM224b1WUOMEF8rUlaNVDWXLUpw9Drk1btlu0lCPtuG3GWuG4qmVJI720Tm/TbTNcvMjCIlbsddw2w2WV4Fh10TbDhahIEBHwpr+c/nH6h+kfja7+2vS/TX83/XT6J/3CB9P/Mf1trzqx5r4e6bMzax70tAnuTD8z35q9Z36qelcvLPwg8qMgSv2q38Z033jafJ9Vb/9ift7Ncwac/Uy/55f6319oKf+wWj1+ML1r3rZtOucf6nc+rKbEl72oUvv65R9VC8xvm+8/1u/4YTU/zMQx92W931vMI/2rb99+1Tbyu+yRR9ZNu1PLXKDIYilJBUMdP1yMyDLpmvKWi45SEsWMXwgIVy4+Jz0/oSr8MLcB3+cDR0ZletNPWBR+Ya0DfIuPFhmViU0/WbBq+snAe0Bv8FEjYzNJzF8Y7kwFhZ8DjT9s6MgATG/8ifT8yP0CaP5h41VEvOhZYsZwawWsBnjAB4wMYvx8J4v9DOj+YYNGBjRa908EOoybfKTIsEbo/lk5i5sNzuIWHzEl1LEmRBGGsZ9a53HJhi3TARRHsJMY8rEiYx61C0jPjBWoGtgRD+zlrc6kUBdQ1nxf2AWeWILOqzOSRAgrfNiEfZ3qjCRVhaeKT5FtNHZFaRCWJjvMNwUJOa7OSFJxV52RZEFdH8aYI1S+1R57okwcVmgiP7cqxn1ZggT/TUrqWio0WbhYz8/Ai1sPZIkT3CA/Y2mo0IiSoz6BGHItFRqERUs50pe4yzyFun+yiDoYOILu9aUgEYJ/wurLbrvMJckrPHm84px+OC9vaa02Pyio2tC8qKDcmT6qKiOPTe1j/tJH+tMn+gf0O+dfLH7EfPHB9CsvC3rTT/XQfbUYtoerYVtWZKZfmDLN8loCo+DN335sG89d0fEk+Hy89IXb3SWpiIheuN1dkopD0SvIghpyEeYofKs19kR5uJO8QeinwMZvUYKEkNKp5F1eG5o1XAMrSpzg/tiSNypCsOFdlBz1+cOQa5O87RYt5Ug7bkqybgnVIjZupJfV6W28KYmJF1n4xGrQrpuSmKwSHKtOmpKYEBUJIgKeVFNSJHOx11P9p83i6kpU24Z3lz28yKItXg63rgQzgSILtXix29R5xMSILNGuq2KZ6CjlWMT4RcC2pj02QCetR7m5phxqPeICR8bejluPuGiRsZfaehSftR6BF5be4KNGRmCSZL8wp4OkSICs5IAPHRlm6a1HKogLP1M2uH0+XEWEi54kZgi3VsBqgAd8wMggxk5qkjDJ/cT6GB7yUSMjWoetR1ykyLhGaT2Kz1qPQGdxi4+YEus4MyIMEpWEfmF99Eo2bpneo0wpyEsM+VCRMY/cehRvrUDVwI54YA3a07E61vlz2nw+ruED5tMNCwrsnBpsPUpoPLEE3ZeGBInUBUGTgZBpudQtDL+Z/ndP552/91Rg3mdNO3ZEB0vhB4uQSn9sCkY6Vb6jx2i+meb5PTirIXwuizUJ4vQZOK6Lb1cjewc9pNu9qmB3tt3ny+05mIfn9/s8WPxVf/nrVdVM5psSlrk++6EpilVLMRq7KYU9MHWt6ef6nS9UyzWPTJVrReszs1+oQm0WcJa3cN+ZfumbyuKzeRmtwv1l7+BqOdy91Tu8NRi81Ev/P/+Qqa/3qm9q0LMfmwKbYXt3vs2ohkST9W1zZld0zhDWiztcHxAkJFI0A2++kGTisGYmyIK6Zo+wRpT5GbQsIcjEWdUMPiRKlB4h1pIS8LaaWbKssIBXAR/IEif4QHZ6GSeJgvvEJNlRH0AMu7aiWbtJSznSl7hPLAP7xBR1MHAE3ScDgkQIDgqbDHTcJyZIXuHJE8T9Lxvl7lzrLnWu/7y8veXd+N+9IP3fg0x5O6X3b1/S7/vveqDunYnqx5Xifah/bRRU/WBPjIKOvNm7cwFcKf6nvW/28l7VYaUHdvqVr6W6bXh3RYeXEAPwOrihbUyQiogCtlZTrovycKh/BVlQwy/CFpHpqrIx2RNl4kz/NnaNSRIkBJhOFfDyBtus4U5iUeIE78dWwEkC7Pc/lOVGfQAx3Nr0b7tBSznSjpvGrJFBK9q0kV5ep7fxpjEm3rrPuGRNY0xWCY5VJ01jTIiKBBEBT6ppLBZrGqvmyoP598CmMebwIuvteDHcuijMBIosseOlblPTGBMjsri+roxloqMU0hHjl6e+NSbssQFuvmmMCxwZeztuGuOiRcZeatNYetY0Bl6Ie4OPGhmBSYr9QntFoIrIt5+WcsCHjgyz9KaxMIvN8WuxDW+fj1cR8aJniRnDrRWwGuABHzAyirGTmjDJcz+Gusa4qJEhrcOuMS5SZGCjdI2lZ11joLe4xUdMCXasGREVoXYVkbLhLtm4ZbrGotQ0l9rdxJCPFRn1yG1j6dYKVA3siAf28laKgDxV59XN9/Nd4Ikl6L5SJEiEsJCHTcw7rhQJkld48qTk+C+pUiQ4vIS1Unxy3FApEqTitFIkyMNhpUiQBXWhGmGLtEj8xMZkT5TJ5agUSRIkBBhS3tlYWDCcloUF8CbnA1niBO/HTqqaKkWS3KgPIIZbo0EPMQYt5UhX+jdQ6Wken0bNXVXu9S/UKdV8uaBlMHAE3etfQSIE94TVv1LbJj6Zfjr92AvtK+47oqOk8KNEEMro/RJrbY1YDdtfwLYGm2V3RS1LiFJ4jd5awBIkJKLU4V0NgkwcanVBFlSpgLBGofwEqpsJMnGm1Rt2NUjSI4TCTpX68qLkrOHqa1HiBB/IVuphEGV+ZE3ADmXZUR9ADLs2rd5u0lKOtOOuLmuhSKvvopFeUae38a4uJt6617hkXV1MVgmOVSddXUyIigQRAU+kq2v6x2tBItPWNdfhz84Bghq7mCOMLIl3qIuZQJFVcIrehRu7mBiR9e91lSwTHaXWjRg/PfOhbbdMgJtv7OICR4bfjhu7uGiR4Zfa2FWcNXaBVzbf4KNGBmGSbL8wp8M4yPwisUE/4ENHRlp6Y5eKzGlgVrh9PlxFhIueJGYIt1bAaoAHfMDIIMZPbBr7uriokRGtw74uLlJkXKP0dRVnfV2gs7jFR0yJdZwZEedFofzcGgBLNmyZtq4sV5CTGPKhIkMeuaur2FqBqoEd8cBe3qpWAXV15c33LV7giSXovKolSYSwlIdNzDdU1ZIcJYUfJUIW/deqFq6qJWlZwopud9m7JCG3VS1JJu6qWpIs6hqqgQV6zSAHNNOeKJNLUNUSpUcIhaT0uKWqlQeLEkgO3iV+IEuc4AP5yV9TVUuUHfUBxLBrqWohTFrKkb7EOzAKqAMtb77g0jIYOILutbogEYKDwmr1bndgSJJXePIECf4XtQNDcngJMQCvg+EdGJJURBQwsANDkodD/SvIghp+EbaIggI6q0uSiTP927QDQ5QgIcB0qoCXV2DnDZeaixIneD+2Am7YgSHKjfoAYri16d92g5ZypN12dUVWm2pFGzXRi4I6vU13dXHxIgvKWEHacVcXl1WCY9VFVxcXoiJBRMAT6eoqrwVKC+M/r1aKHxkd/KCy8WP9fw/NqrBOMEwK8mUvUrN3zX/J4nKJ35l39KrpcKf6abOo+ofpZ9XffXJOX+t05Z7W7+9oMIsXq9V0/RP3zcL4H62Tfpc99shSOV4pt64YM4Eiq+N4HdzQ78XFiKyLr6txmegoNXDE+Jkisg3gHhugk36vJC/8EJKkXODIwNxtvxcbLTIwE/u98mjV75WDt2Hf4KNGhmeSnL/YLaN9vZ8rG/QDPnRkDKb3e4VhERd+YnVjfT5eRcSLniVmDLdWwGqAB3zAyCjGznhUkALy+JAPGhnRuuv3YiNFxjVCv9fKWdxscBa3+IgpsY4zIeIgigLfPNgXYZds2DL9XmFWBJCTGPKxImMeteFLz4wVqBrYEQ/spS0imRlk46lT7pjGE0vQfRFJkAhhjQ+bs3dcRBIkr/DkCXnzh/MVCJPYVn1Xmujn811GJnU1xaCH8yap+Usf6U+fmCRVp8rVF4sfMV98MP3KywLTqPWO6cmqhu3hatiWDWLTL0wCvNzK1Iuyqrj02Daeu6LjSVg3xefCDVUjQSoiVaPAD6yq4rooFYeFI0EW1HVrhDmUH9tvSN4TZXI5CkeSBAlBhZRpthWO4mWdAbwL/UCWOMEBstOoqAiBhrhDWXLUJxBDrq1y1G7RUo50JXqLopic5icT7zhPEy9J0swrktPAO9LpbByOJ6fB+Oj2BkSvVdxr0ZtQBwNH0L3oFSRC8E9Y0Vvfpu5pWTavS3xxpv3O36v9YKH/5nscPtFi7396QWhdDN4RHQyFHwy8CLbR2BWlQXC9eO3ZWocRJCSiQOHOfUEmDgWoIAtq+ENYI1V+CpV/BJk4E6BJnGqJbSO4L0uQ4OA7FaDLS5nzhnu2RYkTvCBbgMJWPZQlR30CMeTaBGi7RUs50o5bl6B1VNVIL6zT23jrEhNv3WlcstYlJqsEx6qT1iUmREWCiIAn1bpkjqX6jf7BR1Wv/h39a8xq9vml2FUG0L9668We/vwLc4vgA/2tz/XvNyvfv5j9tFodXsyOqqFpsdfgYbX0a1Z5f1b9yJ3t5QKv/j3VOvr96cPqOkLzF/7l4Prure1eGMzeDQPTILVttv6aFqofVhPsznRxaSHUOPVJtRL9pJqRd+Y5SW/6qDff5vDmHN3snd78V5ovbVbfZVsdWW7uUKwzgSJLzBQRDjdNMTEii8vrymsmOkohGTF+gOffY+PbfM8UFzhSEXTcM8VFi1QE1J4pddYzBV4GfYOPGqkLSInEhVaIIo2A5pgDPnJk7Ge0TKU6MhbWJcg+H64iwkXPETOEWytgNcADPmBkCGNnWo0dU1zQyHDWYccUFykyqFE6ptRZxxToKm7xEVMCHWdCJObclsj63JVs1DINU1ESQS5iyIeKjHfkfim1tQJVAzvigb28pSNgCVjn+SmNJ5ag+9KRIBHCyiJ2oUC4dCQ4GAo/GPjk3UZjV5QGYdG0w2xUkJDj0pEgE4elI0EW1IVrhDVyv4CSYEEil6NyJEmQ4N9JCV9b5Shd1hnAC7kPZIkTnCA7n2msHEmSoz6AGHJtlaN2i5ZypC9xv34Iti413sFoGwwcQff6U5AIwT9h9WfH/fqC5BWePF5vXvZ+fcHxJPh8vPBt6NcXpCIieRv69QWpONS8giyoIRdljiyy2mNPlIkz0dvYry9JkBBUOhW9y5uZ84artkWJExwgW/Q29utLkqM+gRhybaK33aKlHGnH7VKQjG28njCK6vQ23i7FxIssi2JVaNftUkxWCY5VJ+1STIiKBBEBT6pdKjk76ak3+2F1COoXVWPTc+1J5kIA0yL1E3/bLGb/oTf9dWjOSa56mmbvanW86G76u28WizanH1U5ydu9INJfvFX9ygfVkvmzXnUlwtvzKTN9oAF8MP/li/6mxcFQ7/XMGnvV2fSjxXx72KtOaDX9VdXdBb7NaLtsoyFLxXiZ3bq+zASKLA/jRXRTtxMTI7IwvK46ZqKjFIER45eEqR/FyoZxj41x8x1PXODIoN5xxxMXLTKoUzue8rOOJ/Ci5Bt81MjQTsoFLsjiIE4D5SurKjngY0cGcHrPUx5HSeQvev1rePt8vIqIFz1NzBhurYDVAA/4gJGRjJ0vNTY9cUEjo1qHTU9cpMjYRml6ys+ankBvcYuPmBLvOBMiCoO0yIFIUrJxy7Q9hVGSpzrvsrqJIR8sMuyRG5/yrRWoGtgRD+zlLTxFYONTQeOJJei+8CRIhLBGiE35Oy48CZJXePKEtPuSF54Ex5Ow7orPiBsKT4JUXBeeBKk4LDwJsqAueyPMEWd+kkLtVoJULkflSZIgIaqQss22ylOxrFOA92QfyBIneEB2JtVYeZIkR30EMeTaKk/tFi3lSF/idv8IarcqGi8ctA0GjqBz1StJhOCfsKpXtt1fcjAUfjDwKthGY1eUBsH14sVnWzlGkpCIBAXb/SWZuFOgkiyo4Q9hjURlfq6A5idJLs4kaFPHvyhBgovvUoIWy0uBi4Z7nkWJE/wgW4I2dfyLkqM+gxhyLRIUYdFSjrT+39+eL4AZafk3TVqz426o2MZXq8ywgW8WZHW+jrqhwgRqh+ICrruRLtqhqjW7L6vGqLumt8VojEezN2fvmZOHzIlB5oXH5mbi6qChR6atRn/btMfMpaP53lw2VvcXPzILjrNf2IjvsIknOOJddExxISoSRCa8XTY8ZEWVIEafWHO+l9gIkeVTiroEm4K4GJGF03V1IxMdpUiKGD/r2O2x0TlpBwqAxah9PmxkTKM3A6UptHT2LT5aZEwjNgMV4aoZqADv173BR40MbCRtjJ0aB3zYyLBE7wOCsPb5WBURK3p2mPHbWgGrAR7wASMjFjttiFQY+KE13T3ko0ZGMVoTEOwpbvKRImMZoQlo5SVuNniJW3zElPjGmRHQU1eyIcv0/0A4h3ycyCBHbf3RM2IFqgZ2xANr0J4mJ5MiTcfeRP/rhaHOW/PgdOIFgQpUmudhoRZhEExMG1J1dnIKtf4sDqhC88QStKWwDbwoaayNyDVRIoQVMmx6u2p9mWewD2fvmD0cZxuA5nWQ+/qTd2bvVhsynlRvfTrvf1kWSn4zPzjXnGpb/aJ5v4vZJGRaau7P3jn/0ifTD6b/xXs+iZ5++cKNfzXcPkudvbPc+evbvenn1dG7T6s7yc2xuG9V+0aems90ev6zXuiF22r2Y/3OT+d7UkzDjqff8kD/6KJws91LtuNQ/4l7NtPtiJpO4U23dvYrSIOwVInPkuF+IUkqMsUaG4/rojwclmoEWVCXiRG2gFJzQRbOijQNKbwkPUIAIqWhbSWaaLmgD96ufCBLnOD32LlWnOeQWQ9l2VEfPgy7thpNu0lLOdKVQlYnRXaS5Mo7OjkNvWQySb1inJx4Kjg5VlGUnk6OF2Z3q5Aj22BohRxTBwNH0L1CFiRCcFB4hXxRkc43Ts8LP8utyosCT3m40/tXe//qaq/Uf/jk9d7srZ4WrndmP63eZuTyE7NV2vyKB/rTYDs2e6ltI7UjOlIKP1JrC1JBGgTHjBekcNlGkImMHvUDaz34uigVh5JUkAU1KiLMAUlSQRaXQZJK0iN4/E4l6fJC3KLhimNR4gTPx5akURA0SFJJdtSHD8OuTZK2m7SUI+34zKTERk+LzKSBXh7FdXqb7xJiAq67jb+8LiEm8QRHvJMuISZERYLIhLfLhoesuXYhN5kIkfVVkowEu4SYGJGV1XX1IRMdpYqKGD9I9zHRbbpLiAsbGdM67hLiokXGNGqXUHLWJQReZXuDjxoZ2EhaGDs1DviwEyJs9NRo6BLiYlVErOjZYcZvawWsBnjAB4yMWPw0QQWFX1gPLznko0ZGsQ67hLhIkbGM0iWUnHUJgV7iFh8xJb5xZkRDlxATsvMuIS5OZJAjdwklWytQNbAjHtjLWwMBsj2dnioaTyxB9zUQQSKEFTFservJGojgSCn8SK2dbArSIKwEdpGUCjJxXQMRpOKwBiLIgroMizAHlAsLsrgMNRBJegSPT8r72mogarlgDl7heyBLnOD5+MlNYw1Ekh314cOwa6uBtJu0lCN9iRvXE7AtJ6UOBo6ge0kqSITgoPCS9K+N6/Oh2BE1ncKbbm2NLEiDECnwGrmhcV2QioxItvG4LsrDoUIWZEEN0ghbQApZkMVlUMiS9AgBqFOFvLx7tmi4TViUOMHvsRVyc+O6JDvqw4dh16aQ201aypF23CWkbPS05m2+OC6p09t8lxATMLKYitWsG+gSYhJPcMQ76RJiQlQkiAh4cW/28/lB7r6W+voZNP+cW9q2LH3vnp6e/Ps3xr3D7712evL66y+/9ur4O70gDHuHxkB59VmvP37j+9/Trx++/OpJ7/DWYLsXBkHQ+4+9SH/UaUXkK2XWv1uXyf28B62T77KHsR4gBLuZmAiRdWCC1m3oZmJiRFaA19WxTHSUai9i/CB9ykS36W4mLmxk7O24m4mLFhl7qd1M2Vk3E3jT7A0+amQAJml27NQ44MNGhs9Ou5m4WBURK3p2mPHbWgGrAR7wASMjFjudScIk9YPUhvqQjxoZxWjdTEWhtS/UzcRFioxllG6m7KybCfQSt/iIKfGNMyMaupmYkJ13M3FxIoMcuZsp21qBqoEd8cBe3tKRAruZmq91u8ATS9B96UiQCGHlDpuG/7V0tDTdjqjpFN50+Cx99iNjBZ2Om1XHnh61d6b/f/b+tUmy5LgSBP+KCz8BjHTf+7L7gEh/QCUCOZ7ICI+KGy69vQSlJfK1TeEDK0VytociIwJUASAwIFkAQUxjwQIKADnNXuH2blahCkjU8y94/IX+JXvNI9wj84aZ3aPq91h4ccBuZOUjIvMcNXPVo6aqZu/YZNvWYmYujodUjoLzVTyFDtSViFSi1pWIPCLWlYgspEfbwFr48nYii32oKzHpCaKTKEcdqivVmyKE9x3hIy5xgd9TJ2LhzismO+mHD2E3VFcaXtKWR3qPhwGMt/OqkRoDIxhfPhOJCBwULp9vbxiAaCmDWwpXq6v/eqVWrS97Qa16iiSHVIYCn41rVX+5h8iEI1X9cwJEKhHVKpGFNGACy+FTq0QW+6BWmfQEwWBUtbp5ErYJPPJLJS7wfGq1mtchtcpkJ/3wIeyG1OrwkrY80pG7oJyloC/mV2vto2f69G67C0oNGCzCovoxeheUmniBER+hC0oN0YggAvA6ef/zaT2brH7WrcR7nXr98LL5yZrXrlZn+4tvX3zPvo38kX08ufut97ulsQv67AuT1Vvd0nywfljZntN+dHlifvH6ZPX91S9Wv1z9fPX9yeofVz9b/fPql3cm6+V83/7pP1hh3P2Vv+1+85vdfz/ovsmeyn9sk4o7zpyhd5be/WPd172+Poj/7nqPPJsU09LbMKW2OFh+3l1BqxGCpWaRMvY0TKkxgkXm3SSvGp2koAzYzy1l1ehut2FKDxsM06M2TOnRgmFa1jDVwdk0THU/9TZM6VGDsVok79GtcaSHDUbaERum9FiNECu8O6z9DrbAeoAXesBgxFJnPqHrn/SowSg2WsOUHikYy/CGqWsv8WrAS5zqEUvim2ZHeBum1JAjN0zpcYJBTtgwZXfEFlQP7FIHdn8rPqWnYSpPQo/hOXiiBGNXfKhEBId8aMZ+exUfqqUMbik8f3bROKTSEBxujpGUEpnELetQqUQr61BZSE+WgeXw5cJEFrdf1uHSE3h8Ud4XLut0nC5rAFc/cRE/4hIXeD59chNoQuKyk374EHbhsg6ypC2P9B738JeeJqQ8yaTGwAjGl6REIgIHhUvS3/XwX5riLnXpDL50O2tkIg1BpMA1srdNn0qFI5JdPO5ReURUyEQW0iANrIVPIRNZ7INCZtITBKBRFXK2kVP+d4u5xAV+T62QQ9c/cdlJP3wIuyGFPLykLY905MYn53xup3nzIL2yT+/2G5+UgMFiKqpZb6HxSUm8wIiP0vikhGhEEAF4q++vfr762ern1ri/t/qX1Y/XDUs/6zT/v65+NOkE+6Yd6pOLv16nD+9PbM9TJ9W7P7r4nv2u9VdN0maWZLMsycrJ59ar+ZtZWn9+Nln947RSXilVJ2UyWf1y8uCP/u//6S8md7/2Z49ee/IX68ukJiZJLr5l7HDB67NJdsesr4i60z9w/+3mwP23k+RO4Bop9XKANWZcXPsPoJUIwXqyQDMHuqKUGMFK8q56WIlOUjUG7JdliedYZa6GGKU1Kk1mhbOkcF+PG4zkI/dGadGCkVzaG5Vf90Z5n+B9oEcNhnNRBnBjU+dJtz1Kp3I60kMHA7K8Pyotun+3qWeZr0tKi9gIEcP7xFrxYAusB3ihBwxGMHWalFZlNSucCvVEjxqMaiN2SWmRgrFN0iWVX3dJef3FqR6xJN5pdkReN01mmpn7VbdWDZzTK5WldVUU1Sz3dUxp0YKhT9wxlR9sQfXALnVg97c8VXk7pgoZT5Rg/PIUkUhfF4QWCEz1f1ee2izdXerSGXzpBCcB29V711rZmmPa/ef52kbvd1b8Rmc1u1aXq2SyenL4l6997c//4vy1yRf/5E9e+9pf/tnjSZZYi3T5/i/syq//luc2Df96tw7f6Na8+4tt55tZ2y1wIwDVfILjYTxzD5TFiFSilsWIPCKWxYgspCfzwFrk9axMjIvKnEplH2pjTHqC6CfKjIdqY8WmkOJ93/qIS1zg/PRJX5Ilxl8cY9KTfgQRekPFseE1bXmk93iiofK2jxmpMTCC8fU5kYjAQ+H6/PYmGoiWMrilBHJ4zytWRHsKQgSuj/2VLSITjjz2j1YQqURUyEQW0vAMLEeWZ+nMpM7aw5xKZh80MpOeIAKNqpHNRk/5H9jmEhc4QL1GNqEJCyY76WcQYTckkYeXtOWRXkvksnhcVY+e5NOHaV1Pi9Jk0/O809RFc/44fVieP67No6/egkR2hpJOIpdSY2AE40tkIhGBg0Il8g/Xt5V+vL5S6d219vuPl2LY/m4nAN+9Ogp9dnkGfamchw5M7Ve5rHOXah2DWweXxS4ah1QaAmcsUKOec/svU6lQ5Ggys10HN6nco1KJKEeJLKShEFiOPE9mjdOpz6lUoonRspmZwsXvPpefwNmPqkbLjXTxP2bNJS5wgGo16l3UEy436QcQ4TakRYcXtOWRjjzL4LyeqlOX4bfGqj69259lUALuO43P3iyDkniBER9llkEJ0YggAvBuPmXtAnyoBtx3xMRufyVCsC8SF5ehbn8lRrAjclfVqEQn6X4E7JcVnodc5mqEt97sr8UNhrqRm/21aMFQJ232r66b/f0vR+tRg/FOJJBv7GljqllRuJAf6ZGDAUvR619mSVX5W/21gI0QMLxLrBEPtsB6gBd6wGD4UucQaZUXs8Tp7U70qMGQNmKrvxYpGNgkrf7Vdau//wVpPWJJsNPsiCIzaZ3OKqelWzVuUqd/kaepmdW+Rn8tWDDsiRv9q4MtqB7YpQ7s/lZJam+jf/hlwBs8UYLxqyREIoKDMzQPjl0lIVrH4NbBM1EXjUMqDcEhoSA/9VdJiFRiV0mIVCJWSYgspIe0wHLk5axynk3OqUz2okjC5Cfw9aIccKhIUm/O1P0vM3OJC/yfOsEJFUmY3KSfP4TbUJFkeEFbHuk97mmvvT3tjdQYGMH4UpRIROCeUCl6mz3tREsZ3FK4LN33nnaiPQXxQaCPvfUbIhOKPA70tBOpRJTHRBbS8AwsR2aymTGli8ucyiWaQA60tDPpCQLQqPq42cgp/1vQXOIC/6fWx+GWdiY76UcQYTekkIeXtOWR3uNbWWpfS3uaSI2BEYyukJlEBA4KV8i/u5Xl0hR3qUtn8KUTSPa9upWFaT5BhMIVuv9WFiYVjkR38bhH5RFPnzNZSMUBsBbFLGuc6zGnMtkDdU6lJwh+Y6rzNLmScqn31dkjLnGB79Or8+ClLFR60k8gQm9AngNr2vJId//3hy8ubNH95w9COnzktv/GxbdT4KE3zKoukenxjdX2X84KF+BX1ID7jmSMtv+NXL48PH1JBnf//dXlJMCHVtB2avUN2/xw1eR/Jbs7mdzptesvHu7917IvMPZj9P5rIRoRRCW8QzU8sFUS16HrTWAV+EcuoF9WAwW7IwUq09/wr8UI9kXuqiCV6CQ9kID9nLabq9FFafYPqD0tbDC+yXv9s9SH9it6tGB8E/b6p+m21z/1Piz6QI8aDHIipYxujSM9bDA6yRv9fViP9ViNECu8O6z9DrbAeoAXesBg4FInEUXSzMrCBfpEDxoMYrIWf7+jeFWPFAxlghb/rZN4NeAkTvWIJeFNsyF8Rm7VkDnd/T6cZ3qcYIyTNvZ3O2ILqgd2qQNr0SYPHz2ukvTR9PyxqaZFfl5Mm9I8mdZPiqfpo9w0Tf7wko83Rw1k7eo81dfYn2YynihBVzYb4CXJaF1EXqESERyXoZnu2y9msLYotK75rH9vncW+f/FGl8c+m3xu80efrN65+N9W768+uJwFsLWZn6x+8PmrcQCT2G6fy59PvvS1Bw++cng8+feH87adpEkySdO8uvzDL33tT/7kj5/82VXGjKLY/Ml7thrUZdwfXOXW68mD99YT+JOL76x/+0PX8tylLo/Bl2fnPJdIQ3A2OWI+TCTEqc64Pdk9KpOI9RkiC+npMLAaviycyGIfajNMeoJgI8o4h2ozm5eH08Bj0lTiAv+nTqvyKpsVvsoMk5z0s4eQG6rMDK9oyyMd9/4l96thnbzNA/TqrO7Tu/1CjBIweEaFytPbKsQo2RcY+1EKMUqIRgRRCe9QDQ88zxpReCqBgmdYEkHpL8QoMYKnV7tKRSU6yUkVYD+fBFSiu+1CjBY2GN9GLsRo0YLxTVqIuX5hOQ28sKxGDQY5kSxGt8aRHjYYnUYtxGixGiFWeHdY+x1sgfUAL/SAwcClzhiChRgtaDCIjViI0SIFQ5mkEHP9rLLfSZzqEUvCm2ZDBAoxSsjRCzFanGCMExdi7FPKbsew1IHd20JMnngLMYWMJ0owfiGGSKQvAEILBGa6aAnk30whhrg8Bl+enfNcIg3BQeSI+TCRUORCDJFJxEIMkYX0MBhYDV8WTmSxD4UYJj1BsBFlnEOFmM0rt2ng5WIqcYH/U6dVwUIMk5z0s4eQGyrEDK9oyyMduRDjk7cmSM/f/IWhlchWsBCjBAyeUaHy9LYKMUr2BcZ+lEKMEqIRQQTg2W7SO5PrNzFWzzuV98vO6p9+wQr7f5w6M9tDNQHwxGtEaaoECp5ySSSnv1SjxAieb+0qJpXoJGdZgP18IlGJ7rZLNVrYYAQcuVSjRQtGQGmpxlyXarxPxT7QowbDoEg4o1vjSA8bjF+jlmq0WI0QK7w7rP0OtsB6gBd6wGDgUucUwVKNFjQYxGSlmg6Ov1SjRQqGMkmpxlyXarxO4lSPWBLeNBsiUKpRQo5eqtHiBGOcuFRjDragemCXOrD7W6rxHHB2uWwp44kSjF+qIRIRnJ6huTBaJPk3U6ohLo/BlwfPhHu22djt3z/obD3p1uD9zjCdkSZTawR7p5q9SS0tShf9Qyp9wRHniHk0kVDkEg+RScQSD5GF9JgZWA1f9k5ksQ8lHiY9QZASZapDJZ7Ny9hp4KlzKnGB/1OnY8ESD5Oc9LOHkBsq8QyvaMsjHbnEk7nodbI4+BZenvTp3X6JRwkYPNtCZe1tlXiU7AuM/SglHiVEI4IIwBss8Th32KGaAHhSNqI0VQIFT8ckktNf4lFiBM/FdhWTSnSSMzDAfj6RqER32yUeLWwwAo5c4tGiBSOgtMRz/QR6GngCXY0aDIMi4YxujSM9bDB+jVri0WI1Qqzw7rD2O9gC6wFe6AGDgUudUwRLPFrQYBAbscSjRQqGMkmJ5/rlc7+TONUjloQ3zYYIlHiUkKOXeLQ4wRgnLvHY987djmGpA7u/JZ7MW+IJvrh5kydKMH6Jh0hEcHqG5sJoceXfTImHuDwGXx48Ew6XeL5x/V5Qr8iTOx+hPqQaQHDIOWImTSQUuchDZBKxyENkIT1oBlbDl78TWexDkYdJTxCmRLnqUJFn87J3GniqnUpc4P/UCVmwyMMkJ/3sIeSGijzDK9rySEcu8jiHFjph3ATppX16t1/kUQIGT7dQYXtbRR4l+wJjP0qRRwnRiCAC8FbfX/189bPVz63Nf2/1L6sfd7nEL7vf+PvVv65+1GUa3fp1Qt9q24u/Xr8C+f76YcfVO/aPLr5nv2v9VZO0mSXZLEuycnZVHZr1c4oXdLNNRDTCWWk28IRuREGsBAqeykmErr+0pMQInsftKmGV6CRnb4j9apN7Xq+fqzFGKTDltZkZZ3y4rwcOxt+RS0xatGD8lZaYmusSk/d17gd61GAQFsn2vrmrtCjSanaF8aZC12IHQ6i8zpTXTZqXnitvj/WAjRAwvE+sEQ+2wHqAF3rAYCjT5zZet3GiBw2GtRGLTVqkYHCTFJua62KT112c6hFLAp5mQwRdRavGzak4df9ilRSzwrjAnunBgnFPXHZqDragemCXOrAW7eMnaVY+fvp0mmePE/uM7JPpeZpk08dpWabnj5KHD5urGOPNqwMHC+rc2ld2yhIZT5Rg9LITk4jgPA/NztGCz1DZaZ3MrUtOV4ndl85f++PJvdfO/5dJkhblNu2D/8HdK0zMlTD4SuBp+Ai5MZOz4FB1vByaSShuUYnJJF5RiclCerANrEaW5HUXdTypO5NMtNpSbpJZ4VQP97kEBdFIlKYOVJey5KoWcfkTF/EjLnGBI9RnYN5VPeGSk34IEXID1SVgRVse6cjVpcJFr9O/oVc36zzr07v16pIWMHiwherXW6ouadkXGPsxqktaiEYEEYDHqy7V3X9/0i3ax93/6/6Ci7+zi7gWyC+vt/3qv1/9Hxt9fWeyevfie902sP/0Myu1beJyZ3Lx7Uu9/YWXlPf0Zd3d/ZP/cJmZXG4emwPZf6GfwXzSpUJ2X3Xc3ll/Wbc3XQt1qF4o8BBwRC2uBAoe/Ek0treepcUIHvntqp6V6CTHe4j9Gs/h2FyNMEo1K82bWe1ppFIDB+P9uNUsNVow3gurWVm6rWZl3ifiH+hRg0FflCbcMHfVbWv3o+ZHeuRgwJbXsoqkLmbGU8lSwzVCuPAesSY82ALrAV7oAYNBTJ1H+V3GiR40GNDGq2SpkYJhTVDJ2rqKVwOu4lSPWBLqNBsi4CZaNWpOHavs8tdZZVxQz/RQwXgnrWJ1+2ILqgd2qQNr0Z6bh6V58qicVg9NPS2eFum0zppmWpRPn6TJw8ZUyaNLPt78PXCAoc7hvVWsTMYTJRi/ikUkIjg3RE8B0KLSUBXraniqvCplrX/x7x/YX/9PT/7kT+69dv6Xk6TLAS//4P6DMpme3L3dMSrmQhl8ofDTABeNQyoNwXHtiLkykVDkuhWRScS6FZGF9MgcWI2sizONcVGZU6lEq1qlWTVLfFUrJkFB9BGlo0NVq2xT48gCVSsmcYEb1Gdb3lU94ZKTfgQRckNVq+EVbXmkI1etnK6o07t5kF7ep3f7VSslYPAAC9Wrt1W1UrIvMPajVK2UEI0IIgCPV7Uqb8xEdev3vPvGD7offzu5+Nvuz56tN8jzq7/6t9v04nOrf1gv/gfdP/3x568axV6sXKV5l7v8oPvTX3f/e9d+r8vOh2o7g+d1IwppJVDwjE4ikP1FJyVG8HRuV+mrRCc5iUPslySemYK5GmKUqlNohkoNHIzXI1edtGjBeC2tOuXXVac8UHXSogaDtkjm39wcVZl5R6jU0MGIKy87ZWma5p57C471eI0QL7xLrA0PtsB6gBd6wGAcU2dCoQkqNWgwpo1Yd9IiBSObpO6UX9edvM7iVI9YEu10G8LvKFo1bE7hKU/LKpmlzk1xpscKxjxx5Sk/2ILqgV3qwFq0WPeo5ePNwQOHEOo83Ft5KmQ8UYLxK09EIn1BEFogMJNHKz1Dlad9nJ8iroTBVwJP2cdPkokWEBzHjphMEwlFrkoRmUSsShFZSI/EkdXockvTFC4ucyqXaGWp4DAVk6AgNIny1aGyVLEpYhSBshSTuMAP6pOx0DAVk5z0M4iQGypLDa9oyyPd/d8fvpgAWkn8ByGNPHKdqnTx7dSxCfCtUv+VDxhaiep9qU5Vu8PbK2rAfTeyY53qZ+vZleedctrUqWxdolOYn1pp1f3vt1f61Rae3l/XP+zky6/WP/u4+8bX16p0M4/T/fKD9S+tcv3N6tm6xPH1ze99p/snun/GZZC7aoMUmEFGKV0pIRoRRCW8QzU88KRMIFI/ylwIv6xGCB6LSVSnv9SjxAgeiO2qJ5XoJIdfgP2ctpur0UWp8vivaFbDBmOdosaTh4o8WrhgsJMWecx1kccEijxa1GDEE4lmdG8c6WGDcUle4PG/xaTGaoRY4d1h7XewBdYDvNADBkOWOp9Iy6yZGeeJ84keNRjGZNWdgKt4VQ8VjGaS8o65Lu943cSpHrEkwmm2hP81Ji1kTmnH/xqTGicY5sRlHXOwBdUDu9SBtWgfPnz05Pxp3kxNUTyaFlX9dHpeJmZapA/rx+nD88e5ubK7N2UNJPHqtNVb1illPFGCruQ2wEuS4LqIvEIlIjg7QxPfH158vctyP76s0Vwmvm/YhHZdQfj6uoaybtS8vGziH1ffX3cH/nj1Vve/n15NEa3+afXTLjf+WffjL+3X/H+7X/xi8uDEpJPV911Wuku1ksGttHOqSaQhOC8UpKQfrH7lovJlKhVKxSSZWb12k8o9KpWIJRMiC+lxLbIcLhZzKotoxZK69t/GweQn8PeitG+oVlJuTtbLQK2ESVzg+9S5jXdRT7jcpJ89hNtQqWR4QVse6bUczYx5kj18YqbNo4fptHhosmldPM6mRZMXaVanj+rmyrXGlaPOE9pOjoYeQXUaAyMYX44SiQjcEypH/8sLtZJnk9V/Xb2/+s263vL84vXJ6heHef4freRM84n9Qlt9ufi2/TMX+btU8gYnv7PKJNIQeNpRVCaRCkllujPze1QqEVUmkYU00iHL4WIxp7KIpjKLalYULn73ufwEbnxUlVltRIn3UfojLnGB71OrTO+innC5ST97CLchlTm8oC2P9OWhZ/M4f5I+SqdlUnRfW9RPpk1eN923mrx6UpniYXErh57OCkqnMmupMTCC8VUmkYjAPaEq8ye2ffzFZp3NaPNvrbhc/dO6o+eb63YgK0Xtyajt8tneuPuJ7U7/8eon0/Vh6PdXP139w3qK+pcu69ylWsfg1tlZhhJpCFzxKDKUSIUiQ1N3onqPyiSiCiWykEZCYDV8KpTIIpoKTctZ42wuvc/lJ3Dzo6rQzYPfWeAJdypxgetTq1Dvop5wuUk/ewi3IRU6vKAtj/TlXZ5N/vS8qM6ndVV3OjU1zfS8+2unVXVeFM35Q/O4ulKdcVVo4TJGp0IbqTEwgvFVKJGIwD2hKvQXLzSYP193in9sr8NZvd+J0Q/WDebPJ6vnq9+82HJuL8p5/4Uhx5c60J91stTK1Yn9qztN+8bq48llhT5PkotvlfaHNH3hxs8vfan7ve7PTl32vEu1p8HtubNuJdIQOG9ct158x32g/WUqFYpudbqce1QeEVUrkYU0cgJr4VOtRBbRVGvelP62diZBQVwYVbY2G5XjfWT5iEtc4PnUstW/qidcctJPH0JuSLcOr2jLIx35ls3KRe+L+dV79256dV706d369KIWcN9r/JuZXtQapMAMMsb0ohaiEUFUwjtUw+v7Y970ohYhOPaBi8vA9KIWY188cqYXtegksx2A/TyCUIvulqcX1bDBWDfy9KIaLhjshNOLebKdXsy9j9M+0KMGI55II6N740gPG4xLY04vqrEaIVZ4d1j7HWyB9QAv9IDBkKVOH9KibGaNU2ue6FGDYWzE6UU1VDCaCaYXt27i1YCbONUjlkQ4zZbwTy9qIceeXlTjBMOcdHqx2xFbUD2wSx3YNdqHj/O8LNLpw0dPzbQ4L86n5+dZMn2UlNnTKq+TJ4/OL/l4U9ZAzq5OW33Ti3kq44kSjF5CYRIRHJWhie/bXSb63ku57gfyosn63YO/777pg/Xdkr+yv153mU/ae2ViSlsf6X51/Tr2ugPdXFdUbEHFZc67VHMa3Jw756REGoJzRDx39VdQmFRiVlCYPOJVUJgspGe4wFr4EmYii3gVFFN6Xou9zyUoCAui7HCggpKnV+ftufdx3yMucYHnU6dA/lU94ZKTfvoQcgMVFGBFWx7pPe4/r3xTjnkmNQZGML5sJRIR+CdUtkbuP2dax+DW2VmFEmkIfDGuQv3950wqFBXq7T9nMomoQ4kspJEQWA2fDiWyiKZDA/3nVH4CNz+qDN08rpoHnsulEhe4PrUMDfSfU7lJP3sItyEVOrygLY/0Ht+1UfmmIPNcagyMYHwVSiQicE+oCh33rg0meYOT31lkEmkIPO0oIpNIhSIy/XdtMKlEVJlEFtJIhyyHi8WcyiKaygzctUHlJ3Djo6rMfCNKvC9KHnGJC3yfWmUG7tqgcpN+9hBuQypzeEFbHuk9vmC48k055oXUGBjB+CqTSETgnlCVeUsXDDOtZHAr7SxHiTQELnkUOUqkQpKjvguGmVQiylEiC2lIRJbDxWJOZRFNjgYuGKbyE/j7UeXo5um+PPAYI5W4wPep5WjggmEqN+lnD+E2JEeHF7TlkY48vFi76HUC0wTpmT692x9eVALuO41/O8OLSoMUmEFGGV5UQjQiiEp4h2p44CSIQIZ6hxeVCMGpD1xdhoYXlRjBcY9dZaMSnWS0A7CfTw4q0d328KIWNhjrxh5e1MIFg510ePH66cU88PSiGjUY8UQSGd0bR3rYYFwadXhRi9UIscK7w9rvYAusB3ihBwyGLHX2UBRFNUtzF+oTPWowjI05vKiFCkYzyfDi9dOLfjdxqkcsiXCaLREYXlRCjj68qMUJhjnx8KJ9etHtGpY6sPtbGfHkgV3iWsp4ogTjV0aIRAQnZWjie1uVEaKVDG6lnVNNIg3B6aAgJfVXRohUYldGiFQiVkaILKSns8hyuFjMqSz2ojLC5Cfw96K0b6gysnmpLw88vUglLvB96twmVBlhcpN+9hBuQ5WR4QVteaT3uB289g4lhl4IchoDIxhfjhKJCNwTKkdHbgcnkjc4+Z1VJpGGwNOOojKJVEgq09sOTqQSUWUSWUgjHbIcLhZzKotoKjPUDs7kJ3Djo6rMzUt9eeDpRSpxge9Tq8xQOziTm/Szh3AbUpnDC9rySO/x1Re1d+iwlhoDIxhfZRKJCNwTqjJjX31BtI7BrbOzDCXSELjiUWQokQpFhvqvviAyiahCiSykkRBYDZ8KJbKIpkJDV18w+Qnc/KgqdPNSXx54epFKXOD61Co0dPUFk5v0s4dwG1Khwwva8kivVWidmDp9eJ5Mz5/m9rmbIpk2SVNPn54/NvWjtDEPk/Ov3oIKLVzG6FRoIzUGRjC+CiUSEbgnVIUSnl703iL80iXCk5dvEX7xXcbALcJE4xrcuDuLWCINgSfHRWzgFmEiFYqIdfqfe1QeESUskYU0jAJr4ZOwRBbxJGyaJLPCV7BnMhREiVFF7ObZvjzwECOVuMD16UWsf1lPuOyknz+E3ZCMHV7Slkc68jBj46L3xfxqrX30yj69Wx9m1ALuu41/M8OMWoMUmEHGGGbUQjQiiAA8e1/4nUk+ufhbK+VXv149n01Wv+x0/KdfmHSL9fNpOuv+/PJx9c16XvzNzMXqUM2q78d5M5BahODwCK5KAzOQWox91cmZgdSik0yIAPbLffWtuRphlDnItMzqmXHuzvt65GCkHHkUUg0XDJXCUcji+h3HIvCOoxo1GC9FErtvb2OSptsguXODHOmxg6FNPg9Z1WlR5d6hSDVgIwQM7xNrxIMtsB7ghR4wGMP0ecjacTgl4IkeNRjXZEOReVEa71CkGioY3gRDkcX1i45+h3GqRywJeZotsXYWxaxxxsFWjZszGZmmVZYlzcw498WZHi0Y+6TzkYV93NHtJZY6sBbteZM/PS+q82ld1TYTNs30vDTVtKrOi6I5f2geV1d8vFlw4BhAnQn75iOLVMYTJRi9SMMkIjh+Q3NpQpHmMoWb2L+6y+TeWH08uRyjfLEOM7GFmMvf/tKXut/LbenGYc+7VHsa3J54ntvPYNfZrfMUYvKVJ6+d/+n55Oj8tfO/+qs/mqzeWh88PFu9s/rkjh0A+PrF67POPpnp3MC6tPXVe6d3JhffXg+vvv5Cmcv+dP17qw/tL7uvsX/Nb7p/sPsCa/jf72y8tnn3R3YU9sOL764raM8mjf1dX5ZNtL3gRBXPxv3FJCaVmMUkJo94xSQmC+lhNrAWaW5yd4PanEolWkUpb0rvrUlUgoKIJsp2BwpKxeYVwyLwLiWVuMD9qRM5/6qecMlJP4IIuYF6ErCiLY/0HjfnN74R0CKTGgMjGF9xE4kI/BOquCM35zOtY3Dr4PrZReOQSkPgi3Ep6m/OZ1KhSFFvcz6TSUQxSmQhjYTAahSJ8TQ7z6lUoonRtJylvrIVk5/A14+qRTdvGRaBxympxAX+T61FU/8T6VRu0g8gwm1Iig4vaMsjvce3kTS+OdEilxoDIxhfihKJCNwTKkXHvY2ESd7g5HdWmkQaAk87itIkUqEoTf9tJEwqEaUmkYU00gHLURczUzkXZE6lEk1qBq4kofIT+PJRpebmQcMi8EIllbjAAaqlZuBKEio36QcQ4TYkNYcXtOWR3uN7mBvfMOjVzhAYAyMYX2oSiQjcEyo1b+keZqaVDG6lnTUpkYbAJY+iSYlUSJrUdw8zk0pETUpkIQ2JwHKYZFYVzgWZU6lE06SBy5ip/AROf1RNunnVsAg8U0klLnCAak0auIyZyk36AUS4DWnS4QVteaTjTna6u3Y7lWmC9Ko+vduf7FQC7juNfzuTnUqDFJhBRpnsVEI0IogAPGCyM7eTnZ2133tpPT9ZfeDrPFVyA2djBELWO9+pRAjOweD6NDTfqcQIDsDsKjyV6CTDLoj9mmTmK6crEUaZ7yyKIlAo1yIH4+XY851auGDAlM53Xj91WQSeulSjBqOmSGbfPLuvijyZFZUL+5EeOxjg5POdRZFkta9h9VgP2AgBw/vEGvFgC6wHeKEHDMYwdS5y6Th8zRha1GBcG3O+UwsVDG+S+c7rRy/9DuNUj1gS8jRbwjoLO/TrdBatGjdnvrMskyJrvM9fqsGCoU883mmfv3Q7iaUO7N6WXYrEO95ZyniiBOOXXYhEBCdwaEJ9W2UXopUMbiU8hXXROKTSEJw6CrJVf9mFSCV22YVIJWLZhchCeuoLLIdVB85r7OZUJntRdWHyE/h8UTo4VHXZvJhYBJ7ApBIX+D91phOqujC5ST9/CLehqsvwgrY80vvbdN5JUucRWSdJwy81OYyBEYwvSYlEBO4JlaQjN50TyRuc/M5Kk0hD4GlHUZpEKiSl6W06J1KJqDSJLKSRDliOopqVzvWYU5lEU5qhnnMmP4ErH1Vpbl5NLALPYFKJC/yfWmmGes6Z3KSfP4TbkNIcXtCWR3p/b9rolGbuMkanNGupMTCC8ZUmkYjAPaFKM/ZNG0TrGNw6O0tRIg2BKx5FihKpUKSo/6YNIpOISpTIQhoJgdXIsnpWORdkTqUSTYqGbtpg8hP4+lGl6ObpxCLwFiaVuMD/qaVo6KYNJjfpBxDhNiRFhxe05ZHe37cwOylauIzRSdFGagyMYHwpSiQicE+oFCVcs0x8C5NpXIMbF1ey7t5y/83LnfnEdy//XzLF1cudqX8/LYzi6mXiEgiiEK7CA1cvE6lQVLjTd96j8oiowYkspBIAWIuqzNyxbE5lEk+Ch97ypDIURLlRRfjm4cci8JYnlbjA/elFeOgtTyo76WcQYTckw4eXtOWRjjzx6WlwvXpsxkev7tO79YlPLeC+2/g3M/GpNUiBGWSMiU8tRCOCCMAbnPjsHMHq+6uP1qfrr3eruO7keHlpu29xsTxUswTnZnBJ65391CIEZ2RwpRqY/dRi7CtRzuynFp1kEAaxX+a5KGquRnj7s59q5GDkHHn2Uw0XDJ3C2U9z/banCbztqUYNxk+R5O7b21QmzyrPc31HeuxgqJPPfmZN3aSFd/ZTDdgIAcP7xBrxYAusB3ihBwzGMHVeEpz9VKMG49qIs59qqGB4E8x+muu3Pf0O41SPWBLyNFti7SzKWel0Fq0aN2f2syi6VDH1zn6qwYKhTzr7aezTnm4nsdSB3d+aU+qb/bx6ShjmiRKMXnNiEhGcxqGp9Wer5sQ0rsGNi+fAXX771uqfVz/u8t4fdT//5ernk3Wf2D+t3u5+46erH087MzxfvWftf/E3F2+K3gH9ZD2z+9z+t1ul9p5JU5Mlp114WZuxuWMmq3e6v/nX3f/edZShPFUlppEFx6p4Cu6vKjGpxKwqMXnEqyoxWUhPtIG1MGnlu/OJyWQ/qkpUhoI4JkpxB6pKZvP8owk86EklLnB/6uwtWFWispN+BhF2A1UlYElbHuk9njPwNAl3QjuTGgMjGF9oE4kIHBQqtCPPGTCtY3Dr4ErZReOQSkPgjHEt6p8zYFKhaFHvnAGTSUQ1SmQhjYTIahgzy2oXlTmVSjw5GihWMfkJfP2oYnTzAKQJvOhJJS7wf3oxGigkMLlJP4AItyEpOrygLY/0Hl+ukvpGXk0uNQZGML4UJRIRuCdUio57uQqTvMHJ76w0iTQEnnYUpUmkQlGa/stVmFQiSk0iC2mkA5Yjz2a5cz3mVCbRlGbgchUqP4ErH1Vpbt5/NIEHPanEBf5PrTQDl6tQuUk/fwi3IaU5vKAtj/Qe3yyd+iZaTSE1BkYwvtIkEhG4J1Rp3tLN0kwrGdxKO0tSIg2BSx5FkhKpkCSp72ZpJpWIkpTIQhoSgeVIG89Q1ZzKJJokDdwsTeUn8PmjStLN848m8J4nlbjA/6klaeBmaSo36ecP4TYkSYcXtOWRjjzd6ausmyC9pk/v9qc7lYD7TuPfznSn0iAFZpBRpjuVEI0IIgBv3Xzws9XPL9t9/6UT7Fa6/2z196t/Xf1osvqkM7vtav1w2+fw/mRzdUq3uN+z37X+qkkX2pNsliVZObscC627//5s++3rI+oPbb/xep27bXLxvYndAi+Pjdqver6+O6XLK9Y76cYueqHVtvvvb78wWb1tGy02X3bxN5PPvfgt3a/t9ln3YXRJytX2XPdkdP/km+vt9en6L3h9ndB8ctURbROa31y8efHdy537Yjt1twM/v/4+21n96bo72n7XJ6uPJp/rfs+y/MFlMvR5y8Z2fdy8sMb7KQjfViO+lSbPk98vkyRwK82dyculhC+sawndz209wQK6ezgpkhv/dPfH76yLDXZFP5m+gCcpXJv+UL3pwUEpQYLjHfZVIgSHovC8JTTsq8QITkPtmpAo0UkmnwD7FWZWuQDO1QDjzPqaLJllvvYJLXJQR40966uFCwop6azv9TuvJvDOqxo1qKZE6dcNeyelqYpZYlzYj/TYQeEjn/VNE2PKyj/rqwVshIDhfWKNeLAF1gO80AMGQ5g6Rw3P+mpRg2FtzFlfLVQwuklmfa/fefU7jFM9YknE02yJLMnTuppluQt3q8bNmfVNu3/SJDP3+OyZHiwY+sSzvvadV7eTWOrA7m81LvPO+pYynijB+NU4IhHBySx60HJb1TiilQxuJfxow0XjkEpDcBotSFb91TgildjVOCKViNU4IgtpNQBYjnJWu2PYnMokWjWuSTyjFve5/AQ+X5QODlXjNs+CmsA7r1TiAv+nznRC1TgmN+nnD+E2VI0bXtCWR3qPRxEy71Rs+CkyhzEwgvElKZGIwD2hknTkUQQieYOT31lpEmkIPO0oSpNIhaQ0vaMIRCoRlSaRhTTSAcuRpp3Tdi7InEolmtQsas9B230uP4EvH1Vqbt4FNYGHXqnEBQ5QLTVDswhMbtIPIMJtSGoOL2jLI73HF7Bk3qnXWmoMjGB8qUkkInBPqNSMfQEL0ToGt87OWpRIQ+CKR9GiRCoULeq/gIXIJKIUJbKQRkJgNUwxq51BfU5lEk2JpuUs9x16MvkJXP2oSnTzLKgJvPNKJS5wf2olGrp/hclN+vlDuA0p0eEFbXmk9/jObc/beJ0SbaTGwAjGV6JEIgL3hCrRz9id20TjGty4OwtZIg2BJ8eFbOBWayIVipB1+p97VB4RZSyRhTSMAmuR1tnMKfPmVCbxZGya1rPKuePucxkKIsWoQnbzsKYJvJVKJS5wf3ohG7zVmslO+hlE2A1J2eElbXmku//7wxeZW4n6ByHNOvJ4refctEwCfKs07/ON</t>
  </si>
  <si>
    <t>NV7b+MZrtYD7fmTH8dp/Wg8Q2gPN364n7t616nF9BmpbQS/esH2fN+TmwHjt86uJXBfxu2riBUZ8jDFaLUQjgqiEd6iGB06L4CJ0PYL6q9nEnRx8WQ0UHBDBJWZg7lGLsS8hOXOPWnSSKRDAfk7bzdXoogw9+kYI7+thg6FNPvFYVLl34FGNFgxtwoHH8vpx0zLwuKkaNRjfRBoZ3RpHethgdJLPOvqwHuuxGiFWeHdY+x1sgfUAL/SAwcClTh/qopjVxgX6RA8aDGKyKUe/o3hVjxQMZYIhx/L6QVO/kzjVI5aEN82G8H3oWjVkznyjD+eZHicY46SjjaV9xtTtGJY6sGtF+7ROyqePk+nTLHk6LR6VzbR+3DTTR0+eFEmZPz1PiquPoTc9DSTs6hTVN9pYpjKeKEFXIhvgJUlmXUReoRIRHJShSe4Yo40PTqaBKUamQQxukJ0zSyINwTmgIAP19vMwqVDKIJ0v940xMrnEK4UwWUiPYZH1cLGYU1lEK4MELhSl8hP4dlGCN1AEKTfvQJaBpz2pxAXOT5/F+EcYqdyknz2E20AJBFjQlkd6j0cYc98IY5lJjYERjC89iUQE7gmVnuOOMDLJG5z8zjKTSEPgaUeRmUQqLJlZuKjco1KJqDKJLKSRDlkOF4s5lUU0lRl4SYnKT+DGR1WZmycey8CbnVTiAt+nVpmB6UUqN+lnD+E2pDKHF7TlkV6rzCLJHp8/ffhkmpbdlxUmeTx9+KR4PC3TOimePM0f582VqoyrMn1dOLnUGBjB+CqTSETgnlCV+faLDTvS7vDVP3S/+K1t/l59fHXYeX3198tXcK//sL1XpkmeJKeXv0yhPnGmQQ1u0J2VK5GGwHvjytXfJ86kQlGuqWfC7h6VSkTlSmQhjZ7AcviUK5FFPOVqklljXATvcwkKYsOo0nXzZmQZeASUSlzg/PTS1buqJ1xy0k8fQm5Iuw6vaMsjfXnzxpOqfFg9TaaP66zTuVmaT8+Th2b6uHjcPEzqOq2f3op2dQaRTrsWUmNgBONrVyIRgX8SadcXL9yYXD52s/rt9aXC416+wTSQwQ20sxYl0hC4Y1yLBk5RiVQoWjRxvwNzj8okohQlspAGQ2Q1XCzmVBbRpGhazprSxe8+l5/A04+qRDdPRZaBtz+pxAWuT61EvYt6wuUm/ewh3IaE6PCCtjzSkd/+LFz0OmlpAvTqIunTu/3hRCXgvtP47A0nKokXGPFRhhOVEI0IohLeoRoeOOMhUJtDw4lKoOBcB64lQ8OJSozgRMeuKlGJTjK9AdjPp/6U6G57OFELGwxtIw8natGCoU06nHj9GmMZeI1RjRqMbyJBjG6NIz1sMDqNOpyoxWqEWOHdYe13sAXWA7zQAwYDlzpXCA4nakGDQWzE4UQtUjCUSYYTr19g9DuJUz1iSXjTbIjAcKIScvThRC1OMMaJhxPtu4tux7DUgd3f+kfhHU4sZTxRgvHrH0QiglMxNMm9hfoH0UAGN9DOmSaRhuAQUJCR+usfRCqR6x9EJhHrH0QW0jNYZDVcLOZUFntR/2DyE3h6Ubo3VP/YPM5XBl5bpBIXuD51ThOqfzC5ST97CLeh+sfwgrY80nvcRF54RxUrqTEwgvGFKJGIwD2JhOh+N5ETDWpwg+4sXIk0BN4bF66BJnIiFYpwDTSRE6lEVK5EFtLoCSyHT7kSWURTrsEmciZBQWwYVbpuHvsrA683UokLnJ9augabyJnkpJ8+hNyQdh1e0ZZHeo+v2Si8A5C11BgYwfjalUhE4J9Q7TryNRtE8gYnv7POJNIQuFpcZwYOSIlUKDozcM0GkUpEnUlkIY10yHK4WMypLOLpzMA1G0x+Ajc+qszcvORXBp5mpBIX+D69zAxcs8HkJv3sIdyGVObwgrY80nt8j3DhHVVspMbACMZXmUQiAveEqswI9wgTDWJwg+ysPIk0BN53FOVJpMJSnt57hIlcIkpPIgtp+EPWw8ViTmURTXqG7hFm8hP49lGl5+blvTLwmCKVuMD5qaVn6B5hJjfpZw/hNiQ9hxe05ZGOPJxoXPS+mFdJkF7ap3frw4lawH2n8ZkbTtQSLzDiYwwnaiEaEUQAnr0X/M4kn1z8rW1PWP169Xw26bT489WnX5is3k4nn7PvrNtmhYvvTaaT1Q9Wn3Tr8t7F31183S7Xs6tFeq/72XecbuFQTbXvwumDjlqgfXXKHHTUYuyrTs6goxadZBIEsJ9HSWrR3fKgoxo2GCbHHXRUowXDpHDQsbp+hbEKvMKoRg3GSpG4RrfGkR42GOnGHHRUYzVCrPDusPY72ALrAV7oAYOBS593FJm3s0INGgxi4w06qpGCoUww6Fhdv8LodxKnesSS8KbZEP5BRy3k2IOOapxgjJMOOlb2FUa3Y1jqwO5v9cT4Bh2rVMYTJRi9esIkIjhhQxNmfvWEaRCDGwTPUl00Dqk0BAeIggzUWz1hUoldPWFyiVc9YbKQnuAi6+FiMaey2IfqCZWfwLeLEryB6km1ebSvCrzCSCUucH76LMZfPaFyk372EG4D1RNgQVse6T0ebTS+0cYqkxoDIxhfehKJCNwTKj33f7SRaVCDG3Rn6UqkIfDeuHT1jzYyqVCkq3+0kUklonIlspBGT2A5fMqVyCKacg2NNlIJCmLDqNJ18xJgFXjakUpc4PzU0jU02kglJ/30IeSGtOvwirY80nt8P5zxjTZWudQYGMH42pVIROCfRNo16v1wTAMZ3EA7a1EiDYE7xrVo4BiVSIWiRb33wzGZRJSiRBbSYIishovFnMoimhQN3A9H5Sfw9KMq0c27flXgpUYqcYHrUyvRwP1wVG7Szx7CbUiIDi9oyyMduQXduaadtCyC9LI+vdtvQVcC7juNz14LupJ4gREfpQVdCdGIIALwwi3onRp3bq5DNQGwP0+gR4cay5VAwZ48XG2GGsuVGMFuvF11pBKdpPMOsF+Tzmqna56rEUZpLq/zbNbULuD39cDBEDhye7kWLRgCpe3lxXV7uffZvgd61GAcFAnnvrmr0qTVzBQu6Ed66IUQOr498qJoZpVzOx/r8RohXniXWBsebIH1AC/0gMEwps4t/E7jRA8aDGmyNvMqaWbG12auRQoGNkmbeXHdZu51Fqd6xJJgp9kQIUfRqmFzWs0t1GJWOg/XzvRYwZgnbjcvDragemCXOrDrXAKqsVg+3rQ2kNerU1tvu7mR8UQJxq+bEIkITtPQ5Pgz0PNDNKjBDYpntAM2/aRvxB9ufmnz3medne0vnl282aW/9tTClqzu2As5v37x+mxy7yxJmtVbdyYX3740tM/i3VfYv/Y33b/Y/c6kM/Pvd/b+3H/6/MSauvtTO2Dw4cV3LdIORZpc/nb347PL2QP7l8xcS3JIXRLBwSmeowf6l4hUKDWjQP8SkUrEohGRhfTgGlmOspklWebiMqdyiVY6CnYxMQkKop0oBR6qHZlNqcH77OURl7jABarzu2AXE5Oc9DOIkBsqHg2vaMsjvccXtJfeDvxSagyMYHw1TiQi8E+oGh/3gnYmeYOTx5Wzi8YhlYbA1eJqM9ChRKRCUZv+C9qZVCKqTSILaaQDliOfle6DojmVSTyt6b+kncpP4MpHlZqbVw+rwDOWVOIC/6eXmv5L2qncpJ8/hNuQ0hxe0JZHeo+vGSm9/fKV1BgYwfhKk0hE4J5QpRnhmhGiQQxukJ3VJ5GGwPuOoj6JVFjq03vNCJFLRPlJZCENf8B6dK7c3XkxpzKJJj9DV40w+Qn8+6jyc/NwYRV4ipJKXOAA1fIzdNUIk5v084dwG5Kfwwva8khH7pKvXPS+uHFQPnp5n97td8krAYPdgaggvIUueSXxAiM+Spe8EqIRQQTgDXbJFy4Ch2oCYHuhQJUOdckrgfZ1J7VLXokRbCbcVUsq0UkaBwH75U0xS3z1cCXEOG3yRTHLnP399/XAwRg4cpu8Fi0YA6Vt8vV1m7z37cIHetRgIBQp5xu7Os9KY2a58xTrSI8djGXyPvm0LvMq9cwSHusBGyFgeJ9YIx5sgfUAL/SAwUimTy+s2zAu0Cd60GBUG7FRXosUjG2SRvn6ulHe6y5O9Ygl8U6zIdauopP8jQt3q8bN6ZTPqsaYapY6wZ7pwYJxT9wqXx9sQfXALnVg97dkUnlb5RsZT5Rg/JIJkYjgSA3NkCOUTIgGMbhB8LTUReOQSkNwYihITv0lEyKV6CUTIpeIJRMiC+mRLbAeZtY43ficSmQvKiZMfgL3Lsr7hiomm5dQq8DTtlTiAv+nT2kCFRMmN+nHD+E2VDEZXtCWR3qPW8MrX2t4HX7/yGEMjGB09ckkInBPqPoctzWcSd7g5HdVmkwaAk87htJkUmEpzcJF5R6VSjyhyWQhjXTAcqRmVpUeqcmkEk1qBnrDqfwEvnxMqVknV8qk9j5KecQlLnCAaqkZ6A2ncpN+ABFuA1ITWNCWR3qP7wSpfL3hdSo1BkYwvtQkEhG4J1Rq7v+dIEyDGtyguHwV3gnylSevnf/p+eTo/LXzv/qrP5qs3loL/2erd1afXF8F8qUvlXmdZ8mpNVz5ytnLd4JsjHxtfM+tII1Z3wjiueqDaWlBgMEVtv+qDyYVisL2X/XBpBJRYRNZSAM8sBxVVsyaxtl2OqdyiSexA1d9UAkKgtioGnvzNGMdeGuTSlzgAvUaO3DVB5Wc9DOIkBsS2cMr2vJI7/GDRV2e5TJGJ7IzqTEwgvFFNpGIwD+JRHbUB4uYBjK4gXDR7KJxSKUhcMe4Ig2c+RKpUBSp98EiJpOIgpTIQhoMgdXIKjOrU6dfn1O5RBOkaTlLnXXI+1x+An8/qh7dPLdYBx7QpBIXOEC1HrWLmrq4nXC5ST+BCLchOTq8oC2PdOSBTGdbbicw8yC9ok/v1gcytYD7TuMzN5CpJV5gxMcYyNRCNCKIALzwQGY6+dzqF90fvG/F+mQ6Wf2g0/lfX7138XcXX7fL9exqkd7rfvYdp1s4VFMFB14E+nVgdFMLFBxywdVpYHRTixEcb9lVdyrRSUZZAPs5bTdXo7v1qU01cDBQjju1qUYLBkrh1Gadb6c2a++biw/0qMFoKZLXjhYlp7GP9LDBWCcf2PRhPdZjNUKs8O6w9jvYAusBXugBg6FLnXmEZjXVoMEwNt6sphopGMwEs5pbJ/FqwEmc6hFLApxmQ/g+dK0aMmdM04fzTI8TjHHSCc1uR2xB9cAudWD3t6ZS+yY0r8r2ME+UYPyaCpFIXwCEFghMmW+hpkI0kMENhOetLhqHVBqCI0VBTuqvqRCpRK6pEJlErKkQWUhPdJHVcLGYU1nsRTWFyU/g6UXp3lA1pdgcvnvf2zziEhe4PnVOE6qmMLlJP3sIt6FqyvCCtjzSe9xBX3uHNY3UGBjB+EKUSETgnkRCdL876IkGNbhBceH6ckv8C73uq3c6Q/26+9+7lw3uL79g2Wt4zzqzZNct9CdfPkxSp/w6pFpIEBhwTRzofCdSoWjiQOc7kUpEUUxkIQ3MwHL4RDGRRTRRHOx5ZxIUhJ1RVfHmMcQ68LwllbjA+alVcbDnnUlO+ulDyA3J4uEVbXmk9/gOk9o7WFpKjYERjC+LiUQE/gmVxSPfYUIkb3DyuIR10Tik0hC4WlxnBs5eiVQoOjNwhwmRSkSdSWQhjXTIcrhYzKks4unMwPUlTH4CNz6qzNy8hFgHnrakEhf4Pr3MDFxfwuQm/ewh3IZU5vCCtjzSe3xPc+2drKykxsAIxleZRCIC94SqTP49zUyDGNwgOytPIg2B9x1FeRKpsJSn755mJpeI0pPIQhr+kPVwsZhTWUSTnoFLmqn8BL59VOm5eQWxDjxrSSUucH5q6Rm4pJnKTfrZQ7gNSc/hBW15pCNPUTYuep2YrIP0TJ/e7U9RKgH3ncZnb4pSSbzAiI8yRamEaEQQAXjr1tqfrX5uRffvrf6lE+BWiv9s9ferf139aLL6pDP3e6v3bdfDVUfv+5PNPXjd4n3Pftf6qybdPkyyWZZk5ezyPcx8/V/JnXs2b7j8pR3kfLb61foXzy7enKy/2O4C27BhsXz9uoPg3lmaJIFuhBvX7XVf/rn/9Pn1lXvdn9oc5cOL71qYHYQ0ufztl1sYOiYvHZx/YX1y3v3cnp7bk/O7h5MiuXH7X/fH76yP1u22f6lrJCm++tU/c+2MQ/XOACd3BFJ/aOhUCbQv5qlDp0qM4JzOrgJdiU4ykwPYL6/T2RWUm+pbCTHO5KmpZ7mvnVYLHBQXmsnTbNY4tcVX9GhBcSGdPL1+L7QOvBeqRg0qDFFKcmNXZ1VVmVlWuLAf6bGDIkE+fpp2Wjgzs8K5oY/1gI0QMLxPrBEPtsB6gBd6wGAk0+dtndtInKBP9KDBqCafQXWnI6/qkYKxTTKDev1eqN9dnOoRS+KdZkN0rqKs85lxWrpV4+YMombdpih8VfMzPVgw7omnUe17oW4XsdSB3d86lCcT/2JeNzKeKMH4dSgiEcFZJXr0EKEORTSIwQ2C5/suGodUGoKjWEFy6q9DEalEr0MRuUSsQxFZSM/CgfUwsyrzZcNEJtFqUU0yc/O7z+Un8O+ixG+oFrV5X7IOPBhKJS5wgPqcJlCLYnKTfv4QbkO1qOEFbXmk97jZvvHNoDbhJ60cxsAIRpefTCIC94TKz3Gb7ZnkDU5+V6nJpCHwtGNITSYVltQsXFTuUanEU5pMFtJIByxHamZZZVxU5lQq0aSmvRYhd/G7z+Un8OVjSs1m875kE3gwlEpc4ADVUjPQcU/lJv0AItwGpCawoC2P9B5fd9L45jqbVGoMjGB8qUkkInBPqNTc/+tOmAY1uEFx+eprVIrbpiTpUnIZ/pBqeEG8wQW3/xYVJhWK4PbfosKkElFwE1lI4z2wHFWSzUp3mXdO5RJPcZt6VpQugve5BAUxbVTJvXltsgm8H0olLnCBesntXdUTLjnpZxAhN6S5h1e05ZHe47uuG9+Ua5NJjYERjK+5iUQE/kmkuaPedc00kMENhGtoF41DKg2BO8YVaeAImEiFoki9d10zmUQUpEQW0mAIrEZWVrM8dUb2OZVLNEGalrPc021A5Sfw96Pq0c1zk03g/VAqcYEDVOtR7zXmJ1xu0k8gwm1Ijg4vaMsjHXfy1f3cUScw8yC9sk/v1idftYD7TuMzN/mqJV5gxMeYfNVCNCKIADzS5Ktt77CnuFcL+P5lh/Hqky9Mrt8jtV83TcNvkk6Y121/9c9WP+u+5Z11K/S6OeVXayjdXrQn2OsHVa9w2+13vSO/ffG9yZrdrzvYb3T8u7/jw3V+c9lhbb98vdc7ni9u2/Vf89x+/QfrPpfLWsRvXVvkUL1FwMEhge4fGIHVAgWHhXBVHxiB1WIEx4R21etKdJKRIMB+Weq5fUaLL8r8qx3czZ2n2ff1wEGJMe78qxotKDGE86/N9curTeDlVTVqUGeIEpMbHcFJ0qSzxrmvj/TQQaUgH39tmjyrPHiP9XiNEC+8S6wND7bAeoAXesBgEFPnbmun4QR9ogcNBrTxpl/VSMGwJph+ba5fYPU7i1M9Ykmo02yIzlFUzSx3fvBaNWzO8Gta1E2TebzEmR4sGPSkw6+NfYrV7SGWOrB7W54yiW/4tSlkPFGC8ctTRCJ9RRBaIPD04RbKU0QDGdxA+BGAi8YhlYbgdFaQpvrLU0QqkctTRCYRy1NEFtLDcWA10sK5GnMqj70oTTH5CXy9KAMcKk1t3u5sAo+xUokLnJ86vfEu6gmXm/TTh3AbKk0NL2jLI72Woo+LrDJVlU7z7FE9TdMnT6bnaZJNH6dlmZ4/Sh4+bK52e1wp6ixOdlLUSI2BEYwvRYlEBO5JJEWvpxO8xa5L3fnCNMKkvZelaZYkp1ax5q+cTdZzBo2x/e++IQWXye5STWZwk+Hi9PaqQw77HVLtJwgMuCoOjBEQqVBUcWCMgEgloiwmspAGZmA58rp09+LOqUziCeOmmWW+IQImQUHoGVUZb57vbAIPslKJCxygXhl7V/WES076CUTIDUnj4RVteaT3946YThrnLmN00riUGgMjGF8aE4kI/BMqjUe+I4ZI3uDkcZHronFIpSFwtbjWDJzAEqlQtGbgjhgilYhak8hCGumA5fC8bTin8oimNEMXxDD5CRz5qEJz84JnE3iSlUpc4P3UQjN0QQyTm/TTh3Ab0pnDC9rySO/vVdidznTugE5nVlJjYATj60wiEYF7QnUm/ypspkEMbpCdtSeRhsD7jqI9iVRY2tN3FTaTS0TxSWQhDX/AenQO3bkccyqRaOozcBM2lZ/AvY+qPjePeDaBV1mpxAX+T60+AzdhU7lJP34ItyH1ObygLY905NlUX3dpHaRX9end/myqEnDfaXz2ZlOVxAuM+CizqUqIRgQRgEeaTX2pDeN/+ndpsr5HcPBd1pd7DSbdEtvbDe3fZb/mk23/QHuvSbMmSY5vvIS6ziqu2zUcnQh5kvx+HniYtV7/9jgPsa5bJD4ceohVuxn6QY4/haoE2pfw1ClUJca+NCdNoSrRSUZzAPvl9SyrXAjnaoRR5lBD77CqgYNyYuQ5VC1aUE5I51Cv32FtAu+wqlGDmkKUhNzY1FmHYNY41dCRHjqoCuRzqGmdJr4JyWM9XiPEC+8Sa8ODLbAe4IUeMBjG9Hla4BVWNWgwpI04h6pFCgY2yRzq9SusfmdxqkcsCXaaDdE5ii4AVs440qphc+ZQsyo12Sx1bt8zPVYw5onHUO0brG4HsdSB3d/CU+odQ21kPFGC8QtPRCKCk0n0oCFC4YloEIMbBM/uXTQOqTQEB6+CvNRfeCJSiV54InKJWHgispCefEPrYarCxWROZbIXlScmP4F/FyV9Q5WnzZOdTeANVipxgQPUZzSByhOTm/Tzh3AbqjwNL2jLI73H/fWpZ/S0SMKvhDmMgRGMLT+pRATuCZWfo/bXU8kbnPyOUpNKQ+BpR5CaVCosqelUNveoVKIpTSoLaaQDliOdmdx5YjCnMommNP0d9lx+Alc+otIskqsXO69+4iJ+xCUu8H9qpenvsOdyk37+EG5hpYksaMsjvb9PsHZK0/mx7pRmKjUGRjC+0iQSEbgnVGnu/ROsVIMa3KC4et2jxiOXRQ+pFhUEElxIey9FoVKhCGnvpShUKhGFNJGFNJADy1Els8J9d9CcSiWekvY/rcolKIhVo0rpdKO8/E+rcokLPKBeSvufVuWSk34EEXJDWnp4RVse6T2+uzr1TKt2zKTGwAjG19JEIgL/JNLSMe+uphrI4AbCtbGLxiGVhsAd44I0cLJLpEIRpL67q6lMIupRIgtpMARWIytnVe3s2pxTqUTTo/7rq7n8BO5+VDmabcSL/2VVLnGB/1PLUf/Lqlxu0g8gwm1IjQ4vaMsjHXl61dcVkAfp1X16tz29qgbcdxqftelVNfECIz7C9KoaohFBBOCxplc/6b7NqvwPfzfLKptlVW8NcAhIIPfDs6xqoODgDy7m/bOsaozgyM+uMl2JTjLeA9jPdxKsRBdvjtUZ+O7rgYPCYtQ5Vj1aUFjI5lg7OJs51u6n3jlWPWpQXYjSkb65yySpZ+4Cx5EeOSgP5GOseZ4mM/fTg8d6uEYIF94j1oQHW2A9wAs9YDCAqfO1wBSrHjQYzEabYtUjBUMaPsV67SpeDbiKUz1iSZjTbIjOTZQz4ywotWrUnCHWoinLWeH8xJ3poYLxTjjDavfFFlQP7FIHdn/LUZlnhrW46hyGeaIE45ejiET6YiC0QOBxwy2Uo4gGMriB8JzfReOQSkNwHCvIT/3lKCKVyOUoIpOI5SgiC+lpOLAaxcxXiyLy2ItaFJOfwNeLkr+hWlSxKV34n1LlEhc4P3VuE6pFMblJP30It6Fa1PCCtjzSezxlkHnnWY3UGBjB+FKUSETgnkRSdL+nDIgGNbhBd5auRBoC741L10BrP5EKRboGWvuJVCJqVyILafREliOb1U51N6cyiaZeg539TIKC+DCqfDUbteN/75RLXOAA1fI12NnPJCf9BCLkhvTr8Iq2PNJ7fB9L5p2SLaXGwAjG169EIgL/hOrXke9jIZI3OPmdtSaRhsDV4lozcExKpELRmoH7WIhUImpNIgtppIOWw30x3pxKJJ7UDFzHwuQn8OSjKs1yo0v8D55yiQvcn15pBq5jYXKTfvwQbkNCc3hBWx7pPb53OvOOkFZSY2AE4wtNIhGBe0KFJv3eaapBDG6QncUnkYbA+44iPolUWOLTc+80lUtE9UlkIQ1/0HqkiXM95lQm0eSn/95pLj+Bfx9VflYbteJ/8ZRLXOAA1fLTf+80l5v084dwG5Kfwwva8kh3//eHa9l19XG1svIPQjpz5CFS31FmHeBbpabPN9IQaZZ4h0iVgPtehDNE+snqA1sDX59Svnn5Gx/ao8r1cOjEFt1/88IZ5nqI9LnVltvvWr1v5xD/YfX3q7evukPFg6jvdVCSO9nqo8z+Bb7K7l21JQvMkqNMpSohGhFEJbxDNby+Y999MvIjZ6fNl9UI+4KVOhKpxNgXoqSRSCU6yawIYD+n7eZqdFFGIrsExQn7vh42GCTlA5FpaYwH7lf0cMEoKZ2IrK8nIv0ve+pRg6FSJLbRvXGkhw3GJfk4pA/rsR6rEWKFd4e138EWWA/wQg8YDFnqPCRNitIjUk/0qMEwJhuGDLiKV/VQwWgmmYasr6ch/W966hFLIpxmS/g+dq0aMmcU0ofzTI8TDHPiOcj6YAuqB3apA2vRPsqaPMvSh9PHTf5oWhRZMa2zJJk+SR82zcMqLasnVxHFm+sGsn91vuudg2xkPFGCrqw4wEuSGbuIvEIlIjhzQzNmsHknKdx31Vy3l7uscZdqDYNbY+eUkkhDcJ4oSD39BRUiFVJBJTMuKveoVCLWU4gspOe5yHK4WMypLKLVUopur1Uufve5/AR+XZTeDdVSms3Ru/8NTy5xge9T5zDeRT3hcpN+9hBuQ7WU4QVteaT/18uM6VF1/rh+Ok0fnpfTommaqf17p4+7v6DKmvP0/OmtyE7nSewXizT0zJTTGBjB6LKTSUTgnlDZ+RPHfOOzy9rMpmby7MZNjo75xsl0cnPC8eqax8tfXt3c+Pu1f7yRaTuD225XkcqkIXDUApHqq48wmVA0ajpLnCHmHpVKPI3KZCGNk8ByeDQqk0U0jVoXxpMQ3ecSFESBMUVqunktMg08/0klLvB9apHqX9UTLjnppw8hN6BSgRVteaT3uOE89002pqnUGBjB+CqVSETgn1CVym84ZxrE4AbZWXoSaQjcr0B6es9HmVQo2jOZ+frNmVQiak8iC2n0Q5bDxWJOZRFPe/raku9z+Qlc+6jSc/O4Yhp4LpNKXOD79NLT32tO5Sb97CHchpTn8IK2PNKXd2o05w+bJMmn5mGRdyr1vJrWD8/tbGRZZnViisfVk6/egvIsXMbolGcmNQZGML7yJBIRuCdUef7k8i7i6/PQ7T3FnMuJmeYxuHl21qFEGgJfPIoOJVKh6FDfASiRR0QRSmQhDYTAWvhEKJFFNBGalrOmdPG7z+Un8PKjitDNm4pp4JFMKnGB41OLUO+innC5ST97CLchETq8oC2PdORHMn2yMg/Qq4umT+/W5xu1gPtO43fzjVpLFpglx5hv1EI0IogAPJul3pnkk4u/tXc9r369ej6bdGr++erTL9jmiJ9PnS7zUE0AHCcRyFtvhV+JEBwdwVVrYAJSixGcGdlVkSrRSeZDAPt1LtPt5OdqhFGmINOkSGalT0dqkYPRdORBSDVcMJwKByHT66ch08DTkGrUYEwVifAb2zrNq04TOPfHkR46GMTkw5B53jT5rPIMRKrxGiFeeJdYGx5sgfUAL/SAwQimz1Os2zDOWa0TPWowqskGIrOizmbGMxCphgoGN8FAZHr9PKTfXZzqEUsCnmZLWFfRZTrOxKFVw+YMRZqkabr9a1xYz/RYwbAnHYxM7QORbhex1IHd3wpM4RuMTAsZT5Rg/AoMkUhfEoQWCEy1o1dgiOYxuHnw5NRF45BKQ3AQKUhR/RUYIpWoFRgij4gVGCIL6SkwsBZp0clxp06cU6nELMO4nxK8z+UncPWiDHCoDLN5TjANvA9JJS7wfvr0pltUpw454XKTfgARbkNlmOEFbXmk97gLvfDOShqpMTCC8ZUokYjAPaFKNEIXOtEgBjfIztqTSEPgfUfRnkQqFO0Z6EInUokoP4kspNEPWI58ltTOQD6nMommPkOd6Ex+Avc+qvrcPAaYBp53pBIX+D+1+gx1ojO5ST9/CLch9Tm8oC2P9B7f1FF4ZyBLqTEwgvHVJ5GIwD2h6nO/buog2s7gtsOF6gvme6mFavKVJ6+d/+n55Oj8tfO/+qs/2hjwynx37EuZX794fXZtojuTi29fGvNFM14b2P6y+xr7D/ym+8e6L9jYc2LN2f2RTR8+vPiufWq+W7H68ne7H59dJhb2L5i5rH5Itbogrgh0tbftiMiEIqsDF4sQqUSU1UQW0rAOLEeWzhrvqS6RSjxdbe+h8HVFMQkKIteownrz+GEaeM2SSlzgAPXCOnS7CJOc9COIkBtS1sMr2vJI7/HVy4V3xrOSGgMjGF9ZE4kI/BOqrMlXLzOtYXBr4FrZReOQSkPgewXi03+oS6RCUZ/+q5eZVCKqTyILaegDlsPM0ty5HnMqk2jiM3D9MpWfwLePqj03Lx+mgacsqcQF/k+tPQPXL1O5ST9/CLch6Tm8oC2PdOTJTqcj6sRk6L2S2iR9erc/2akE3Hcav5vs1FqywCw5ymSnEqIRQQTgrTuBf7b6uV2T31v9y+rH656Nn3XL9K+rH01Wn3S2f69bug+3XcfvX57tvmP/6OJ79rvWXzVJm1mSdds7K2e23/iT7ttsH/KHs4nw6Hl7+Lw+c84Teyzf/XjxrfUP9WR9avxyM3T3fR/ZrWQbpd+/0+Hp8pPvzib23Do1E98p/qF6FcDhHoFU954TKxH2VTh1PFWJEZzg2VVaK9FJpnUA+zXJLM9dCOdqhFHGU8vu83zVfHhTC2uBg4pg7OlULVxQEkinU6+f6UwDz3SqUYO6QJRI3EgEO3s3s8y5sY/00MFALJ9OTYumaEpPh9ixHrARAoa3iTXiwRZYD/BCDxiMYOpkq8yKWeprodGCBoPamNOpWqhgbJNMp14/1+l3F6d6xJJ4p9kRpsyrYtY4P3mtGjZnOjXLuty28Pi1Mz1YMO6Jx1Ptu51uF7HUgd3f4pHxjqc2Mp4owfjFIyIRwQEjel7ALh4RrWFwa+AJtYvGIZWG4PBUkJH6i0dEKrGLR0QqEYtHRBbSw2tgObJObtW+VJhIJWb1qClc/O5z+QmcuyjpG6oebd56TAOPd1KJCxygOqHxLuoJl5v0A4hwG6oeDS9oyyO9xwOpxjeQmoXeiHIaAyMYXXsyiQjcE6o9+QOpTIMY3CC7yk8mDYH3HUN+MqmQ5KdvIJVJJZ78ZLKQRj9gOVJfy8CcyiSa+my6dMd5FHSfy0/g3sdUn9nmDccs8ConlbjA/6nVZ2AglcpN+vlDuA2oT2BBWx7pPb6Yz/gGUrPQO1FOY2AE46tPIhGBe0LVZ+yL+ZjmMbh5dtaiRBoCXzyKFiVSoWhRZ//rPSqPiEKUyEIaCIG1KPNslnuuRmFSiaZE03KW+5Qok5/A1Y+qRDdvOmaBRzqpxAXeT61EvbctnnC5ST+ACLchJTq8oC2P9FqJPq0fP6zz84fToqg71fr4YTJ9+LQupk2WlU+KLK/T5Pyrt6BEC5cxOiWaSY2BEYyvRIlEBO4JVaJvv3gDir+j3t6W0uu5drZY+689YdrF4HbZWYISaQicsECC+vrDmUwoCjSdJU5NcI9KJaIIJbKQxkBgOZqqc+fOazbmVCrRRGhhUs8zKfe5BAVuflQVunnUMQu80kklLnCAahXqX9UTLjnpRxAhNyRDh1e05ZHu/u8P71yqrz8IycyRhzqdLqkTmHmAZpWWfZrxhjqd8fkVNeC+9/i3O9RpZweRoU6tJQvMkmMMdWohGhFEJbxDNTxwVmQMNatECA6GiFSqb9pRixGcCNlVfirRSaY/APs5bTdXo4sy6Zh4Bgfv62GDQVI+55hVtX/OUQ0XjJLCOcfs+hXOLPAKpxo1GCpFIhvdG0d62GBcks84+rAe67EaIVZ4d1j7HWyB9QAv9IDBkKXOP7KkLGaNryNDixoMY8L5Rr+reFUPFYxmgvnG7Pr1Tb+bONUjlkQ4zZbwfexaNWTObKMP55keJxjmpGONmX110+0aljqwFi3Whm75eHPdQNKvznd9Y41ZIeOJEnRlxQFekszYReQVKpG+BAgtEJgxk8camdYwuDV2TimJNATniILU09/LQ6RCqaT4xxqZVCJWUogspMe4yHK4WMypLOIVUfz3YVL5Cfy6KL0bqqFsXmTMAk9sUokLfJ86hwnch0nlJv3sIdyGSijDC9rySK9lZ/eFTx/XRTEty8pMi8o00/PHVTo1SVE/Pn9aJlVefPUWZKfzJLaTnUZqDIxgfNlJJCJwT6jsdD1y9NzWTF68N/FwTWbyHxbL08ndxYPF6dUo43+4O2nyy5+WSfL79n9pEmjmIZrG4KbZWYMSaQj8sECDessfRCYUCZq63cc9KpOICpTIQhoFgdXwKVAii2gKNEuy1JPv3OcyFDj5UTXo5l3GLPDQJpW4wPepNWha1sUs952jM9lJP38IuyEVOrykLY/0Ht+rUXonG0upMTCC8VUokYjAQaEqNMK9GkSDGNwgO2tPIg2B/xVoT//5J5EKRXwG7tUgUomoPokspNEPWQ4XizmVRTT1GXjkncpP4NpH1Z6blwuzwFuUVOIC36fWnqE7NZjcpJ89hNuQ8hxe0JZHeq08HzaPzXmR19PsPG2mRVk/nT40duqx7FTq4/Tx48xcuda4yrNwGaNTnpXUGBjB+MqTSETgnlDl+Xb/Ko3Nsy6/vZKVhGs1iBYyuIV2lqJEGgJ3PIoUJVKhSFH/OSiRSUQlSmQhjYbAaviUKJFFNCWalrPGORt1n8tP4OpHVaKbhwyzwMuUVOIC16dWot5FPeFyk372EG5DSnR4QVse6cgvU1Yuep22rAP0apP26d3+EKMScN9p/G6IUWvJArPkKEOMSohGBFEJ71ANr+/HiUOMSoR9ZUodYlRiBMc+dtWbSnSSEQ/Afj4dqUR320OMWthgkBx7iFELF4yS0iHG68cas8BjjWrUYKgUaWt0bxzpYYNxadQhRi1WI8QK7w5rv4MtsB7ghR4wGLLUaUeWmGJW+Y7AtajBMDbmEKMWKhjNJEOM1480+t3EqR6xJMJptkRgiFEJOfoQoxYnGObEQ4z2bUa3a1jqwO5vNaXyDjE2Mp4owfjVFCIRwREbmjHfRjWFaCGDW2jnNJNIQ3CkKEhH/dUUIpXI1RQik74WCDDZNbslspCe6AKr4cuCiSz2oprC5Cdw9aKMb6iasnnYLwu81EglLnB96rQmVE1hcpN+9hBuQ9WU4QVteaT3uKO88s01Xs0aCIyBEYyuRJlEBO4JVaL8jnKmQQxukF2FJ5OGwPuOITyZVCjC099RzqQST3kyWUijH7IcLhZzKotoyjPQUU7lJ3DtYyrPfPOoXx54pZFKXOD71Moz0FFO5Sb97CHcBpQnsKAtj/Qe36hR+WYZ8/BDQQ5jYATjK08iEYF7QpVnzBs1mKYxuGl21qBEGgI/LNCgvl4cJhOKBPWefTKZRFSgRBbSKAishk+BEllEU6DBGzWoDAVOflQNunnOLw+8z0glLvB9ag2adij8KpTJTvr5Q9gNqdDhJW15pPf4OuHKN9eYZ1JjYATjq1AiEYGDQlUo+TphpjUMbo2dhSeRhsD5CoSn//CTSIWiPP3XCTOpRJSeRBbS0Icsh4vFnMoimvQMXCdM5Sfw66MKz80DfnngSUYqcYHvUwvPwHXCVG7Szx7CbUh2Di9oyyMdeYjR2braCck8SC/r07v1IUYt4L7T+N0Qo9aSBWbJMYYYtRCNCKIS3qEaHjgRItCv3oNTJUJw+gOXpYEhRi1GcOxjV72pRCcZ8QDs59ORSnS3PMSohg0GyZGHGNVwwSgpHGLMr19izAMvMapRg6FSpK3RvXGkhw3GpTGHGNVYjRArvDus/Q62wHqAF3rAYMhSpx1p0ySzqnChPtGjBsPYiEOMaqhgNBMMMebXLzH63cSpHrEkwmm2hH+IUQs59hCjGicY5qRDjLl9idHtGpY6sPtbOql9Q4x5IeOJEoxfOiES6UuA0AKBGTO7dEK0hsGtsXNKSaQhOD4UpJ7+0gmRSuzSCZFKxNIJkYX0+BZZDheLOZXFXpROmPwEfl2U3g2VTjYP9+WBlxipxAW+T53DhEonTG7Szx7Cbah0MrygLY/0HveN196JRSM1BkYwvuwkEhG4J1R2Ru0bJ5rG4KbZWYMSaQj8sECDessfRCYUCervGycyiahAiSykURBYDZ8CJbKIpkDDfeNMhgInP6oG3TzblwdeYqQSF/g+tQZNyyybGV/fOJOd9POHsBtSocNL2vJI7/G9GbV3erGUGgMjGF+FEokIHBSqQiPcm0E0iMENsrP2JNIQ+F+B9vSffxKpUMRn4N4MIpWI6pPIQhr9kOVwsZhTWURTn6F7M5j8BK59VO25ebgvD7zESCUu8H1q7Rm6N4PJTfrZQ7gNKc/hBW15pPf47uDaO7FYSY2BEYyvPIlEBO4JVZ63cHcw00IGt9DOUpRIQ+COR5GiRCoUKeo/ByUyiahEiSyk0RBYDZ8SJbKIpkQDdwdT+Qlc/ahKdPNwXx54iZFKXOD61Eo0cHcwlZv0s4dwG1Kiwwva8khHHmJsXPQ6bVkH6eV9erc/xKgE3Hcavxti1FqywCw5yhCjEqIRQVTCO1TD6/tx4hCjEmFfmVKHGJUYwbGPXfWmEp1kxAOwn09HKtHd9hCjFjYYJMceYtTCBaOkdIjx+iXGPPASoxo1GCpF2hrdG0d62GBcGnWIUYvVCLHCu8Pa72ALrAd4oQcMhix12pEllZkVvsRDixoMY2MOMWqhgtFMMsR4/RKj302c6hFLIpxmSwSGGJWQow8xanGCYU48xGhfYnS7hqUO7P5WUxrvEGMj44kSjF9NIRIRHLGhGfNtVFOIFjK4hXZOM4k0BEeKgnTUX00hUolcTSEy6WuBAJNds1siC+mJLrAaviyYyGIvqilMfgJXL8r4hqopm4f78sBLjFTiAtenTmtC1RQmN+lnD+E2VE0ZXtCWR3qPO8ob31xjkUiNgRGMrkSZRATuCVWi/I5ypkEMbpBdhSeThsD7jiE8mVQowtPfUc6kEk95MllIox+yHC4WcyqLaMoz0FFO5Sdw7WMqz2LzcF8ReImRSlzg+9TKM9BRTuUm/ewh3AaUJ7CgLY/0Ht+o0fhmGYvwg0AOY2AE4ytPIhGBe0KVZ8wbNZimMbhpdtagRBoCPyzQoL5eHCYTigT1nn0ymURUoEQW0igIrIZPgRJZRFOgwRs1qAwFTn5UDbp5tq8IvMRIJS7wfWoNmpZNp0Z8KpTJTvr5Q9gNqdDhJW15pPf4OuHGN9dYZFJjYATjq1AiEYGDQlUo+TphpjUMbo2dhSeRhsD5CoSn//CTSIWiPP3XCTOpRJSeRBbS0Icsh4vFnMoimvQMXCdM5Sfw66MKz83DfUXgJUYqcYHvUwvPwHXCVG7Szx7CbUh2Di9oyyMdd4ixdDqiTkjmQXpFn96tDzFqAfedxu+GGLWWLDBLjjHEqIVoRBCV8A7V8MCJEIF+9R6cKhGC0x+4LA0MMWoxgmMfu+pNJTrJiAdgP5+OVKK75SFGNWwwSI48xKiGC0ZJ4RBjcf0SYxF4iVGNGgyVIm2N7o0jPWwwLo05xKjGaoRY4d1h7XewBdYDvNADBkOWOu3oBHIyq51R7ESPGgxjIw4xqqGC0UwwxFhcv8TodxOnesSSCKfZEv4hRi3k2EOMapxgmJMOMRb2JUa3a1jqwO5t6aRMfEOMRSHjiRKMXzohEulLgNACgRkzu3RCtIbBrbFzSkmkITg+FKSe/tIJkUrs0gmRSsTSCZGF9PgWWQ4XizmVxV6UTpj8BH5dlN4NlU42D/cVgZcYqcQFvk+dw4RKJ0xu0s8ewm2odDK8oC2P9P72jZeeukUnO43UGBjB+LKTSETgnlDZGbVvnGgag5tmZw1KpCHwwwIN6i1/EJlQJKi/b5zIJKICJbKQRkFgNXwKlMgimgIN940zGQqc/KgadPNsXxF4iZFKXOD71Bo0LfNk1vj6xpnspJ8/hN2QCh1e0pZHen/vzehUaO4yRqdCS6kxMILxVSiRiMBBoSo0wr0ZRIMY3CA7a08iDYH/FWhP//knkQpFfAbuzSBSiag+iSyk0Q9ZDheLOZVFNPUZujeDyU/g2kfVnpuH+4rAS4xU4gLfp9aeoXszmNyknz2E25DyHF7Qlkd6f+8O7pRn4TJGpzwrqTEwgvGVJ5GIwD2hyvMW7g5mWsjgFtpZihJpCNzxKFKUSIUiRf3noEQmEZUokYU0GgKr4VOiRBbRlGjg7mAqP4GrH1WJbh7uKwIvMVKJC1yfWokG7g6mcpN+9hBuQ0p0eEFbHunIQ4y+ls46SM/06d3+EKMScN9p/G6IUWvJArPkKEOMSohGBFEJ71ANr+/HiUOMSoR9ZUodYlRiBMc+dtWbSnSSEQ/Afj4dqUR320OMWthgkBx7iFELF4yS0iHG65cYi8BLjGrUYKgUaWt0bxzpYYNxadQhRi1WI8QK7w5rv4MtsB7ghR4wGLLUaUd4iFGLGgxjYw4xaqGC0UwyxHj9EqPfTZzqEUsinGZLBIYYlZCjDzFqcYJhTjzEaF9idLuGpQ7s/lZTUu8QYyPjiRKMX00hEhEcsaEZ821UU4gWMriFdk4ziTQER4qCdNRfTSFSiVxNITLpa4EAk12zWyIL6YkusBq+LJjIYi+qKUx+AlcvyviGqimbh/uKwEuMVOIC16dOa0LVFCY36WcP4TZUTRle0JZHeo87yj0h5IuFSaTGwAhGV6JMIgL3hCpRfkc50yAGN8iuwpNJQ+B9xxCeTCoU4envKGdSiac8mSyk0Q9ZDheLOZVFNOUZ6Cin8hO49jGVp9k83GcCLzFSiQt8n1p5BjrKqdyknz2E24DyBBa05ZHe4xs1Ut8sowk/COQwBkYwvvIkEhG4J1R5xrxRg2kag5tmZw1KpCHwwwIN6uvFYTKhSFDv2SeTSUQFSmQhjYLAavgUKJFFNAUavFGDylDg5EfVoJtn+0zgJUYqcYHvU2vQ4I0aVHbSzx/CbkiFDi9pyyO9x9cJp765RpNJjYERjK9CiUQEDgpVoeTrhJnWMLg1dhaeRBoC5ysQnv7DTyIVivL0XyfMpBJRehJZSEMfshwuFnMqi2jSM3CdMJWfwK+PKjw3D/eZwEuMVOIC36cWnoHrhKncpJ89hNuQ7Bxe0JZHOvIQo6+QngfplX16tz7EqAXcdxq/G2LUWrLALDnGEKMWohFBBODZvPTOJJ9c/G1n5WerX6+ezyarX3Zr8+kXJt3S/nzq7Jg+VBMAZ0YECtd7tKpECM6H4MI1MOaoxQgOhuyqSJXoJEMgiP2StJjlzgmFuRpjlGHHrCjrWVa4kN/XIwfj6cjzjmq4YEAVzjua60cbTeDRRjVqMKqKZPgNe5skr/JOEzQu8Ed68GAgk089ZnVmzxhnuWf2UY3YCBHDO8Va8WALrAd4oQcMxjF1tpIlZT6rnRvjRI8ajG2y2cciraqZ8cw+qqGCIU4w+2iuH3D0u4xTPWJJ2NNtiSY3XUCpnAGlVQPnTEAWWV6ZKptd3RfeQ3umRwuGP+kcpLGPObrdxFIHdn+rL5lvDtIUMp4owfjVFyKRvjQILRCYdLOrL0RrGNwaeFbqonFIpSE4gRTkpv7qC5FK7OoLkUrE6guRhfQEGFiOzOQz0zhXZE7lshc1GCY/gXcXJX9DNZjNC4Am8KQjlbjAA6qzmlANhslN+glEuA3VYIYXtOWR3uMG9Mw7+mikxsAIxhefRCIC94SKz6gN6ETTGNw0uBJ9wTovFagmdmL08he2XvJs9av1L57Z4pj9Ulu/+mBdJPvk4ut3Jt0ffP3i9dnk3lmaJHcmF99ez5V2f8s7nZT/dfe/d6167/7A/p2/6f6G7h/dGNT+hR9N7qxHUz+8+G63Nt2/M7m08h37h88up1bt3zBzmf2QanZB3BAoZ29Vh8iEIpz9DfNEJhF1M5GFNGojq5GlVZfJOK9fmFPJRBPOl33znltDqAwFsWlU6bx5ttAEXqKkEhe4QLV0Tsu68NRdTrjspB9DhN2QeB5e0pZHeo/vDcm805ul1BgYwfjimUhE4KBQ8Rzh3hCiQQxuEFwyu2gcUmkI/K9AgvoPb4lUKBo0cG8IkUpEEUpkIY1+wHKkJusWxHkONqdyiaZBQ7eHMPkJHPyoCnTzfKEJvEdJJS7wgGoFGro9hMlN+glEuA3pz+EFbXmk9/gG5cw7t1lJjYERjK8/iUQE7gnVn7dwgzLTQga30M6ClEhD4I5HEaREKhRB6j8UJTKJqEeJLKTREFmN8KEokUw0QZqWs9S55e5z+Qk8/qiCdPOKoQk8S0klLvCAakHqXdQTLjfpRxDhNiRIhxe05ZGOPNHpO+Ksg/SqPr3bn+hUAu47jd9NdGotWWCWHGWiUwnRiCAC8AYnOp279VBNoO/piROdSoR9CUud6FRiBMdddhWmSnSS0RbAfrlH/8/VAPdgnFOLHAymY49zauGC0VQ6znn9fKUJPF+pRg2GVJEG79u7qpKkmSW+YU4tdDCGyYc567JuMu8zlmq8RogX3iXWhgdbYD3ACz1gMICp05QsMZ2odaI+0aMGg9qYo5xaqGBsk4xyXj9j6XcXp3rEknin2RJlkVSF52nTVg2bM8iZ5kme1973LNVgwbgnnuO071m6fcRSB3Z/qzG5d46zkfFECcavxhCJCM7m0FT7NqoxRAsZ3EJ4fuqicUilITiLFGSp/moMkUrkagyRSV8UBJjsmvQSWUiPgoHVyKtZUbiYzKlM9qIUw+QncPeiNHCoFLN5AtEE3rSkEhe4P3WOYxfVqUVOuNyknz+E21ApZnhBWx7pPe5Nz32DnWX4mSWHMTCC0dUok4jAPaFqlN+bzjSIwQ2yq/hk0hB43zHEJ5MKRXz6e9OZVOKpTyYLafQDlqPwnFTOqUSiic9AYzqVn8C7jyk+y80riGXgWUsqcYH7U4vPQGM6lZv044dwGxCfwIK2PNJ7fKtI7huMLMOvKzmMgRGMLz6JRATuCRWfMW8VYZrG4KbBZaj8VpEXrxBJynT11s27Qv6z/d/2WpD/31r42+/5G+yOEKYRBVFAIIJ9fUJMJhQN7D2AZTKJKIGJLKQxGFiNwAEsk0k0DRy8IITKUBBmRlXBm1cYy8DDmlTiAv+nVsFph8Kvg5nspJ9BhN2QDh5e0pZHeo+vds59A5pX7yQJjIERjK+DiUQEDgrVweSrnZnWMLg1cOnronFIpSFwvgLx6T+BJVKhqE//1c5MKhHlJ5GFNPQBy1HNfAewRB7RxGfgWmcqP4FnH1V6bl5iLANPa1KJC7yfWnoGrnWmcpN++hBuQ8JzeEFbHunIg5g+KZkH6dV9erc+iKkF3HcavxvE1FqywCw5xiCmFqIRQQTgDQ5i5i4Ch2oC4ByLQON6D1iVCMGZFVy6BgYxtRjBYZVdNakSnWQwBbCfSZwrPFfju/05TDVyMJaOPIephgsGU+EcZnn9rGYZeFZTjRqMqCIJfsMpZHmTmHJWOPOoIz14MIjJJzHTvKmTKvHOYqoRGyFieKdYKx5sgfUAL/SAwRimzlTSpm5mldPpnehRg3FtxFlMNVQwvAlmMcvrZzX9LuNUj1gS8jRbomnqOm88Jb9WjZszjJklTZUmvnBypkcLRj/pNGZpX9V0e4mlDuz+ll4K3zTmVR4N80QJxi+9EIn0lUFogcB8m116IVrD4NbAE1IXjUMqDcHhoyAt9ZdeiFRil16IVCKWXogspIe/wHKkmZk512NOZbIXxRcmP4FvF2V+Q8WXzROMZeBNTSpxgf9TpzSh4guTm/Tzh3AbKr4ML2jLI73H3e+Fd/TSSI2BEYwvPYlEBO4JlZ5Ru9+JpjG4aXAdKu9+n6zetnUze23KS43wSbNuhN+8ptmZef0T++rmC/Ld/aymNajtlN/lXU2m6QWxQ6CdvSUdIhOKdPb3zBOZRFTORBbSyA2sRpl4XgaZU5lEU87hnnkmQ0FwGlU7b15gLAOPalKJC/yfWjunZZZ5zthPuOykn0GE3ZB6Hl7Slkd6jy8uKbyzo6XUGBjB+OqZSETgoFD1HOHiEqJBDG4QXDO7aBxSaQj8r0B/+s9uiVQoAjRwcQmRSkQFSmQhjX7AclTG7cXnVCLRBGjo4hImP4F3H1V+bh5gLAMvalKJC9yfWn6GLi5hcpN+/BBuQ+JzeEFbHuk9vsO58A5sVlJjYATji08iEYF7QsXnLdzhzLSQwS20sxol0hC441HUKJEKRY36j0OJTCKKUSILaTQEViN0HEpkEk2NBu5wpvITuPtR1ejm9cUy8JwmlbjA/anVaOAOZyo36ecP4TakRocXtOWRjjzFaVz0On1ZB+k1fXq3P8WpBNx3Gr+b4tRassAsOcoUpxKiEUEE4A1OcTrj/KGaADgBIxC53pK/EmFfv1KnOJUYwTGXXVWpEp1kpAWwX1a74M3V8PZgiFOLHAylYw9xauGCsVQ6xHn9mGYZeExTjRoMqCIFfiODatI08UzqHemhgxFMPsJZVU0dGODU4jVCvPAusTY82ALrAV7oAYPhS52kZPbhRPes3okeNRjSxhzg1EIFI5tkgPP6MU2/uzjVI5ZEO82WMHVSF7Pc6SpaNWzO/Gaalo130PtMDxaMe+LxTfuYpttHLHVg97cQY7zjm42MJ0owfiGGSERwMocm2rdRiCFayOAWwrNTF41DKg3BSaQgR/UXYohUIhdiiEz6oiDAZNeUl8hCehAMrEbeOXYXkTmVyF7UYZj8BN5elAUO1WE2Ty+Wgbc0qcQF3k+d4oTqMExu0o8fwm2oDjO8oC2P9B63pBvfQGcVftvJYQyMYHQxyiQicE+oGOW3pDMNYnCD7Ko9mTQE3ncM7cmkQtGe/pZ0JpV44pPJQhr9gOXwTOXPqTyiac9ARzqVn8C5j6k9q83Li1XgKU0qcYH3U2vPQEc6lZv004dwG9CewIK2PNJ7fJmIZ5Cm057h95QcxsAIxteeRCIC94Rqz5iXiTBNY3DT4Cp0vMtEavPSZSLdN9h7Qd5YvWM7rdx3iEx2v0KEaXBBxBDoZV8/EZMJRS57j2qZTCKqZSILabwGVsN/VMskEk0uB28QoTIURKRRBfPmicYq8OomlbjA/akFc1o2nXTySWYmO+lHEGE3JJmHl7Tlkd7jq5+Nb4jzqoFNYAyMYHzJTCQicFCoZCZf/cy0hsGtgatkF41DKg2B8xVoT/9ZLZEKRXz6r35mUomoPokspKEPWI7KxWJOZRFNegaufabyE/j1UYXn5onGKvDmJpW4wPephWfg2mcqN+lnD+E2JDuHF7TlkY48renMEDshmYfolUmf3q1Pa2oB953G76Y1tZYsMEuOMa2phWhEEAF4g9Oa7lT9UM0AnHcRSFzv8aoSITjbgivXwLimFiM41LKrJFWikwywAPbLkso9ajBXI7z9iU01cjCcjjyxqYYLxlPhxGZ1/exmFXh2U40aDKoiFX5jDCtN08p3m/KRHjsYxuQjm6Yqqyr3AD7WAzZCwPA+sUY82ALrAV7oAYMxTJ2qpE3T+NtKtKjBuDbizKYaKhjeBDOb1fWjm36HcapHLAl5mi1RpEVq6plxjha2atycoc26NGnpO68704MFQ590aLOyb266ncRSB3Z/Cy+lb2izKmQ8UYLxCy9EIn1ZEFogMN9mF16I1jC4NfCE1EXjkEpDcPgoyEr9hRcildiFFyKViIUXIgvp4S+wHCadVZVzQeZUKntRfWHyEzh3Ud43VH3ZvNFYBR7dpBIXOEB1ShOqvjC5ST+ACLeh6svwgrY80nvcJ196ZzSN1BgYwfjak0hE4J5Q7Rm1T55oGoObBheivj75TqV/5clr551Jjs5fO/+rv/qjyeqttX5/Zhvfrxvkv/SlMq/zLDl9+b3NK7X+wtOb/hc33d3yjf1dX3M80cqCMCHQyd7qDZEJRSb7m+OJTCKqZCILaZAGViMr6plxLsicSiWaSg63xzMZCgLRqDp58xpjFXhgk0pc4ADVOjkt82TW+I7+meykH0KE3ZBSHl7Slkd6j28zKb0TpaXUGBjB+EqZSETgoFClHOE2E6JBDG4QXB+7aBxSaQj8r0CA+g9qiVQoCjRwmwmRSkQJSmQhjX7AcuTpLHG/JTKnUokmQUMXmjD5Cfz7qAJ08yJjFXhik0pc4ADVAjR0oQmTm/QDiHAbkp/DC9rySO/xzc6ldzqzkhoDIxhffhKJCNwTKj9v4WZnpoUMbqGd9SiRhsAdj6JHiVQoetR/IkpkElGOEllIoyGwGsETUSKVaHI0cLczlZ/A348qRzdPMlaBNzapxAX+Ty1HA3c7U7lJP4AItyE5OrygLY905KnNykWvE5h1kF7ap3f7U5tKwH2n8bupTa0lC8ySo0xtKiEaEUQA3vDU5qz7knXa8MnFd7uveO9yLT60TR7rderSBBfHQzXHfjAgznUqEfY1LnWuU4kRHHzZVbkq0UmGXAD72blO40I4VyPcg7lOLXIw4I4916mFC0Zc6Vzn9UucVeAlTjVqMOyKdPrNBu0sNb75vSM9djDQaeY6q7r2TfEd6wEbIWB4n1gjHmyB9QAv9IDBGKZPZoJznVrUYFwbc65TCxUMb5K5zuu3OP0O41SPWBLyNFuiSIvGznU6Ld2qcbPmOss6T/1znVqwYOgTz3XaxzjdTmKpA7u/JRvPDRldRt3IeKIE45dsiEQER3hoRn4bJRuihQxuITyNddE4pNIQHFkKMlV/yYZIJXLJhsikrwoCTHZNfIkspCfGwGpkRePiMafy2It6DZOfwNmL8sChes3m6cYq8BYnlbjA+elTnEC9hslN+ulDuA3Va4YXtOWR3uPu9co351kHH4dyGQMjGF2LMokI3BOqRfnd60yDGNwgu0pPJg2B9x1DejKpUKSnv3udSSWe9mSykEY/YDnyzpm7D3rmVCrR5Gege53KT+Dfx5Sf9eb1xjrwHCeVuMABquVnoHudyk36AUS4DchPYEFbHuk9vmak8g1P1sGHllzGwAjGl59EIgL3hMrPmNeMME1jcNPgQrTXpPNs3cDz2bt4hGl3QeAQKGdfexGTCUU4e89smUwi6mYiC2nYBlbDe2bL5BFNNAdvHaEyFMSlUWXz5gXHOvAoJ5W4wPupZXPw1hEqO+knEGE3JJyHl7Tlkd7ju6Er39hnnUmNgRGML5yJRAQOChXO5LuhmdYwuDVwreyicUilIXC+AunpP7QlUqFoT//d0EwqEcUnkYU09AHLYdJZ7bsbmkklmv4M3A1N5Sdw7qOqz81DjnXgZU4qcYEDVKvPwN3QVG7SDyDCbUh7Di9oyyPd/d8frvVn8dWwuPzzJ4/+4o++9mcOQ6i0pU9W5gGeVVr1efqGPf1oJYrxet7TCfcVNdz+NgsYF9SFb69F3purj+xB6h0r/i4l3/urjy6+tz5W7f7wN2u1+Mye3l28fvE9F6dOAuZfmKuJ3fCKfma7OcV2efS5zs8Vd7ofSvtD7XOFWiaFnIm3a94J/9jCP7bwj33wj/XwjRw+3kffoV9Y9AuLfuFDv9Cjxz8gejdsWbSWRWtZtD4WrZrFjYmLARay7XNmoZ9Z6Gc+6Gd66Lj7F45gdMiXFvnSIl/6kC91yNd756vb+PUHoYA25u0FhW/Uoi6CLG68qB3l8oLCYnbhfUWNt+/2d727YD0YcVX+eimYeULZZF2NurzNwMXsrppZPwwQ7xLQQjQiiEp4h2p44Ail4LDEW6dTIgTHJfEzkMA1AFqM4JzkrocbSnT9eL3jNQBO283V6KJcAZB4Burv62GDIUs+/9/9w97xfzVaMGYJx//rYjv+X3sfT3qgRw1GLlG2gm6NIz3sQggb3ho+rMd6rEaIFd4d1n4HW2A3sw8tYDBiqU+3GpP4zHyiRw1GMdnQv99TvKpHCsYywcz/1ku8GvASp3rEkvim2RG+7dCqIXPG/X04z/Q4wSAnTDPtjtiCuplcasCupXb1+FFu8mpaZomZFo9MNq3T83RalvWTonl4Xj5+fLVVvHnnn56PW6X3ZnNd9mlkNFF+rgw1QEuSpbqIvEIlIqjjoOnrD2+mqOt78N7vXcC3ev+qo3X1g6uWy+f2Ar63bNvm+kK9113muEs1h8HNsXNCSaQhKFKNkXgSmVCK9E6HcY/KI2KFnshCWiAE1sKX7BJZRCvOB5TufS5DgVsX5XZD5fnN+2V14Ek6KnGB5yMlMEx20s8fwm6oQD+8pC2PdMxLmAvvlH4ZYFeXWZ/drZcxlHjBwyBUBzLKGEpmBcZslDKGEqIRQQTgpdvLkF+4CvmH9ipkF/BDNXDwuGgMnalECB4NCfRjoMChxAgeCu2qDZXoJAdAgP18mk+JLkqBI6zltMjBeDZyjUOLFgxo0hpHeV3j8L479kCPGgxrIh2Mngwe6WGDMWvUGocWqxFihXeHtd/BFlgP8EIPGAxapBRBixoMZLIaR5qZwl/k0EIF45mkyFFeFzm8buJUj1gS4zRbIlDkUEKOXuTQ4gSjnLjIUR5sQfXALnVg97bIkXmLHJWMJsovfpGDSERwGoYmt/QiB9EcBjcHnm6u/v7iWx3x92wOf/GmvUTj/YvvrK/VWI9q/mD189X3V/9l9ePVLybrYwB7h8d7lzd03Jms/t+rH3U56k9W3592//lR95PL+/b+cfX/sUObH1xOclq7Tv7DJO0SxPVVHO93f/CNtZE/vPgbe5v0J+sxgL/u/ub3V++u7/aYTuxPur/ik/V1IS+hej7Jtvd6vPxvXLzRrdPllSzZZPWb7pfvXHx79cy1UofUlRKcZo6RXxOZRK3jEHlErOMQWUjPkYG18OX0RBZ7UsdhMhRELlH+Gjz0t5w2h/6BpzSpxAWej5SkMdlJP38Iu+CSniBL2vJIx63j5C52nVaug+zyPrtbr+Mo8YIHXqjUZdRxlMwKjNkodRwlRCOCCMBbP3Dys9XPbRrxe6t/sQq608Y/W/396l9XP1q/JtqtzPvrO/MuH1Z5f7K5Am895tp91+Wbo2kzS7JZlmTlbGLzl2na/Teeap/smWxXri94cjiGHFciBE8JBTI7UO5SYgSPB3eV0Ep0kqNAwH55NUsaF8K5GmGcklcHYWbv6LqJ/L4eORj6lSUvZyj9ih4tGPulJa/rVz3rwKueatSgAhClDDd2tamzrJrVTrF1pMcOxnh53StPk6Salc4dcqzHa4R44W1ibXiwBdYDvNADBiOYPq3yu40TPWowqo1Z+9JCBYObpPZ1/ain31+c6hFLAp5mSwR9RavGzSmAFaVJk5m7rnSmxwrGPXERzL7p6fYRSx3YvS2C5d4iWCOjifKLXwQjEhEcJaInA/QiGNEcBjeHIFf/P286TVwqwVnwGGk3kUnUKhiRR8QqGJGF9BQeWItQqk9kEq8SFjwSYDIUhC9RWjtUCdu8aVkHHimlEhd4P1LKxmQn/Qwi7IYqYcNL2vJIX145+oKy9AroUe8cdQa7LxZXTxy4aVZZ0qfpK4mNe+OoE+wrarD9Pbb7faO/WOuuj32XiDbJF+ZqtJEvEW3SO0em7n6oi+zOUZOVHh+nplPI6ciugjy2HI4th2PL4djH4VjPwcg54Cn8+jrRjsLCUlhYCgsfhYWeAv4h0PvZyztFOyqtpdJaKq2PSqumwr5YtMN/ZvGfWfxnPvxnevy4oxceBq1vF+3gLy38pYW/9MFf6uCvt9JXY8Yt35lPkwbh37gTPFLk8vVyaOHiH1s0dv3L+mEUe0zz7o1mgfW5zeXhzeVL2N+yX3h5vDC56vr42EWwi3mpjXlKlrFjXhfpisZenN00XfRLMvuDsT/U3Q+p/WVqf5naP83sL7PS/mB/mef2B/vL3P7SBk1T2F8W9pfG/qmpuh9KG1dL+7eU9g8q+wdV5QuuWrvFCK5dSLXGOrbGOrbGOrbGOrbGOrbGOrbGOrbGOrbGOrbGOrbGOrbGOrbGOrbGOrbGOrbGOrbGOrbGOrbGOrbGOrbGOrbGOrbGOvYZ61hvLCM3lsj3LqytFtZWC2urhbXVwtpqYW21sLZaWFstrK0W1lYLa6uFtdXC2mphbbWwtlpYWy2srRbWVgtrq4W11cLaamFttbC2WlhbLXy2WuhthfudneVCJxKszVprs9barLU2a63NWmuz1tqstTZrrc1aa7PW2qy1NmutzVprs9barLU2a63NWmuz1tqstTZrrc1aa7PW2qz12axV24yuSzo1Yg11Zg11Zg11Zg11Zg11Zg11Zg11Zg11Zg11Zg11Zg11Zg11Zg11Zg11Zg11Zg11Zg11Zg11Zg11Zg11Zg11Zg11Zg115jPUmd5QuGJQCaBO9lg7La2dltZOS2unpbXT0tppae20tHZaWjstrZ2W1k5La6eltdPS2mlp7bS0dlpaOy2tnZbWTktrp6W109LaaWnttPTZaamz0wslG2uuSJe5Z75u1E5wZUEW/sInBlaptnxFwVfUeMHeGVRu/bdOV71hyz/2v5uH695dfdz94vV1seXj9WPG39rKq0sNZv+4+9Wnqw/XVbX3Vx9e/N3Vn1x+3Qfrjs91Yemy0tNptt9ePntnf/P9y4LbxdWDxbPJ6r3ue0MPRWvt1ZcgxJ5cLUQjggjA2/bk/o9v/u8TW6abrt5a/fM0vWy0TepZYtaNtne6JZs1tt92e2I0WZf9Plq9s94Nnc4OrffzSy3+0WzSbfd08jlbZ133XNvS3Lrf19YZPz+zpUVbVv3kquC3Lqx+tH4o0Sp5u0M+vnzr+ju97fjx5gnsD9f7ZzpZb6z3X9xQn1yVKt+d2KLt9m/uvv3vLr7bfeFvX96Smx1ovzu9LC1OPrf9Xbv513/bmukaW/cH3V/w5mT9D1zh6H7y0fphdPuaz+XnpDPY9Zd2m/myv/zqJXBrr7/ZkPnm+nnu5xff6bGzdvpZt1o/XXdP/3j1S/uy+Pe7n/6oW823V//Y/dZPVr+YnN1N08ou2Ray9yO3LvK+YWGujfbxVd338mN28a3L/07S1Kx+ZT+Oq4+ybg3fXv3885P/6/Ten5z/+Z9PTl772sy12Q/Vmx1s7xqhUqpFCLZyCSqg/gZlLUawh2vH6qYWXV+d79ignBbGPTMzVyOM0qDc6bNZU7mA39cDB8WVvD+56rxK4ywOf0WPFlRXwv7kJtv2Jzfed/ke6FGDGkt01nPD3HXd5DNTuKAf6aGDcmf4uOXGhzAp8iyfNcYF+FgP2AgBw9vEGvFgC+zm0YMWMBjA1MVuv9c40YMGY5qwPTmpylnj7O18VQ8VDG2C9uStu3g14C5O9Ygl4U6zI0KuolXD5nQnp6YsajNLnYHkTA8WDHvCAxm7Nbagbh6MaMBatA/zh+dpnSbTPC2fTIs0radN8uTh9NGTrHlsHtV598G55OM9M/nT8zHbk7PLJmUXzS8WTS6jifJzna4EaElOWFxEXqESEfR3oUcv9lXYT9bZ4Loz9iObm3U58webNPk/rnOyt1dvOVv971LpGpwufizhonFIpSFoThMknDaz/1WXgX/kIvRlKiFOh+4sMS4q96hU4jXpMllIGwSR5TDZzJTOFZlTuURr003LWeKMufe5/AROXJTbBTs6Laerjs7Ln7iIH3GJC/ygOm/xLuoJl5v0E4hwCy7oCbKgLY/0ZZdT+rR69PhpOU0fZdk0TZ800zp5Uk2TxCSmrOu0MVfaK6rEdG6ATmIWUltg/OJLTCIRgXdCJSZYI0jzZFsBuDNZq9D3V79df1+abOoELoPcpRrE4AbZWYQSaQicr0CEeqseRCYk9emZEGMyiSg+iSykoQ9ZDdN45uDnVCrRtGfWBSrnkeV9Lj+Bdx9VexYbqeJ9efWIS1zg/tTa07uoJ1xu0g8gwm1Iew4vaMsjfXm8WT98bB4/eTI9f/gknRZFcz6ty0cPp+ePq/qxMQ8fP376+KvxtafTa3Xa00htgfGLrz2JRATeCdWe/c6yj1efTF/o3ln3ply10Vz8zeYCBrT/xWWhu1QLGdxCO4tRIg2BNxaI0Q+69MFB5ctUKiQ1alxM7lGZRFSjRBbSYAisRpZWjXtB5lQq0dRons8KJ7/7XH4Cfz+qGt281tkEHmClEhf4P7Ua9S7qCZeb9AOIcBtSo8ML2vJIry8ruLONzZEHEXxnnWWQremzjTSIYLyDCEq8fRey4yDCP9kTynVD+G/XZ5Xv2q7zTc95pxx/s3p3LSc/WT1fd5J/ePHmxbe7n18Pfl5JyHcn6bal2sX4rppxgTEeZZRACdGIIALwRKMEaZLMJp1U/2T10Rcm6SxJ79jBgMb+WObdj3cq++dvrfvf318P9n54OQDQLeBVL/zNOYO/mUxOv/boj/+fX/van9jJFDulYMd9V++sM4vXL74x6f7ZdR+/r1Ndact+qCB2qisRgl19EvXr71RXYgTb+XbVtUp0ktY9wH517lWrSoBRGtVLMzPOrXlfjxuMvfI+dVMW/j51LVow+Er71K+fjm0CT8eqUYMhWKTgb7Yjd07b3SF5pEcOhlJ5m3pRpVU5K50HRMd6vEaIF94k1oYHW2A9wAs9YDB4qXOcuu4iu/PE9UQPGoxnsi71uqhmha9JXYsUjGqSJvXr92P9vuJUj1gS6TQbosrLpJpVzn3cqmFzmtSrpOqCiHFuijM9VjDkiXvU7Tuybgex1IFdo60fVmn2+OH0SVNW0+JxbqbnT+p8Wj188jgv6+RJ1VxtGW86HThf0KbU3h710MtfDpooP1fiHaAlSb5dRF6hEhEc6qFZ+T9c/F2XaF2mYav31i1C/fR7/n97MD2zs9c2X1tPX3+y+tV69tmmdutB63Une6dk7Y+lM7+4SzWMwQ2DZ8YuGodUGoKzSzwptSP3LipfplKh1G6cou8elUfEyg2RhfTgGFgLUxfeVJjIJFrhppnlzoh8n0tP4OJFWd8N2dGr22xe52wCD65SiQt8nzqn8a3pCZea9NOHUAuu5wmyni2P9Fp/FsXDsjhvkmlaV+W0MGk2rYskmxZZWj8qq4ePHtbmq/H1p6+oE3qpxmkLjF98/UkkInBOqP58+6oQ8Mwe8DvLBraRaNM99PfX1YEfbKoDLjPcpZrB4GbYWW0SaQg8Lq42Vx85z4y+TGVCEZvpLHFSuUelElFvEllIIx6wHPWsdD+uOacyiaY3fS/B3+fSE7j0UfVmvdEn3ucEj7jEBd5PrTerJks996eccNlJP4AIuyHJObykLY+01ZwhKTluZ5AzMHQisgmwq8uiz+7WO4OUeMGyJKoBY3YGKRkXGONROoOUEI0IIgBvl84gc9kZlDG6gUy4GUhpPrCeKlHCvmYgJUKweCpSuN5mICVGsGy6q3RVopOUSAH7lenMGdvnaoBRmoHyZpY6A9h9PW4w3I7cDKRFC8ZbaTNQc90M5H3Z7YEeNRh1RTL9xjxGkdazzLk7jvTIwegpbwbKiybtlI7zU3isx2uEeOFNYm14sAXWA7zQAwaDlzqRKYpqZq1yE/SJHjQYz0ZsBtIiBaOapBmouW4G8vqKUz1iSaTTbIisKvN8VjsLsq0aNqcZyGR5VcwyZ+XnTI8VDHniZqDmYAuqB3apA7u3xRjP0xlfNEnoaTgHTZRf7GIMlYjg5A5NxEnFGKoZDG4GPPV10Tik0hAcR0pSUHcxhsokbjGGSiVaMYbKQnoWDCxH57k9dwhRmdx+MYZLT+DSRVleuBjTcbo8ub/6iYv4EZe4wPupc5hQMYbLTvoBRNiFizHIkrY80mvJ+ejp</t>
  </si>
  <si>
    <t>0+zRkyqdPiny6nLE++GjR4+mDx8+edycJ1X35Y+/Gl9yuvt/TBJ6I89pC4xffMlJJCLwT6jkHL3/vHG3n1PtYnC77KxBiTQEXhjXoN72cyoVigh1t59TeURUoEQW0gAIrEWRZzPnic6cyiSaAjUz4zwDus+lJ/DwoyrQdCNX0oACZRIX+D61AvWt6QmXmvTTh1Abkp/D69nySG9uDbpa08i3BhUutp3AzAJsq6zqs43UG1R6eoPUeMEqJaoP/8vq2eo9qw8v3279ZN0e1KnAdefPc/vU7LvbLqDVs4tv2V9f3Tn5+uWvP12/wvOtTia+Z/8Gqxft46hv2Cda17dXfnv991yeaa4fKTbJ+uJKZ6ZwV22YAjPMCC1EaohGBFEJ71AND6xyjqJNlRDBmiauOf09OmqMYDVzVz2pRCepXAL2c9purkYXpUEncPqohQ2GPHl/TpaVHrRf0aMFY56sP6eDs+nP6X7q7c/RowYjn0g3o1vjSA8bjEvy5hwf1mM9ViPECu8Oa7+DLbAe4IUeMBiydkgpcmcd5kQPGQxhsrYcv5t4VY8UDGR4W861i3g14CJO9YglwU2zHXwfuVYNmdOS48N5pscJRjhhO47dEVtQPbBLHViL9jxNi9IUzbRMH5kuka2r6UPzqJo+fVg9Th6ntSnLq63iTVoDWbw2cfW24+Qymig/V3oboCVJcV1EXqESEZycobnvLzaPJ0y6HPV9+4t1v836nYVP13/y1+tXvi5fWrh4o0tybXvOuojyVpfFuoxwl2oEgxth5ySSSENwGIgnm943FKhUKIWQZFY4XcU9KpWItRAiC+lpLLIcLhZzKotodZBy5n4L5j6XnsCbi/K5oTpIvjk39z8kyyUucH3qpMW3pidcatJPHkJtqA4yvJ4tj/RaatZN8dRkJp8+fPz4fFqkpZk2j4ty+ujp0+rJ0yrLHxdXmz2q1HQq6k5qFlJbYPziS00iEYFzQqWmrPP7n2z9xX7t29PcpzKJ/A3Of2eVSaQhcLUClelt+SYyIYnMxH3hyz0ql4gqk8hCGuuQ9XCxmFNZRFOZWZ0Eii5MhgJfPqrQLDbCxP9qLJe4wPuphWZgWU+47KSfP4TdkNYcXtKWRzru/TvGxa5TjybAri79F7tjYCWqEOuxUeLtO41/ez02SsMUmGFG6bFRQjQiiAC89aU771mZvvrQPsE1ye5M8snF39q1Wf169Xzmwn+oxg9WNHHFGmjCUUIEK5i4FA014SgxgrXLXSWmEp2kTgnYLzfO8565Gl+UNhxfbf2+HjYYFUduw9GiBcOitA3HXLfheN8UfaBHDQZHkZq+4RCaJJvVzqh+pEcORi95J06dlHXm78bR4jVCvPAmsTY82ALrAV7oAYOxS51vBLpxtJDBWCbrxsnzxt+No0UKRjRJN4657sbxeopTPWJJlNNsh4CXaNWoOQ05aZYmWe7vytGCBQOeuCvHHGxB9cAudWD3tlTiuby1S3ZLGU2UX/xSCZGI4HgNzZbHL5UQ+RucP55xumgcUmkIDgvxxNNfKiEyiV4qIXKJWCohspAe1ULr4c94iUz2pFzCZCjw56IEb6hcUm7O1r0vtx5xiQs8oDp9CZdLmOykn0GE3VC5ZHhJWx7p/e0CN97WnNBrYU5bYPzi600iEYF/QvUmqQucaASDG2Fn0UmkIXC5AtHp7wInUiGpTm8XOJFKRNFJZCENeMBydP/0LPepTiKVaKoz0ArOpCdw6aNKzmqjT/wvsnKJC/yfWnIGWsGZ1KQfP4TakN4cXs+WR3pzJc6V9yy+GvVKnNLFtlOU4cfAmj7bSO06tfsKn1fUePseZMd2nct+j1+t+3Qub0B8NumU4CdXTTvfstLwsnXHvtr0k9UPLo8ie29l/bD7k3+8Y59s+uHq7cvfy2zTjov6XTX1AqM+SkOOEqIRQQTgbd/N6oz6e6t/Wf3Yvp3V/cbfr/519aPL9qrLbqtPOuVu38F6f7I+QX7H/tHF9+x3XT6xlTazJFs/sTWbrP5bt8TPurX+sPvWyzXfLqhd/MnqN53s/87q+eUfrj663BLvdX/T6gP71198o/vvG5Nu3zxffdr94vK0+s31w1rrCzfXv5xN/v2XzJ3uh9L+UNsf0mT9Y7r+MVv/mPt6ipRLANZlBSrb8/aWGiFYhsXFc6ilSIkRLMDuqoqV6CTFVsB+pvEcVMzVCOM0FRWe55Xu63GDwVveVVR6+wS+okcLRm9pV1F93VXkfX/0gR41GMNFGcCNtowsq6pZ5bvgRwsdjMHytqK8TvI8m9W+viItYCMEDG8Ta8SDLbAe4IUeMBi/1FlS5zTc9b0TPWYwoskaixpTz9wnjq/qkYJxTdJYVF83FnmdxakesSTWafZDntnDnsq4YLdq2JzOIlMlRdPMMl9nkRYsGPTEnUX1wRZUD+xSB3YtcJ/WSfn0cTJ9miVPp8WjspnWj5tm+ujJkyIp86fnSXH1efRm5IEjCm1W7u0samQ0UX6u3D1AS5K/u4i8QiUiOBZEE/sfdtn7G+viziatv5qguZrGsV1GF39z9XTy6h+7PNMmlj9evdX976dXDUcPTqYmnay+7zLIXapBDG4QPJd20Tik0hCcegryUX/Vh0iFVPVxPwR6j0olYtWHyEJ67AwsR92FVme0mlOZRCv6NImH330uP4F7F+V8Q1WfZlMl8L4Ke8QlLvB/6nymrj1J4wmXm/Tzh3AbKvsML2jLI3359mudPG0eFeW0qE0+Laon6fT8UZ5M8yJ5XGVPniZFfvVpjio+PW1GaSK1BcYvuvhkEhF4J1R8/tP2Ta0PbGP7s/UDXF+/FJuXzUSfrlXoN1efdL/93A58r2eOP778EvsVmfn97v/nSZL4C0lMqxjcKrsqUCYNgQfGFah/yppJhaRAnQfo96hM4glQJgtpAARWI63qmXEW+OdUKtEUaFXMcmesus/lJ/DxYyrQdPNyaBp4DJZKXOD/1ArUu6gnXG7SDyDCbUCBAgva8khfPgVrnjxukrqZPnxizLR4+KTu1OrDfJo8zeryPHv88OG5+Wp8BeoMI50CDb1L5rQFxi++AiUSEXgnVIGuO1wuXn+hw6XfrLIZqlw/GLvuXrkasrSnpJ0yfW7vGXpRmV52uKzbY95e/Xj1k+n6xPT7q5+u/mHdpfPLO5M88R3O3aUa0OAG3FmsEmkInDUuVv3HpUwqFLHquavsHpVJRLFKZCGNlcBq1E0285yWMplE06ppNsucWvw+l58gGoyqVTfPjKaBZ2OpxAXuT61VvYt6wuUm/fwh3Ia06vCCtjzSce+wdM49dOozC7Cry7LP7rab4rV4wYY6VDzeRlO8lnqBUR+jKV4L0YggAvA+W03xNpdY5xTfucwhdmuL1y4C2FYo0NW+tngtQrCJUCKXvW3xWoxg++CuQliJTtIqCNgv0BavRRilLT5PZ43zOOa+HjcYvsdti1ejBeO3sC0+vX7zNg28eatGDUZxkei/4ROaJClmlVN/HOmhg1F49LZ4NWAjBAxvE2vEgy2wHuCFHjAYv9SJkSlmqS8x0mIGI9p4bfFqpGBcE7TFp9ev3/qdxakesSTWafZDnmV5OUuccaRVw76Vtng1WDDoSdviU/sMrttBLHVg97YuVPna4tNcRhPlF78uRCQiOAlEU/s9rAsRDWhwAwqy75uJ8s1B8F+sX/P4+trW1o7Pb6TBLmscUq0hOF8VpMH+8hKRSuTyEpFJxPISkYX0eBtYjVB5ichkL8pLTH6CoCLKNIfKS5vXW9PAa7xU4gL3p86isspzI8EJl5v084dwGyovDS9oyyO9v5OglbcZv5DaAuMXX/ISiQi8Eyp5+ZOgTIMY3CC4hHXROKTSEDjfUbQnkQpFe/onQZlUIopPIgtp8AOWIzAJymQSTXwGJkGp/ATufVTxuXnONQ280EslLvB/avEZmASlcpN+/hBuQ+JzeEFbHum4vU3Oz2knJ02Q3Y3Xh2+9t0mJt+8yPou9TUrqBUZ9lN4mJUQjggjAi9Xb1Gn+v1u/rfyu/X77u89Xv+n+98nlEO76IWaovenlOz9d1j1UWxcs+goUs7dpSYkQLPHiQjjUtKTECBZ3d1W4SnSSQi5gv3qWNi6AczXAKD1Lgas81bjBsDxyz5IWLRiXpT1L1w8Ep4EHgtWowegsEvN9cxdFMUudquJIDxyMrfKOJZPluecxj2M9XCOEC28Ra8KDLbAe4IUeMBi61MlO4BpPNWYwmI3Yr6RFCoY0Sb/S9fvAfkdxqkcsCXOa/VAU2Sx3OolWDZrTrVTVJpm523/O9FDBYCfuVbKPA7udw1IHdm8LN7W3V6mU0UT5xS/cEIkITvbQVD1C4YZoEIMbBM+OXTQOqTQEB5eCNNRfuCFSiV24IVKJWLghspAeHAPL0bnyzJf/EpnsReGGyU/g3kW53lDhZvOwbBp4K5hKXOD/1LlMqHDD5Cb9/CHchgo3wwva8kjv7xWetbdrqJLaAuMXX3wSiQi8Eyo+Y13hSbSKwa2yswIl0hB4YFyBBq7wJFIhKVDnwfk9KpOIApTIQhoAgdXIZoWpXEzmVCbRBGjoBk8mP4GLH1WAbl6aTQMvB1OJC9yfWoCGbvBkcpN+/hBuQwJ0eEFbHun9ndSsvTd4ht5pctoC4xdfgBKJCLwTKkD3cFKTaECDG3BnrUqkIXDWuFYNnJYSqVC0qn/EksgkolYlspDGSmQ1sllWOxdkTqUSTayGZiyZ/AThYFSxWm+0jfchziMucYH/U4vV0BWeTG7SDyDCbUisDi9oyyMdt83dWbXp5GcTZFf32d16m7sSL9hIh6rHW2lzV1IvMOqjtLkrIRoRRADeZ67NHby+RGlfsFtQoJm9je5KhH05TG10V2IEuwJ3FblKdJIOQMB+gUZ3JcAoje72ck5n6Livxw0G5pEb3bVowcgsbXRvrhvdva9DPtCjBuOzSM7fqB2UnbxwbuojPXAwuo7d6K6Fa4Rw4S1iTXiwBdYDvNADBkOXOt2xF3M6C0onesxgMBux0V2LFAxpkkb35rrR3esoTvWIJWFOsx+KIp+VxgW6VYO+jUZ3LVQw2Ikb3ZuDLage2KUO7N6Wehpfo/vVBaowTZRf9FIPk4jgbA9N1vev1MM0oMENKMinmZdyMq0hODEVZL/eihGTStyKEZNJvIoRk4X0wBpZjUDFiEllHypGVH6CqCJKMQcqRtnmPdss8EAxlbjA/6lTqMCtnFRu0g8gwm2gYgQsaMsjvb/DnY2vvz4LPYDntAXGL77mJRIReCdU8/KHO5kGMbhBcA3ronFIpSFwvqOITyIVivj0D3cyqURUn0QW0uAHLEdguJPJJJr4DAx3UvkJ3Puo4nPzQG0WeHGYSlzg/9TiMzDcSeUm/fwh3IbE5/CCtjzS3f/94Z3L0PwHIXE5bttS6lzbTldmAZpVnvRpRutbMi68r6jxgnVRVBaO07dkzz3thF8nKT+wp30Xb1x8vfvZ+4MtTForFJgVxmhh0kI0IogAvG0L0//45v9uF+OX006c//M0vexLSupZYtZ9SXe69eg+JtVscrW69oj6w+5XN1KAO92i3TwK/9jmBt/ufv2RXeHuz7otYHOCbh+sf/qu7Y26Wv/u3/rgamz3Y/tucbdLPrXH4ps/37RCfWd9Wv5881e91+0XkyR20PejDtgPNjd6rpOP7p/5cP1l2cS3cQ7VqwJWjwXq29f4pEUI1opxUR1ofNJiBKvEu6plJTpJRRiwX5bmM1O4IM7VEKO0PtXZrHRuzvt63GBwl7c+GevAPK1ParRgcBe2PmXX7xJngXeJ1ajBEC9KDW44haosuu3hbHQ50kMH47K8+SlN6qKqPVOzx3rARggY3ibWiAdbYD3ACz1gMIDp06dsVvjSJy1mMKTJ2p+qMvM4jFf1SMHAJmh/yq7fJfY7i1M9Ykmw0+yHtDKNmVVOQ7dq2JwGqLTMqrSaFc4znTM9WDDoSVugMvsusdtBLHVg1woXyt4tH2/GHji6UGft3h6oXMYTJejK7QO8JPm9i8grVCKCA0M08Y9QDyIaxOAGwRNsF41DKg3BeaggI/XXg4hUYteDiFQi1oOILKTn0cBy5J3iyp1+fE6lshcFISY/gX8XZX1DBaHNk7JZ4I1gKnGBA9RnNIGCEJOb9AOIcBsqCA0vaMsjfSk/z8/rh/nDZlqVeTEtkqfN9Nw86n5IsvTRk9w8rTY5d1z56ZTZnfwsxMaACMaXn0QiAveEys/gdZ9X6vLf5auPJpcXe158KzPeasBdKnmDk99ZahJpCDwtLjX9t3oyqZCkZu5ico/KJKLSJLKQBjpgNcpilrhrF3MqlWhKM3CtJ5WfwJWPqjQ378dmgQeBqcQF/k+tNAPXelK5ST+ACLchpTm8oC2P9FppmrT75eMin+bNk3Ra5GU5PW8eN9Ps4ZP8cZEmj7pfffUWlKYzjnRK00iNgRGMrzSJRATuCVWaN4c9e80tnjHEu1SiBie6s6ok0hB4VVxVBg4wiVQoqtIZDe5ReUTUlEQW0pAGrEWRVbPEebo3p1KJpimzfJY72/Xvc/kJnPaomtJsJIj3/cwjLnGB91NrSu+innC5ST+ACLchTTm8oC2PdNzbN1NfObwM0KvLpk/v1tvYlXj7PuMz3sautEKBWWGUNnYlRCOCCMATtrE3n5029n++vttE0MiuXBewD1Cgur2N7EqEYNcfLqZDjexKjGC/365CWYlO0tsH2K8x+awqXRDnaohRGtnLxH9YqsUNhveRG9m1aMHwLm1kL68b2b3PQz7QowaDvCgpuGHuyuSJp8B/pIcORmZ5I3tRFyZNPInosR6wEQKGt4k14sEWWA/wQg8YDGDqxKlzGu5Z0RM9ZjCkjdjIrkUKBjZJI3t53cjudRanesSSYKfZD11ymCWzxvm5a9WwOY3sVVZWpfHe5akGCwY9cSN7ebAF1QO71IHd3/pO6m1kr2Q8UYLx6ztEIoKjQjT136G+QyRqcKJ46uyicUilITjhFGSa/voOkUrU+g6RR8T6DpGF9HgZWIu0SaqZ8TUNEbnsRYGHyU/gtUW5XLAeYDlt6gGBt4CpxAXuT52nhAo8TG7STyDCLbigJ8iCtjzSezwdmXrb08NvzTmMgRGMLyqJRATuCRWVEaYjiQYxuEF2Fp9EGgLvO4r4JFKhiM/AdCSRSkT9SWQhjX7AcqRFPkvKwsVlTuUSTX+GxiOZ/AQOflT9uXkNNgs870slLvCAav0ZGo9kcpN+AhFuQ/pzeEFbHunIDUY+RdmE6FU3+qduvcFIiResPaKC8LYbjJRWKDArjNJgpIRoRBABeLIGoy73mqTT1W87hzC1Wv75JLf/vfhb+3bR6tfbFbz43stNQhffc7YJPR9qEhJ0L730oFK/d2no2syZa5UO1asEVmsFOtzbbqRECNZmcXkdajdSYgSrsrvqZiU6SQUWsF9R5/Wsyl0Y52qMUfqNTDVrnFW++3rcYLQfud9IixaM9tJ+o+s3g7PAm8Fq1GDMF+UIN45r6yRLk5n7Ua4jPXYwUssbjrLC1ElVzOrChfhYj9gIEcMbxVrxYAusB3ihBwzGMHUm1bmN0pken+gxg1FtxI4jLVIwtkk6jq5fDva7i1M9Ykm80+yHrGqSpgslxoW7VePmtBzlZV2l3tf4zvRowcAn7jmy7we7XcRSB3Z/y0OZr+coT2Q8UYLRy0NMIoLTQ/Q0gF8eYhrE4AbBs24XjUMqDcHhqCAt9ZaHmFQil4eYVOKVh5gspIfTwHJUmZnVnsszmVT2oTpE5Sfw76LMb6A6lG9efs0DT/lSiQscoDqnCVSHqNykH0CE20B1CFjQlkd6jy/PzHzdSXnwaTmnMSCC8eUnkYjAPaHyc9zLM5nkDU5+Z6lJpCHwtLjU9F+eyaRCkprOY/57VCYRlSaRhTTQAauRFiadlanzbGROJRNNawauz6TyEzjzUbXm5qHXPPByL5W4wAOqtWbg+kwqN+lHEOE2pDWHF7TlkV5rzYdpfV6WzaOpMd03FOf5w2nz8MmjaV3kT54+afLkaf7oq7egNZ2RpNOamdQYGMH4WpNIROCeUK15c7zypbaUZxdvXinO1TvdV3xof+Pq1/+0vgznm93/vr3uiFl/uW2dWX/Nuhdq9fbqx6ufTNeno99f/XT1D+venV/emeSJ7yDuLtWABjfgznqVSEPgrXG9GjgaJVKh6NV05jyoukdlElGvEllIgyWwGh2iZlbZDoibZOZUMtH0qrewep/LTxAQRtWr2UbeeJ+8POISF3hAtV71LuoJl5v0I4hwG9Krwwva8khH7pz3KdA8SC/t07vtznkt3r7P+Gx3zmutUGBWGKNzXgvRiCAC8ISd8/lntnN+4KZOT++8dp3AvkOBEvf1zmsRgl2GEoHt7Z3XYgT7C3eVzkp0kl5CxH5pllWe07C5GmSU5vnczEpP87waNxjwx22eV6MFA76weT7Pt83zufd1xwd61GDYF6UJN/ZG09RJMasrF/YjPXYwWMub502V5EXVSSynzj/WIzZCxPBGsVY82ALrAV7oAYNBTJ1MmWR29VzUzWRKixkMa+M1z6uRgsFN0Dy/dRevBtzFqR6xJOCp9kNZJGXi+eC1atyc5vnaGJOllWfG5kyPFgx80ub5bnNsQfXALnVg97eilHub5wsZT5Rg/IoSkUhfFYQWCDwQ2MOKEtGABjegIFF3XHr6zeucdm2Oz61++LJVPz+5ssrPu//9cvWj1T+ufjzJ1mbpUuKfr95ep/1JaWbrX1zm/Nm6/S+xDWS/8qXFROsJjnEF6bO/kEWkErmQRWQSsZBFZCE9RQdWo/ucJM0s9b2xwWSzF5UsJj9BIBKlqEOVrM07t3ng4WIqcYELVCdfWSe0nSrphMtN+hlEuA1VsoYXtOWR3uMh09zb5W+kxsAIxtfJRCIC94Tq5AhDpkSDGNwguO510Tik0hB431EEKJEKRYAGhkyJVCIqUCILafQDliMt62KWuB+5mVPJRBOgoTFTJj+Bhx9VgG4exc0DrxxTiQtcoFqAhsZMmdykH0GE25AAHV7Qlkc6citV4aLXScoySC/r07v1Viol3r7P+Iy3UimtUGBWGKWVSgnRiCAC8IStVMVscnmm2y3EC2e63bKtV/X5xV93P/uG7ZK6+Nbk8ph3svrv3T/wlvceUN9prdJCYP1XIIK9TUxKhGC1F9e2oSYmJUawzruraFWik9R0AftlZtYkvhYmJcRbb2HS4gYD7cgtTFq0YKCVtjBdvzecB94bVqMGw61Int9IP7Jslvv6l7TAwQgp719K89TUs8z5ITzW4zVCvPAesTY82ALrAV7oAYPRS52/dB7D94iXGjMYz0bsXtIiBaOapHvp+rFhv6c41SOWRDrNfmjSclY6vUSrBs1pXUqbKvd1Gp/psYLhTty4ZF8adnuHpQ7s/hZkCm/jUiXjiRKMX5AhEhEc16Hpd4SCDNEgBjcInua6aBxSaQhOIwW5qL8gQ6QSuyBDpBKxIENkIT0NBpYjn9XupwLmVCZ7UY1h8hO4d1G6Fzy8t5w2h/eBJ4mpxAX+T53NhKoxTG7Szx/CLbigJ8iCtjzSe9w2X3jbgYLv47mMgRGMrz6JRATuCVWfe9g2TzSgwQ24s1ol0hB461HUKpEKRa36+9eJTCKKVSILabAEVqMoZ6V7CHNOpRJNrYaa15n8BOFgVLW6ee82DzxgTCUu8H9qtRq6honJTfoBRLgNqdXhBW15pCP3DhkXvU5/NkF6eZ/erfcOKfH2fcZnvHdIaYUCs8IovUNKiEYEEYAn7B0yu/QO+W5C8nUPKW0E1l8FGtjbPaRECFZbJdLW3z2kxAjWWXcVrUp0kpoqYL9g95AS4q13D2lxg6F25O4hLVow1Eq7h65fD84DrwerUYMBVyTQRd1DWuBgjBy9e0iL1wjxwnvE2vBgC6wHeKEHDEYvdQYTuvtIixmMZyN2D2mRglFN0j10/XCw31Oc6hFLIp1mP6R5knpaclo16ltpH9JiBeOduH3IPhrsdg9LHdj9LeAYX/tQEX7C7gZPlGD0Ag6TiODEDs3A96+AwzSgwQ0oyIz36d4jpvUE56aCnNlbN2JSiVs3YjKJVzdispAeWwOrEaobMansQ92Iyk8QhURp6UDdqNi8hFsEnjamEhf4P3XWFbj0iMpN+gFEuA3UjYAFbXmk97jH3vi6nIrw23sOY2AE44tkIhGBe0JFMr/HnmkQgxsEF70uGodUGgLvO4r6JFKhqE9/jz2TSkT5SWQhjX7AcgR67JlMoqnPQI89lZ/AvY+qPjdv4xaBx46pxAX+T60+Az32VG7Szx/CbUh9Di9oyyMduWvJmSZ2ejIL0iv69G67a0mLt+8zPttdS1orFJgVxuha0kI0IogAPGHXUjmbrP7L+um3591aXTUffXP9QtyzbmX/Zv1G3Lt22dcH3uvOJLvor1+u/0czW4msZ5PJ6lcjvQs3+dz6xbnLJ+A+3/3j3U+7f9verdT9lZ/zXLPkdGeH6mUBS80C2e1rlNIiBAvLuJoONEppMYIl5V1lshKdpHwM2K9xGm+uhhelScpUs8bTJKXGDUb2cZuk1GjByC5skiqybZNU4X2q94EeNRjfRfnADXNnaTpz7+ojPXIwJsu7pApTZYlnfxzr8RohXniTWBsebIH1AC/0gMHQpc6YOpdROtPgEz1mMJiN1yWlRgqGNEGX1NZVvBpwFad6xJIwp9oPadPlXE47t2rUnC6psja1z0Wc6bGCAU/aJdVtjC2oHtilDuz+FoBKb5dULuOJEoxfACISEZwQohl/hAIQ0SAGNwieWbtoHFJpCA5ABZmovwBEpBK7AESkErEARGQhPYAGliPN3ceYcyqRvaj/MPkJvLso3xuq/+SbcoH33eIjLnGB+1NnM6H6D5Ob9OOHcBuq/wwvaMsjfSk+z8/rh/nDZlqVeTEtkqfN9Nw86n5IsvTRk9w8rTb5dlzx6RTZnfgsxMaACMYXn0QiAveEis9/sqWm9bn+B7YKYKXmmxdfvxSbG2357/LVR+ufZubiW7Y/3F89IpI3OPmdhSaRhsDT4kLTlvpcVL5MpUISmrmLyT0qk4g6k8hCGuiA1cgqF405lUY0lVkVnjG++1x+Ajc+qsrcvANbBB72pRIX+D61yvQu6gmXm/TDh3AbUpnDC9rySO/xIGjpjiGdyjRSY2AE46tMIhGBe0JV5h4OghINaHAD7qxUiTQE3hpXqoEjUSIVilL1T2QSmURUqkQW0mCJrEbpjPpzKo9oUjU0jsnkJ4gFo0rVzYuxReAJYCpxgfNTS9XANZ5UbtJPH8JtSKoOL2jLIx25Id6ZM3fiswzSM316t94Qr8Tb9xmf8YZ4pRUKzAqjNMQrIRoRRACesCG++sw1xPvuDvW1xCsXBuwrFKhub0u8EiHYRSgR0/6WeCVGsH9wV5msRCfpFQTs522JV8KL0hIfuDdUjRuM7SO3xGvRgrFd2hJ//epwEXh1WI0ajPCijODG3siSwt8Sr0UORuXRW+K1eI0QL7xJrA0PtsB6gBd6wGDoUudMgYtD1ZjBYDZiS7wWKRjSJC3x188O+13FqR6xJMxp9kNhsnRW+lrilahvpSVeixUMeOKWePvusNs9LHVg97deVHlb4isZT5Rg/HoRkYjgjBDN+fewXkQ0oMENKMjF9+riUKL1BCe1goTZX6YiUolcpiIyiVimIrKQHpQjq+EtUxF57EWZislPEIJESWmwqmE5baoagbeRqcQFzk+dcoVuDWVyk376EG7BBT1BFrTlkd7jodHK27cffnrPYQyMYHyFTCQicE+oQo4wNEo0iMENgiteF41DKg2B9x1FehKpUKRnYGiUSCWi9iSykEY/YDkCQ6NEItHEZ2holMlP4N1HFZ+bl3GLwFPHVOIC96cWn6GhUSY36ccP4TYkPocXtOWR7v7vD1/8uFrx9QchlTly05Tzk9vpyybAt8qzPt9ITVNp4hbEr6gB973Ijl1T/+1Gq9Oz65aoi293//nI/vSq7+ajO73fW30yXX1qH9G9+Gt7fGq/ZN0Is/4r3r1qyOl+6xuT1afdz99fvbc+QPz6upPn/UvpedVdc6M5x/72ZYuW/Z0PL747uzxIzDotartvimTdfnN1oPvuxffs+eT6a3979QX2z9/viK2Pd13LcFe9DAW2DKO0bSkhGhFEAJ6obatquuX6ry/tFXuU7Oite3HDXa30+vzZrmN2ucbdX7VNZOwR/4fdT9+xs8h229ij+k/Xa2zzmg82PVrrE+w3161jzybdT+07zx9e/J1983n9he+v9+Xqw3UJ4HLHPZ9N0mk+ufjbDsez1a9XzycHk6u+Qlsd+NC1Pofq9QFL4IKMwNu9pUQIFrxxoR/q3lJiBEvduyp4JTpJWRuwX2HMrDQuiHM1xCgdXJmpZonvxFcLHFQa8hauNCkrfw+XFi4oNaQ9XNdvPxeBt5/VqEG9IcpYbtg7rdKsmbmfHz3SYweDtKKLqy7Tqp4Z50fxWA/YCAHD+8Qa8WALrAd4oQcMxjB1WpeZclYXLtAnetBgWJP1caVlksyMr5FLCxWMbpJGrusXoP3+4lSPWBLxNDui8xVJ5yvcB4atGjenlavKmqwLJXXuAnumBwtGPnEvl30E2u0jljqwa50LHSxYPt4zhMCpivocwdfLdfUZhnmiBF2nDQFekhMHF5FXqEQEZ5noSQS/UsU0iMENgifcLhqHVBqCo1pBXuqtVDGpRK5UManEq1QxWUiPyoHlKOtZXjhPhOdUKvtQq6LyE/h3UeY3UKsym9d4TeB5ZSpxgQNUJzWBWhWVm/QDiHAbqFUBC9rySF+OEuQPz9M6TaZ5Wj6ZFmlaT5vkycPua7PmsXlU50l1tehx5aenUcqEXvtzGgMjGF9+EokI3BMqP9+2FYR15/uHdqL8I1utuPjrdYVh/azZf7QCc/X26i3nKeZdKl2D091ZXBJpCHyrQFzaEX87dfCRi9CXqYQoEtOZlt6j8oioL4kspOENWItQvYVJJZq+TMtZ4gxE97n8BA58VH25eW/XBB5QphIX+EC1vvQu6gmXm/QDiHAb0pfDC9rySF8eb+b26tMmn9ZJ8XhamPJ8ep48fDLNH2ZJUzx8nFdPrwwTV186z5w7fZlJjYERjK8viUQE7gnVl85Gq2/3+2NcVO9SqRqc6s7akkhD4FcF2tJ/cEmkwlGVvuvymUwi6koiC2lYQ1YjrYty5iy0zalcognLelYZF737XHoCxz2qrsw2MsT7XOgRl7jA/6l1pW9NT7jUpJ8/hNqQrBxez5ZHettif6Wn7H9ittg7/VKnHPMg3xvXrsZqsc98LfZawH0nwmyxf/G+Ets9v3pum5I/WrfUv3n1S2Xv/Eu3nCpa6O0XFneSqy+tgWZ6rcELzOBjNNNrIRoRRACeqJm+TmwH/Mt3sAy00l9eYfOOXTLbGX/xRqi5/gebL1tvnY/X7e8fXLwebp7vvvKdi/9tncE8c4F5frmjvrN6326jyfofej7Ycu9atkP1soH9iYKUwNdjr0UINiNKlL63x16LEexC3FXDK9FJOg4B+2VJ7g4oczXCKC32adN4Gg3v64GDSkPTYl/l3hZ7NVxQaghb7E2+bbE33nc6H+hRg3pDlLDcqGQkZRdQ3Pf0Hemhg5Fb3mGfpXWS554bG4/1gI0QMLxNrBEPtsB6gBd6wGAEUyd1frdxogcNBjVxh33j7bBXQwVjm6DDfusuXg24i1M9Ykm80+yIkKto1bA5DfZ5ViUmmRXOXXGmBwvGPWmDfbc1tqB6YJc6sGt5VtbZo+pxNX2YV8m0KJ88nTaPiofTvMmT5mlzfp4/udrl3hOEwJmK+hTB22BfyHiiBF1nDQFekvMGF5FXqET6miC0QOA5xM0G+y7v+9Hql10W+tPp6if2P+s7PX+y+uW62clF+i6VtMFJ44m2i8YhlYbgLFaQePprUUQqlFpUMsuMi8o9KpWIxSgiC+lhOLAcXfz0tdATiUSrRKVJOiudYuY+l6DAhYtSu6Fa1Oa1XxN4vplKXOD/9GmLd1VPuOSkH0CE3FA1anhFWx7pPW6ib7xN9EZqDIxgfIlJJCLwT6jE3LmJnkjX4HR3FpdEGgLnKhCXQ030REIUielroifyiKgviSyk4Q1Yi1BBhcgknsAM9NAz+Qn896j6cvNErwm8uUwlLnCBen0Z6KFncpN+/hBuQ/JyeEFbHulLeZmYJk3qJ9OyfNR97bkpp01VmumjJiueFI+Sh/XDW7gipPH20JdiY0AE48tLIhGBe0LlpauTyvfgE+uBJ6bJDG6ynSUqkYbAPwskqv/8k0glqjgl8ogoTokspMERWIsiKQsXkTmVSDRtWs0anzRl0hP4/lGlablRMt4nSo+4xAWuTy1NfWt6wqUm/fAh1IaU6fB6tjzSVpqGFOe4XfeZs4Wh05pVgF5dlX16t991rwTc9xm/67pHu+6VBi8wg4/Sda+EaEQQAXiyrvtM2XX/wTrj+LT78a8v3rhjd9uz1W9su/zqw+7HDy7esI3wXfbxw9XbN7vy1+ueJesdsnrX/vn7F99aJzN/bffn+i//1uTqfdZn9qf/vWP01sxl+UO15fuBjNg4r0QI9hgKZHmgcV6JEWwu3FVyK9FJGgkB+2XGO9GqBBinb77uBJWzHnVfDxzUCmP3zWvhgmJB2jdfXffNe9/JfKBHDSoGUYZxIz+sy3qWOrfHkR45GHoVbfNV1SSzytc1r8VrhHjhTWJteLAF1gO80AMGw5c6B7NOoypcoE/0oMGINmbXvBYqGNgkXfPVdde811mc6hFLgp1mR3SOIpsVzn3cqlFzmuaLtKzLTum6sJ7psYIxT9wzXx1sQfXALnVg97bilCXenvlaxhMlGL/iRCQiOHXc5RQhesWJaDKDmwxPsl00Dqk0BMeugozVX3EiUumLgAAVQWrr4nGPyiNixYnIQnroDayFcT9hOqfy2IeCE5OewPWL0sGhgtPmKV4TeFuZSlzg+dTJTqDgxKQm/ewh1IYKTsPr2fJI72+nfeZ5xrgTpo3YGBDB+MKUSETgnVBhunOnPZGuwenuLCqJNASuVSAqhzrtiYSiSksij4jSkshCGt6AtQhUYIhEomnLUKM9k5/AfY8qLpuNGPG+03nEJS7wgGpxGWq0Z3KTfvwQbkPqcnhBWx7p/X2Ls1OXucsYXzRl6GUopzEwgtHVJZOIwD2h6pL/FifTIAY3yK76k0lD4H0F+tN7qMmkQlGe/rc4mVTiiU8mC2n0A5Yjn9W1cz3mVCbR1GfgKU4qP4F7H1N9lpuXG8vAU5xU4gL/p1afgac4qdyknz+E24D6BBa05ZGO3EzvKaOXoZeg6qrq07v1ZnotYLA1DtWD/+dpptcavMAMPkYzvRaiEUEE4Mma6XNlM/22af6Ot2X++iL7beJid+WH3U/fsd9rd5f9qz5dr7zNYz5Yf+e7l7fZX7y5PxfdaxcXbHgUJAq+fn0twn4OwOzX12IE2xp3FfZKdJIWRsB+tSk8GdRcDfHWO/bVwEFBMnLHvhouqEiEHftluu3YL70Paj7QowZliSiPcTQ8m6KcJc4jxSM9djDCy3v2m7Q0STZrnB/FYz1gIwQM7xNrxIMtsB7ghR4wGMPUyV6oaV8NGgxrIzbtq6GC0U3QtL/1F68G/MWpHrEk4ql2RJnkpp6lTqnTqnFz2vbTvCqqLmYXTs92pkcLhj5p4363ObagemCXOrD7W8FKfY37ZSbjiRKMX8EiEhEccaInFhEqWESDGNwgeLruonFIpSE4wRUkpv4KFpFK7AoWkUrEChaRhfQEHViONLNSwBld51Que1HDYvITOHhR7jdUw9o841sGnmWmEhd4QHVaE6phMblJP4EIt6Ea1vCCtjzSe9yfn/r688tcagyMYHz9SSQicE+o/ty1P59J1+B0d1aXRBoC3ypQlwP9+UxCFI3p6c9n8ogoMIkspOENWItgxYVIJZq+DHToU/kJHPio+jLfyBHvO59HXOICH6jWl4EOfSo36QcQ4TakL4cXtOWR3uOLSVJvh34hNgZEML6+JBIRuCdUX+7DxSRMkxncZDtrVCINgX8WaFT/CSiRSlR1SuQRUZ0SWUiDI7IWVeJ+CH5OZRJNnPqvJqHSEzj/UbXp5tHIMvAMKJW4wPeptan/ahIqNemnD6E2JE2H17PlkY7cvu87zDRBenWf3u237ysB933G79r30fZ9pcELzOCjtO8rIRoRRACerH2/6BYuvI+u8gjbob8+RX1v3Tj/YhO8vfj+0/VvvL7ZIc9f+As2TfQvfM1zf7O/y7qHauuCvYcCke7tn1ci7Otvav+8EiPYYbirrlaik3QTIvZLKjMzPsWsxHj7DfRa4KAkGLuBXgsX1ATSBnpz3UDvfU3zgR41KAxEiUTf3p3PT005K53+60iPHYyx8gb6NDVFUuSz0nn50bEesREihjeKteLBFlgP8EIPGIxi6nQr2EGvBQ0GtjE76LVQwfgm6aA31x30XodxqkcsiXmaHZElaZMlHvfcqnGTOuirPE3KLmg7t/CZHi0Y+8Qd9OZgC6oHdqkDu78VpszbQV/KeKIE41eYiEQEh4y7HBpErzARTWZwk+E5tYvGIZWG4JRVkLz6K0xEKlErTEQeEStMRBbSM25gLbq8Ik1mzsRzTuWyDzUmJj2B+xelhkM1ps37vGXgvWUqcYH3Uyc9gRoTk5r084dQG6oxDa9nyyO9x+31ngJPJ04rsTEggvHFKZGIwDuh4nTn9noiXYPT3VlYEmkIXKtAWA611xMJRZWXRB4R5SWRhTS8IWsRLMgQuUSTl6H+eiY/gQcfVV9WGz3ifRH0iEtc4ATV+jLUX8/kJv0EItyGBObwgrY80nt8f0jm7a8PPzblMAZGML7AJBIRuCdUYEa4P4RoEIMbZGcJSqQh8L4CCeo/2yRSoYjPwP0hRCoR9SeRhTT6AcuRlp1P98lPIpVo8jN0fQiTn8C/jyo/N69BloHXPanEBQ5QLT9D14cwuUk/gAi3Ifk5vKAtj3TkHnqfoGyC9Jo+vdvvoVcC7juN3/XQoz30SoMXmMFH6aFXQjQiiAA8WQ99rb4C//31cn588Ubo8vsfbL5svXU+Xl80/8HF692f/Gxzgf0EvL8euqpeuQj9oEZstVci7It1aqu9EiPYirirAleik7QdAvYzxSx3D4XN1RDjdNo3zawuXMDv64GDwmHsTnstXFA5SDvtm+tOe+9zmg/0qEH5IMo3btq7NmZWOWtIR3roYCCWN9qbOqurmXHiPdbjNUK88C6xNjzYAusBXugBgxFMnZL5vcaJHjQY1MZss9dCBWObpM2+uW6z93qLUz1iSbxT7YiAp2jVsDld9nVV5F3+6ey8ONNjBaOeuMe+OdiC6oFd6sCu1VlZZ4+qx9X0YV4l06J88nTaPCoeTvMmT5qnzfl5/uRqk3uPAwLnIeojAV+PfRV+9u8GT5Rg9CoTk4jgFBI9VLhZZeqSuB+tftklbD+ddnl/9591u/xPVr9cdzS5SN+lkjY4aTxrdtE4pNIQHKQK8k5vJYlJhVRJyoyLyj0qlXiVJCYL6UE2sBxpPjO101fPqVSiVZLSJJ2VToVwn0tQ4MRFqd1AKanaPL5bBV5TphIXeEB93uJd1RMuOelHECE3UEsCVrTlkd7jXvnc1ytfhZ98chgDIxhfZBKJCPwTKjJ37ZVn0jU43Z3lJZGGwLkK5OVArzyTEEVkenrlmTwiKkwiC2l4A9YiVFFhUomnMP2t8lR+Agc+qsBMN3LE+w7nEZe4wAfqBaa/VZ7KTfoBRLgN6cvhBW15pPf4opDc1ypfZWJjQATj60siEYF7QvXlPlwUwjSZwU22s0Yl0hD4Z4FG9R+BEqlEVadEHhHVKZGFNDgia5HU5awoXFzmVC7R5Kn/ohAqPYH7H1Wdbt5trAIPcVKJC7yfWp36LwqhUpN+/hBqQ+J0eD1bHunIjfRON9TJzTxEr0769G69kV4LuO8zftdIDzbSaw1eYAYfo5FeC9GIIALwZI30jbqR/sPu6z+4eOPO5qb6QDv9tjnD7soPu5++Y7/X7i77V326Xnk7EfzB+jvftf9MtxffZLXba5cKbFYUaH5fu70WIdiZKJDy/nZ7LUawJXFXma5EJ2k/BOxXd581X/eBEmGcbvvAvfZq4KC6GLnbXg0XlBfCbvsq33bbV96nMR/oUYMaQ5STOHqV7flx5YJ+pIcORmt5t32TFnniGSg/1uM1QrzwLrE2PNgC6wFe6AGDAUydtoUutVeDBmPaiN32aqhgaBN022+9xasBb3GqRywJd6odYZqm8nzyWjVsTrd9mldpYTy74kwPFgx70nb7bmtsQfXALnVg97dSVXjb7QsZT5Rg/EoVkUhfEoQWaIejh+iVKqLJDG4yPDN30Tik0hCc1QqyVn+likglaqWKyCNipYrIQnpSjqxFlRTuA9c5lco+FKqY9ATeX5QUDhWqNq/sVoFXk6nEBc5PnfEEClVMatKPH0JtqFA1vJ4tj/Qed+l7nFanTY3YGBDB+NqUSETgnVBtunOXPpGuwenurCuJNASuVaArh7r0iYSiqksij4jqkshCGt6AtQgVYohMoonLUJM+k5/Af4+qLs1GjXif+jziEhe4QLW6DDXpM7lJP38ItyF5ObygLY/0Ht9nX3ib9EupMTCC8eUlkYjAPaHykn+fPdMgBjfIzgKUSEPgfQUC1H+wSaRCkZ7+++yZVCKqTyILafQDliPNZlXtO9skUokmPwP32VP5Cfz7qPJz87xjFXiuk0pc4ADV8jNwnz2Vm/QDiHAbkp/DC9rySEduwzcuep2grIL00j6922/DVwLuO43fteGjbfhKgxeYwUdpw1dCNCKIADxRG34XPoVt+LaBfrL6zVWr/Ovr37Dd9BffXPfSd9vI9lasG+S75V4v6vqPv7FOU1637Rr2uPWj2SSbJUnluB7f/lOXu/LjizctnBf7+59tu/tdy3CoXoZ+WCO22CsR9uU6tcVeiRHsQ9xVgyvRSXoOAfvl1cx55+xcDTBOh33gPns1cFA4jN1hr4ULKgdph3113WHvfRzzgR41KB9E+caNvgLT2btxbo8jPXIwDssb7DsxW5azyrk/jvV4jRAvvEmsDQ+2wHqAF3rAYPhSZ2Sh6+zVoMGINmaDvRYqGNgkDfbVdYO911mc6hFLgp1mRwQcRatGzemvL9NO6HSy14X1TI8VjHni9vrqYAuqB3apA7tWZtClpJaP9zAgcBqiPhDwttfXMp4owfg1JiIRwRkkeqQw0m32RNIGJ43nzC4ah1QagmNUQc7pryMRqfTDeIAKnpwGbrMnUolYRyKykB5jA8vRzIrKuR5zKpNoZaTgZfZMggIfLsrrhupIm2d0q8C7yFTiAgeoz1pCl9kzyUk/gQi5oULS8Iq2PNJ73CZvvG3yjdQYGMH4GpNIROCfUI25c5s8ka7B6e6sLok0BM5VoC6H2uSJhCga09cmT+QRUWASWUjDG7AWgWIKkUg8fRnokmfyE7jvUeVlsxEj3pc6j7jEBR5QLy8DXfJMbtKPH8JtSF0OL2jLI73HF4QYX5d8HXw3ymkMiGB0dckkInBPqLrchwtCmCYzuMl2VahMGgL/LFCo3vNPJpWY2pTJI542ZbKQBkdgLSpTu3jMqTyiSVP/7SBUegLXP6YyrTdvPtaBVzypxAWeT61M/beDUKlJP3sItQFhCqxnyyPd/d8f/q8vKDKv8vzzJ4/+4o++9mcOQ6iEp+dEsw69JVXlps/T10jvRyuRk9e99E64r6jh9rdZwLigaPyXTv5947LoffG91fuTTgs+s3eFdxrye1c68NPLC8Ivvn7xLdvzvP7y59uuaBfBTgemX5irWd7wkH6auznIdnn0uc7nZXe6Hwr7Q2l/qLsfmsT+YP+gsX/Q2D9ouj8ok8T+kNkfCvtDaX+wf5DaP0jtH6T2D1L7B6n9g8z+QWb/IDP2B/t7eWp/sF+XV90Phf2SIrc/2G8rmu4HY7/D2O8w9jtK+x2l/Y7Sfkdlv6Oy31HZ76jsd1geZW2/w1IoG/sdFn3ZdN9RWeBVktsfSvtD9x2VhVul9k8tviqzP8vtzyyqqrA/K+zPLJbK2J+V9mcWQVXZn1X2Z/bfrWr7M2uwyv5rtbVQndif2X+jtv9Gbf+N2v4btf036rzyxSDttink28bbSeXcK8d2rxzbvXJs98qx3SvHdq8c271ybPfKsd0rx3avHNu9cmz3yrHdK8d2rxzbvXJs98qx3SvHdq8c271ybPfKsd0rx3avHNu9cmz3yrHdK8d2rxzbvXJs98qx3SvHdq8c271ybPfKsd0rx3avHNu9cmz3yrHdK8d2rxzbvXJs98qx3SvHdq8c271ybPfKsd0rx3avHNu9cmz3yrHdK8d2rxzbvXJs98qx3SvHdq8c271ybPfKsd0rx3avHNu9cmz3yrHdK8d2rxzbvXJs98qx3SvHdq8c271ybPfKsd0rx3avHNu9cmz3yrHdK8d2rxzbvXJs98qxb68c6/eKke8VvJOt2yoLu1UWdqss7FZZ2K2ysFtlYbfKwm6Vhd0qC7tVFnarLOxWWditsrBbZWG3ysJulYXdKgu7VRZ2qyzsVlnYrbKwW2Vht8rCbpWF3SoLu1UWdqss7FZZ2K2ysFtlYbfKwm6Vhd0qC7tVFnarLOxWWditsrBbZWG3ysJulYXdKgu7VRZ2qyzsVlnYrbKwW2Vht8rCbpWF3SoLu1UWdqss7FZZ2K2ysFtlYbfKwm6Vhd0qC7tVFnarLOxWWditsrBbZWG3ysJulYXdKgu7VRZ2qyzsVlnYrbKwW2Vht8rCbpWF3SoLu1UWdqss7FZZ+LbKQr9V8KCrl3Z2y7R2y7R2y7R2y7R2y7R2y7R2y7R2y7R2y7R2y7R2y7R2y7R2y7R2y7R2y7R2y7R2y7R2y7R2y7R2y7R2y7R2y7R2y7R2y7R2y7R2y7R2y7R2y7R2y7R2y7R2y7R2y7R2y7R2y7R2y7R2y7R2y7R2y7R2y7R2y7R2y7R2y7R2y7R2y7R2y7R2y7R2y7R2y7R2y7R2y7R2y7R2y7R2y7R2y7R2y7R2y7R2y7R2y7R2y7R2y7R2y7R2y7R2y7R2y7R2y7R2y7R2y7R2y7R2y7R2y7R2y7R2y7R2y7R2y7R2y7R2y7S+LdOqt8yNZt6BLSOLQmd2n5zZfXJm98mZ3Sdndp+c2X1yZvfJmd0nZ3afnNl9cmb3yZndJ2d2n5zZfXJm98mZ3Sdndp+c2X1yZvfJmd0nZ3afnNl9cmb3yZndJ2d2n5zZfXJm98mZ3Sdndp+c2X1yZvfJmd0nZ3afnNl9cmb3yZndJ2d2n5zZfXJm98mZ3Sdndp+c2X1yZvfJmd0nZ3afnNl9cmb3yZndJ2d2n5zZfXJm98mZ3Sdndp+c2X1yZvfJmd0nZ3afnNl9cmb3yZndJ2d2n5zZfXJm98mZ3Sdndp+c2X1yZvfJmd0nZ3afnNl9cmb3yZndJ2d2n5zZfXJm98mZb5+c6fcJniwJe6m7bbK022Rpt8nSbpOl3SZLu02Wdpss7TZZ2m2ytNtkabfJ0m6Tpd0mS7tNlnabLO02WdptsrTbZGm3ydJuk6XdJku7TZZ2myztNlnabbK022Rpt8nSbpOl3SZLu02Wdpss7TZZ2m2ytNtkabfJ0m6Tpd0mS7tNlnabLO02WdptsrTbZGm3ydJuk6XdJku7TZZ2myztNlnabbK022Rpt8nSbpOl3SZLu02Wdpss7TZZ2m2ytNtkabfJ0m6Tpd0mS7tNlnabLO02WdptsrTbZGm3ydJuk6XdJku7TZZ2myztNlnabbK022Rpt8nSbpOlb5ssddvkhZNvu1v+IJRrjzm0nvka1K8u1fCxqLybHQOrzLNnnob6V9R4+0nojiPrb61nfNePZL04UWwHxL9lc2xbfXl/9WH3v99e1WjeWv3D6p9dnO6qOfUzJOJUuBaiEUFUwjtUw+ufYfKmpbUIwdkyQUHGPy2txdgvuHCmpbXo+oJ/x2lpp+3manRRRqUTz+TxfT1sMFhpBqVTH9yv6OGC4Uo4KF1n20Hp2vv67AM9ajBoiY5N0b1xpIcNxqXhYzsU67EeqxFihXeHtd/BFtjN8wstYDBkqUtueeOz8okeNBjFhBPSfk/xqh4qGMwEE9JbL/FqwEuc6hFLApxmR/iM3Kohc8ajfTjP9DjBKCdM5+2O2IK6mVdqwK6l4qO0Lk2ST+umSKbFoyybNsVjM62ePD6vuj9onpRXAcWbcv7p+biNhevrx1w0u8Qzl9FE+bmS0wAtSYLqIvIKlYiguQTNXN/e5KZ2ZmWdlE4uM9SvvPa1P/van//F+WuT1Xv2henJun3wsvnwxRt511+cmeT3szJJfr+yd1i5DHOXahiDG2bn3JJIQ9BDg+eg9tozF5UvU6lwugdnxsXkHpVJxP5BIgtpDxOwGr7Ul8giWvdg58z8STKToMDFi/K8of7BfNNv5n0V94hLXOD71MmMf1VPuOSknz6E3FAH4fCKtjzSMW/g9fcNFgF2dZd89djdejFDibfvM/aqmKHkVGCcRilmKCEaEUQlvEM1PPBkCBeS/mKGEiF4DCTRh/5ihhIjeP6zq/JTopOc9QD28yk6JbrbLmZoYYPBauxihhYuGK6kxYziupjhfaH0gR41GLREIhfdG0d62IUQNrw3AsUMLVYjxArvDmu/gy2wHuCFHjAYstT6P1jM0IIGo9iYxQwtVDCYSYoZxXUxw+slTvWIJQFOsyMCxQwl5OjFDC1OMMqJixnFwRZUD+xSB3Zvixn+Ljojo4nyi1/MIBIRnHShmWvEYgbRMAY3zM65JZGG4EAPz0EDxQwilcjFDCKTiMUMIgvpcSqwGr7Ul8hiP4oZTIICFy/K84aKGZu3j+vAY9ZU4gLfp05mgsUMJjnppw8hN1TMGF7Rlkc6bjEjd7HrNGUZZJf32d16MUOJFzwXQiXhuMUMJacC4zRKMUMJ0YggKuEdquGBJ0O4kPQXM5QIwWMgiT70FzOUGMHzn12VnxKd5KwHsJ9P0SnR3XYxQwsbDFZjFzO0cMFwJS1mlNfFDO+DxA/0qMGgJRK56N440sMG49KoxQwtViPECu8Oa7+DLbAe4IUeMBiy1Po/WMzQggaj2JjFDC1UMJhJihnldTHD6yVO9YglAU6zIwLFDCXk6MUMLU4wyomLGeXBFlQP7FIHdm+LGbm3mFHJaKL84hcziEQEJ11o5hqxmEE0jMENs3NuSaQhONDDc9BAMYNIJXIxg8gkYjGDyEJ6nAqshi/1JbLYj2IGk6DAxYvyvODRt+W0Ofr2Pqd8xCUu8H3qZCZYzGCSk376EHLBFT1BVrTlkY5bzChc7DpNGX6wr+izu/VihhIveC6ESsJxixlKTgXGaZRihhKiEUFUwjtUwwNPhnAh6S9mKBGCx0ASfegvZigxguc/uyo/JTrJWQ9gP5+iU6K77WKGFjYYrMYuZmjhguFKWsyor4sZ3kdxH+hRg0FLJHLRvXGkhw3GpVGLGVqsRogV3h3WfgdbYD3ACz1gMGSp9X+wmKEFDUaxMYsZWqhgMJMUM+rrYobXS5zqEUsCnGZHBIoZSsjRixlanGCUExcz6oMtqB7YpQ7s3hYzCm8xo5HRRPnFL2YQiQhOutDMNWIxg2gYgxtm59ySSENwoIfnoIFiBpFK5GIGkUnEYgaRhfQ4FVgNX+pLZLEfxQwmQYGLF+V5Q8WMzXvbdeABdSpxge9TJzPBYgaTnPTTh5AbKmYMr2jLIx23mGFc7L5omiTIDn6eMlYxQ4sXPBdCJeGoxQwtpwLjNEYxQwvRiCAq4R2q4YEnQ7iQ9BYztAjBYyCJPvQWM7QYwfOfHZWfFp3krAewn0fRadHdcjFDDRsMViMXM9RwwXAlLGY0ybaY0Xifun6gRw0GLZHIRffGkR42GJfGLGaosRohVnh3WPsdbIH1AC/0gMGQpdb/oWKGGjQYxUYsZqihgsFMUMzYeolXA17iVI9YEuA0O8JfzNBCjl3MUOMEo5y0mNHtiC2oHtilDuzeFjM8iVyXeKYymii/6MUMJhHBSReaucYrZjANY3DD7JxbEmkIDvTwHNRfzGBSiVvMYDKJV8xgspAepwKr4Ut9iSz2ophBJShw8aI8b6CY0aRXR9+XP3ERP+ISF/g+dTITKmZQyUk/fQi5gWIGsKItj3TcYoZzqLnTlFmQXdlnd+vFDCVe8FwIlYTjFjOUnAqM0yjFDCVEI4KohHeohgeeDOFC0l/MUCIEj4Ek+tBfzFBiBM9/dlV+SnSSsx7Afj5Fp0R328UMLWwwWI1dzNDCBcOVtJhx/QB4E3gAXI0aDFoikYvujSM9bDAujVrM0GI1Qqzw7rD2O9gC6wFe6AGDIUut/4PFDC1oMIqNWczQQgWDmaSYcf0AuN9LnOoRSwKcZkcEihlKyNGLGVqcYJQTFzPsA+Buz7DUgd3bYkbpLWbkMpoov/jFDCIRwUkXmrlGLGYQDWNww+ycWxJpCA708Bw0UMwgUolczCAyiVjMILKQHqcCq+FLfYks9qOYwSQocPGiPG+omLF5LroJPABOJS7wfepkJljMYJKTfvoQckPFjOEVbXmk4xYzKhe7TlMWQXY3nje/9WKGEm/fZ+xVMUPJqcA4jVLMUEI0IohKeIdqeODJEC4k/cUMJULwGEiiD/3FDCVG8PxnV+WnRCc56wHs51N0SnS3XczQwgaD1djFDC1cMFxJixnXD4A3gQfA1ajBoCUSuejeONLDLoSw4b0RKGZosRohVnh3WPsdbIH1AC/0gMGQpdb/wWKGFjQYxcYsZmihgsFMUsy4fgDc7yVO9YglAU6zIwLFDCXk6MUMLU4wyomLGfYBcLdnWOrA7m0xo/IWM4yMJsovfjGDSERw0oVmrhGLGUTDGNwwO+eWRBqCAz08Bw0UM4hUIhcziEwiFjOILKTHqcBq+FJfIov9KGYwCQpcvCjPGypmbJ6LbgIPgFOJC3yfOpkJFjOY5KSfPoTcUDFjeEVbHum4xQznDa2dpiyD7Oo+u1svZijxgudCqCQct5ih5FRgnEYpZighGhFEJbxDNTzwZAgXkv5ihhIheAwk0Yf+YoYSI3j+s6vyU6KTnPUA9vMpOiW62y5maGGDwWrsYoYWLhiupMWM6wfAm8AD4GrUYNASiVx0bxzpYYNxadRihharEWKFd4e138EWWA/wQg8YDFlq/R9Q/1rIYAwTljJMavylDC1UMJRJShnXz3/7fcSpHrEkvI25H1o15OilDC1OMMaJSxn2+W+3X1jqwO5tKaP2ljLCD1HeoInyi1/KIBIRnHOheWvEUgbRMAY3zM6ZJZGG4DgPz0ADpQwilcilDCKTiKUMIgvpYSqwGr7El8hiP0oZTIICFy/K8oIH35bT5uA78Pw3lbjA96lTmWApg0lO+ulDyAVX9ARZ0ZZHOm4po3Gx6zRl+LG5ps/u1ksZSrzgqRAqCcctZSg5FRinUUoZSohGBFEJ71ANDzwXwoWkv5ShRAgeA0n0ob+UocQInv/sqvyU6CRnPYD9fIpOie62Sxla2GCwGruUoYULhitpKeP6+e8m8Py3GjUYtEQiF90bR3rYYFwatZShxWqEWOHdYe13sAXWA7zQAwZDllr/B9S/FjIYw8YsZWihgqFMUsq4fvzb7yNO9Ygl4W3M/dCqIUcvZWhxgjFOXMqwj3+7/cJSB3ZvSxmNt5TRyGii/OKXMohEBOdcaN4asZRBNIzBDbNzZkmkITjOwzPQQCmDSCVyKYPIJGIpg8hCepgKrIYv8SWy2I9SBpOgwMWLsryhUsbmqegm8Pg3lbjA96lTmWApg0lO+ulDyA2VMoZXtOWRjlvKSJ1r+sXyaq099JqkT++WaxlqvOCxEKoJx6xlqDkVGKcRahlqiEYEUQnvUA0PPBjClaSvlqFGCJ4DSQSir5ahxggeAO0m/dToJIc9gP3ckk6N7nZrGXrYYLQat5ahhwuGK1kto4OzqWV0P/XWMvSowaAlUrno3jjSwwbj0oi1DD1WI8QK7w5rv4MtsB7ghR4wGLLUCYBX/ushgzFsvFqGHioYyvBaxrWPeDXgI071iCXhbcz90KohR65l6HGCMU5Yy7A7YguqB3apA7u3tYwulLuLGWUSfIbyJk+UYOxiBpWI4KQLTVyjFTOohjG4YXZOLYk0BAd6eArqLWZQqUQtZlCZRCtmUFlIj1OB1fBlvkQW+1DM4BIUuHhRmhcuZnScLo++r37iIn7EJS7wfepcJlDM4JKTfvoQcuFiBrKiLY905GKGT1RmQXppn96tFzOUeMFzIVQTjlvMUHIqME6jFDOUEI0IIgDPflLvTPLJxd9eWn/1fDZZ/XL1fPXpFyZf/krVbSAXgUM1AfDsCNea/nKHEiF4VCSRkP5yhxIjeEa0qzhUopOcByH2a3L380RzNcIoJQ//Vfn39cDBqDZ20UMLFwxr0qJHdl308L8SrkcNBjeRGu7buzKmyP2FDy10MIbJCx9pY8q88lc/tICNEDC8TawRD7bAeoAXesBgBFNnDIEXNvSgwaA2Zv1DCxWMbZL6R3Zd//A/F65HLIl3mh0RchWtGjanBpI1eWHMzPgKIVqwYNwTF0Kygy2oHtilDuz+FkJSbyEkl/FECcYvhBCJCE7J0KQ3YiGEaBiDGwZPS100Dqk0BIeBeHIaKIQQqUQuhBCZRCyEEFlIj2KB1cg6kWicCzKnUtmPagiToMDPi/K/oWpIvjk7978eziUucIDq3CZYDWGSk34EEXJD1ZDhFW15pCNXQ5wKulOWRZBe1qd369UQJd6+09iraoiSU4FxGqUaooRoRBABeJfVEHctxJM+HarRgwdJuNr0l0KUCMFTI4mI9JdClBjB46Jd5aESneRoCLCfr/9Fie72yyBa4GA4G7sMooULxjNpGaS4LoP43xfXowajmkgGoz3TR3rYhRA2vDcCsx9arEaIFd4d1n4HW2A9wAs9YDBoqTOEYPVDCxqMY2NWP7RQwXAmqX4U19UP//viesSSEKfZEYHpDyVkTuUjMP2hxQlGOXHRozjYguqBXerA7m/RI/MWPYyMJ0owftGDSERwGIbmthGLHkTDGNwwePbponFIpSE488PT0EDRg0glctGDyCRi0YPIQnriCqyGL/slstiPegeToMDFixK9oXqH2ZyO+x8Y5xIX+D51NhOsdzDJST99CLmhesfwirY80pHrHbmLXicqyyC9vE/v1usdSrzgyRCqCcetdyg5FRinUeodSohGBBGANzT9kfmmP5QEwNMjXGv6Sx5KhOBRkURC+kseSozgGdGu4lCJTnIeBNgvN24NPlcDvP2qhxY4GNTGrnpo4YJRTVr1KK+rHv6HyPWowdgmEsM37J3Xhe/w+EgPHQxh8spHbmrjw3usx2uEeOFdYm14sAXWA7zQAwbjlzpfCFY/tKDBkDZm9UMLFYxskupHeV398D9JrkcsiXaaHRHyFK0aNqcCYrp/N/OPfmixglFPXAUpD7agemCXOrD7WwXJvVWQ4CuZN3miBONXQYhEBEdkaMYbsQpCNIzBDYPnpC4ah1QagpNAPDMNVEGIVCJXQYhMIlZBiCyk57DAaph8ljnXY05lsh+VECZBgZsXJX/Bc3PLaXNu7n+fnEtc4P/UmU2wEsIkJ/0EIuSCK3qCrGjLIx25ElK46HXCMvggXlP06d16JUSJFzwtQnXhuJUQJacC4zRKJUQJ0YggAvACZZDM+ebjoRo7eIiES01/EUSJEDwxkihIfxFEiRE8KtpVGyrRSY6FAPv5Ol+U6G6/AqIFDgazsSsgWrhgNJNWQOrrCoj//XI9ajCmiUQw2i19pIcNhi159SMw96HFaoRY4d1h7XewBdYDvNADBoOWOj8IVj60oME4NmblQwsVDGeSykd9Xfnwv2CuRywJcZodEZj7UELmVD0Ccx9anGCUE1c86oMtqB7YpQ7s/lY8Cm/Fo5HxRAnGr3gQiQiOwtDMNmLFg2gYgxsGzz1dNA6pNAQnfngaGqh4EKlErngQmUSseBBZSM9bgdXwZb9EFvtR7WASFLh4UaI3VO1oNmfj/ifMucQFvk+dzQSrHUxy0k8fQm6o2jG8oi2PdORqh3HR+2J59bS5j57p07vtaocWL3gyhGrCUasdWk4FxmmMaocWohFBBOCl21LHS4UO5+4+VMMGz4xwhektdGgRggdEEuHoLXRoMYInQztKQi06ySkQYL9m5mzInKvx3XqpQw0cjGQjlzrUcMFQJix1pNfPm6eB583VqMGAJlLAN3ZHVRTeaocaORi25NWOpmxKb8FDDdcI4cJ7xJrwYAusB3ihBwwGL3WKECp4qEGD8WzEgocaKhjWBAWP9PqZc7+vONUjloQ61Y7w+4lWjZpT80gL48V6pscKhjxp3SO1r527HcRSB3Z/6x6elK9LUVMZT5Rg9LoHk4jgUAzNcePVPZiGMbhh8CzUReOQSkNw9odnpf66B5NK3LoHk0m8ugeThfTkFVmNYla4iMypRPai9EElKPDyosRvoPSRbp7HTgMPnlOJC9yfOq8JlT6o5KQfQITcQOkDWNGWRzpy6cN5MNfpyixIr+zTu/XShxIveFKEysJxSx9KTgXGaZTShxKiEUEE4IWvvOr2effLt7uV+MDK8ItvrD5YPZvc+8u/+J+fvDY5ee1rf/rkL5788Z9PTr/4YFImaTP53Oqd9TJ9Ml395mq91qr985OpXbFOz9tF7f775uSlv3H1Xqfw39yu/KT79z9cPZ+sl/2Z/ftWv+pw/KT7WfcdF9+wO+KTDuuz7q+w2+S3k+6HT9d/W/fL9d/y/Av2699yet5DtfnBUzBcLPtLOEqE4JGXRAP7SzhKjOBZ167qVolOcq4F2C/3tF7O1QBvv4ajBQ6G5LFrOFq4YEyW1nCuX2tPA6+1q1GDkVkk5W/YO8+axl/E0UIHA7C8iJMXRZH6qzhavEaIF94l1oYHW2A9wAs9YDB+qbOdYBVHCxoMaWNWcbRQwcgmqeJcP9bu9xanesSSaKfZESFP0aphc8o4Ji3L1HthlxorGPXEZRz7VrvbQyx1YPe3jFN6yzi5jCdKMH4Zh0hEcMCH5usRyzhEwxjcMHhG7aJxSKUhOMfEM9NAGYdIJXIZh8gkYhmHyEJ6igyshkk9feNzKpP9qOMwCQrcvCj5G6rjbB72TgNPtVOJC/yfOrMJ1nGY5KSfQITcUB1neEVbHunIdZzKRa8TlkWQXtWnd+t1HCXevtPYqzqOklOBcRqljqOEaEQQAXjhOk7pqOKsftX94vnFNy9V/Fqm96oy7R89tK5k8rmLv169b0ste1nKUa4AeBSGC2Z/KUeJEDz3kuhgfylHiRE88NpV4SrRSQ63APs13v4jJb7br+RogYNBeexKjhYuGJWllZzrB+fTwIPzatRgbBaJ+Ru7oyx94y1HeuSFEDm8PZqi8TXaH+vhGiFceI9YEx5sgfUAL/SAweClznaCdRwtaDCejVnH0UIFw5qkjnP97LzfV5zqEUtCnWpH+P1Eq0bNKeOkReYt9p7psYIhT1zGsa/Pux3EUgd2f8s4lbeMY2Q8UYLxyzhEIoLzPTRdj1jGIRrG4IbBE2oXjUMqDcExJp6VBso4RCqRyzhEJhHLOEQW0kNkZDX8fY1EIvtRxWESFHh5UeI3VMXZPFeeBh6gpxIXuD91XhOs4jDJST+ACLmhKs7wirY80pGrOM5bfDtdWQbp1X16t17FUeIFT4pQWThuFUfJqcA4jVLFUUI0IohKeIdqeOApES4m/SUOJULwSEiiEf0lDiVG8CxoV/WnRCc59wHs57TdXI0uSoEjINS0sMFoNXZ5QwsXDFfS8sb1y/Jp4GV5NWowaIlULro3jvSwwbgkr23431VRYzVCrPDusPY72ALrAV7oAYMhS50ABOS/FjIYw8Ysa2ihgqFMUta4fk/e7yNO9Ygl4W3M/dCqIXNqGv5XVdQ4wRgnrmfYd+TdfmGpA7u/9YzaW88Iv2Z6gydKMH49g0hEcNKFJq4R6xlEwxjcMDunlkQaggM9PAUN1DOIVCLXM4hMItYziCykx6nAavgyXyKL/ShmMAkKXLwozQsefVtOm6PvwBvyVOIC36fOZYLFDCY56acPIRdc0RNkRVse6e7//vDOpfL6g5DEHLmo0bhoduIy9DRhlfsVP4ZWIhpfLmo4D4dfUeMFz4dQbSgvary9+vvV/+HidFfNqcA4jVLUUEI0IohKeIdqeOAJEa4o/UUNJULwQEgiFP1FDSVG8CRoVwmoRCc59QHs55N2SnS3XdTQwgaj1dhFDS1cMFxJixrXj8Wngcfi1ajBoCVSu+jeONLDBuPSqEUNLVYjxArvDmu/gy2wHuCFHjAYstSJQJHW/kRACxqMYsKyht9TvKqHCgYzSVnj+rF4v5c41SOWBDjNjgiUNZSQo5c1tDjBKCcua9jH4t2eYakDa9Gep8WjwjzKp/n5IzMtmjSZ1uXjepqXj4vH6dOH9cP86SUfb84ZSL7Veae3rNHIeKIEXdlpgJckQ3UReYVKRHDmhaauL5U11lnpVaGiSpL/nFfmP5uJi+ddKk+D89w5VyTSEJzU4TlloEpBpMKpUrh43KPyiFijILKQnpICa+FLZIksotUo/CL2PpegwF+LsrahGsXmnfA08PI7lbjA83FSEyY56acPITdUoxhe0ZZHOu7AReZc0y+WV7/vplc3TZ/ebdcmtHjBYx5U4I1am9ByKjBOY9QmtBCNCCIAL3Rt1r//kn385Af22qzLtVi9v12ci+/Z/qK3Vm+v76ayl1d9YO+ssrdd/aZbsO7Xn1x8c331lV2ybrV+apet++/bV//9xZ2Xvmx9AZe9/eri9Yuv2wali+91X/Du5OJNe/fW6rfdX//85W94c9J92Qf2Gq3Vex00exPX33Xf/A17H9f1hum+6b91X/fR5W9cvD5Z/XfLZpJmJrn4Vpl0P5jEdjnNejwub/Hqvu2Dizcub+FaXwJm7/h6fnNPfq77g486aK/bK8XWvVX2Kz68/JqJ/YPuL7Rf3H3359cW/qT7+7/bEbn60k86Et/o/uZL837Umdfka1iu/XOo3j/gSRwu9L3FIy1C8NhNoN/9xSMtRvC8bUdtrkUnOVsD7OfR3Fp0UYpHIS2tBg4KipHLR2q4oKIQlo+yZFs+yryPaj/QowZ1hSgRQQ9dj/SwQekwZvlIjdUIscK7w9rvYAusB3ihBwwGLUqOpgYNxjFh+Sg0FaOGCoYzQflo6yVeDXiJUz1iSYjT7Ah/+UgLOXb5SI0TjHLS8lG3I7agemCXOrB7Wz7KEl/5KAs//XqDJ0owevmISURwHImeLqjLR0yeBueJp/Mdrd9bfd+Vs9o09MPLBNPm7r/ovuqfVj9d/cPqH7uf/b9WP52++G2XF1n/dPXDLk+2KXJWdH7mq3+2vkL7vS7Vfn99b3WXqL9ps97Vb9d/9mIyby+x/qiz+K9Wz6bdT99ZTxn95mrGKJ+sPrrxHfbB1Gfd13/YYfjO+t/ffNnPun/SXoVtR5Xsjdt2Jd9d/0Uds0+6X7y3TqOfrzPn7m+6CebB//j6DzEUky/7vrRL8d/orPncms8eNtjDhMvDhncn6/ORj9emtWcXH1x8u/u6N9enBJfnAR9dH2/ZdXj57MDa8vJqcLtcz236b482frW+K/zdz9/EeO9/+X+89rVH3Rqu/8aPO/7Pun/3dbu13179dJLV3YJVsm+blMnmm77f/dEH9rrz6fp0pTPtpLz4VrFe/19032iPOb7egfyN/cb/tvrZpLiTdd9r7J//N7tIHfZPJw+OJ/nMXHyry5q63/+Hi7+7fBjX7oyr+9Htan265vi8M7Q9DnnT2m31/BKE3YvftGab/Mmf/fkfPX5if/cH6zVZj6u9cPt699MPLKFu5R0f4kPqh1hQQsDPVPzFUyaVmMVTJo94xVMmC2n5BlgL30EOkcVeFE+pBAVqRXRmMVA8</t>
  </si>
  <si>
    <t>zdKrUtvlT1zEj7jEBZ6Pk5gzyUk/fQi5geIpsKItj7Qd8HrBedokKeKgV+bLl7IA3apI+nQjFVM9tx68osYLHnqi6c4/2qrVC4/dfNLJyo8vq3dW1b6zrlOtc4CfrH5wVU59+Wmc7eM1l3/47iSzWrvTahdvupjfVTMvMOajlFyVEI0IohLeoRoeeDiKq09/RU+JEDwJFYjKQEVPiRE8At1VMCrRSY47Afv5hKASXZSKnn8cTA0bjGnyel6R+WTLV/RowZgmLedl1+U87+vqD/Sowcgmksbo1jjSwwbD0qjlPC1WI8QK7w5rv4MtsB7ghR4wGLHUWUNaZrPEeXXAiR40GMRk5Ty/o3hVjxQMZZJqXnZdzfM6iVM9Ykl402yIQDVPCTl6NU+LE4xx4mpedrAF1QO71IFdK+3amDx5+niaPH7S5apZk00fPqq6hPVp/eTh47J+8ujcXPLx5qWBRF2dm3qrebmMJ0rQlcEGeEmyWBeRV6hEBOdjaHr7kxcfW313XZH6ePXJ1JaBut/91JYubCulrR2sLh91PfujP/7jv3ztj/7k/D9eJrSnX3wwaZIkv/zVyeniy5PD5eli4q5P36UayOAG2jnFJNIQHAcKUtEPVr9yUfkylQqlEJLMcheTe1QmEUshRBbSw1hkNVws5lQW0UohaZaWM1O6GN7nMhT4elHCN1QLyTcn53mgFsIkLnB+6qymaMys8dVCmOSkHz+E3FAtZHhFWx7ptRYtn9ZJ+fRxMn2aJU+nxaOymdaPm2b66MmTIinzp+dJcRUn4mpRp+butGghNQZGML4WJRIR+CdUi/5w3e7y8VU3yrp08obtRVr3SFkZ+uLdyutWq1+sfrn68eqt7n8/vVKjD06mJp2svu8yyF2qQQxukJ21J5GGwP2Ooj2JVEja8+qVs5vik0glovgkspBGP2Q5XCzmVBbRxGddz2pfnYbJT+DaR5WexUaoeJ80P+ISF/g+tfT0LuoJl5v0s4dwG1Kewwva8khHvsLApyVNgF6T3KB36103Srx9n/EZ7LpRMi8w5qN03SghGhFEJbxDNTywhimQm96uGyVCsGCJq8hQ140SI1iq3FUeKtFJypKA/XyyT4nutrtutLDBmDZy140WLRjTpF035rrrxvs29QM9ajCyiZQwujWO9LDBsDRq140WqxFihXeHtd/BFlgP8EIPGIxY6iQh2HWjBQ0GsRG7brRIwVAm6box1103XidxqkcsCW+aDRHoulFCjt51o8UJxjhx14052ILqgV3qwO5vpSPzdt2UMp4owfiVDiIRwXEYmt5GqHQQDWJwg+ycUhJpCE77BKmnv9JBpBK70kGkErHSQWQhPW1FlsPFYk5lsReVDiY/gWsX5XdDlY5yczDufeX8iEtc4PvUSUyo0sHkJv3sIdyGKh3DC9rySO9xv3fm7bGppMbACMZXnkQiAveEKs9b6PcmGsjgBtpZiRJpCLzxKEqUSIWkRHMXk3tUJhGFKJGFNBgiq+FiMaeyiCZEw/3eTIYCXz+qFN08hZ0FHjenEhc4P7UUDfZ7M8lJP34IuSEtOryiLY905K4bZ1zo1GXoCb0mSfv0br3rRokXrE2i4vA2um6UzAuM+ShdN0qIRgRRCe9QDQ+sYQoEp7frRokQLFjiOjLUdaPECJYqd1WISnSSsiRgP5/yU6K77a4bLWwwpo3cdaNFC8Y0adfN9cvnWeDlczVqMLKJpDC6NY70sMGwNGrXjRarEWKFd4e138EWWA/wQg8YjFjqLCHYdaMFDQaxEbtutEjBUCbpurl++NzvJE71iCXhTbMhAl03SsjRu260OMEYJ+66sQ+fux3DUgd2f2sfubfrppHxRAnGr30QiQjOw9D09hZqH0QDGdxAO6eYRBqC4z9BKuqvfRCpRK59EJlErH0QWUgPX5HVcLGYU1nsSe2DyVDg60UJ31DtY/PEdhZ4NJ1KXOD81FlNsPbBJCf9+CHkhmofwyva8kjvcQd47uvDyROpMTCC0bUok4jAP6FalN8BzjSIwQ2yq/Zk0hC43zG0J5MKSXv6OsCZVOKJTyYLafRDlsPFYk5lEU18BjrAqfwErn1M6ZknV0Il977oe8QlLvB9aukZ6ACncpN+9hBuA8oTWNCWRzpy103hotdpydCDWk2S9enddteNFi9Ym0Sl4C103WiZFxjzMbputBCNCKIS3qEaHljDFMhNX9eNFiFYsMRVZKDrRosRLFXuKg+V6CRlScB+PtmnRHfLXTdq2GBMG7frRo0WjGnCrps83Xbd5N6XLR/oUYORTaSE0a1xpIcNhqUxu27UWI0QK7w7rP0OtsB6gBd6wGDEUicJoa4bNWgwiI3XdaNGCoYyQdfN1km8GnASp3rEkvCm2RD+rhst5NhdN2qcYIyTdt10O2ILqgd2qQO7v5WOwtd1k2cynijB+JUOIhHBcRia3kaodBANYnCD7JxSEmkITvsEqae/0kGkErvSQaQSsdJBZCE9bUWWw8ViTmWxF5UOJj+Baxfld0OVjmxzMO597fSIS1zg+9RJTKjSweQm/ewh3IYqHcML2vJI73G/d+HtscmlxsAIxleeRCIC94Qqz/j93kwDGdxAOytRIg2BNx5FiRKpkJRo7mJyj8okohAlspAGQ2Q1XCzmVBbRhGiw35vKUODrR5Wim5cw88DbplTiAuenlqKhfm8qOenHDyE3pEWHV7TlkY7cdWNc9Dp1WQTp5X16t951o8Tbdxqfwa4bJfMCYz5K140SohFBVMI7VMMDa5gCwentulEiBAuWuI4Mdd0oMYKlyl0VohKdpCwJ2M+n/JTobrvrRgsbjGkjd91o0YIxTdp1U1x33XhfsnygRw1GNpEURrfGkR52IYQNb41A140WqxFihXeHtd/BFlgP8EIPGIxY6iwh2HWjBQ0GsRG7brRIwVAm6boprrtuvE7iVI9YEt40GyLQdaOEHL3rRosTjHHirpviYAuqB3apA7u/tQ/j7boxMp4owfi1DyIRwXkYmt7eQu2DaCCDG2jnFJNIQ3D8J0hF/bUPIpXItQ8ik4i1DyIL6eErshouFnMqiz2pfTAZCny9KOEbqn2YzUm59/nTIy5xgfNTZzXB2geTnPTjh5Abqn0Mr2jLI73HHeDG24dTSo2BEYyvRYlEBP4J1aIROsCJBjG4QXbWnkQaAvc7ivYkUiFpT28HOJFKRPFJZCGNfshyuFjMqSyiic9QBziTn8C1jyo9N49j5oHXTqnEBb5PLT1DHeBMbtLPHsJtSHkOL2jLIx2568aZI3ZasgrSK/r0br3rRokXrE2iUvA2um6UzAuM+ShdN0qIRgRRCe9QDQ+sYQrkprfrRokQLFjiKjLUdaPECJYqd5WHSnSSsiRgP5/sU6K77a4bLWwwpo3cdaNFC8Y0addNdd11433J8oEeNRjZREoY3RpHethgWBq160aL1QixwrvD2u9gC6wHeKEHDEYsdZIQ7LrRggaD2IhdN1qkYCiTdN1U1103XidxqkcsCW+aDRHoulFCjt51o8UJxjhx1011sAXVA7vUgd3fSkfp7boJv6R1gydKMH6lg0hEcByGprcRKh1EgxjcIDunlEQagtM+Qerpr3QQqfRDe4AKnqMGKh1EKhErHUQW0tNWZDlcLOZUFntR6WDyE7h2UX43VOmoNwfj3tdOj7jEBb5PncSEKh1MbtLPHsJtqNIxvKAtj/Qe93uX3h6bRmoMjGB85UkkInBPqPK8hX5vooEMbqCdlSiRhsAbj6JEiVRISjR3MblHZRJRiBJZSIMhshouFnMqi2hCNNzvzWQo8PWjStHNS5h54G1TKnGB81NL0WC/N5Oc9OOHkBvSosMr2vJIR+66cZ7ffrEskiA906d32103WrxgbRIVh7fQdaNlXmDMx+i60UI0IohKeIdqeGANUyA4fV03WoRgwRLXkYGuGy1GsFS5o0LUopOUJQH7eZSfFt0td92oYYMxbdyuGzVaMKYJu26KZNt1U3hfsnygRw1GNpEURrfGkR42GJbG7LpRYzVCrPDusPY72ALrAV7oAYMRS50lhLpu1KDBIDZe140aKRjKBF03WyfxasBJnOoRS8KbZkP4u260kGN33ahxgjFO2nXT7YgtqB7YpQ7s/tY+Kl/XTRF+SesGT5Rg9NoHk4jgPAxNb+PXPpgGMriBdk4xiTQEx3+CVNRb+2BSiVv7YDKJV/tgspAeviKr4WIxp7LYj9oHlaHA14sSvoHaR5FenZQX3udPj7jEBc5PndWEah9UctKPH0JuoPYBrGjLI73HHeCVrw+nyKTGwAjG16JEIgL/hGpRfgc40yAGN8jO2pNIQ+B+R9GeRCok7enrAGdSiSg+iSyk0Q9ZDheLOZVFNPEZ6ACn8hO49lGl5+ZxzCLw2imVuMD3qaVnoAOcyk362UO4DSnP4QVteaQjd93ULnqdlsyD9Mo+vVvvulHiBWuTqBS8ja4bJfMCYz5K140SohFBVMI7VMMDa5gCuentulEiBAuWuIoMdd0oMYKlyl3loRKdpCwJ2M8n+5TobrvrRgsbjGkjd91o0YIxTdp1k1933XhfsnygRw1GNpESRrfGkR42GJZG7brRYjVCrPDusPY72ALrAV7oAYMRS50kBLtutKDBIDZi140WKRjKJF03+XXXjddJnOoRS8KbZkMEum6UkKN33WhxgjFO3HWTH2xB9cAudWD3t9Lhyfa67LSQ8UQJxq90EIn0BUBogcD0NkKlg2gQgxtk55SSSENw2idIPf2VDiKV2JUOIpWIlQ4iC+lpK7IcLhZzKou9qHQw+Qlcuyi/G6p0FJuDce9rp0dc4gLfp05iQpUOJjfpZw/hNlTpGF7Qlkd6j/u9a2+PjZEaAyMYX3kSiQjcE6o8b6Hfm2gggxtoZyVKpCHwxqMoUSIVkhJ15un3qEwiClEiC2kwRFbDxWJOZRFNiIb7vZkMBb5+VCm6eQmzCLxtSiUucH5qKRrs92aSk378EHJDWnR4RVse6chdN84aSacuyyC9qk/v1rtulHj7TuMz2HWjZF5gzEfpulFCNCKIADw7v3Fnkk8u/rYz8rPVr1fPZ5PVLzux/ukXJl/+Stb94u3ectz7y7/4n5+8Njl57Wt/+uQvnvzxn6/Fe5lk6eRz3Wp+2K3Ulfz/TfdT+8v1ifPnJ9PJ6q3uL7k8nrZJwEt/a/dNH3a/t13rDsGHq+eTDtLH9uC6+6ZfdVh+0v2s+46Lb0y6tOKTDu2z7q/o/jF7ov1J91v2b+t+uf5bnn/Bfv1bTg99qF4AsEorkNTeviIlQrAkiyvlUF+REiNYjN1VAyvRSQqvgP182laJLkpfUYfCEwjv64GDcXvkziItWjBuSzuLyuvOIu9rnQ/0qMHoLZL7aEH+SA8bDL2jdhZpsRohVnh3WPsdbIH1AC/0gMGYpc6Egp1FWtBgGJN1FpVF5u8s0iIFg5mks6i87izyOolTPWJJgNNsiEBnkRJy9M4iLU4wxok7i8qDLage2KUO7P7WdxpvZ1El44kSjF/fIRIRnPmhKfwt1HeIBjK4gfA02kXjkEpDcMQpSEb99R0ilcj1HSKTiPUdIgvpATOyGi4WcyqLPanvMBkKfL0o4QtWAyynTTXA+8TrEZe4wPmps5pgfYdJTvrxQ8gFV/QEWdGWR3qPu9wbb69R+JExhzEwgvG1KJGIwD+hWjRClzvRIAY3yM7ak0hD4H5H0Z5EKiTt6e1yJ1KJKD6JLKTRD1kOF4s5lUU08RnqcmfyE7j2UaXn5gHQIvCiK5W4wPeppWeoy53JTfrZ+/+z97c9liTXdTD6Vw78aajqyptvkS+88AfOuNg4za6Xqay6zwdRMPoVEHwlA7L8wDBggOSIEgVKIiVZfgiS4pt8rwwY92I4nCGbM8OZv3DqL/iXPBlZdc7pyYqIXHufXHHOWCObNdVd1VVr7cjce0XsvWMj3KaU5/SCdjzScSuLCuea9lqyDdJrxvT2XlmkxAvmJlEpuI/KIiXzEmM+S2WREqIRQQTghSuLCrSyKEszs3ij/w4r8L811P98726VhsqfdS3RbdXPzV/NUmg0a6WRckHArK1AYHsrjZQIwRQtrptDlUZKjGBydldBrEQnScQi9mtzt89eqhHuv9pICxyM5TNXG2nRgrFcWm3UbquNvFNKH+tRgxFdtAMYm7vOq6pNjPO5PtVDB0OyvOKoyfPMp9/P9HiNEC/8lFgbHm2AjQCf6wGD8Uu9SQpWHWlBgyFtxqojLVIwsEmqjtpt1ZHXWVzqEUuCneaBKLKsqBP3c9ypYXMqj7K8KGwjs6/8SAsWDHri8qP2aANqBPZaB/ZgUz5F6is/MqmMJ0owesqHSURwLoju8/kpH6ZBDG4QfG/tonFCpSE49hTsSL0pHyaVyCkfJpV4KR8mC+mxM7AcfWxt3AuypFI5hLwPlZ/Av4t2fRN5H5PepQmMd77tKZe4wAGqtzSBvA+Vm/QFRLhN5H2ABe14pA+3+r2Xn56KIxMep+YwBkYwvvwkEhG4J1R+xq9+ZxrI4AbaWY4SaQi88SxylEiFJEcLF5OHVCYR1SiRhTQYAqth6qRyrseSyiSaGA1WwFMZCvz9rHJ0Pf/UBCbaUokLHKBajoYq4KnkpK8gQm5Kj06vaMcjHbkOyXfAmQfptWN6+65D0uIFs5aoQNxDHZKWeYkxn6MOSQvRiCAC8MJ1SA1ah1SlqXnjs3caLVYf90v07VkqjmYsONJaHkzYCvS0r+BIixDMzuIyOVBwpMUI5mV3FcBKdJIcLGA/p+2WanR7LzZSAwcD9rzFRmq0YMAWFhuZfFNsZLzDWR/rUYNhW6Tz0RtBTvWwwZgrLzTyX22kxmqEWOGnw9rvaANsBPhcDxiMWeotUKjISA0aDGPzFRmpkYLBTFBktHESbwecxKUesSTAaR4I/9VGWsicAiP/1UZqnGCMk9YW9U/EBtQI7LUO7OEmdzJvbVEh44kSjJ/cIRIRHPahe/c9JHeIBjK4gfD9s4vGCZWG4GxTsBn1J3eIVCInd4hMIiZ3iCykJ8vIarhYLKksDiSxw2Qo8PWiDd9UYqdYpwG8E31PucQFzk+9qwkmdpjkpK8fQm4qsTO9oh2P9AHXuWfeQqNSagyMYHwtSiQi8E+oFo1Q5040iMENsrP2JNIQuN9ZtCeRCkl7euvciVQiik8iC2n0Q5bDxWJJZRFNfIZK3Jn8BK59Vum5nvdqAgN8qcQFvk8tPUMl7kxu0ncP4TalPKcXtOORjlxS5NOSJkQvS8f09l5SpMQ79hmfw5IiJfMSYz5LSZESohFBBOCFS4oy9G4jk+bl4o3Vr/pv/aiX+r+0xT4HV0yktDmYmBVoaG8xkRIhmIXFpXGomEiJEcy/7qp5legkuVbEfmnVuk+2l2qI+68o0gIH4/XMFUVatGC8llYUmW1FkXfw7GM9ajBqi1T+PXOnpUlNYnxlRVrsYNyVlxWVpq6qNCl9tUVawEYIGH5OrBGPNsBGgM/1gMEQpt4KBWuLtKDBqDZjbZEWKRjbJLVFZltb5HUXl3rEknineiDqosj7zUnpwt2pcXMKjKqmKts0qXxVRlqwYNwTVxmZow2oEdhrHdjDzex4LoHsd+OVjCdKMH5mh0hEcPyHbucjZHaIBjG4QfAttIvGCZWG4HRTsCv1Z3aIVGJndohUImZ2iCykp8vAcmS9Bi9a54osqVwOIr/D5Cdw8KKd31R+p1qnA7wjfU+5xAUeUL2pCeV3mNykbyDCbSq/M72gHY/0AVe5597KolpqDIxgfP1JJCJwT6j+3EOVO9FABjfQznqUSEPgjWfRo0QqJD3qzAU8pDKJKEeJLKTBEFiNIk+T2nlYuaRSiaZGw6XuTIYChz+rHl3PfDWBKb5U4gIPqNajwVJ3JjnpO4iQmxKk0yva8UhHLjhyBodeYgZHxWXZmN7eC46UeMHUJaoQ91FwpGReYsxnKThSQjQiiAC8iYIjAxYcZWmWL96wBUP25qJB7Pe7gF/bO43s8h5g9ZFyAcDUrUBXe6uPlAjBPC0ul0PVR0qMYIZ2VyGsRCfJxiL2y9KkdCFcqhHuv/hICxyM3TMXH2nRgrFbWnzUbIuPvLNpH+tRgxFcJPnvmTurqyLJnb7rVA8dDMGK2qM6N5lnKtKZHq8R4oWfEmvDow2wEeBzPWAwfql3RcHSIy1oMKTNWHqkRQoGNknpUbMtPfI6i0s9YkmwUz0QddOWSe0MgJ0aNqfyqE6buvJkma70WMGYJy48ao42oEZgr3VgDzfxU3gLj1oZT5Rg/MQPkYjgHBDd1u8h8UM0kMENhG+tXTROqDQEx56CDao/8UOkEjnxQ2QSMfFDZCE9dAZWwzp15/5hSWVyIHkfJkOBvxdtAqfyPu06S+Ad8nvKJS5wgOodTjDvwyQnfQURclN5n+kV7XikD7gQvvAVIt11LQiMgRGMrkeZRAT+CdWj/EJ4pkEMbpBd9SeThsD9zqE/mVRI+tNXCM+kEk+AMllIox+wHF55tqQyiSZAA2XwVH4C9z6n/KzWg1+rwCRfKnGB/1PLz0AZPJWb9P1DuE2oT2BBOx7pyFVHpYteryeDg+GyfExv31VHWrxgzhKVg3uoOtIyLzHmc1QdaSEaEUQA3kTVUf+YYWVH9gA5X7zRf0cv8u3x8y+HiqMDrDfSmh7M1wrktK/eSIsQTM7iKjlQb6TFCKZld5W/SnSSFCxgP6ftlmp0e681UgMHI/a8tUZqtGDEFtYaVdmm1qjyzp99rEcNxm2Rzr+/bfaNTlPDBoOuvM7IPzpNjdUIscJPh7Xf0QbYCPC5HjAYs9RboFCNkRo0GMbmqzFSIwWDmaDGaOMk3g44iUs9YkmA0zwQ/tFpWsic+iL/6DQ1TjDGSWuL+idiA2oE9loH9nBzOaWvtqjKZTxRgvFzOUQigsM+dPMeIZdDNIjBDYJvmF00Tqg0BGeZgs2nP5dDpBI7l0OkEjGXQ2QhPUtGlsPFYkllcRB5HCY/gWsX7e+m8jj5+tjfO8b3lEtc4PvUm5hQHofJTfruIdym8jjTC9rxSB9wVXvprSIqpMbACMZXnkQiAveEKs/4Ve1MAxncQDsrUSINgTeeRYkSqZCUaOFi8pDKJKIQJbKQBkNkNVwsllQW0YRosKKdylDg62eVousRr1VgaC+VuMD5qaVoqKKdSk76+iHkprTo9Ip2PNKRa4qMi16vLssgvWJMb+81RUq8Y6fxOawpUjIvMeaz1BQpIRoRRADeRE0RWlKUpYUdnTbU9gyrNRw1M24z0pUXJa5lOFEvA5irFQhrb32REiGYmMX1cqi+SIkRTMnuqoSV6CTpV8B+beK8c2Cpxrf/CiMtcDB+z1xhpEULxm9phVG5rTDyjqN9rEcNRnGR7L//cKR1kpcu5Kd65KUQOf50ZG3pHaOmhmuEcOFnxJrwaANsBPhcDxiMXep9UbDOSAsaDGcz1hlpkYJBTVJnVG7rjLyu4lKPWBLoVA+EaZqkdEa/To2aU2pU5W3mHaGmhgrGO3G1UXm0ATUCe60De7g5H+OtNjIynijB+DkfIhHBOSC6rd9DzodoIIMbCN9au2icUGkIjj0FW1N/zodIJXLOh8gkYs6HyEJ66AysRp60zuC1pBI5kLQPk6HA3Yv2f1NpH7NOEniH/Z5yiQv8n3p7E0z7MMlJ30CE3FTaZ3pFOx7pAy5+N94SpEpqDIxgfDlKJCLwT6gcjVD8TjSIwQ2ys/wk0hC431nkJ5EKSX56i9+JVCLqTyILafQDliNL7A+/T2RJJRJNf4bq35n8BN59VvW5nv5aBcb5UokL3J9afYbq35ncpK8fwm1KfE4vaMcjHbnmyLlN7OVkHaRXjuntveZIiRfMVqJqcB81R0rmJcZ8lpojJUQjggjA++rXTJI9WGTHha06erBY/bS3/Aer94eaoG+sXr1WQDTUCI2W5s+GQ+VNudBQJfTRzd/YJRu+7c/7v/nt4uytbpGlaXqW3CtYejCqQtIWFX3963/ssvSJ2tJgalYgnr1lRUqEYB4W18ShsiIlRjADu6vYVaKTZFsR+7V54lOxSoT7LyzSAgeD9MyFRVq0YJCWFhbV28Ii79jZx3rUYKgWSfuxueu8aStPycCpHjoYa+WVRU1e1sZTN3Cmx2uEeOGnxNrwaANsBPhcDxiMX+rdT7C0SAsaDGkzlhZpkYKBTVJaVG9Li7zO4lKPWBLsNA9EkeWFf0yaFjantqiHWmeFpwDxSg8WDHri6qL6aANqBPZaB/Zw0zmVt7ooPA/uHk+UYPx0DpGI4MAP3cBHSOcQDWJwg+CbZheNEyoNwXmmYEfqT+cQqYxjfIAKvnUNpHOIVCKmc4gspOfJwHL0W7Q2dS7IkkrlIBI6TH4C/y7a9U0ldJr1+b93gO8pl7jAAaq3NKGEDpOb9AVEuE0ldKYXtOORPuDi9spbTdRKjYERjC8/iUQE7gmVn3sobicayOAG2lmOEmkIvPEscpRIhSRHCxeTh1QmEdUokYU0GAKrYeqkcR4qLKlMoonRcHU7k6HA388qR9dDXavAmF4qcYEDVMvRYHU7k5z0FUTITenR6RXteKQjFxg5D3K/UtVpkJ4Z09t3gZEWL5i1RAXiHgqMtMxLjPkcBUZaiEYEEYC3+v7qZ6ufrH5mjfuvVv+8+sFwPPyT1d+t/ufqHxZ2cXop/8Fgbde62X81fNcia5O0fx7TvEqGCWvYZUi98s+qxRvwWDXlyLThvqVPbsumVh89WNy/ysnp007U6wSmdwXq21eepEUI5nJxUR0oT9JiBLO4O8plLTpJxhaxX1q3ZdI4dyZLNcgoFUqV8epbNW4wyM9boKRGCwZ5YYFSnW4KlGrvhNrHetRgqBftDe4VKKV1nfaxwbiwn+qxg8FaXqFUVnmaNb7bms70iI0QMfygWCsebYCNAJ/rAYNBTL2DyqoiqZ1q+0IPGoxr89UoqZGC0U1Qo7TxF28H/MWlHrEk4qkeiLqqm6pNCueWplMD51QpVW2R5k2aNM7Qd6VHC4Y+aZlS/3RsQI3AXuvADkoXyilZPt79e+AAQ72H95Up1eHRcvd4ogSj54mYRATnhugxAL9MiWkQgxsE33pvN8Jfees4dT6vJ1RWglNSwUbVmyZiUiGliXxVS0wq8fJETBbSQ2pgObIqa5M8dy7JkkomWqqoTZPc2crxiMtP4PBFm8GJRFGd3aUVau9Q4FMucYEL1G9zUt9Y3gsuOek7iJCbSBQBK9rxSA+C9HlrntQmfXZcP3369DjLXjTHTfoiPU5Tk5qqabLW3Am1uILUU7hU51JjYATjC1IiEYF/QgWpvHCp/4PVr/YLf2U/3v31bTN1r2Y/7P/7zuavewVr8xavhmEMd4mMv+817js2dTJkxD5+PcvxYLH6x9XfvzFkK770YFMU5TL1W1RTG9zUuNT9jLWVeaAHd53kDoucUC0iiBGzyGQiFZJM9lRTMZlEVMlEFtIIDaxGkRdNUpati8ySSiaaSs5qX2/gIy5BQRiaVSavx9vWgXnFVOICF6iWyaF6Kio56UuIkJuSydMr2vFIR66ncm5oe+FbBOlVY3p7r6dS4gWTrKhu3Uc9lZJ5iTGfpZ5KCdGIIALwSPVUOVpPVaV5ZmX0R8MtUcOO5jfD7/vg9mz9S3Nd6ORYhhP1MoCZZoG89pZLKRGCaWVcNYfKpZQYwYTyrnpYiU6SPAbsV2QmKV0Il2qEUWqliqZMjFOdP9IDByP4zMVSWrRgBJcWSxXbYinv6N3HetRgHBcJf0erSN62SeV8Pk712MFILC+WyoqybXud53xEzvSAjRAw/JxYIx5tgI0An+sBgxFMvTuy9zm5y2Iu9KDBoDZjrZQWKRjaJLVSxbZWyusuLvWIJeFO80CYzN5naJzlc50aNqdSqlexZVN5uvev9GDBsCculCqONqBGYK91YAeNC+WwLB/vxjxwMqHenHsLpUoZT5Rg/LwUkchYE4QWCNzfRyiUIhrE4AbB99QuGidUGoLzTsGe1J/yIVIhpXy8lVFEKhFzPkQW0uNmYDnK2qMNl1Qm0RI+obIoJj+Bexdt+6byPeU6O+CdYXzKJS7wf+odjXdRL7jcpO8fwm0q3TO9oB2P9AFf59R4q6KM1BgYwfjqk0hE4J5Q9Smvitr1OiemgQxuIFyNutIuNuuymEi7BLImRBMIPPksSpZIhaRknfv8h1QmEYUskYU0kAKr0ZZJ5YwISyqTaEI2y4sqaUoXw0dchoJYMauUXY/FrQODjqnEBQ5QLWWDpUtMctJXECE3pWWnV7TjkY5cuuTMw/XqtArSq8f09l66pMQ7dhqfw9IlJfMSYz5L6ZISohFBBODRSpfgy6CqNGt7Gf23t7/lvoT+TMeE8ioo1yKcqBcBTPsKpLW3cEmJEMzx4oo5VLikxAhmd3fVwkp0kkwuYL+idLvppRrg/uuWtMDB8D1z3ZIWLRi+pXVL1bZuyTu+97EeNRjERar/fhlQlvWPh9N1neqhg1FYUbZUGnvXmq9qSYvXCPHCT4m14dEG2AjwuR4wGL7UG6Ng1ZIWNBjRZqxa0iIF45qkaqnaVi15ncWlHrEk1mkeiH6TV3ru/OrUqElFS1nT5p7Kxis9VjDkiWuWqqMNqBHYax3Yw80atd6apVrGEyUYP2tEJCI4CUQ39nvIGhENZHAD4ZtrF40TKg3Bwadge+rP/BCpRM78EJlEzPwQWUiPnYHVyNIkd67HksrkQDI/TIYCfy/aAwbzBJbTOk/gnZZ8yiUucIDqDU4w88MkJ30FEXLBFb1AVrTjkT7gGvrWW8UUntDnMAZGML4eJRIR+CdUj0aooScaxOAG2Vl/EmkI3O8s+pNIhaQ/vTX0RCoRBSiRhTT6Acthksy9Hksqk2gCNFRDz+QncO+zys/1BN06MBKZSlzg/9TyM1RDz+Qmff8QblPqc3pBOx7puHVH7svNej3ZBuk1Y3p7rztS4gVTlqgc3EfdkZJ5iTGfpe5ICdGIIALwSHVHlaPq6Hhh9warVzd/Ntwz+lfru1pf+54Hi5s/H/YJ31r0v2645tVuEx4suj98an1Y4rLmidqaYAZWoJC9BURKhGC6FRe+oQIiJUYw0bqrolWikyRVAfu13nuPlPj2Xz+kBQ6G4Znrh7RowTAsrR9qt/VD3um8j/WowWAsEu/3Ho4qM57t8KkeORhM5eVDZZoX/juPtHCNEC78jFgTHm2AjQCf6wGDsUu9uwlWD2lBg+FsxuohLVIwqEmqh9pt9ZDXVVzqEUsCneqBMLlJaucT0alRc6qHqrTwFRhe6aGC8U5cPNQebUCNwF7rwB5ssqZMfcVDd4sF80QJRk/WMIkITvPQ3Tk/WcM0iMENgu+IXTROqDQEh5WCrag3WcOkEjlZw6QSL1nDZCE9LAaWI0tKTw8Nk8gh5Gqo/ATeXbTdm8jVNOnd0X7jHVp8yiUucH/q3UwgV0PlJn39EG4TuRpgQTse6cOtXO/Fp6dSqAmPxHMYAyMYX3wSiQjcEyo+41euMw1kcAPhYnTnjMnXv/7HLlOcUE0h8OizCFoiFZKgLVxMHlKZRNSzRBbSgAqsRp40zsCwpBKJpmeDxe9UhoKQMauiXY/BbQKDjanEBf5PrWhDxe9UctI3ECE3JWmnV7TjkY5cfuQ7Ic2D9NoxvX2XH2nxghlPVGPuofxIy7zEmM9RfqSFaEQQAXik8qPGee2Rvado8X/8myxfrF7Z/xYPfDchpWY0qe0zmnvWy4+0SwHmfwX62le7pEUIJntx2RyoXdJiBNO8uwpiJTpJShewX527T0CWaoB7L15SAweD+LzFS2q0YBAXFi81+aZ4qfGOwn2sRw2GcpH2v7d5q+uq9tRsn+qhg7FYXr1UpG2aJZWnfEmN1wjxwk+JteHRBtgI8LkeMBi+1NujUPmSGjQY0eYrX1IjBeOaoHxp4yzeDjiLSz1iSaxTPRBZnTVJ7UwCdWrYnPqlsiqMrxHlSo8VjHnSAqb+ydiAGoG91oE93BxS5i1gKmQ8UYLxc0hEIoIDQXR/v4ccEtFABjcQvsd20Tih0hCcfwr2p/78D5FK5PwPkUnE/A+RhfT0GViNvNfjzrv7llQmB5IAYjIU+HvRJnAqAVSs0wXe2cKnXOICB6je4QQTQExy0lcQITeVAJpe0Y5H+oAL6jNvTVMpNQZGML4eJRIR+CdUj0YoqCcaxOAG2Vl/EmkI3O8s+pNIhaQ/vQX1RCoRBSiRhTT6AcuRpUnj3BAsqUyiCdBQRT2Tn8C9zyo/1wNnm8AEYSpxgf9Ty89QRT2Tm/T9Q7hNqc/pBe14pCOXH/n0pAnRy9Mxvb2XHynxjn3G57D8SMm8xJjPUn6khGhEEAF4pPIjZ/FRvwm4+c5i9f/rf/yPbQFS/6t+7q4/atOsGgYa26L/2+FrnylGShazFiApFwPM4AoEtrcASYkQTNfiujlUgKTECCZqdxXESnSSpCxgv9yeWDkXeamGGK0EqXJGmkd64GAgn7kESYsWDOTSEiSzLUHyjrR9rEcNhnOR/L+nhNsqT2xtyH3kp3rkYDiWVyBlWdpUSerMeJzp8RohXvghsTY82gAbAT7XAwbjl3qDlFWFp9zkQg8aDGkzViBpkYKBTVKBZLYVSF5fcalHLAl2mgeizHs7u+esdGrUnAKkrKryXtE6n94rPVYw4okLkMzRBtQI7LUO7OEmfHJvAVIl44kSjJ/wIRIRnAiiO/wICR+iQQxuEHxXvd3NfuWt49T5vJ5QWQnOPwXbU3/+h0gldv6HSCVi/ofIQnr+DCxHkTTu6LWkMjmI/A+Tn8DbizaAU/mfap0u8A4JPuUSF/g//fYmTT2bhgsuOekLiJCbSgBNr2jHI33A5fCehsJejdZSY2AE46tRIhGBf0LV6B7K4YkGMriBcHWqSrk8CGZQiCYQuPJZpCyRCknKOg9UHlKZRFSyRBbSQAqsRp3U7hvCl1Qm0ZRsuJSeyVAQK2bVsuuxs01gkDCVuMABqrVssJSeSU76CiLkprTs9Ip2PNKRi5mcsaFXp8FJdXk2prf3YiYlXjD7iYrLfRQzKZmXGPNZipmUEI0IIgCPVcxkXNVMH938zfAsvGd/xge9SH61+s16X3Hz3ZtvuyubsjTLe5n9o/47P77bg/Sbk18Pqvtb7lKnOSudlCsFZooF+ttb6aRECKaFcVkdqnRSYgQTwrsKZiU6SfIXsF+aZM4Ci6UaYLw6J2fQfKQHDsb4meuctGjBGC+tc2q2dU7eEbqP9ajBSC/aGtwrE+l1SunCfarHDcZpeZVT1SSlM+dwpgdrhGDh58Ma8GgDbAT4XA8YDFzqfdNQ4mRcoC/0oMFYNmOJkxYpGNEkJU7NtsTJ6yYu9YglUU7zQPSK0X1O3KkxkwqceoFbO0XYlR4pGOjE5U3N0QbUCOy1DuzhJpQKb3lTK+OJEoyfUCISERwSonv+PSSUiAYyuIHwffc8O91wholoE8EBq2CH688wEalEzjARmUTMMBFZSI+3odVI3bp+SWVyIBkmJkNB8BBtI6cyTO06H+EdinzKJS5wgOqdUjDDxCQnfQURclMZpukV7XikD7h2v/BVS909GQJjYASji1smEYF/QsUtv3afaRCDGwQXs1DtPpOVwBvPIUeZVEhy1Fe7z6QST48yWUiDIbQcae5Ua0sqk2h6NFC7T+Un8PZzqtF2PTy3DUxDphIX+D+1Gg3V7lPJSV9AhNyEGgVWtOORjlzv5PREvb4MjsbL8zG9fdc7afGCWVBUHu6h3knLvMSYz1HvpIVoRBABeKx6J1W504Dh57YEafXR7U9+9Zl/1T8GN98e7oCyU5rtT321/le/uPvSJ8O/Q9sTPubdCKVdYTDdLJDtvjopLUIwt4yr8UCdlBYjmFXeVWYr0UkyyID96jpxbzKXaoTRCqV8M+nUwEFxMG+hlBotKA6EhVJttimUar3Dfh/rUYMSQbSnuFcF0VZZ7dk2neqhgzFeXitV9IB927wzPV4jxAs/JdaGRxtgI8DnesBg/NJvu2y5VO0CfaEHDYa0+cql1EjBwCYol9o4i7cDzuJSj1gS7FQPRF5lWdI688udGjanYqpsyzL1XA98pccKxjxpzVT/ZGxAjcBe68Aeblqp9NVMtbmMJ0owflqJSERw0IieG0RIKxENYnCD4Ht1LK1EZCU4VhXsT/1pJSKV2GklIpWIaSUiC+mpNrAcvSwwxhlrl1QqB5FXYvITuHvRHnAqr5SvsxDe2cmnXOICB6jf4ITySkxy0jcQITeVV5pe0Y5H+oBL+EtvlVMhNQZGML4cJRIR+CdUjsYv4WcayOAGwuWpKukSrNhnmkDgymfRskQqJC3rPFF5SGUSUcoSWUgDKbAaeR8bUueCLKlUoknZYMk+laEgWMwqZtfTeNvAfGUqcYEHVIvZUMk+lZz0HUTITYnZ6RXteKQjF0kZF71enpZBesWY3t6LpJR4x07jc1gkpWReYsxnKZJSQjQiiAA8VpFUMU+VlEt4mzQv31j9qv9nH928Y4GwJ+BpFwvMFws0uLfeSYkQTA7j0jpU76TECKaFdxXNSnSSFDBiPxe6pRrd/mudtMDBGD9zrZMWLRjjpbVO5bbWyTtZ+LEeNRjpRVsD/OE41QMvhcBneDjO9GiNEC38hFgLHm2AjQCf6wGDcUu9cwrWOWlBg6FsxjonLVIwoEnqnMptnZPXUVzqEUuC3LwPRKcGzaly8j8QV3qkYKwT1ziVRxtQI7DXOrCHm1Qy3honI+OJEoyfVCISEZwTotv+PSSViAYyuIHwrbdvb7uY2NyG80pEKwhOVQV7Wn9eiUglcl6JyCRiXonIQnqmrV+NJZXHgSSVmAwFwUK0c5xKKpl1CsI72/mUS1zg/tRbo2BSiUlO+gIi5KaSStMr2vFIH3DBvvFWSFVSY2AE44tZIhGBf0LFbISCfaJBDG4QXLxiBftEVgJvPIsYJVIhiVFvwT6RSkQ1SmQhDYY7LMeSSiSaHA2V6zP5CZz9rGJ0PfC3DYxwphIXuD+1GA2W6zPJSd8/hNyUGJ1e0Y5HOnKFU+Wi18vLOkivHNPbe4WTEi+Y90TV4T4qnJTMS4z5LBVOSohGBBGAR6pwylUFTliF06JK88x2FnzU/5C7g/PfDBg/uN1kUMfgaVcOTBsL1Li33EmJEMwR4yI7VO6kxAhmh3dVz0p0kkwwYD//GDwtwGgVT74xeGrgYMyfueJJixaM+dKKp3pb8eQdP/xYjxqM/KKtwr0SAf8YPDVuMG7LC54CY/DUYI0QLPx8WAMebYCNAJ/rAYOBS7+PCozBU4MGY9mM9U5apGBEk9Q71dt6J6+buNQjlkQ5zQMRGIOnxcwpdwqNwVMjBQOduNypPtqAGoG91oE93AxR5S13Co/7u8cTJRg/Q0QkIjg0RM8AImSIiAYxuEHwfTeWISKyEhyRCvak/gwRkco42Aeo4JvXQIaISCVihojIQnpCDS2Hf1IIkclBpIiY/ATeXrTvm0oRNeuEgndQ8ymXuMD/6bc2oRQRk5z0BUTITaWIple045E+4OL7yluv1EqNgRGMr0aJRAT+CVWjeyi+JxrI4AbC1ak37bKQ5F3CpfhEmwh8+yzalkiFpG2dx/MPqUwiSlsiC2lkhVbDO5SZySSatA0X4zMZCoLHrOJ2PcK3DQxlphIXOEC1uA0W4zPJSV9BhNyUuJ1e0Y5HOnL9k/OQ+Cv13UbGR8+M6e25/kmNF8yComozfv2TmnmJMZ+h/kkN0YggAvAo9U9D6dP7VgSvPnIUQm0W1E65s7/hQ1t5NBRGoVepjnX2e7a+yTbGDj/7k9Vv7S8avvJx/3d/c/OX9k/91763eB1JEhDo6iUC88UC4e0pdFIjBJPDuJ72FzqpMYJp4d2UshqdJAWM2M9mUlPjwrhUY4xW6+S53UkPHIzvs9Y66dGC8V1W69TDWdc69Z96a530qMEoL9oW3Dd30RR1UjoFyqkeOxin5fVOZZ1VdQ/Y+Yic6QEbIWD4ObFGPNoAGwE+1wMGY5h67xS440kPGgxrs9U86ZGCwQ2vedq6i7cD7uJSj1gS8FQPRJOWTZ7UznO5To2bU/dUp7XJqiRzPhZXerBg3BOWPtlnYwNqBPZaB/Zwk021p/SpTsNT++7xRAnGTjZRiQjOC9Htf/RkE9VABjcQvgV30Tih0hAcjwq2qb78EJVK1PwQlUm0/BCVhfRwGliNokiTytMfT+VyEBkiLkOBxxdtBcMZop7TbT7h7hMX8VMucYELVO9yAhkiLjnpS4iQC2eIkBXteKQPuBi/9pQ/1WkuNQZGML4iJRIR+CdUkdKL8akGMbhBcAWKFONTWQm88SyClEiFJEg9xfhUKhEVKZGFNBgCy5FVJilSd80SlUs0Reovx+fyE/j7WfVovlYv/gHLXOICD6jWo4FyfC456SuIkJvSo9Mr2vFIR65Ycr6pvcIsgvSqMb29Vywp8YK5TFQg7qNiScm8xJjPUrGkhGhEEAF4e6lY6jcL/d7gz4capf4B+TFaqHQcp1RJuTZgmlcgub2lSkqEYE4XV9KhUiUlRjCbu6tEVqKTZG4B+5VJZVwAl2qA0eqUKue6P9IDB6P6zHVKWrRgVJfWKRXbOiXv9N/HetRgbBdtBu75hLppksJZxXaqRw7GZnmVUtba3ZmvRkkL1wjhws+INeHRBtgI8LkeMBi89LslW6PkVNYXetBgPJuxRkmLFIxqkhqlYluj5HUVl3rEkkineSBqe3eb84Ho1KA5BUp529gDKhfUKz1UMNyJy5OKow2oEdhrHdjDTQZ5tr79Vr2U8UQJxk8GEYmMtUBogcC9foRkENEgBjcIvr/GkkFEVoKjUMHO1J8MIlKJnQwiUomYDCKykJ5EQ8uxvtbl/paYyOQgUkFMfgJvL9r9TaWCynXiwDsr+ZRLXOD/9JubUCqISU76AiLkplJB0yva8UgfcLF84y1NMlJjYATjq1EiEYF/QtXoHorliQYyuIFwdeqicUKlIXDHs8hRIhWSHHXu3R9SmURUo0QW0mAIrEbv4O+Got5Xo0Qm0dRouFSeyVDg72fVo2atXvyTjbnEBQ5QrUeDpfJMctJXECE3pUenV7Tjke7/7w8e3KqX3w/pzZlLlJzZtV5pVgGadZmNaUYrUXLGtDfVeMfOY+8lSqN7d+BCJSX/EuM/S6GSEqIRQVTCO1HDA9OdAgnqrdVRIgRzm7iyDNXqKDGCWc1dNaMSnSSDCdjPabulGl2UQh3fsdQjPWwwsinKdGpf3v1rerRgZJOW6VTbMh3vCNvHetRgfBMJY/TRONXDBsOSvEbHh/VMj9UIscJPh7Xf0QbYCPC5HjAYsdR7hszUnmLECz1oMIjJCnT8juJtPVIwlEkKdKptgY7XSVzqEUvCm+aB8L10nRoypzzHh/NKjxOMceLanOpoA2oE9loHdpCyUObE8vHuTgPbdPUO1VubU8t4ogRd+9gAL8le1kXkTSoRwekYusmNUJtDNIjBDbLzlpJIQ3D4J9h6+rMfRCqk7IfTazykMomY/SCykB69IqvhYrGksoiW+WiapPFtjZn8BJ5dtL0LnpJbTutTcu8M31MucYHrU+9hvIt6weUmffcQbsEFvUAWtOORHoTnszotXqTP+y+a5ulxWT1/dvzkRfviuC2fPC1fvDQvs2d3QjOu8PSV4YSmxTmNgRGMLzyJRATuCRWer5fhbApsFquf9n/9yc2fLVb/sHrPfrqoP1tz4+L+FpW7wbnvrDGJNASOdhaNSaRC0pi+Chsik4gak8hCGueQ1XCxWFJZRNOYbdF4eh4fcQkKvPisIrNZaxL/GF4ucYHvU4vMYHENk5z07UPITanM6RXteKTj3vtjnGva68Y2QK/N6zG9vRfVKPGCSUdU9u2vqEbJv8T4z1JUo4RoRBABePZ22QeLYnHz172p3139evUqWax+sXq1+vTLi69+LSv7P/1kcwOQY02O/Tf3JKO7ehafXdv3Vx/1f/fa7LL+F7xa9Bh+Zw+i+3/0q+GOno/sv7j55mL1af9Xv+7/8A1bw29PqD/p/8r+tN/dXf3z6svBO32UFgezrgIh7a0TUiIEU6y4Pg7VCSkxgsnVXZWvEp0kkYrYr+ot6FzkpRpilGKhvE0T4zx/f6QHDsbsmcuFtGjBmC0tF2q35ULeia+P9ajByC2S+vfMXdV1nbTO5/pUDx0MuvKSobpK0ywpSxfeMz1eI8QLPyXWhkcbYCPA53rAYABT74aCZUNa0GBMk5UN9fsUf9mQFikY2SRlQ+22bMjrLC71iCXRTvNA5MbeDudOw3Rq2JzSoSwr0zRPMmdJzpUeLBj0xPVD7dEG1AjstQ7swaZxjKcS4Cv13Zw4mCdKMHoah0lEcACI7udnTeMwuRucO75RdtE4odIQHGUKdp/eNA6TStw0DpNJvDQOk4X0IBlYjbJJCndl65JK5SByOVSCAlcu2uBN5HKy9O7kP/MOwD3lEhc4QPXuJZTLoZKTvoIIuYlcDrCiHY/04Zaq91LTUzGUZVJjYATjS00iEYF/QqUmv1SdaRCDG2Rn/UmkIXC/s+hPIhWS/nRuUB9SmUTUn0QW0uAHrMYwQN6TdGFSiaY/A/XqVH4C9z6r/FwPQM0CI22pxAX+Ty0/A/XqVG7SFxDhNqU+pxe045G21/S85nmsqIx4XY87qdrryzxAty6LMd1IlUWe1s031XjB/CQqD3+y+qUtFrmdH3VbTfLp8KkVh9/eFoS8Vl1yW2Rk60h+M9SkvLr5xlCc9NvFzXeGqyHX5UUf2h/S68uP+2/5i/7zb95+24PXv/LJ6lfDZ70i7X/UXTnKpwOkb9391NX7q08W6YPcVnv0P/fmOzffcpn0LbVJS8ykcxQraSEaEUQlvBM1PDAxKtC2vsoeLUIwC4pL1kBljxYjmP/cVYwq0UlynYD9PLXqWnRRinr8NwCpYYPBUl7SkxdV6a3pUcMFo6WwpifLNzU9mXcm6mM9ajBmijQ3+myc6mGDcUlez+O/AkiN1Qixwk+Htd/RBtgI8LkeMBiy1NuRKi89wzAu9KDBKCar5Ql4irf1UMFgJijm2XiJtwNe4lKPWBLgNE+E/w4gLWROIY//DiA1TjDKSWt4+idiA2oE9loH1qJ9UuXpk7R4eVy/fGK3wVl2/OTlyxfHpXmev3zyIn1mXj695ePd8gbOANTbXm8NTyHjiRJ0bY4DvCQbZBeRN6lEBCdv6M75h47d7Su7XX1tQ7v42os/efJHTxZ/9ORPnvzn//yHd+mUfgf9akjB/Pb2z4vuYWbK+uzuT3ma3ny7/2CnLn/sMtVbVFMZ3FQ7bzeJNARHjnNsS4lMKBmXfvtau6g8pFKJmHIhspCe+ALL4dsNE1lEy7ZktobZPfnhEZehwOuL9n5T+ZZifTzvnSV7yiUucH7qDY4pfYNcL7jkpK8fQm4q4TK9oh2P9KBKn7bPzZOyaI7zJ1l7XFbNy+On5kl+3FRl8/x59vx5bu68a1xV6gyIvSotpcbACMZXpUQiAv+EqtKf3qVO1h3iv7XJlo9WH6x+eyc+F6t/GrTpnw1JH5u7GXqK7diu22//dPXJov8xP1j98HgoBfr+6h9X/7X/+LPVL1wWeotqIYNbaGcxSqQh8McCMeqv/yFSIalRpxt5SGUSUYwSWUijIbAaPjFKZBFPjFZJ6yytf8TlJ3D1s0rR9YDRLDAylkpc4PrUUtS7qBdcbtJ3D+E2pUSnF7Tjkb7tcczbIs+zp8fP2+LZcVnm5XGTp+nxi+xp2z6ts6p+cfe0x1WihcsYvRI1UmNgBOMrUSIRgXtClej/9Vpx0LuL1f+316C/GY5M7bno6ucnRfFvrSBNS3sFkf37D1a/HL5qC40+Ob79SytJXdZ4i2oNg1tjZ9VJpCFwvbOoTiIViupMk9y4qDykUokoO4kspKEPWQ4XiyWVRTTZWfbPmvO8/RGXn8Cvzyo713NEs8BkWCpxge9Ty07vol5wuUnfPYTblOycXtCOR/q237F8XtfPXhTHT7Om6SWqyY+fFC+eHpftk+fZ0+rJ88Y8+/oeZGfpMkYvOyupMTCC8WUnkYjAPaGy836/493Bp7vt8fY2RVu1/r6tPj/u/9Mr0NWnd9/1qv/C726/y2Wdt6jWMbh1dpahRBoCVzyLDCVSIclQd53gQyqViDKUyEIaCpHlcLFYUllEk6FVk5S+CnYmP4Gfn1WGVmvV4p0ZecolLvB9ahnqXdQLLjfpu4dwm5Kh0wva8UhHvkLdl1mvA/TavBnT23ujoxLv2Gd80ei4FZ1Kk5aYSWdpdFRCNCKISngnanhjf05sdFQiBFtEcHkaanRUYgR7Q3bVnUp0kj4QwH4+PalEt+9GRy1sMFjO3eiohQtGS2mjY71tdPSOGnysRw3GTJHGRp+NUz1sMC7N2uioxWqEWOGnw9rvaANsBPhcDxgMWertR5aaLGkKF+oLPWowjM3Z6aiFCkYzSadjve109LqJSz1iSYTTPBKBTkcl5OidjlqcYJgTdzrWRxtQI7DXOrCHm1LJvZ2OjYwnSjB+SoVIRHDUhm6dY6dUiNYxuHV23mISaQiOFQVbUX9KhUgldkqFSCViSoXIQnqsiyyHi8WSyuIgUipMfgI/L9ruTaVU1kNMs8BYWipxge9T72lCKRUmN+m7h3CbSqlML2jHI33ABeW5t7WxlRoDIxhfhhKJCNwTKkPZBeVEaxjcGjvLTiINgeudRXYSqZBkp7egnEglouwkspCGPmQ5XCyWVBbRZGeooJzJT+DXZ5Wd7VqleMc4nnKJC3yfWnaGCsqZ3KTvHsJtSnZOL2jHI33AN2rkvj7GPJUaAyMYXXYyiQjcEyo793CjBtNCBrfQrlKUSUPgjueQokwqFCnqvVGDySSeEmWykEZDYDU8SpTJIpoSDdyoQeUncPVzKtF8PfkvD8xypBIXuD61Eg3cqEHlJn33EG4TShRY0I5HelCidfoyf27Kp8dPnhpzXBZPy+OnWZEePzEvm5eNeVGn7V6UaOkyRq9Ew5OFHMbACMZXokQiAveEKtEdbhz+216vfjSo0eHPJk3b2y/80GbtrZi1xed3heuf3n7T+h5il+3eotrO4LbbWaMSaQgctUCj+grGmUxIEtV3BTGTSkSNSmQhjZPAcvg0KpFFNI3alsZb0U4lKIgCs4rU9YDAPDDxkUpc4PvUItW/qhdcctK3DyE3pVKnV7TjkY7c+eg7Ac2D9NoxvX13Pmrxjp3GF52PW9WpNGmJmXSOzkctRCOCqIR3ooYHtpHMIWSVCMGWEZFA9XU+ajGO1Sen81GLTtIXAtjPpyiV6Pbc+aiGDQbLmTsf1XDBaCnsfMy3Ix7zwIhHNWowZopENvpsnOphg3Fpzs5HNVYjxAo/HdZ+RxtgI8DnesBgyFLvPzKT92K1caG+0KMGw9iMnY9qqGA0E3Q+5tsZj343calHLIlwmkfC3/mohRy781GNEwxz0s7H3M54dLuGax1YixabvGP5ePe8gU2/et/r63zMCxlPlGD8jAuRiOCsDd0675Bx2XnGI9NUBjfVzvtNIg3BIeMc+1Iik9gJFiKViAkWIgvpES+wHL7tMJFFtARLcMYjlaHA64s2f1MZlvVEwDww45FKXOD89Dsc/7JecNlJ3z+E3VSKZXpJOx7pAy5JL3ydkHkpNQZGML4sJRIROChUlu6jJJ1oIYNbaGc1SqQhcMgCNeovSSdSIclRpxt5SGUSUY0SWUijIbAaPjVKZBFPjQZK0pn8BK5+Vi26ngmYB4Y8UokLXJ9eiwZK0pncpO8ewm1KiU4vaMcjfcB3chTe5kgjNQZGML4SJRIRuCdUiZLv5GBaw+DW2Fl1EmkIXO8sqpNIhaI6/XdyMKlElJ1EFtLQhyyHi8WSyiKa7AzcyUHlJ/Drs8rO9UzAPDDkkUpc4PvUsjNwJweVm/TdQ7hNyc7pBe14pA/4RuLC2wlZSY2BEYwvO4lEBO4JlZ2RbyRmWsfg1tlZhhJpCFzxLDKUSIUkQ303EjOpRJShRBbSUIgsh4vFksoimgwN3EhM5Sfw87PK0PVMwDww5JFKXOD71DI0cCMxlZv03UO4TcnQ6QXteKQjtzr6hGVwpEeRjuntvdVRiXfsM75oddyKTqVJS8yks7Q6KiEaEUQAnu2JfrAoFjd/3dv53dWvV6+SxeoXvbD/9MuLr36tdaE/UaMfu3tiJ6QSIdhCgqvXUCekEiPYO7KrLFWik/SJIPbzzDRaqgFGaYbMTJ55Gpwe6ZGDEXXufkgtXDCkSvsht5Mg88AkSDVqMLCKhPi9x6Mps17IOJ3XqR46GMDkPZF5U6WlR0af6fEaIV74KbE2PNoAGwE+1wMGA5h+r5L3irFwgb7QgwZjmqwtsjBl5W+L1EIFQ5ukLXI7ENLvLS71iCXhTvNE1KZok8b5HHdq1JzOyDJv0yqpfN2RWqxg0BN3R9q5kG4Hca0De7hZmNLbHdnIeKIE42dhiEQEp3Pobjt2FoZoHYNbB9+VumicUGkITiIF21N/FoZIJXYWhkglYhaGyEJ6EgwsR5Y07vVYUpkcRCaGyU/g60UbwKlMzHqUYB6YDUklLvB/+t1NIBPD5CZ9/xBuU5mY6QXteKQPuA699HZEtlJjYATjS1EiEYF7QqUouw6daA2DW2Nn6UmkIXC9s0hPIhWS9PTWoROpRJSeRBbS0AcsR5Gk7vVYUplEk56hWnQmP4Fvn1V6rscJ5oH5kFTiAv+nlp6hWnQmN+n7h3Cbkp7TC9rxSB/wZRylrwWySKXGwAhGl55MIgL3hErPPVzGwbSQwS20qxxl0hC44znkKJMKRY56L+NgMomnRpkspNEQWY0yMc71WFKZRFOjWeUpE3nE5Sdw93Oq0WI9UrAIzIikEhe4P7UatYvqzMhecLlJ3z+E24QaBRa045E+4BuLS19nZBEcReQyBkYwvholEhG4J1SN7vPGYqapDG4qXJbe2eH01g6LJk3Ts7tZmb1G/8CeFX/Sf/q7XrZ/0BvgP9m3f/XL4cvv3nyv//xXq49uvnf7dSvp3ZULJ1TDCDy9QOj6KtKZTEg613cHMpNKRKFLZCENtMhy5ElbOhdkSaUST+kON+ZWLoaPuAwFwWRWrbseTFgERk1SiQs8oFrrmtIkhSfrTyUnfQcRclNid3pFOx7pyP2XxkWvl695kF42prfv/kst3rHT+KL/cqtmlSYtMZPO0X+phWhEEAF44f7LzBkOT9Twwf6VOeSuEiHYrCKSsb4GTC3GsUblNGBq0Uk6UgD7mV6VFc7HcKmGGKcFMzVp0jgfz0d65GBQnbkFUw0XjKrCFsxiO5KyCIykVKMGY6tIjN8rRs3K1NRJ1riwn+qxg0FM3oPZ74+yMq+TtHQhPtMjNkLE8INirXi0ATYCfK4HDEYx9Zbl1nP4Dui1qMHINmMbphoqGOAEbZjFdjql32Nc6hFLgp7mkRi8Rb/9cVaQdGrcnEbMPK3zHm9inGH7So8WDH7SVszCDqp0e4lrHdhBSaYv8+emfHr85Kkxx2XxtDx+mhXp8RPzsnnZmBd12u6hCMn4WjHvHi2YJ0owftqHSERwUoduvHdI+wzpjqEQafizSdP29gs/tI2bto7Jbpnvttuf3n7TOhnkst1bVNsZ3Hb49tVF44RKQ3BmOcc2lsgkdtaGSCVi1obIQnpiDCxHlZskr4yLy5LKJVrapi2NR4A+4hIUxALRRnEqa7OedVgExldSiQs8oHoL5F/VCy456TuIkJvK2kyvaMcjfcAF88bXq1mUUmNgBONrVSIRgX9Cteo+CuaJFjK4hXZWpEQaAn8sUKT+gnkiFZIkdbqRh1QmERUpkYU0GgKrUaf9ergPW5ZULtEUaahknslP4PBnFaTrkYdFYIYllbjAAaoFaahknslN+gYi3Kb06PSCdjzSB3x3iPE2cBqpMTCC8fUokYjAPaF6lHx3CNMaBrfGztqTSEPgemfRnkQqFO3pvzuESSWi+CSykIY+YDkym61uXVSWVCrRtGfg8hAqP4Fzn1V7ruceFoFBllTiAgeo1p6By0Oo3KQvIMJtSntOL2jHI33AVygbb7tmJTUGRjC+9iQSEbgnVHtGvkKZaR2DW2dnLUqkIXDFs2hRIhWSFvVdocykElGLEllIQyGwHE2dVO4hcksqlWhaNHCHMpWfwNnPqkXXww+LwDRLKnGBA1Rr0cAdylRu0hcQ4TalRacXtOORjtxN6SzV7dVleBBJPqa3925KJd6xz/iim3KrPJUmLTGTztJNqYRoRBABeNmmj/L1LsrC+bCeqGGP/Tyxi1KJEOw1wbVrqItSiXEsTEldlEp0koYSwH6l078v1fDidFCGhliqkYOBdO4OSi1cMJJKOyi3QyyLwBBLNWownor09z0p2rZtnlTO5+NUDx2MW4oGyrSpS98TcqYHbISA4cfEGvFoA2wE+FwPGIxf6j3Krd9werwLPWowps3ZP6mFCoY2Sf/kdoyl319c6hFLwp3mkbC+Iktq5zPRqWFz2iezqsgy31NxpQcLBj5x96QdZOn2Edc6sIebham83ZONjCdKMH4WhkhEcDCHbrRjZ2GI1jG4dfANqYvGCZWG4BBSsEH1Z2GIVGJnYYhUImZhiCykh8DAclSJrxyIyOMgUjBMfgJPL9oCTqVg1lMPi8AYSypxgfdTb29CKRgmN+nbh3CbSsFML2jHI33ApeiVtzWylRoDIxhfiBKJCNwTKkTZpehEaxjcGjsLTyINgeudRXgSqZCEp7cUnUglovAkspCGPmA5sixxLseSSiSa8gwVojP5CVz7rMpzPfSwCEyxpBIXuD+18gwVojO5SV8/hNuU8pxe0I5H+oAv5ah8TZBleIiSwxgYwejKk0lE4J5Q5bmHSzmYFjK4hXZVo0waAnc8hxplUqGoUe+lHEwm8cQok4U0GgKr4btqaUklEk2MBm7koPITePs5xWi5nnlYBoZYUokLvJ9ajAZu5KByk75+CLcJMQosaMcjfcBDLCtfV2QZHnLkMAZGML4YJRIRuCdUjO5wm/HOQyyZpjK4qXZWpUQaAr8sUKW+6nEmE5Io9V1ezKQSUZUSWUjDIrAcZZvkPllKZBJPloYmTlIZCjz/rMJ0PZ+wDEycpBIXOEC9MB2W1bjYXXDZSd9BhN2UNJ1e0o5HOnKTpDM49GIzD9IrxvT23SSpxTv2Gl80SW61p9KkJWbSOZoktRCNCCIAbzhZ/snqZ3ap/tXqn1c/GA6df7L6u9X/XP3Dol/1b/VmHwa5351of7AY1umX9ks337X/aviuRdYmaf+gp3mV2JknP8ubpEwWmwNx+0TNPyf+wWJ4dOzj8uHwbz+5+Ub/Sz9T//HloQBkKPL4zbDjeetkYbfu/U+xT/e3pmpAFqnl8ff2R/cbot/YXzd0lb5Ww/xqcfei9L/U/srXv7a14Oalev8O7u+GLdaHw5tif8Ynt4/6YIb3XM/Nifq5Abt85thnKBGCHT2i/YOvS1WLcbw54HSpatFJ2nYQ+1VJXboQLtUI4zSq2jErbnXwSI8cFDOqRtUiaZ11z1/TwwXVjLBRtdyO+iwDoz7VqEFNI9oF3bN3nWe5Z27mqR46qB3kjapFa+peRjofkDM9XiPECz8l1oZHG2AjwOd6wGAE028U/W7jQo8ajGoz9qmqoYLBTdCnWm7nfPrdxaUesSTgaR6JkKvo1LA5far9b6xSD9YrPVYw7EnbVEs75NPtIq51YA83LVb72lTLQsYTJRg/LUYkIjgcRY869poWI5rK4KbCzwci7dld1jqhWktw+DzHrpjIJHb2jUglYvaNyEJ68o8sR5207qqpJZVKvPRbmTYe+fKIy1AQYUQbz6n023rQZBkYHUolLvCA+l2Vf1kvuOykLyHCbir9Nr2kHY/0Abcp1L4G2bKUGgMjGF8CE4kIHBQqgffRpkC0kMEthCtfF40TKg2BQxZIUn+bApEKSZM63chDKpOIkpTIQhoNkdVI06R0RvYllUo8SVold7dZ3BekTH4Cfz+rIF1PmiwDo0OpxAX+Ty9IfYt6weUmfQERblNydHpBOx7pA76vpfZ2zRqpMTCC8eUokYjAPaFylHxfC9MaBrfGztKTSEPgemeRnkQqFOnpv6+FSSWi9iSykIY+YDnKJGuc67GkMokmPcs0aUsXv0dcfgLfPqv0XA+aLAOTQ6nEBf5PLT29i3rB5SZ9/xBuU9JzekE7HukDvrO69vbIVlJjYATjS08iEYF7QqVn5DurmdYxuHV2lqJEGgJXPIsUJVIhSVHfndVMKhGlKJGFNBQCy9E7dffNF0sqk2hStGoT92DUR1x+Al8/qxRdz5ksA4NDqcQF/k8tRb2LesHlJn3/EG5TUnR6QTse6cg9sc6T7V5chge/lGN6e++JVeId+4wvemK3wlNp0hIz6Sw9sUqIRgQRgEfriS3SoSfWVYA87Cu2aztulh2ei3dvSzTsmt89L58uTJq2D25//W/6H9j/4E0Z8s23qwf91/pf9+OU0BT7wD7S9oHObbnzAbXIKh8jsMFIsOfwFgMrEYLNRPhWItQiq8QIdhHtukdQopN0DAH2KxJnjfRSjS9Og2xWVp4rUR7pkYPKZu4GWS1cUNpIG2S3k1zLwCRXNWpQ4Ig2RPeOqfOyf66drutUjxzUEfL+2KYX755Zkmd6uEYIF35GrAmPNsBGgM/1gMHopd4xBpzGhR41GNHmbI/VQgUDm6Q9djvG1e8sLvWIJcFO80gEHEWnRs3pjs2KLE+T3DPEVY0VjHni7lg7xNXtIa51YA83IdZ4u2MbGU+UYPyEGJGI4JAUPfSInRAjWsfg1sEPB1w0Tqg0BAfCgs2pPyFGpBI7IUakEjEhRmQhPZCHlsMY53osqUwOIiHG5Cfw9aL931RCbD31swyMcaUSF/g/9fYmlBBjcpO+fwi3qYTY9IJ2PNIH3BbQeLtUW6kxMILxpSiRiMA9oVKU3RZAtIbBrbGz9CTSELjeWaQnkQpJenrbAohUIkpPIgtp6IOWo3Wvx5LKJJr0DLUFMPkJfPus0nM99rMMzHGlEhf4P7X0DLUFMLlJ3z+E25T0nF7Qjkf6gC9IaXwdqSY8R8xhDIxgdOnJJCJwT6j03MMFKUwLGdxCu8pRJg2BO55DjjKpUOSo94IUJpN4apTJQhoNgdXIc98cVyaRaGI0cD0KlZ/A288pRs167KcJzHGlEhd4P7UYDVyPQuUmff0QbhNiFFjQjkd6EKN1+jJ/bsqnx0+eGnNcFk/L46dZkR4/MS+bl415UaftXsRo6TJGL0bDk8McxsAIxhejRCIC94SK0R0urB4uah4E6fBnWy1++4UfOqvJh6+t68ddtnuLajuD225nmUqkIXDUApnqqyZnMiGpVN/V0kwqEWUqkYU0TgLLUSStcVZXL6lMounUtkqT2rgIPuISFESCWYXqegioCcx1pRIX+D+1UPWv6gWXnPQNRMhNKdXpFe14pCO3sDpdUa898yA9M6a37xZWLd6x0/iihXWrPJUmLTGTztHCqoVoRBABeLQW1uOqf/Zfb2H9xLULuetatd9nJ7y8Gr7+Sf9kvGs7QJNF97DN8jZNz+51nA57lf7T4e9uty6j9tYiTX+vuBuy03/J1il/dPOXw2CedxfN7d/2H9+9rWC2P4DQ/JrYrdUnm3bWV/1TfPNO/358YH/jzbdv37Ie/eK1V6s3q+OhOVE/NGDLzxxbDCVCsL1HtHXwNaxqMY73BZyGVS06SQ8PZD/fibQSX5yG1WE0o3Ehf6RHDuqYmRtW1XBBISNsWDXbia4mMNFVjRqUM6L9z73HozVpUjk7QE/1yEHVIG9YzfvfnNTOx+NMD9cI4cLPiDXh0QbYCPC5HjAYvdQbxIDTuNCjBiPajA2raqhgYBM0rJrtPFe/s7jUI5YEO9Uj4XcUnRo1p2G1zI3x9quqoYIhT9qvauw0V7eDuNaBtWixsVeWj/doInA2oz6e8PWrmkLGEyUYPzlGJCI4EkVPOHZIju08zZVpKoObSnAscND7dpeRT6hGFpxUz7GNJjKJnakjUomYqSOykOYJoOXIm9LFZEllEi1TF5wBS2UoiEuirepUqm49MNQEZsBSiQscoH4nFpoBS2UnfQcRdlO5uukl7XikD7jFofV11971XQuMgRGML5yJRAQOChXO+2hxIFrI4BbC9bKLxgmVhsAhCxSpv8WBSIUkSZ1u5CGVSURFSmQhjYbAangGey+pPOLp0UCHA5OfwNnPqkbX80JNYAAslbjA+enVaKDDgclN+vYh3Ka06PSCdjzSB3zTS+tttzVSY2AE42tRIhGBe0K1KPmmF6Y1DG6NnXUnkYbA9c6iO4lUKLrTf9MLk0pE4UlkIQ190HI4PfiSyiOa8Azc80LlJ/DsswrP9bRQExj/SiUu8H5q4Rm454XKTfr2IdymhOf0gnY80gd823Xrba2tpMbACMYXnkQiAveECs/It10zrWNw6+wsRIk0BK54FiFKpEISor7brplUIgpRIgtpKMSWw3matKQSiaZEA5ddU/kJXP2sSnQ9LNQEpr9SiQvcn1qJBi67pnKTvn4ItyklOr2gHY903NbZylku3GvL8MSYakxv762zSrxjn/FF6+xWdypNWmImnaV1VgnRiCAC8Cits1/9WmYbaJ3P1GdW9KObv1ndjjsdTrnfG+ap3u0rhs7SAdXPh77Tj25/1/+O42Rdz8iJ+hkBe40E+wlvia8SIdhXhG8TQp2ySoxgQ9Gu+l+JTtI8BNivSErfpThKgHFaZe2YxsZXtKBFDuqWuVtltXBB4SJtld3OdjWB2a5q1KB8EW137p9B9xGpcuquUz1yUCXIW2Wb3KRJUbjgnunhGiFc+BmxJjzaABsBPtcDBsOXej8YcBoXetRgSJuzVVYLFYxsklbZ7WxXv7O41COWRDvNIxFwFJ0aNadVNsuL2ngONK70WMGYJ+6VtbNd3R7iWgf2YLNdVertlW1kPFGC8bNdRCKCI1D0SCN2totoHYNbB9/6u2icUGkIjnsFu1N/totIJXa2i0glYraLyEJ63A4th8mdgXZJZXIQ6S4mP4GvF+3/ptJd61GgJjDblUpc4P/U25tQuovJTfr+Idym0l3TC9rxSB9uxX8vRZ0Htr0UbaXGwAjGl6JEIgL3hEpRdsU/0RoGt8bO0pNIQ+B6Z5GeRCok6emt+CdSiSg9iSykoQ9ajqYuXEyWVCbRpGeo5p/JT+DbZ5We61GgJjDblUpc4P/U0jNU88/kJn3/EG5T0nN6QTse6cO9+KTytCp9pa7Cs8UcxsAIRpeeTCIC94RKzz1cfMK0kMEttKscZdIQuOM55CiTCkWOei8+YTKJp0aZLKTREFiN3BfYl1Qm0dRo4OoTKj+Bu59TjVbrWaBVYLgrlbjA/anVaODqEyo36fuHcJtQo8CCdjzShzvctVejTrfVq9Hw/DCHMTCC8dUokYjAPaFqdIf7q+cf7sq0ncFth+vUfRS/u0x3QjWdIDgItLGvhp3JhCSNfddUM6lE1MZEFtLYDCxHkdSFTxsTmUTTxqGBslSCgugzqzhejx+tAgNlqcQF/k8tjkMDZankpG8gQm5KHU+vaMcjHbkr1lODWuVBevWY3r67YrV4x07ji67YrdpVmrTETDpHV6wWohFBBOCRumJbVlPsP/aP2t0TuC5k9u8IFk2apmd3G6r+x35gi07sAJzf9aA+6DcB/6lI+6fwl8OX+5/Vf/6rHtT3br9ucwPD3308IPpkgGoN8Y1FMnubrOsxOVE/JmBn0RybCiVCsItItFnwNcZqMY53ApzGWC06SasQYL80ySoXwKUaYJzG2Cov/KpdixyULjM3xqrhgtpF2BhbbWfIVoEZsmrUoIIRbXnu2du0SeN0C6d64KBOkPfF9r86cdfhn+nRGiFa+AmxFjzaABsBPtcDBoOXekdYtf0z4VTjF3rQYDybsStWDRUMa4Ku2Go7QNbvKS71iCWhTvNEZFmWtM6jxk4NmtMUa6o6KZxx+kqPFIx20pbYyo6PdXuH</t>
  </si>
  <si>
    <t>ax1YixabmGX5eA8iAicx6sMIX0tsVch4ogTjp9+IRAQHoOh5xg7pt53HxzJNZXBT4YcA8++aXYY5oRpGcJY8x7aXyCR2Lo1IJWIujchCepIPLEe/266dEWNJZRItlxYc+UplKIglop3lVDJtPR+0Cox8pRIXOED11smUJimc+5ELLjnpK4iQm0qmTa9oxyN9wI0PnorlXuuWUmNgBONrXSIRgX9Cte4+Gh+IFjK4hXCJ66JxQqUh8McCQepvfCBSISlSpxt5SGUSUZASWUijIbAaadL60j9EIvH0aKDvgclP4O1nVaPrCaFVYOQrlbjA+6nVaL+ome8cn8lN+voh3KbE6PSCdjzSB3wBTObtwjVSY2AE44tRIhGBe0LFKPkCGKY1DG6NnYUnkYbA9c4iPIlUKMLTfwEMk0pE5UlkIQ190HK4zwmXVCLRlGfg/hcqP4Frn1V5rkeEVoGZr1TiAvenVp79oubOdMoFl5v09UO4TSnP6QXteKQP+BbszNtxW0mNgRGMrzyJRATuCVWekW/BZlrH4NbZWYkSaQhc8SxKlEiFpER9t2AzqURUokQW0lAILUfquwWbySSaFA3cgk3lJ/D1s0rR9YzQKjD0lUpc4P/UUrRqktKXkWdyk75/CLcpKTq9oB2PdP9/f/DgVoH9fkhqztzm6su1h0bK1GU5phmtzdWJ90013rHv+BfQ5mq7KaE2V6VJS8yks7S5KiEaEUQlvBM1vLFfJ7ZXKhGC7Si4VA21Vyoxgn0ou2pQJTpJzwlgP6ftlmp0UXorU0/v0SM9bDBYKhor26bwwP2aHi4YLaWNlduJo1Vg4qgaNRgzRVobfTZO9bDBuCRvq/RhPdNjNUKs8NNh7Xe0ATYCfK4HDIYs9TYky02RlIUL9YUeNRjGZF2VAVfxth4qGM0kXZXbWaN+N3GpRyyJcJpHwvfadWrInJ5KH84rPU4wzIk7Ku2QUbdruNaBtWixVIzl493zBjb/6n2vt6OykfFECbp2xwFekh2yi8ibVCKCIzd068wu7CFaw+DW2HlLSaQhOE4UbD396RQiFVI6xVvYQ6QSMZ1CZCE9zkWWw8ViSWURLZXiLQB5xOUn8Oui7d1UKmU9f7IKDBSlEhf4PvUeJlTVw+QmffcQblOplOkF7XikD7i5Mfc2N7ZSY2AE48tOIhGBe0Jl5z6aG4kWMriFdpaiRBoCdzyLFCVSoUhRf3MjkUlEJUpkIY2GwGr4lCiRRTQlmlWezs1HXH4CVz+rEl2Po6wC80WpxAWuT61EvYt6weUmffcQblNKdHpBOx7pQYmmqWnLtHx+bJ6/fHGcZS9eHrdp2X/v8/ZJ+ax4URX5s6/vQYkWLmN8pa5D462cxsAIRleiTCIC9yRVosPxp7+k592b790p0688zIvbz04GirefV8PUIfshC10ixzSOwY2zqwhl0hB4YoEI9ZXiMJmQNKgzg/KQyiSeBmWykMZBYDU8GpTJIpoGzdOiSVLjYviIy1Dg5udUofV6DGUdmCtKJS7wfXoVmqV5YjzF5VR20vcPYTehQ4El7XikD7jPMff1OdahQVJOY2AE4+tQIhGBg0J1aOQ+R6Z1DG6dnYUokYbAGQuEqPc0lEmFokT9fY5MKhGlKJGFNBQiy+FisaSyiCZFve1wj7j8BH5+ViG6nvhYB2Z4UokLfJ9aiAZ6HKncpO8ewm1Khk4vaMcjHXmEZ+Gi1wvLPECvLZoxvX33Nmrxjn3GF72NW9GpNGmJmXSO3kYtRCOCqIR3ooYHNooIdKz3QFWJEGwKweVpoLdRi3GsPTm9jVp0ks4PwH4+PalEt+feRjVsMFjO3NuohgtGS2FvY70dGlkHhkaqUYMxU6Sx0WfjVA8bjEtz9jaqsRohVvjpsPY72gAbAT7XAwZDlnr7EextVKMGw9iMvY1qqGA0E/Q21tuJkX43calHLIlwmkfC39uohRy7t1GNEwxz0t7G2k6LdLuGax3Yw02pFL7exrqQ8UQJxk+pEIkIjtrQrXPslArROga3zs5bTCINwbGiYCvqT6kQqcROqRCpREypEFlIj3WR5XCxWFJZHERKhclP4OdF272plMp67l8dmORIJS7wfeo9TSilwuQmffcQblMplekF7XikD7jCvPD1Otal1BgYwfgylEhE4J5QGRq5wpxoHIMbZ2cVSqQh8MQCFepNiBCZUESov8KcyCSiBiWykMZBYDV8GpTIIpoGDVeYMxkK3PysKnQ98K8OTHCkEhf4PrUKDVeYM9lJ3z+E3ZQOnV7Sjkf6gO/cKLydjkZqDIxgfB1KJCJwUFIdGvHODaaFDG6hncUokYbAIQvEqP9IlEiFpEaduvohlUlENUpkIY2GwGr41CiRRTQ1Grhzg8pP4Opn1aLrEYB1YKYjlbjA9em1qP/ODSo36buHcJtSotML2vFIH/Clw4W317GSGgMjGF+JEokI3BOqRMmXDjOtYXBr7Kw6iTQErncW1UmkQlGd/kuHmVQiyk4iC2noQ5bDxWJJZRFNdgYuHabyE/j1WWXnetxfHZjfSCUu8H1q2Rm4dJjKTfruIdymZOf0gnY80pF7G31CMjSloy3aMb299zYq8Y59xhe9jVvRqTRpiZl0lt5GJUQjgqiEd6KGN/bnxN5GJUKwKQSXp6HeRiVGsBtkV92pRCfp/ADs59OTSnT77m3UwgaD5dy9jVq4YLSU9jZu5zbWgbmNatRgzBRpbPTZONXDBuPSrL2NWqxGiBV+Oqz9jjbARoDP9YDBkKXefoR7G7WowTA2Z2+jFioYzSS9jdu5jX43calHLIlwmkci0NuohBy9t1GLEwxz4t5GO7fR7RqudWAPN4VSensbGxlPlGD8FAqRiOCoDd06s1MoRGsY3Bo7bymJNATHiIKtpz+FQqQSO4VCpBIxhUJkIT3GRZbDxWJJZXEQKRQmP4FfF23vplIo6zF/dWBuI5W4wPep9zChFAqTm/TdQ7hNpVCmF7TjkT7gGvLS28vYSo2BEYwvO4lEBO4JlZ37qCEnWsjgFtpZihJpCNzxLFKUSIUiRf015EQmEZUokYU0GgKr4VOiRBbRlGiohpzJT+DqZ1Wi6zF/dWBuI5W4wPWplWiohpzJTfruIdymlOj0gnY80gd8q0bp62ZsUqkxMILRlSiTiMA9SZVonFs1mMYxuHF2FaFMGgJPLBChvlIcJhOSBvXcqsFkEk+DMllI4yCwGh4NymQRTYMGb9WgMhS4+TlVaLMe8tcE5jZSiQt8n16Fhm7VoLKTvn8IuwkdCixpxyN9wJcMl75exiY0PchpDIxgfB1KJCJwUKgOjXzJMNM6BrfOzkKUSEPgjAVC1HsayqRCUaL+S4aZVCJKUSILaShElsPFYkllEU2KBi4ZpvIT+PlZheh6zF8TmNtIJS7wfWohGrhkmMpN+u4h3KZk6PSCdjzSkXsbjYteLyzzEL0yHdPbd2+jFu/YZ3zR27gVnUqTlphJ5+ht1EI0IohKeCdqeGCjiEDHeg9UlQjBphBcngZ6G7UYx9qT09uoRSfp/ADs59OTSnR77m1UwwaD5cy9jWq4YLQU9jY227mNTWBuoxo1GDNFGht9Nk71sMG4NGdvoxqrEWKFnw5rv6MNsBHgcz1gMGSptx/B3kY1ajCMzdjbqIYKRjNBb2OzndvodxOXesSSCKd5JPy9jVrIsXsb1TjBMCftbWzs3Ea3a7jWgT3clIrx9TY2hYwnSjB+SoVIRHDUhm6dY6dUiNYxuHV23mISaQiOFQVbUX9KhUgldkqFSCViSoXIQnqsiyyHi8WSyuIgUipMfgI/L9ruTaVU1mP+msDcRipxge9T72lCKRUmN+m7h3CbSqlML2jHI33AFebG1+vYlFJjYATjy1AiEYF7QmVo5ApzonEMbpydVSiRhsATC1SoNyFCZEIRof4KcyKTiBqUyEIaB4HV8GlQIotoGjRcYc5kKHDzs6rQ9ZC/JjC3kUpc4PvUKjRcYc5kJ33/EHZTOnR6STse6QO+c8N4Ox2N1BgYwfg6lEhE4KCkOjTinRtMCxncQjuLUSINgUMWiFH/kSiRCkmNOnX1QyqTiGqUyEIaDYHV8KlRIotoajRw5waVn8DVz6pF12P+msDcRipxgevTa1H/nRtUbtJ3D+E2pUSnF7TjkT7gS4eNt9exkhoDIxhfiRKJCNwTqkTJlw4zrWFwa+ysOok0BK53FtVJpEJRnf5Lh5lUIspOIgtp6EOWw8ViSWURTXYGLh2m8hP49Vll53rMXxOY20glLvB9atkZuHSYyk367iHcpmTn9IJ2PNKRexudW4leSAandJTZmN7eexuVeMc+44vexq3oVJq0xEw6S2+jEqIRQQTg2SboB4ticfPXvZ3fXf169SpZrH6xerX69MuLr36tdKE/UaMfu3ti66MSIdgzgqvXUOujEiPYLLKrLFWikzSGAPYr8jRpXQiXaoRR2h/zvOldv/P9eaRHDobUuTsgtXDBmCrtgNxOd2wC0x3VqMHIKlLiY3vXRZ6VVZI5H+1TPXYwhMnbIFtT52WZ1L5eSC1gIwQMPyfWiEcbYCPA53rAYAxTb1ey3ORJ6Sz7utCjBuOarBeyLOvSU1zyth4qGN4kvZDbOY9+h3GpRywJeZpHokyzpm2Swvkod2rcnIbIrCxMU9WeWrIrPVow9onbIu3IR7eXuNaBPdzsS+Vti2xkPFGC8bMvRCKCUzp0183OvhCtYXBr4LtRF40TKg3BCaRgW+rPvhCpxM6+EKlEzL4QWUhPgIHlaPr1cC/IkkrlIFIwTH4C5y7a+E2lYNZjApvA3EcqcYEDVO9pQikYJjfpC4hwm0rBTC9oxyN9wDXolbcXspUaAyMYX3sSiQjcE6o991GDTrSQwS20sx4l0hC441n0KJEKRY/6a9CJTCLKUSILaTQEVqNoTJI2LipLKpVocjSrksz5wD3i8hP4+1nl6HpWYBMY/kglLvB/ajlqF9V3wM7kJn0BEW5TcnR6QTse6QO+mqPytUS2qdQYGMHocpRJROCepHI0ztUcTOMY3Di4El390G2Shb1a7/YPtm7n3dWvhj8M9+f91Ep2K98fLPq/+MbNt5LFw6u0bk8fLHpBb0u7vmVrtz4YVP+tpu/3Au/ayqzhZ/6m/2X9L7U2/b3+f4M5+y/ZO/w+uvnL1Sv7exZZevvX/cd3b6/3sz8ocZn9hGp2QeQQKGdfgRGTCUk4e64SYTKJJ5yZLKRxG1iNwuRJ66lrYlKJJpxv7xNx1ug+4jIUxKY5pXO7Hm/YBiZWUokLHKBeOofuE6Gyk76ECLsJ8QwsaccjfcDXK1e+Ls42ODfJZQyMYHzxTCQicFCoeI58vTLTOga3Dq6eXTROqDQEzligRr3nuEwqFDnqv16ZSSWiHiWykIZCYDnKJskK54IsqVSi6dHAHctUfgJnP6saXU85bANjK6nEBQ5QrUYDdyxTuUlfQITblBadXtCORzpya6ezVqRXl3mQXj6mt+/WTi3esc/4orVzqzyVJi0xk87R2qmFaEQQAXjh1s7M6ThP1PDBvhiB2PUevSoRgj0wuIYN9HZqMY4FKqe3U4tO0ugC2C8vmsS4EC7VCPff26lGDsbUmXs71XDBoCrs7Wy30y3bwHRLNWowtIqk+Njepiyzsk5y5/H+qR47GMPkvZ11lpWl8RzrnukBGyFg+DmxRjzaABsBPtcDBmOYer8S7O1Uowbj2oy9nWqoYHgT9Ha22zmXfodxqUcsCXmaR6J3zlXbJrXTWXRq3KTezrSqs37T7e5AudKjBWOftLeztSMv3V7iWgf2cHMyta+3sy1kPFGC8XMyRCKCYzp02x07J0O0jsGtg29PXTROqDQER5KCbao/J0OkEjsnQ6QSMSdDZCE9EgaWozBJXTsXZEmlchA5GSY/gbMXbQSncjLrMYltYO4llbjAAar3OKGcDJOb9AVEuE3lZKYXtOORPuDi+trX69mWUmNgBONrUSIRgXtCtWjk4nqicQxuHFyKyovrX6+oz9P8MxX1H25uaFlL+08Ww0/+aNtry6uwJ9peED4E+tmb5iEyochnf4U9kUlE9UxkIQ3ewGrkVZ54K5qIVKKp53CFPZOhIEDNqp/X4x3bwMROKnGBA1Tr53CFPZOd9CVE2E0p6Okl7XikD/i2lNrbnmqkxsAIxlfQRCICByVV0BFvS2FayOAWwmW0i8YJlYbAIQsUqf9El0iFJEmd4vohlUlESUpkIY2GwGrkjecSrCWVSTRFGrgshcpP4O5n1aPrIY9tYGonlbjA/en1qP+yFCo36fuHcJtSo9ML2vFIH/C90bW337OSGgMjGF+NEokI3BOqRsn3RjOtYXBr7Kw8iTQErncW5UmkQlGe/nujmVQiSk8iC2noA5bDtEnluzeaSSWa9gzcG03lJ3Dus2rP9aTHNjC6k0pc4ADV2jNwbzSVm/QFRLhNac/pBe14pCP3dzYuer2aDE9bKcb09t7fqcQ79hlf9HdulafSpCVm0ln6O5UQjQgiAG+iv9P50J6o4YO9MQKx6038KxGCfTC4hg31dyoxgg0wu4pTJTpJswtgP6ftlmp0B9DbqUUOxtO5ezu1cMGAKu3t3M7tbANzO9WowbAqkuH3t7VuY5/qYYOhS97W6cN6psdqhFjhp8Pa72gDbAT4XA8YjFrqHUq4o1OLGoxkc3Z0aqGCAU3S0bmd1ul3E5d6xJIgp3kkfK9dp4bMaeb04bzS4wTDnLiN047odLuGax3Yw021NN42zkbGEyUYP9VCJCI4jUN31+xUC9EaBrcGvut00Tih0hCcNAp2n/5UC5FK7FQLkUrEVAuRhfSkF1kOF4sllcVBZFmY/AR+XbS9m8qyrIc5toHpnFTiAt+n3sOEsixMbtJ3D+E2lWWZXtCOR/qA680bb8dmKzUGRjC+7CQSEbgnVHbuo96caCGDW2hnKUqkIXDHs0hRIhWKFPXXmxOZRFSiRBbSaAishk+JEllEU6KhWnMmP4Grn1WJruc4toHBnFTiAtenVqKhWnMmN+m7h3CbUqLTC9rxSB/w3SGNp/OxScODlhzGwAjGVqJUIgL3JFWiUe4OoRrH4MbBRaj87hDfYM7GrH78+j0ivxpuAXln9cvbiivOhSFUgwtihkAue+qGqExIatl9YQiVSTS1TGUhjdjAarjVMpVFNLUcuiuEy1AQkGbUyz2nW3l194mL+CmXuMD36fVy4K4QLjvp+4ewCytmZEk7HukDvvm58XRnNml4HJTDGBjB+IqZSETgoFDFHPfmZ6p1DG4dXDK7aJxQaQicsUCI+s5tqVQoStR78zOVSkQpSmQhDYXIcrhYLKksoklR/6XPXH4CPz+rEM3WqsU/iJNLXOD71ELUf+kzl5v03UO4TcnQ6QXteKQjN2q2Lnq9sMyD9MoxvT03aqrxjn3GF42aW9GpNGmJmXSGRk01RCOCCMALN2q6a69O1PDBlheBzvUeuCoRgu0tuHz1N2qqMY61KaVRU41O0sMC2K9yH0Qv1fj23qqpRw5G1HlbNfVwwZAqa9Xs4axbNftPva2aetRgYBUJ8XtOoWizOimcEuZUDx0MYPJ2zazJ2l7NuFs29XiNEC/8lFgbHm2AjQCf6wGD8Uu9Vwm1bOpRgzFtvpZNPVQwtOEtm1t38XbAXVzqEUvCneaRqKuiTWp316YaNadrM6/ztkxK48J6pccKRj1h56Z9MDagRmCvdWAPNw3Tejo3m7SQ8UQJxk/DEIkIjufQ7XbsNAzROga3Dr4tddE4odIQHEUKtqf+NAyRSuw0DJFKxDQMkYX0KBhajta9Hksqk4NIxTD5CXy9aAc4lYop1if3/vmbXOIC/6fe3oRSMUxu0vcP4TaViple0I5H+oBr6D2JkF6KllJjYATjS1EiEYF7QqVo5Bp6onEMbhxcib5WQ7/NXg1y/NPXDPe1F3/ypLfE6ZM/efKf//MfPrgro1+sfmwzY/bKldWHN99c/Jt/U6V5//8uX7NWa2212F7FYj8diux75e+5meWEakVBIBAIYW+ehsiEooP9hfFEJhFlMJGFNAwDq1EltS89RCQSTQWHa+OZDAWBZlYdXK5lk3+OJpe4wP2pdXC4Np7JTvoKIuymlPD0knY80gd8r0nr7SY1UmNgBOMrYSIRgYOSKuF495pQLWRwC+Fy2EXjhEpD4JAFetR/MEukQhKkTmn9kMokoiAlspBGQ2A16qRwLseSSiSaIPVfbcLlJ/D2s8pRs9Yu/jGaXOIC76eXo96rTbjcpK8fwm1KjE4vaMcjfcB3O7feRs1KagyMYHwxSiQicE+oGOXe7Uy1hsGtsbPwJNIQuN5ZhCeRCkV4eu92plKJqDyJLKShD1iOLDGeKZpUJtGkp/9+Zy4/gW+fVXpWa6Xin6LJJS7wf2rp6b/fmctN+v4h3Kak5/SCdjzScZsz3fXKvZgMD0QxY3p7b85U4h37jC+aM7fCU2nSEjPpLM2ZSohGBBGAN5wc/2T1M7tU/2r1z6sfDIfKP1n93ep/rv5hMPnq/X65P9qcWH9wexPfL+2Xbr5r/9XtwmRtkvYPeppXi/65+FlukjJZeG8H/Gwxgy1i+GQoVb4tM3616B6aLDN5etn7MVvvkbUPzKL/pR+sft3/7z1HFUP/y37WP4bfHM7T3+1B22c4sw9Kbsua3x+uCPyr26fa/uHDu4LmV/Yb+3/89z0LW0TxmzsknymL3pph82aMf4Z93O1dh5/cPq89kP5vXIt/ol58sDVIsFPwlkwoEYJtQPgGINTaqsQI9v/squyV6CS9PoD98tTb26oEGKe3tejdibe3VYscFCRz97Zq4YKKRNrbWm97W/1jSPWoQV0i2sfck/RVlfcK0Lign+qhg/Ff3ttq2tY0/t5WLV4jxAs/JdaGRxtgI8DnesBgAFNv9QJu40KPGgxqc/a2aqGCsU3S21pve1v940j1iCXxTvNIhFxFp4bNaW5t2rao/c2tWqxg2BM3t9ZHG1AjsNc6sAebuqo9KuorTdrIeKIE46euiEQEx5vocQU7dUW0hsGtgW/jXTROqDQER7eCDak/dUWkEjt1RaQSMXVFZCE9OgeWwySpN3VFZBIzddU6he8jLj+Bbxdt+aZSV8060+EfTcolLvB/6v2Md1EvuNyk7x/CbSp1Nb2gHY/04Zbw99LTeUbbS89WagyMYHzpSSQicE+o9NxHCT/RQga30M5ylEhD4I5nkaNEKhQ56i/hJzKJqEaJLKTREFiNvPTUuC+pTKKp0axKisbF7xGXn8Ddz6pG27V48Y8n5RIXuD+1GvUu6gWXm/T9Q7hNqdHpBe14pA/3apVejRYuY3ylycKTpxzGwAhGV6NMIgL3JFWjca5WYRrH4MbBhei8BUg333Qb5oRqGIFvF0hbX+kPkwlJ2XpuS2EyiadsmSykkRVYjTz3NPotqUyiKds8rfPEfaXvIy5DQfCYU9tm67mTWWCUKJW4wP+ptW1gWS+47KTvIMJuQt0CS9rxSB/uHda9ui1dxujVbXiglcMYGMH46pZIROCgUHUb+Q5rpnUMbh1c3rponFBpCJyxQIx6z1mZVChq1H+HNZNKRDlKZCENhcByFEnqu8OaySSaHK38ZfJUfgJfP6sYXU+fzALjRKnEBf5PLUa9i3rB5SZ9/xBuU1J0ekE7HunIHaueGtK7TJCPXjWmt++OVS3esc/4omN1KzyVJi0xk87RsaqFaEQQAXisjtUiC3as2r3I7R/s8NJ3V78a/tBvJfqH4t3+iftWsnh41f+w0weL/pEcGlP7p2VTc7zeoXyyGH7yFl3/UA0/+Df93/e/2Z7E/17/v+EQvv/St4a+1b/s9y6/s/2s6e1f9x/fvd0U3bW+fqYe+stDQfRQ9PybAftbJ4syfQ3XRE30IrWG+Lvhj9+6bZANNMMCDa/aZwfsFxJsNLyn3kqEYG8Qvn8INLxqMY43B5yGVy06SQMQYL88caaol2p8kfpd2ybJnL00j/TIQTkzc7+rGi6oZ4T9rtl2lmsWmOWqRg2qGtEu6N6GoM7KpHE+2Kd65KB4kLe7NoUdMerpdlXDNUK48DNiTXi0ATYCfK4HDEYv9TYx4DQu9KjBiDZjt6saKhjYBN2u2XaSq99ZXOoRS4Kd5pEIOIpOjZrT7GrnEDdJ5XwmrvRYwZgnbXbN7CRXt4e41oE93CyYp6DiK42NdRKeKMH4WTAiEcHJKHrSETsLRrSOwa2Dnwi4aJxQaQhOgQWbU38WjEgldhaMSCViFozIQnoKDy1H6QxdSyqRg0iCMfkJXL1o+zeVBFvP/cwCg1ypxAXuT727CSXBmNykrx/CbSoJNr2gHY/0AXcbeJrWeiVaSo2BEYyvRIlEBO4JVaKRuw2IxjG4cXAh+nlMHrlMf0I1vSB6CMSzN7NDZELRzv5+BiKTiNKZyEIau4HVKJLUl1AiEokmncPtDEyGgug0q3hejwrNAtNfqcQF7k8tnsPtDEx20lcQYTcln6eXtOORPuCrYzJvs66RGgMjGF8+E4kIHJRUPke8OoZpIYNbCNfQLhonVBoChyzQo/7DXCIVkiB1BpKHVCYRBSmRhTQaIqtReSuciESiCdLAzTFUfgJvP6scXQ8LzQLTX6nEBd5PLUcDN8dQuUlfP4TblBidXtCOR/qAr9DOvL21ldQYGMH4YpRIROCeUDFKvkKbaQ2DW2Nn4UmkIXC9swhPIhWK8PRfoc2kElF5EllIQx+0HM5a0yWVRzThGbhAm8pP4NlnFZ7rUaFZYPYrlbjA+6mFZ+ACbSo36duHcJsSntML2vFIR+6k9ZUFhKfO1GN6e++kVeId+4wvOmm3slNp0hIz6SydtEqIRgQRgMfqpD22j76ik3ax+qk98ban36/XRaRpu/rxZ7tX7+a+fmYbsnspBKeP9m/tYNm7Ptqe8fs37/SvyDDD9ubbty/aRzffXbz2dvWWdTw3J+rnBuxDEmwxvLUWSoRgzxG+cwh10Soxgs1Gu24JlOgkjUWA/fKkcuFbqvEdQBetFjkoZebuotXCBbWMtIt2OzU2C0yNVaMGFY1oB3Svojgvej1WupCf6pGDwkHeRVvXxiSNr4tWC9cI4cLPiDXh0QbYCPC5HjAYvdRbxHAXrRY1GNHm7KLVQgUDm6SLdjsz1u8sLvWIJcFO80gEHEWnRk3qos2qokhqXxetFisY88RdtHZkrPtdu9aBPdx8V+7tom1kPFGC8fNdRCKCU1H0lIOd7yJaw+DWwHf/LhonVBqCE1/BZtSf7yJSiZ3vIlKJmO8ispCeuEPLUTmXY0klchAJLyY/gWsXbfemEl7rAaNZYGIslbjA/al3M6GEF5Ob9PVDuE0lvKYXtOORPuCy/9zbNdtKjYERjK88iUQE7glVnvso+ydayOAW2lmNEmkI3PEsapRIhaJG/WX/RCYRxSiRhTQaIqthvCkZIpFoYjRU9s/kJ/D2s4rR9XzRLDAwlkpc4P3UYjRU9s/kJn39EG5TYnR6QTse6QO+wiX39aDm4fliDmNgBKOLUSYRgXuSitE4V7gwjWNw4+A69PNXteQy/AnV8ILYIVDOvqIiJhOScPZc4MJkEk84M1lIIzewGnnSeIQzk0g04Ry8wIXKUBCb5pTO+Xp4aR6YR0slLnB/aukcvMCFyk76CiLsJsQzsKQdj/QB38Sd+3pm8/BENIcxMILxxTORiMBBoeI58k3cTOsY3Dq4enbROKHSEDhjgRb1nuIyqVDEqP8mbiaViGqUyEIaCqHlKFoXkSWVSDQ1GriJm8pP4Opn1aLr6aV5YBwtlbjA/am1aOAmbio36euHcJtSotML2vFIR26iLVz0em2ZB+k1Y3r7bqLV4h37jC+aaLe6U2nSEjPpHE20WohGBBGAR2iiTRZf/VqWz9lB25jPnEX3/8CeK79jQcxxBE1onHWt+ol61cEmIsEOwXtarUQINgzhwj/QAqvFOFb1nBZYLTpJVxBgP2P7apyLvFRDjNIFm5VFk+TOM+9HeuSgFpm5C1YNFxQjwi7YfDtLNg/MklWjBiWJaAtzr620qqu8STKn+jvVYwdjv7wPNjNtnjZVUjsf6TM9YiNEDD8o1opHG2AjwOd6wGAUU2/0Ap7jQo8ajGwztsKqoYIBTtAKm28Hyvo9xqUesSToaR6JoLfo1Lg5zbB50TRZkSZ3d/2P0F7p0YLBT9oOm9uhsm4vca0De7iprMLXDpsXMp4owfipLCIRwfkmel4RO5VFtI7BrYPv6100Tqg0BGe5go2qP5VFpBI7lUWkEjGVRWQhPUsHlqNJk9Q4y7uXVCoHkcxi8hM4e9FOcCqZtZ5CmgfGylKJCxygeo8TSmYxuUlfQITbVDJrekE7HukDbpAtfA2yd3f+CIyBEYyvRYlEBO4J1aJ7aJBlWsjgFtpZjxJpCNzxLHqUSIWiR70NskwmEeUokYU0GgKrUeRpnhTOFVlSuUTTo4EeWSo/gcOfVY+ux3rmgUmtVOICB6jWo4EeWSo36RuIcJvSo9ML2vFIH/BVgYW3R9ZIjYERjK9HiUQE7gnVo+SrApnWMLg1dtaeRBoC1zuL9iRSoWhP/1WBTCoRxSeRhTT0AcuRFUVSOp34kkolmvYMXBZI5Sdw7rNqz/UUzzwwlpVKXOAA1dozcFkglZv0BUS4TWnP6QXteKQH7dn0KtW8fN4eF0VWHZcvsufHTVm/OH5StuZ5k+Uvsicvvr4H7el8AnrtWUmNgRGMrz2JRATuCdWe+P0sgTLwh1dfLU1x+plbWgKXtBAtZHAL4Xr081MY7zL4CdXggsAhUM7ecnciE4pw9l/OQmQSUTcTWUjDNrAapqmTtPUd2hK5RBPOWda2/mNbJkNBbJpVOq/nkOaBwbJU4gIPqJbOgWW94LKTvoUIuynxPL2kHY905K5YnxwOT6dpx/T23hWrxDv2Gl90xW5lstKkJWbSWbpilRCNCCIAj9UVmyYL9zP1mRX96OZvhk/fWwxn8+/1Gv036xLlYezqgOrn9uFafXT7u8Q7ite3ET2809d3ER9ukgHr6ulPFsNP3vKdY3MRretW+VSB/UpzbEOUCMHeJMn2wt91q8QINiXtunFQopM0IAH2S5PMV1KsBBix59an8rXIQaUzd8+tFi4odaQ9t9vJs3lg8qwaNSh4RFuke/Y2TdI473061QMHZYW84dYUlScvcKZHa4Ro4SfEWvBoA2wE+FwPGAxe+h2k32Vc6FGDAW3OZlstVDCuSZptt3Nn/a7iUo9YEus0j4TfTXRq0JxO2yY1Sek8SL3SIwXDnbjL1g6ddbuHax3Yw83mld4u20bGEyUYP5tHJCI4MUXPP/aRzSNayOAWEpwVfA723i5Tn1BNLTjFnmMDTWQSOY9HZBIxj0dkIc0gAKvRb9tb376dyORAsnhMhoKYJNqiTmXx1sNV88C0XCpxgf/T78GCWTwmO+k7iLCbyuJNL2nHI33A7Reltx24lRoDIxhfNBOJCBwUKprZ7RdEaxjcGrhAdtE4odIQOF+B+PS3XxCpUNRnoP2CSCWi/CSykIY+aDnS0rkeSyqTaPIz1H3B5Cfw7bOKz/Uw1TwwHZdKXOD/1OIz1H3B5CZ9/xBuU9JzekE7HukDvomm9HX+FuFpZw5jYASjS08mEYF7QqXnHm6iYVrI4BbaVY4yaQjc8RxylEmFIke9N9EwmcRTo0wW0mgIrUbqOQtlEokmRgPX0FD5Cbz9nGK0WA8nLQLzZqnEBd5PLUYD19BQuUlfP4TbhBgFFrTjkT7gK7pLXytwER545jAGRjC+GCUSEbgnVIxGvqKbaR2DW2dnIUqkIXDFswhRIhWKEPVf0c2kElGJEllIQyG0HKm78G1JZRJNigZu6KbyE/j6WaXoejppERg3SyUu8H9qKRq4oZvKTfr+IdympOj0gnY80pEba42LXi8u8xA9k47p7buxVot37DO+aKzdCk+lSUvMpHM01mohGhFEAB6rsTY/mMbafV3VE6ubVvsogQ1Jgn2HrxhYixBsPsK3E4FuWi3G8V6B002rRSfpMALs1ySps51oqQYYsZvWuXF5pEcOypuZu2nVcEF9I+ymLbYTbIvABFs1alDliHZF96t2q8IkldPgp3rooJqQ99PmZVbkSel8ns/0eI0QL/yUWBsebYCNAJ/rAYMBTL1xDLiNCz1qMKjN2FGrhgrGNkFHbbEdX+t3F5d6xJJ4p3okAq6iU8Pm9NQWVdY2Se3pqlVjBcOetKu2sLNr3S7iWgf2cBNjxtdVWxQynijB+IkxIhHBYSl6+BE7MUa0jsGtgx8SuGicUGkIDoYFG1R/YoxIJXZijEglYmKMyEJ6MA8sR+/Y3UPil1QmB5EYY/IT+HrRFnAqMbaedFoERtdSiQv8n3p/E0qMMblJ3z+E21RibHpBOx7pA24YML5e1aKUGgMjGF+KEokI3BMqRffRMEC0kMEttLMcJdIQuONZ5CiRCkWO+hsGiEwiqlEiC2k0BFajbDyBfUllEk2NhjoGmPwE7n5WNbqec1oEBtdSiQvcn1qNhjoGmNyk7x/CbUqNTi9oxyN9wDenGG/7qpEaAyMYX40SiQjcE6pGyTenMK1hcGvsrDyJNASudxblSaRCUZ7+m1OYVCJKTyILaegDliNP0tzpw5dUJtGkZ+DmFCo/gW+fVXqux5wWgbm1VOIC/6eWnoGbU6jcpO8fwm1Kek4vaMcjfcA3XRtvs2olNQZGML70JBIRuCdUeu7hpmumhQxuIVyOHmwxvMu+J1T7CuKEQCd7K9qJTCgy2Xu9NZNJRJVMZCGN0sBq2LEcvkJ6IpNoKjl4vTWVoSAQzaqT1xNNi8CQWipxgf9T6+Tg9dZUdtJ3EGE3pZSnl7TjkY7cS1u56PXaNzjNxmRjenvvpVXiHXuNL3ppt5pYadISM+ksvbRKiEYEEYBH6qUtD76Vtm4/MzLnNwPJD+4KUnqu72r2EPtrqFU+T2A/0hzbDyVCsPdIsq3wN9QqMYJNR7tuGJToJA1GgP16OeXcly3VAA+goVaLHNQ4czfUauGCIkfaULsdT1sExtOqUYNSR7Q5uvd4FEWbJrlzh3uqhw5KCkVDbV3XWVI781ZnerxGiBd+SqwNjzbARoDP9YDBAKbfPwYbarWowaA2Z0OtFioY2yQNtdsRtX53calHLIl3qkci4Co6NWxOQ22ZVab2NP9e6bGCYU/cUGvH1LpdxLUO7OEm7ypvQ20j44kSjJ+8IxIRnJmiJyD7SN4RLWRwCwlOCz5n22+X2U+oZhecac+xqSYyiZzTIzKJmNMjspDmE5DV6GWMe4T9kkrlQJJ6TIaCACXat04l9dYDTovAzFoqcYED1G/Kgkk9JjvpS4iwm0rqTS9pxyN9wJ0XlbcPuJUaAyMYX0ETiQgcFKqg2Z0XRGsY3Bq4WnbROKHSEDhfgfr0d14QqVDkZ6Dzgkglov4kspCGPmA58qTInVF8SWUSTX6GOi+Y/AS+fVbxuR5xWgRm1lKJC/yfWnyGOi+Y3KTvH8JtSnpOL2jHI33AV9BUvqbfMjgzzWUMjGB06ckkInBPqPTcwxU0TAsZ3EK7ylEmDYE7nkOOMqlQ5Kj3Chomk3hqlMlCGg2B1TAmaZxFxUsqk2hqNHAFDZWfwN3PqUbL9YzTMjC0lkpc4P7UajRwBQ2Vm/T9Q7hNqFFgQTse6QO+m7vy9QGXwbFpLmNgBOOrUSIRgXtC1Wjku7mZ1jG4dXZWokQaAlc8ixIlUqEoUf/d3EwqEaUokYU0FALL0bv31lkGt6QyiSZFA3dzU/kJfP2sUnQ947QMDK2lEhf4P7UUDdzNTeUmff8QblNSdHpBOx7p/v/+4L+8Jl28WvM/vHj2p3/47//YYQiV1CxcPHuVmQd41qUZ8/R13PrRSgTktunWCfdNNdzxYxYwLigT/8kmvoeTyN8OKfD37BHkp4MM/GToi/zdoBaHDskHi+3fDa2RQ2vmh7Yt137ZRbUXhvmXl2q+95yln/BuvrK7Pn2jd3/Fg/5D038w9jNjP6vsZ5X9rLaf1fazJrcfjP3Q9h9a+8e2sh/6P7ZpYT/0f2yzzH6wn+WZz+NqLVPKLeOt2Hea48ya48ya48ya48ya48ya48ya48ya48ya48ya48ya48ya48ya48ya48ya48ya48ya48ya48ya48xnjjO9OYzcHHhTQG+Nc2uNc2uNc2uNc2uNc2uNc2uNc2uNc2uNc2uNc2uNc2uNc2uNc2uNc2uNc2uNc2uNc2uNc2uNc581zvXWwP2EPhpZq3TWKp21Smet0lmrdNYqnbVKZ63SWat01iqdtUpnrdJZq3TWKp21Smet0lmrdNYqnbVK57NKp7bKve6WCavIXpcra4ora4ora4ora4ora4ora4ora4ora4ora4ora4ora4ora4ora4ora4ora4ora4ora4ora4ornymu9KbAo7Swf6a3xLW1xLW1xLW1xLW1xLW1xLW1xLW1xLW1xLW1xLW1xLW1xLW1xLW1xLW1xLW1xLW1xLW1xLW1xLXPEtc6Swzvyq0lrBD4/ZCOmfPmkMLXd1MWQRa1dz0xsEoNk3hyRG+q8Y7D+o4Xh/yPXsK8Y8+47H/XpX+uq0M+uLvCYyta7F0i7/Tf8creDGJrAm2jxzdvvnf3x/7HDDWC79tE7W0Voe0SGU7Mbu8DsS0onzlou7s1xHVvye35213XSGJ/23u9jvrO6oNFfttT4rLyW2orjyUC8S4RLUQjggjA29wl8r/+7L/Z62F+cbz68eq/H2d3N7c0SWqGC0J6LftpkmVtclsj+vHQ97PurbLXutx/oD773HxWCj+wZ6evBiX97urXm797//YhWP+5fwxuH6bf3XzP/prP9g8NT9tdTeqHtgh1uHOkx3b7EPZP6M13LZKhhuB7i+r2kVm8MUD63fDA3cH/7M+9e7a+1OP5pS2HHVqaeijfvG186r/j+DVywy8bnv9PhrtDNufI9nLD9dWGlvmvhp3CsHW43SHcQvjgFp6n7Un7nIAt1oJzU187kxYh2E6NH4cG7gjRYhyfdXLuCNGiG4vWHe8IMWVSty6ESzXCKJeEFGmRVL4cuRY4qGY0d4SYyntHiBouqGeEd4SUxeaOkNI7z+6xHjWoakQnFfdz7VXRJJXzXOlUDx2UCtNHCffxZq1pk7x0AT7TAzZCwPBjYo14tAF2f0uuBQxGMPXJd48gMc7SoQs9aDCoSe8IKUqPy3hbDxWMbYI7Qjbu4u2Au7jUI5bEO80Tkad12e85nYbu1LA5d4TkZd72fs1d+3alBwvGPeEhh300NqDuH0VowA4i92WTVi+fp8cv8/Tlcfmsao+b5217/OzFizKtipdP0vLuhfSeUvzRk3kre4b/umh+pSlLGU2Un+s8I0BLcqbhIvImlchYEoTWBzzsuF/Y467ouS0p/1G/Ibal5D/ot8E/WP3jXQ3Q44tj02+Jv+8yyFtUgxjcIPim30XjhEpDkMsW7En9tTxEKrFreYhUItbyEFlIawmA5WiSPPPthYlMotXy2LvQfFtmJj+Bexft+qZqedaDMMvAZFMqcYH/U+9ovIt6weUmff8QblO1PNML2vFID+Izf2aeFmnZ9N/x0lb7ZOlx+8Q8PU6fPuv/ojFlUT/9enzx6Tyl7cWnkdoC4xdffBKJCLwTKj43F6lZjXl709n3bv7itjzICs7hco3VT1c/zpzbzreofA3Od2dtSaQh8K0CbWkzkr9KFu4c41ephCgK03OHG5NHRHlJZCENb8BahFItRCbR5GXWJFXp4veIy0/gwGeVl+thl2VgeimVuMAFquWld1EvuNyk7x/CbUpeTi9oxyN9e7Zp+u8s0/b4edo+Oc6yF/2/Sl9Ux2lqUlM1TdaaO90VVV46j3B7eVlJbYHxiy8viUQE3gmVlz8fClKGM83bcq0Ph6k/37ore/lgqML63iLL09WvBqX5cf5gMSjQD1a/Hf6dufm2CVRSEc1hcHPsrD6JNASuV6A+vdU2RCYc2em7PJjJJKLwJLKQBj5gNao0ySuf8iRSiaY88zQpfMqTyU/g22dVnuvhkWVgHiiVuMD9qZWnd1EvuNykLyDCbUp5Ti9oxyN9e3Fw+zSt8qo6fv68zY/LJ2lz3L5Mnx4/b549f/6iqbPq+Z1hoipP5wPQK89aaguMX3zlSSQi8E6o8nS1ENz8+bgy/MG6XWD4/O6Gth+sftT/7xfD0efFW96DT6I9DG4PXHqCJll0V5fXX7u6vlx85Wv/r69cnXxtUab24jt71viz1U+HOvy0bpPhD7dTOvMkzYYifJelTqiWErh3gbr15+2JVEjy1plxe0hlElHeEllIoyuyGm2dJ6UzUiypXKLp2yppnTvDR1x6ggAyq7yt12rIO3PulEtc4P/U8rb1FPdecKlJ3z+E2pS6nV7Pjkc65qz7wpuIbwLsehU+Zrf3jlUl3rHH+KJjNdixqrRyiVl5lo5VJUQjggjAk3Ws5qntyewX/9Pbp+Hz1K8ao131b4fvsTwHtvb7e3Df8rWjKh+CcRgltqMqEY53B9R2VCVGsGVnV82vRDfWEzu2o2ZNv7dyLvJSDTFKP2pepklVu4A/0gMHtcrc/ahauKBakfajNtt+VO9ctcd61KBmEe1w7jXzFbVpksr5YJ/qoYNCQN6Paoq6NK1n13mmB2yEgOHHxBrxaANsBPhcDxgMYepdoN9tXOhBg1Ftzn5ULVQwuEn6UZttP6rXXVzqEUsCnuaJCLmKTg2b04/apFXWtEnjfOuu9GDBuCfuR22ONqBGYK91YIcn4mmWmfRlefyifZYfl0/b/PhJldXHRf302dMnuamLpy9v+XjPIAKHMNpzCG8/aiujifKLnzkjEhEcfO50lPGrz+5Q79pO/fOPbq+fD8w/erAoUptnWbzx5vLU6fneohrO4IbDt/4uGidUGoLzX8Hm1Z//IlIh5b985V1EJhHzX0QW0vN3YDXKNE2TtHRxWVK5RMt/1f78F5OeIAyIdodT+a/1LMcyMJyTSlzg/9Q7H9+aXnCpSd8/hNpU/mt6PTse6cPtK8h92TITngzlsAXGL7pGZRIROCdUo7L7CpjmMLg5dlWeTBoCzytQnr60CZNJXOHJZBJPeDJZSAMfsBq51Z2pJ1vD5BJNeAYaC6j8BM59TuVp1nMbTWAQJ5W4wP+plWegsYDKTfoGItwmpCewoB2P9OHemOKdkGTCk6ActsD4xZeeRCIC74RKz51vTGHyNTjfnbUlkYbAtwq05cSNKUxCHInp4vGQyiOiwCSykIY3ZC0C1UBMKtH0ZeDKFCo/gQefVV+uhzGawHRNKnGBD1Try8CVKVRu0hcQ4TalL6cXtOORHvRlUzX5s/p5ffy0qNPjsnrx8rh9Vj49LtoibV+2T54UL+78a1R96XwAen2ZS22B8YuvL4lEBN4J1Zf3r4Ne/e3qH1a/WP1k9Y/Hqx/a/wyZ9B/edai6SL9FJW1w0juLTCINgYMViExv6pxJhSIv0yQ3LioPqVQiKkwiC2mAA5ajNElpnAuypFKJpzDTLKkqF8FHXIICJz6rxMzXiiQPSEwmcYEH1EtM76pecMlJX0GE3JTGnF7Rjkc6bvuo71SyCLIrxuz23T6qxTv2GV+0j4baR7VWLjErz9E+qoVoRBABeML20Uww8NQu7Ue3PaMP7kZ93j1Ut92V791V7P5y3XN5886iX/T+a7a299P+41/Yv3m//x6TDt2fDz7b7Dk8OfbLd09DYqt/P7Hf88HtYzT8eltL/Gr0FO8wmHTxhq34WPQ0/+KOS//tAxVbEvKXq3d7RK/WdSK/+9IiOy4WN389NJL+uv/C0e2zPrwfq49cD8eJ+uEYB1heW6kWIdiAg+8aAm2lWoxg582u2wElOkmXDWC/vE3q1hlcl2qIUdpKQ2NO1cBBDTNzW6kaLqhihG2lZjvm1ATGnKpRg1pGtPe5d4dMWtaJKV3IT/XIQX0g7yptmrRqksyZYTvT4zVCvPBDYm14tAE2AnyuBwwGMPXusAgMOVWDBmPajE2laqhgaBM0lZrtkFO/s7jUI5aEO80TkWV5/0y470jr1LA5TaVZkWdpnmTOB/hKDxaMetKmUmOHnLpdxLUO7KBxoZlUlo/3ZCJwNKM9nfA1ld6FIJgmyi9+VotIZCwIQusDHnDwh5wyDWJwg+AbfReNEyoNwXmvYEvqz3gRqZAyXr4hp0wqETNeRBbS43ZgOcqk9M0CYDKJlvAKDDml8hO4d9GebyrftZ6JaQJDTqnEBf5PvaMJDDmlcpO+fwi3qXTX9IJ2PNKHW7LvvVv1Ln0vsAXGL774JBIReCdUfO5esk/ka3C+O2tLIg2BbxVoy6mSfSIhisL0lewTeUSUl0QW0vAGrEUw00KkEk1fhkr2mfwEHnxWfbkeimkCU06pxAU+UK0vQyX7TG7SFxDhNqUvpxe045E+3NtI/MVXldQWGL/4+pJIROCdUH1Jv42EaA6Dm2Nn+UmkIXC9AvnprbYhMuHoTu9tJEQmEZUnkYU08AGrUeRJXTsfrSWVSjTlGbqMhMlP4NtnVZ7roZgmMOWUSlzg/tTKM3QZCZOb9AVEuE0pz+kF7XikD3fKaeFtFq2ltsD4xVeeRCIC74QqT2yk5w5TTpn2MLg9cOkJmmT+KadMSwncu0Dd+hP3RCokeetMuT2kMokob4kspNEVWY20zhPjnl6wpJKJJnD9Y06p9AQRZFZ9ux6LaQJjTqnEBQ5QrW/9Y06p1KQvIEJtSt5Or2fHIx23T9UnWJsgu3LMbu99qkq8Y4/xRZ9qsE9VaeUSs/IsfapKiEYEEYAn7FMt4DGn91tQgb7VcE+qph3VN3hU2m466jd1reqJelXHcZHYYKpEONb71AZTJUawC2dXFa9EJ+m4AexXpP1G1lf2oIQYpcE0NLdUDRwUH3M3mGrhgvJD2mC6nVtqAnNL1ahBESLasoztXedV03p6CU/10MHIrugwbfMmTT0d02d6wEYIGH5MrBGPNsBGgM/1gMEQpt7WheaWqkGDUW3OFlMtVDC4SVpMt3NL/e7iUo9YEvA0T0TIVXRq2KwW06LN017zOGXZlR4tGPjEPaZ2cKnbR1zrwA6PBDRAyvLxnioEjlW0JwveHtNWRhPlFz8ZRiQiOMrc6XBiL4NLmYYzuOHwzbyLxgmVhuBEV7B79ae0iFRIKS1fxRaRScSUFpGF9EQdWI2qKkvPNZZLKpdoGS3/4FIqPUEYEG0PpzJa60GXJjC4lEpc4P/UWx//4FIqNen7h1CbymhNr2fHI324rQKlrxW1Ck/SctgC4xddozKJCJwTqlHZrQJMcxjcHLsqTyYNgecVKE9f3oTJJK7wZDKJJzyZLKSBD1iNosiTvPCka5hcognPQK8AlZ/Auc+pPKv1nMsqMLiUSlzg/9TKM9ArQOUmfQMRbhPSE1jQjkf6cG9BKX1dqlV4yJbDFhi/+NKTSETgnVDpufMtKEy+Bue7s7Yk0hD4VoG2nLgFhUmIIzFdPB5SeUQUmEQW0vAGrEWoHIhJJZq+DNyCQuUn8OCz6sv1nMsqMLiUSlzgA9X6MnALCpWb9AVEuE3py+kF7XikD3dwaekr7a9yqS0wfvH1JZGIwDuh+nKewaVM0gYnvbPIJNIQOFiByPSmzplUKPLSP7iUSSWiwiSykAY4YDlqk5jUWRG2pFKJpzADg0upBAVOfFaJuR5zWQUGl1KJCzygXmIGBpdSyUlfQYTclMacXtGORzpuQ6hxsetVYxFkZ8bs9t0QqsU79hlfNISGGkK1Vi4xK8/REKqFaEQQAXjChtBS2hBqezU/vHlnXQ3xaljZT1Yf37zz4N6I0le2evfv7dUtkbpFIw0vTaBuUu0jMQ6rvG5SLUKw7wbfKwS6SbUYwYabXTcBSnSS5hrEfiZLWuOCuFRDjNNNmjdJ41z5R3rgoHKZuZtUDRfULsJu0mo7rrQKjCtVowYVjGjHcy8rUtZV5Rnsd6qHDsoCeTdpWbZZVSa58wk50wM2QsDwY2KNeLQBNgJ8rgcMhjD1rtDvNi70oMGoNmM3qRoqGNwE3aTVdmCp311c6hFLAp7miQi5ik4Nm9NNWtVFXfbbS+dTcaUHC8Y9aTNpZQeWul3EtQ7soHKh+VKWj/dEInAkoz2V8DWT3qU5YZoov/jZLCKRsSQIrQ94sMEfWMo0iMENgm/wXTROqDQE57yCTak/00WkQsp0+QaWMqlEzHQRWUiP2YHlyHP/RCkmlWiZrsDEUio/gX8XbfumEl3rAZdVYGIplbjAAaq3NIGJpVRu0hcQ4TaV55pe0I5H+nBr9Y23TdRIbYHxi68+iUQE3glVn7vX6hP5GpzvzuKSSEPgWwXicqpWn0iIIjF9tfpEHhH1JZGFNLwhaxFKthCpRNOXoVp9Jj+BB59VX64HXFaBiaVU4gIfqNaXoVp9JjfpC4hwm9KX0wva8Ugf7jUkxtsLWkltgfGLry+JRATeCdWX9GtIiOYwuDl2lp9EGgLXK5Cf3oIbIhOO7vReQ0JkElF5EllIAx+yGlWdZKVxcVlSuUSTnqFrSJj8BM59Vum5nnBZBUaWUokL/J9aeoauIWFyk76BCLcp6Tm9oB2P9OHe0my8baK11BYYv/jSk0hE4J1Q6Xk4tzQzDWdww+0sUok0BE5aIFL9CXgilcgqlcgkokolspDGSGA1iqLMk9ZFZUmlEk2k+i9pptITRIFZNep6TGUVGDtKJS5wf2qN6r+kmUpN+voh1KYk6vR6djzScbtMKxe7XnQ2QXbVmN3eu0yVeMce44su02CXqdLKJWblWbpMlRCNCCIAT9hlatAu07sFGlavX9U/v20U/dHqx0Mz6evtmJ+sPnTZ6ERto3GUIbZdKhGOtTO17VKJEexM2VURK9FJulAQ+3nuMViqAcZpugyM8FQDBwP53E2XWrhgKJc2XW5HeFaBEZ5q1GBAF8n/e9u3vGx79+1CfqpHDgZJec9l0bap7/k40+M1QrzwQ2JteLQBNgJ8rgcMhi/1Bik0wFMNGoxoc7ZcaqGCgU3Scrkd4Ol3Fpd6xJJgp3kiAo6iU6PmdFyatjGt55m40mMFY5644dJO73Q7iGsd2IPNC1XehstWRhPlFz8vRCQiOBHcaY+/n7wQ0XAGNxy+J3bROKHSEByMCrat/rwQkUrkvBCRScS8EJGF9GAaWI28dcrHJZXHISSFmPQEIUC0K5xKCq0nPVaByZ1U4gLfp97zBJJCTGrSdw+hNpUUml7Pjkf6cEvmK19LZh0eJeWwBcYvuj5lEhE4J1SfskvmmeYwuDl2VZ1MGgLPK1CdvmQJk0lc0clkEk90MllIAx+yGmXSGBeTJZVJNNkZKJin8hO49jl1Z70e81gH5nZSiQu8n1p3Bgrmqdyk7x/CbUJ4Agva8Ugf7l0gla9Xsw7PmHLYAuMXX3gSiQi8Eyo8d74LhMnX4Hx3VpZEGgLfKlCWE3eBMAlxBKaLx0Mqj4jykshCGt6QtfBWADGJRFOXgZtAqPwE/ntWdbke8lgHpnZSiQs8oFpdBm4CoXKTvn4Ityl1Ob2gHY/04U7trHztmHUutQXGL766JBIReCdUXc4ztZNJ2uCkd5aYRBoCByuQmN6UOZMKRVz6p3YyqUTUl0QW0gAHLEeRFLVzPZZUJvEEZmBoJ5WgwIfPqjDXIx7rwNBOKnGBA9QrzMDQTio56RuIkJuSmNMr2vFIx22ndNbv9KKxCLKrx+z23U6pxTv2GV+0U4baKbVWLjErz9FOqYVoRBABeMJ2ygptp1z90g5Isb2SizeGely7oP0/e2f0PH1pMTxTd0v+rn0IhqfhdtWHH/XWV3sv0P/+n/f/zW//W6z/onC/aSdqA4+DFK8XU4sQ7FzBhXegF1OLEWxZ2VVRK9FJ2lMA+xWm9/nGBXGphrj3bkw1cFAHzNyNqYYLKgFhN2a9HYFZB0ZgqlGDekC0fxjbuymbNE1S5/NxqocOBll5O2aWlpkpq6TyNGSqERshYvg5sVY82gAbAT7XAwZjmHqTFWrIVIMGw9qMDZlqqGB0EzRk1tsZmH5/calHLIl4mici5Cs6NWxOR2ZmqrzI2qT19GSq0YKRT9qTWdshmG4fca0De7DJodrXk1mXMpoov/jJISKRsSgIrQ94UDBTcohI2uCk8U2xi8YJlYbgbFSw9fQnh4hUYieHiFQiJoeILKRH08ByNE2SNo2LypJK5TCyQ0yCAicu2t1NZYfWgxHrwKRLKnGBB1RvXILZISY56SuIkJvKDk2vaMcjfbjl7bW3r9JIbYHxi68xiUQE7gnVmLuXtxP5GpzvzvKSSEPgXAXycqq8nUiIIjJ95e1EHhEVJpGFNLwBaxFMqhCpxFOYgQJ3Jj+BB59VYK4nI9aBUZdU4gIfqBeYgQJ3JjfpC4hwm9KX0wva8Ugf7r0dtbd9spLaAuMXX18SiQi8E6ov6fd2EM1hcHPsLD+JNASuVyA/vYU1RCYc3em9t4PIJKLyJLKQBj5gNYqmToz35g4il2jSM3RzB5OfwLnPKj3XkxHrwKhLKnGB/1NLz9DNHUxu0jcQ4TYlPacXtOORPtwrjWtvb2V4ppLDFhi/+NKTSETgnVDpeThXGjMNZ3DD7SxSiTQETlogUv0peCKVyCqVyCSiSiWykMZIYDXq2mTurqgllUo0keq/1ZhKTxAFZtWo69GIdWDUJZW4wP2pNar/VmMqNenrh1CbkqjT69nxSPf/9wevaTOrPH8/JEXn7dV01gX1IrQJsK3Ldsw2Uq9m7g5rb6rxjj3Ijr2af3fz3V4N2sa4Xh/eacJXd01yUL/mpn3Sji5cmLsph/N2aros+JbagiVmwVn6MJUQjQgiAE/Yh1kni8Xqf/SL8e5wnP3Bujp3tLm4bcP8zfqPiS3ffXdoq3zl6LvUNVoqLTiON8RGSyVCsCNFoqD9jZZKjGN9TGq0VKKTtJ0A9gvWBCghRmm0bPuVd0aZR3rcYAyX91lmaZr5+yy1cMEoLu2z3E69rANTL9WowVgu2gnce6rztKqTwtdnqYUOBlF5n2X/Ftap70U80wM2QsDwY2KNeLQBNgJ8rgcMRjD1bsnrNS70mMGYJuuy7LckvZr2dVlqoYKhTdJluR176fcWl3rEknCneSBCnqJTw+Z0WZq8TU2RGGcxzJUeLBj2xE2WdvCl20Nc68AOGvdlk1Yvn6fHL/P05XH5rGqPm+dte/zsxYsyrYqXT9Ly7oX0bs0DZxXa7bm3ybKV0UT5uTbxAVqSjbyLyJtUIoLzQXSHf7/J0v5x2OzbbfY37Y7NbsttMfxi9aN+p2gTQD/o94c/WP3jXfro8cWx6feK33cZ5C2qQQxuEHw37KJxQqUhOP4UbEn92R8iFUr2J02sQLtP5SGVSsT0D5GF9PwZWI5+J9y4Y+uSSiVa+qdNk9wZjh9x+Qn8u2jXN5X/WU9BrANTLanEBQ5Qv6PxLeoFl5v0BUS4TSWAphe045Ee1Ocz8+J5mzbt8dMXxhyXT2090/OnxXH6Mm+qJ/nzp0+fmK/HV5/OU9qvNE1o0pLTFhi/6OqTSUTgnVD1OSQReu3pTyKsK5R+afNDQ1ZhroollwHfohrQ4AbcVa0yaQic9RxqlUmFolZL92ych1Qm8cQqk4U0VgKrkZnGJMZ3mzyTTDS5muVJXrn4PeLyEwSEOeVqs56d2ASGYVKJCzygWq56F/WCy036CiLcJuQqsKAdj/TtYemTJ83T4ml7XFdFeVymL9vjJ+ZZ/yHNs2cvCvOyXqeIospV5ya7l6uh0U1u6Q7xiy9XiUQE3gmVq//Uq9NP7i4Wt3eFrD66+V6vPYfD0fVZ6L8uVh8Pn+bm5tu5CdwUzyRvcPI7S00iDYGjxaWmvTLeReWrVCoUqZm6PcRDKpOIUpPIQhrngNXIUpPUqXFxWVK5RFOadZkUnsJ4Kj+BL59Vaa7nKDaBwZhU4gIHqFaa3kW94HKTvoEItymlOb2gHY903KlFrYtdrx3zALvWNGN2+66E1+Idu4x/uZXwWguWmAXnqITXQjQiiAA8YSV8k0CF8MMFg/a8+ju359OMUnitCcFCQlxee0vhtQjBskFcNQdK4bUYwXrBXfWwEp2kNhCwX6gUXgsxSil81SS1pxRejRsM4jOXwqvhgmFcWArf5JtS+MY7D/KxHjUYzEXa/94dJmWetknrKYVXQwej6Oyl8GrARggYfkysEY82wEaAz/WAwQim3h/ZbX1TukBf6EGDQW3GWng1VDC2CWrhN+7i7YC7uNQjlsQ7zRNR1HmbJ7XzQe7UsPdSC68GC8Y9aS18/2hsQI3AXuvAWrRYKsjy8W7OA6cT2g26rxa+KWQ0UX7x0ztEIoIjQXSPf4DVSEQDGtyAgv3zfRuON7+LN8ZDfL+0uLPKz/r//WL1D6sfrX6wyAez9Dvln61+OuzG08okwx9ut+J5YjPkqc2w/SpxWe+Eaj3Bwaxg6+wvgiJSoWSm/EVQRCYRM1NEFtJzcWA1JoqgiGSipaZCRVBMfoI4JNqeTqWminUmwzuy85RLXOAB1VuvPE2MpwuZyk36CiLcplJT0wva8Ugfbsdo663ZL6W2wPjFV8lEIgLvhKpkfsco0yAGNwiuel00Tqg0BM53FvlJpEKRn/6OUSaViPqTyEIa/IDlCHWMMqlEU5+BjlEqP4F/n1V9ruc7NoGJnVTiAgeoVp+BjlEqN+kLiHCbUp/TC9rxSMctjHKPcuwFpQnSu1f3tffKKCXesc/4F1wZpbRgiVlwlsooJUQjggjAE1ZGtc7KqJs/7z/9uP+fXbPfOS4JXax+sn44br5rl9gu6u+GzcQH/U9+zz4Fw9P269u/W9gCqvdv13v9N/YBeH/4t/Y7+6fsw5t3fCfESuuCKWeB9PYWTSkRgvllXFGHiqaUGMHE8q5SWYlOkkRG7GcS7/mrEmGUmqms1+61s5b4kR44GODnLprSwgUjvLRoymyLprxjLB/rUYNxXrQvuF80lVZJWbqQn+qRg/FVXjOVmbryvYdnerxGiBd+SKwNjzbARoDP9YDB+KXeOfmdxoUeNBjS5iyZ0kIFI5ukZMpsS6a8zuJSj1gS7TRPRMBRdGrUnIqpvKjKJqmcx1VXeqxgzBMXTJmjDagR2Gsd2INNBWWpt2KqkvFECcbPBRGJCM4K0b1/hFwQ0SAGNwi+T3bROKHSEByFCjak/lwQkUrsXBCRSsRcEJGF9CgaWI7ek7tj65LK5CBSQUx+Avcu2vJNpYLW83CbwIBjKnGB/1NvaEKpICY36fuHcJtKBU0vaMcjPahPk5mX9fOyOC7aF9lxWVTV8ZP2eXucP31RPC+z9Fn/p6/vQX36KpFqqTEwgvHVJ5GIwD2h6tNRa34vv+Ai+haVqMGJ7qwqiTQEXnUWVUmkQlGVxsXjIZVHRElJZCENacBa1I0/t0JkEk1S5kVS+FIwTH4Cnz2rpFzPr20C84ipxAXOTy0pvYt6weUmff8QblOScnpBOx7pw73gM/Pc39dLytDUJ7e+hgjGl5REIgL3hErKmW/4JJI3OPmdZSaRhsDT4jIzcMMnkQpFZvpv+CQyiSg0iSykgQ5YjTKpc+NisqQyiSY0Q/d7MvkJPPmsQrNZ6xLvRM5TLnGB+1MLzdD9nkxu0vcP4TYlNKcXtOORjlzG7suFtyF6VTqmt/cydiXesc/4F1zGrrRgiVlwljJ2JUQjggjAk5WxFylaxn7vlpPIhexK+4KFgLj09heyKxGOVTW1kF2JESz321UrK9FJSvsQ+wUK2ZUI4xSy9y9z6TtF1QIHQ/zchexauGCMlxayt9tCdu/Aycd61GCkF+0M7p3GpqZ3/E7fdapHDkbY2QvZtXiNEC/8kFgbHm2AjQCf6wGD8Uu9d/I7jQs9aDCkzVnIroUKRjZJIXu7LWT3OotLPWJJtNM8EQFH0alR76WQXYsVjHniQvb2aANqBPZaB3bYQEA5IsvHu20PnFuot+6+QvY2NOXOwRMlGD3vwyQiOC1Ed//6UiImUYMTxXfALhonVBqCQ07BRtNbSsSkQsnxGBePh1Qe8TI8TBbSE2ZgLQKlREwm0TI8gVIiKj+Bzxbt4yYyPO16tGwbmBVMJS5wfupdSqCUiMpN+v4h3CYyPMCCdjzSB9wbmfmq09vQODunMTCC8SUlkYjAPaGSkt8byTSIwQ2ys/Qk0hB431mkJ5EKRXr6eyOZVCKqTyILafQDliPQG8lkEk19BnojqfwE7n1W9bkeN9sG5gdTiQv8n1p9Bnojqdyk7x/CbUp9Ti9oxyMdub7IpyfzIL1sTG/f9UVavGDWEZWDn+P6Iq0FS8yCc9QXaSEaEUQAnrC+KMMGCM9+SeYbN399863hO14trCt7sCi+5Ckt0poWTM0KZLevtEiLEMzD4mo6UFqkxQgmYHeVyUp0kmQrYL/ctEnudONLNcQotUVtv/JO3I/0uMHoPnNpkRouGN6FpUXtdrBwGxgsrEYNBnnRpuD+6azpJXLtNPipHjoYXeW1Rf1bWFa+F/FMD9gIAcOPiTXi0QbYCPC5HjAYwfQbJ5/XuNBjBmPajLVFaqhgaBPUFrXbucJ+b3GpRywJd5oHIuQpOjVsTnFR0eNJi8Q9qvdKDxYMe9LqotbOFXZ7iGsd2MNNBXm2wv3WvZDxRAnGTwURiQjOCtG9f4RUENEgBjcIvk920Tih0hAchQr2pP5UEJFK7FQQkUrEVBCRhfQoGliOokkad3BdUqkcRC6IyU/g30Xbvqlc0Hq+axsY2EslLnCA+i1NIBfE5CZ9ARFuU7mg6QXteKQH+YkN940vP51uq5efpdQYGMH48pNIROCeUPl5v7h9nGC405irX9rU0ZBiuP3zPw0tzX/W/+/P+/994/bbbarhNg3x6eqTxeqnvUj94fGgWL+/+sfVfx0yIL94sChSnzh6i2pAgxtwZ7lKpCHw1rPIVSIVilwtE+Ni8pDKJKJaJbKQBktgNbKssuNdnEuypJKJpldtXKtc/B5x+QkCwqx6dT0Rtg2M+KUSF3hAtV71LuoFl5v0FUS4TenV6QXteKQP+BLO3HcJZ2ukxsAIxterRCIC94Tq1Xkv4WSSNzj5nbUmkYbA0+Ja038JJ5MKRWt6L+FkMomoNYkspIEOWI26TmpvlTyRSjSlGbiFk8pP4MpnVZpmLUy8gy1PucQF/k+tNAO3cFK5SV9AhNuU0pxe0I5HOnKVvE87VkF6+Zje3qvklXjHPuNfcJW80oIlZsFZquSVEI0IIgBPWCWfY1Xy+B2chCp5pWnBGkNcdvur5JUIwYpCXE2HquSVGMFSwl11shKdpGwQsF/elJ476ZZqiFGq5KsmqX1V8lrcYHSfu0peCxcM79Iq+WpbJe8d2vhYjxoM8qJNwT17t6ask8L5fJzqoYPRVVEl35R17XsRz/SAjRAw/JhYIx5tgI0An+sBgxFMvXHKei3QlC7QF3rQYFCbs0xeCxWMbZIy+WpbJu91F5d6xJJ4p3kiijTL0qR06pxODZtTJl/mdVZlSe18gK/0YMG4Jy6Tr442oEZgr3VgLVosR2T5eHftgWML9c7dWyZfy3iiBOPnfYhEBIeF6Ob/AOuUiAY0uAEFG2vHRabjXfEbq7//rFW/tLizys/6//1i9Q+rH61+sMgHs/Qb75+tfjps09PKJMMfbvfo+VDol9rU2698e2Ki9QRHtoK9s788ikiFkrLyl0cRmURMWRFZSE/MgdXI8ibtXxbnkiypZKIlrULlUUx+gjgk2p8GcxyW0zrHEZhRTCUu8IDqvVeeJsbXoczkJn0FEW7BBb1AFrTjkT7gbtLCW84fnKPnMgZGML5MJhIRuCdUJkfoJiUaxOAGwWWvi8YJlYbA+86iP4lUKPoz0E1KpBJRgBJZSKMfsBxlnlTuM6gllUo0+RnqJmXyE/j3WeXnetBtG5hcTCUucIBq+RnqJmVyk76ACLcp+Tm9oB2PdOSaKacj6gVlG6RXjOntvWZKiRdMp6J68PNcM6W0YIlZcJaaKSVEI4IIwBPWTBXJIjte/bZ3Jsd2UV4tCvvfdUETVlA1unbULnO/qn8+PDX23w1La4+W/8LuNm6+PXRr9N/xHfuYucx5ojYnmGUWaG1vnZQSIZhSxiV0qE5KiRHMJe+qjZXoJHljxH6F+wx8qQYYpUoqdJeoFjcYz+euktLCBQO6tEpqO6a4DYwpVqMGw7poG3D/lD1vksqpn071yMFwKi+Sygpj30Ln83Gmx2uEeOGHxNrwaANsBPhcDxiMXvqNUuAmUS1mMJ7NWSKlhQqGNUmJ1HZKsd9XXOoRS0Kd5oEI+IlOjZpTIdVr1rrf5xsX1is9VjDkiQuk7JRit3+41oE93MxP6SmQatPwfL17PFGCsTM/VCKCk0F0p0/P/FANYnCD4LtiF40TKg3BwadgN+rL/FCpxM38UKlEy/xQWUgPnoHlyJPUHVuXVCYHkPjh8hO4d9GOL5z46Tnd5gnuPnERP+USF/g//X7Gm/jhcpO+fwi3cOIHWdCOR/qAy/NLT91Rm4bn6zmMgRGMrz6JRATuCVWfB1eeTzWgwQ24s1ol0hB461nUKpEKRa366uSpTCKKVSILabAEVqNKk9q5Hksqk2hi1V8kz+UniAazitVsrW3884+5xAXuTy1W/XeIcrlJ3z+E25RYnV7Qjkf6gO8QLT13iLZpLjUGRjC+WCUSEbgnVKzOeocolbzBye8sNIk0BJ4WF5reO0SpVChC03eHKJVJRKFJZCENdMBqlImnGZNKJJrO9N8gyuUncOSz6sx8LUu8Uz9PucQF3k+tM/03iHK5SV8/hNuUzpxe0I5HOnI1vNMR9cqxCNIrx/T2XA2vxjv2Gf9iq+HVFiwxC85QDa+GaEQQAXjCavhyhmr4exepzFAPrzYoWFGIS21fPbwaIVg/iCtofz28GiNYOLirNlaikxQJIvbz1cOrAUaph/ffGqrHDUb0eevh9XDBkC6rh+/hrOvh+0+99fB61GBgF20E7hUK5HVinNWYp3rgYDyduRxej9cI8cLPiLXh0QbYCPC5HjAYvNQ7pcCVoXrQYDybrx5eDxUMa3g9/NZXvB3wFZd6xJJQp3oiyrzxPBKdGvUe6uH1WMGQJ6yHtw/GBtQI7LUOrEWLJYQsH+8mPXBKod6oe+vhSxlPlGD8JA+RyFgOhBYI3OsfYEUS0YAGN6BgH31AF4ZSrSc4oRVsmv2FUEQqlPyUvxCKyCRiforIQnpADqxGqBCKyCRagipUCMXkJwhCon3pVIKqXOcz/MOUucQF7k+97fLfFsrlJn3/EG5TCarpBe14pA+4Z9R4q/aN1BgYwfgamUhE4J5QjRyhZ5RoEIMbBNe8LhonVBoC7zuL+CRSoYjPQM8okUpE9UlkIY1+wHKEekaJTKKpz1DPKJOfwL3Pqj7NWqz4ByxziQv8n1p9hnpGmdyk7x/CbUp9Ti9oxyPd/98fvOZ4rPj6/ZDKnLlcyrlt7PVlFaBbm3vzpCOVS7VuPfymGu/Yh+xYLvV/rd69+c6gBofjU1vj9Gr1S1vXclvV8skgHD8djgftmeD6APXvV3/Xi8W/u/vTe4t80UvJj/pv/97Cnhou7I/rf4b9+M3VBy4TvKU2QYmZYJZ6JyVEI4KohHeihgcmYAVa1Fs9pEQIZltxiRmqHlJiBNOsu2pHJTpJShWwn9N2SzW6KKVDqacU55EeNhjcFJVDZV37K4e0cMHoJq0cqraVQ/55w3rUYIwTaWT02TjVwwbjkrxuyIf1TI/VCLHCT4e139EG2AjwuR4wGLLU24c8LfKk9m0gtKjBMCYsGvK7irf1UMFoJikaqrZFQ/45w3rEkgineSR8r12nhsypGPLhvNLjBMOcuFqoOtqAGoG91oEdHoQn7fP8WZUdN3nR71vzwhw/zdrm+EVbp9nzp89rU7645ePdowY27ep9qrdaqJbxRAm6drMBXpIdrYvIm1QigqMydKv7035/art2+s3pD4fKlndu/myx+u+rd1e/tamQu13v+3c5j9yk6c23s/z2Y2L7gFxWeItqBYNbYeetJJGG4Phv</t>
  </si>
  <si>
    <t>ji0nkQkl+5G5PcVDKpOIyQ8iC+nhK7Aavo0ukUW0xEdgQ8ykJ3Dmoj1d8Jjcclofk/tn9HKJCxyfeuOSmTxNisLF7oLLTvryIeyCS3qBLGnHIz2ozfJFWtVPU3P85Hn6/Lg0jTlun754evz0+cunbdWkRfrsToXFVZu+upvQzDinMTCC8dUmkYjAQcFq02ZQhlLqj27+6t9aSTl0B3/SS82/uK22sX9n0t/r/3/6oEztnwqvxiRyNzj3nTUmkYbA1Qo0pu3etzXtznX5KpUQR2q6eDyk8ogoNIkspLEOWAuf0CSyiCY0y9LftM3kJ3DksyrNZi1L/ON4ucQF7k+tNL2LesHlJn33EG5TOnN6QTse6dseyPxl9jx7lh5nz57lx+XT5+Vx86L/py9eZi+qtqyKJn/69T3oTOdOo9eZrdQYGMH4OpNIROCe9DrTnm0OhTz2EiR77eXf3Pxl/2WR3iTawOA22FlvEmkIHO6MepNIKKreJPKIqDeJLKQxD1gLn94ksoimNwuT1M604iMuP4FDn1Vvtmt54h1OecolLnB/ar3pXdQLLjfpu4dwm9Kb0wva8UgPetOY7NlTUz4/flK+fHlcviifHT9tnjXH5sWL9sWTJ3nTrKsC4urN0mWMr7RZaCSS0xgYweh6k0lE4J5QvXl3sfpiqAl/9/Y6y+Guy/eGq9WtrMzS38vM7+UPjE9eMikbnPKu8pJJQ+BfcXnpv06dSSWmsGTyiCcsmSykwQ1YC4+wZLKIJiwbf8qcyk/guecUltl6GmEWGC9JJS5wfGph6V3UCy436buHcJsQlsCCdjzSkW9Sr130eqmYBei1lRnT23droBbv2Gd8jlsDtSYoMRPM0RqohWhEEJXwTtTwwD4LXHR66zS1CMGeCoGW9LcGajGCzRS76kQlOknjBGA/n/5Tottza6AaNhjcZm4NVMMFo5uwNTDLNq2BmXdG4GM9ajDGiTQx+myc6mGDcWnO1kA1ViPECj8d1n5HG2AjwOd6wGDIUm8XytokdesCfaEHDUaxGTsD1VDBYCboDNx4ibcDXuJSj1gS4DRPhL8zUAs5dmegGicY5aSdgf0TsQE1AnutA3u4OY3a1xmY5TKeKMH4OQ0iEcHJGLrTnSWnQaRscMo7bxuJNARHe/j2MpDTIFKJmtMg8oiY0yCykJ6rAmvh29MSWRxEToPJT+C5Rfu3qZzGephoFpgOSyUucHzqTUoop8HkJn33EG5TOY3pBe14pA+4CbD2NQHaV09mDIxgfGFJJCJwT6iwnLUJkMnd4Nx3VphEGgJHiyvMqaJsJqGoOpPII6LOJLKQxjpgLXw6k8gims4MNAFS+Qkc+aw6s1jLEu+ExFMucYH7U+vMQBMglZv03UO4TenM6QXteKQPuAmw9jUB2jyXzBgYwfg6k0hE4J70OnOGJkCmDQxug531JpGGwOHOqDeJhKLqTSKPiHqTyEIa84C18OlNIotoejPQBEjlJ3Dos+rN9Qy6LDBUkEpc4P7UejPQBEjlJn33EG5TenN6QTse6UFv5vlT8+Jl+ew4rSpznGV2AGH6vD1OU5Oaqmmy1tzpsLh6s3QZo9ebRmoMjGB8vUkkInBPqN780eqVPcj87LjtT2yR9+rDoRa8/+LtQMF1MXg2pM5XH/d/45QDb1FNYHAT7Cw3iTQE/lYgN7312UQmHJ3pu0eXySSi0iSykEY7YDV8SpPIIp7STNuk9KXQmQQFvnxWqbkeOJcFJghSiQtcn1pqZmmZGGcP2QWXnPTtQ8hNac3pFe14pCP3BTYuer16rIL0qjG9vfcFKvGOncbnuS9QaYISM8EsfYFKiEYEEYBnC+sfLIrFzV/boRerX69eJYvVL6xg//L/8W+qxC7ID1c/+swy/HD1j6vvr/5p9d+P78/FWLwxrOtHwzmyXS8r6RdW03/pbv0+7r/d/qaPhkEbf9H/6ZtDFe3Ho6Xtf+Gi/9MH/VNk/4H9ln6n8L49pl4M+4jfrN6/eefm2/1nn/S//ePhOXo3cZn7RG1usGlkDh2tRAh2iEj0sb/PUYkRbA3ZVfkq0UnaQBD7ZY37IGKpRhil17Go0qR0PpyP9MDBkD13t6MWLhizpd2O20GIWWAQoho1GLlFUv9eQj+v6iKpnRndUz10MOLKOx6zumzqKml8bY9awEYIGH5MrBGPNsBGgM/1gMEIpt4OBSciqlGDUU3W95jnmUmMr+9RCxUMbpK+x+1ERL+/uNQjlgQ81SNRplXTb6uMC3enxs1pfsyrvOgfi9zXAakFC0Y+cQeknY3odhLXOrDDIwFNtrF8vJvxwGmEekPu7YAMje5x8EQJxk/oEIkIDgHRPT1pNiLTCga3Ar5ndtE4odIQHGzOsRclMomc0yEyiZjTIbKQniojq1GkSV66qCypVKIldgKdkUx6Ao8u2usFkwCW0zoJEBiQSCUu8H7qfUxwQCKVnfQNRNgFl/QCWdKOR/qAeyMbb29kaIqP0xgYwfiSk0hE4KBgyTlrbySRu8G57yw0iTQErlYgNKdq1YmEOHrTxeMhlUdEtUlkIY11wFqY1umyl1Qe0aRmqDuSyU/gymfVmuuJellgRCKVuMABqrVmqDuSyU369iHcppTm9IJ2PNIH3B3ZeLsjW6kxMILxlSaRiMA96ZXmHN2RRBsY3AY7K04iDYHDnVFxEglFVZxEHhEVJ5GFNOYha+FOdy+pPKIpzlB/JJOfwKXPqjjXM/WywJBEKnGBA1QrzlB/JJOb9O1DuE0pzukF7XikD/hCYU9Z4lfau9oHgTEwgtEVJ5OIwD2hinOOC4WZlA1OeVeByaQh8K+4wPRfKMykElNaMnnEk5ZMFtLghqxF7jwVWFJ5RJOWgSuFqfwEvntOaZmvp+rlgTGJVOIC16eWloErhancpG8fwm1CWgIL2vFIR26HbF30erGYBenVY3r7bofU4h37jM9xO6TWBCVmgjnaIbUQjQgiAC/YDmn6z0cL+Z4tfL0T7u/ak2NblHDz7cXNt/q/fmf1S9fKrv7+a6sfLYZ/9Oli9fMsy+0W4BO7sh8Mz8Wrxdf++Ml/fLn4TCulbX80ue2k7FH8136P8M7tk7D67VCK2//YT1a/fB3aq9VvPtOr+dHtjSu3z9vfr36++unx6vsLW5k7XLly8037E96/+0233zk8nT2hu2fNfnno6uz//ne3LZtwN+ctnE9fO2TvEf909dNFlf6nvL4l7Gne1D4cYOsLLvq9BbNahGCbi0DL+5s3tRjB/pZddboSnaSXBbCfvbLDOA/KlmqIUbo367QP3D5trQUOKoyZuzfVcEGJIezezLezKvPArEo1alBoiDYm95qcstq26Rmn+zrVYwcVgrx9szR1nqdJ5gR8pgdshIDh58Qa8WgDbAT4XA8YjGHq3VtoaqUaNBjWZuzeVEMFo5ugezPfTq30+4tLPWJJxNM8Eb1vzpve0saFu1Pj5nRvVo1pitRzd8+VHiwY+aTdm7mdX+n2Edc6sIebbmp93Zt5LuOJEoyfbiISERxZokcQs6SbiJQNThnfz7tonFBpCM5c8Z1nIN1EpBI13UTkETHdRGQhPfAG1qLI86SuSheXJZXLQaScmPwE/lu0s5tKOa2HHuaBKZZU4gL3p960hFJOTG7SNxDhNpVyml7Qjkf6gDs1PQmfXl4WUmNgBOPLSyIRgXtC5eWsnZpM7gbnvrPOJNIQOFpcZ07VzTMJRVWbRB4R1SaRhTTWIWthyibJC6ffXlLJRJObgXZNKj+BP59Vbq5nH+aBYZZU4gIvqJabgXZNKjfpK4hwm5Kb0wva8UgfcLtm62vXvLvoSGAMjGB8uUkkInBPerk5Q7sm0wYGt8HOspNIQ+BwZ5SdREJRZSeRR0TZSWQhjXnAWpSVSdw3pi6pVKKJzkDHJpWfwKvPKjrXAxDzwERLKnGBD1SLzkDHJpWb9AVEuE2JzukF7XikD3iiZevt2DRSY2AE44tOIhGBe0JFJ2OiJdMEBjfBzpqTSEPgbwWa01vMTWTCEZu+24+ZTCLKTSILabQDVqMo08R49SaRSzy9GZhrSSUo8OizCs71FMQ8MNeSSlzgANWCMzTXkkpO+g4i5KYU5/SKdjzS/f/9wW1m/ethSfkfXjz70z/893/sMIRKUfrEZBXgWZt8zNPX0elHK9GJ26ZOJ9w31XDHj1nAuKAa/PHQHDe0CS5WH938zW0x5QNbYPlurwY/GFr+fvvg9SmGvU50sepVYPXlpZraPcfo57abX+yuT9/oXV39oP/Q9h+KzH4o7AdjP9gvFPYLpf1Cab9Q2i+Utc9rahmXcsbeonInzTNL88zSPLM0zyzNM0vzzNI8szTPLM0zS/PM0jzz0TzT0zRymng5es/y3LI8tyzPLctzy/Lcsjy3LM8ty3PL8tyyPLcsz30sz/Us8VdTHwAs286y7SzbzrLtLNvOsu0s286y7SzbzrLtLNvOx7ZTs73XCDHBVvbYXlmKV5bilaV4ZSleWYpXluKVpXhlKV5ZileW4pWP4pWeIh7IhB0UPcNry/DaMry2DK8tw2vL8NoyvLYMry3Da8vw2jK89jG81jEcntmvbyL274dC+JyXMpTejorQpIbalN51wsAqw3fi2Ze+qcY7DnM73snwevy2MXr1nm1S7//X//VdG/82rNvRw58M5zvv2PjuIvaWmtg4mjFvWlBCNCKIALzV91c/W/1k9TN7tcW/Wv3z6gern69+0f/F363+5+ofbq9NeH/QUJ/c1Q9+sBhyu/bSjG/dfNf+q+G7FlmbpHmSp7mdVv0ju1724oQPbr49nMitryR4ZU/l/j/9v/94uLPgG7e/9udDE8xHww+z33bzjX7ZrUz71eoTe7nB5gFZvbuo0vT3+v9t7oNYXB3n7RurT7/0oP+sMJvPyvVnZbb+zAx/l7hW5ES9IuNN4c7XGwSaTJQQwUZQyVGX/34DJUawA3TXQywlOkm3J2C/wtnqu1TDi3K3QV6aPqAYF/JHeuRgpJZfbpCH7jbQogVDtfRug3p7t4F3EtRjPWowYIs2pWNztxZBUjsfj1M9dDAkT+8u75+zNWnheUDO9HiNEC/8lFgbHm2A3d/0aQGD4Ut9nlnaWO1tE9KiBiOa7GqDMnSzgRYpGNckNxvU25sNvN7iUo9YEus0T0RWt6X3mejUuDk3G2RVbg/knViv9FjBqCfclttHYwPq/iZbA3bYc5j6ZfoybY+zqnlqz9NfHrf9nv+4ed4+KZ8VL6oif3bLx7v//qMn81ZleHe1/S48NMXGQRPl59qpB2hJdusuIm9SiQhSeOg2/m7L59jA2y2frSx9//Y/H9r947DLe8du5m6+3X+4rc0YNnQLZ872Lao5DG4OfGftonFCpSHIT86yHSVS4VRouHg8pPKIWJ9BZCHNDQNr4d0CE2lEK80Ib5WZDAWOXbTdm6rNWM+XywMDA6nEBb6PtJdhspO+gAi7qeKM6SXteKRj3rJdeu8waAPs2qoZs9t7QkeJFzwfQpUgIaGjJFZixGZJ6CghGhFEAN7nLqFj7id00iFl4zL0idrQ4EHXLMJYCRE81RII3kCeRokRPM/aVcwq0UnOrgD7FS50SzW6OGmaNPOdaz/SIwfj78xpGi1aMABL0zTtNk3jHWr3WI8aDMMi3T42d5UWrcfep3rkYJyVZ2maIvPnaLRojRAt/IhYCx5tgI0An+sBg6FLv6/xn8df6FGD0WzGHI0WKRjTJDmadpuj8bqKSz1iSZzTPBFZkYdSNErYpBRNXlb+DI0WKhjwxBma9mgDagT2Wgd22Oe8bF48rZr8uKzb3G6qnx03WZqvOx6eV0X75JaPd0MdOFHQbqp9GZoildFE+UXP0DCJCA7y0H05mKGxE4S+NWRnCpudKdfZme8Pm/aPh9FDw67vNl3jnlD2FtU4BjcOvnF20Tih0hCcWc6xLWVSiZmvYfKIl69hspAeFwNr4dkKM1nES9eEtsxUhgIvL9r2TaRrivUEzSIwEpVKXOD6ONsaKjvp+4ewm0jXAEva8UjHTdc4fVGvK7Mgu3bMbt/pGi1e8JwIlYXzp2u0xEqM2BzpGi1EI4IIwPvcpWvK++marFp32GT18JnL5idqm4PHX7NIZCVE8KxLIH39mRstRvCUa1dZq0QnOdEC7Fe60C3V6OJkbkyde65IfKRHDobieTM3arRgLBZmbort8NAiMDxUjRqMyCIJf79hJW+axD0l6FQPHYy58tRNlqWNN3ejhmuEcOGHxJrwaANsBPhcDxgMXvpNTl4GNjla1GA8my93o0YKRjVB7qbYTg71O4tLPWJJpNM8EVnVVv7cjRY2KXdTVbkH6pUeKhjypLmbwo4NdTuIax3YYTf3vGqz+ukzWxD55FC6awpv7iaX0UT5xc/dEIkITvXQTboud9Osczc/H7ZvH9381TprkzvfubeoZjG4WfD9s4vGCZWG4Ohyli0pkUrUrA2RR8SsDZGF9NQYWIvSxWJJZREvaxPcLjMZCvy7aMs3lbVZD6EsAlNFqcQFro+0oWGyk75/CLuprM30knY80nGzNk5f1CvKIsSuTsfs9p61UeIFz4hQQUjI2iiJlRixWbI2SohGBBGA97nL2hTmXtamqPxNNlpDg6dds+hiJUTwaEugdwOpGiVG8FBrVy2rRCc5wALsl7vQLdXoDiBVo0UOxt+ZUzVatGAAlqZqim2qxjv88rEeNRiGRbp9bG6TlWXiHrB7qkcOxll5psaY0p+o0aI1QrTwI2IteLQBNgJ8rgcMhi71vsakoX2NFjUYzWZM1GiRgjFNkqgptokar6u41COWxDnNE5GlaRNI1ChhcxI1/ka8Kz1SMN6J8zTF0QbUCOy1DuzB5mm8d5EXpYwmyi9+noZIZKwFQusDbsuj5WmIZjG4WfAds4vGCZWG4LBylv0okUrUPA2RR8Q8DZGF9JwYWAvfHpjI4kDyNEyGAv8u2u9N5WnWg3SLwGRkKnGB6yPtZ5jspO8fwm4qTzO9pB2PdNw8jXGx6xWlCbLLxuz2nqdR4h07jcPL0yiJlRixWfI0SohGBBGA97nL09jL0Myou6ZZd9fkoYyN0uTgsdcsClkJETzjEijfQMZGiRE83dpV1SrRSU6yAPv51KoS3QFkbLTIwUg8c8ZGixYMxdKMjdlmbLxzfB/rUYMBWaTgZRkbLXIw4s6csdGiNUK08CNiLXi0ATYCfK4HDIYu9Q6nDFaiaVGD0WzGjI0WKRjTJBkbs83YeF3FpR6xJM5pnoimDCVslKj3kLDRIgXDnThhY442oEZgr3VgDzZhY7wJm0pGE+UXP2FDJCI40EP359ESNkSzGNws+NbZReOESkNwajnLdpRIJWrChsgjYsKGyEJ6YAyshW8LTGRxIAkbJkOBfxdt96YSNtX6dL8KJGyYxAWuj7SdYbKTvn8Iu6mEzfSSdjzScRM2zje1V5SheY9tnY/Z7T1ho8QLng+hgpCQsFESKzFisyRslBCNCCIA73OXsCkdCZt0cx1atkndbD9rAkkc5TKAJ2GzqGYlRPDYS6CGA0kcJUbwwGtXpatEJzncQuxnXPCWangHkMXRIgfD88xZHC1aMD5Lszj1NovjnSr+WI8ajNIiWT82d9GYppcYToOf6qGDcViexikzY/x5HC1cI4QLPyTWhEcbYCPA53rAYPRSb3yKJrTx0aIGA9qMeRwtUjCsSfI49TaP43UWl3rEklCneSJM7Z/k2qlhcxI5VV7k3vE2aqhgyBNncuqjDagR2Gsd2IPN5FTeTE5oJq6DJsovfiaHSERw0odu3KNlcohmMbhZ8D21i8YJlYbgOHOWPSmRStRMDpFHxEwOkYX0JBlZC+OisaTSOJBUDpOhwMGL9nxTqZz11PrCO7X+lEtc4PtIOxomO+kLiLCbSuVML2nHIx03leNUzr2kbIPsijG7vadylHjBQyJUERJSOUpiJUZsllSOEqIRQQTgfS5TOeVnUzlpvk7bpMXms+20m81XM7NJ72ySP8YEEj3KRQKPymYR1UqI4LmYQCwHEj1KjOCJ2K5CWIlOcvoF2M/d1rBUw4uT6ClNH2OMC/kjPXIweM+c6NGiBaO3NNHTbhM93tHkj/WowRguEv1jc9eNqXzDZU710MEoLU/0NE0VaNjRwjVCuPBDYk14tAE2AnyuBwxGL/22yOSBbZEWNRjQZkz0aJGCYU2S6Gm3iR6vs7jUI5aEOs0TkWV55d0qd2rcnExPVuRt5W/a0WIFg5441dMebUCNwF7rwA67EFO/TF+mrd2VPz2UVE/tS/XclRrANFF+0VM9TCKCk0B0Yw+mej6x+73Vu8O+751FZdM91Trdc5vjcZ6MvkU1h8HNge+1XTROqDQEx5xz7EaZVGKmeJg84qV4mCykJ8zAWvh2wEwa8VI8oZ0ylaHAsYt2exMpnnI96b70Tro/5RIX+D7OXobKTvoCIuwmUjzAknY80nFTPI2LXS8lsyC7csxu3ykeLV7weAhVgvOneLTESozYHCkeLUQjggjA+9yleApHiqfcJHYCCRutycEjr1kkshIieL4lkL7+hI0WI3iytausVaKTnGIB9nNGiKUa3f7zNWrkYCSeN1+jRguGYmG+psw2+ZrSO478sR41GJBFCv6eR2ir0jfn+1QPHQy58nxNnme+g9gzPVwjhAs/JNaERxtgI8DnesBg8NLvccpAGZsaNRjP5svXqJGCUU2Qr9k4i7cDzuJSj1gS6TRPRF77t72dGjYnXVMUuS+pe6WHCoY8abamfzA2oEZgr3VgDzZb03izNbmMJsovfraGSERwqIfu0enZGqI5DG4OfNvsonFCpSE4sZxlK0qkEjVbQ+QRMVtDZCE9LAbWwrf9JbI4kGQNk6HAr4u2elPJmvWA+9I74P6US1zg+kgbGSY76fuHsJtK1kwvaccjHTdZ4yxv6pVkEWRnxuz2nqxR4gXPhlAhSEjWKImVGLFZkjVKiEYEEYD3uUvW2H6cYpSsqQMpGqWhwVOuWXSxEiJ4pCXQu4EUjRIjeJi1q5ZVopMcXAH2K1zolmp0cVI0oV5wNXIw/s6cotGiBQOwNEVTbFM03kHkj/WowTAs0u33WmrqrEpK597rVI8cjLPyDI1/vMWZHq0RooUfEWvBow2wEeBzPWAwdOn3Nbn3mqwLPWowms2YoNEiBWOaJEFTbBM0XldxqUcsiXOaJ6INXZymRc3Jz2R5WXkvTlNDBeOdOD9THG1AjcBe68AO+zfojgvLx7ufDhwoaPfU3vxMKaOJ8oufnyESGWuB0PqA23IwP7PzxWlMsxjcLPiO2UXjhEpDcFg5y36USCVqnobII2KehshCek4MrIVvD0xkES9PE9wrMxkK/LtovzeVp1kPuC+9A+5PucQFro+0n2Gyk75/CLupPM30knY80nHzNJlzTXtJaYL0qjG9vSdqlHjHXuPwEjVKYiVGbJZEjRKiEUEE4H3uEjWFI1HTbC5EKwMpG6XJwXOvWSSyEiJ4yCWQvoGUjRIjeLy1q6xVopMcZQH2y13olmp0UVI2WVm0SeVc9Ud65GAonjllo0ULhmJpysZsUzbeSeSP9ajBgCyS8PfM3dRt4j5sOdUjByOuPGVjjP8ONDVaI0QLPyLWgkcbYCPA53rAYOjSb3Gy0L0BWtRgNJsxZaNFCsY0ScrGbFM2XldxqUcsiXOaJ6Lyz33t1Kg5KRt/VvdKjxQMd+KMjTnagBqBvdaBtWifvGheVi+L58fN0/al3V0/PW7Sl0+P09SkpmqarDV3AdG7sw4cLah3196UTSXjiRKMn7IhEhEc6aEbdHHKJrcpm9ybssmchR9vUc1icLPge2cXjRMqDcG55Sz7USKVqCkbIo+IKRsiC+mRMbAWvj0wkUW0lE14r8xkKPDvov3eVMpmPeK+9I64P+USF7g+0n6GyU76/iHsplI200va8UhHTtn4JGV4SmQ9prf3lI0SL3hChCpCQspGSazEiM2SslFCNCKIALzPXcomd6RsWpuoeWP10e1Em828m6zdpHI2f1dsptwU2eazzTScogikfJRLBp6bzSKxlRDBQzKBdA6kfJQYweOxXWWxEp3kKAywX+Es4Fmq4R1AzkeLHIzlM+d8tGjBWC7N+dTbnI93avljPWowoov2APeSKFmTG8/jcaqHDsZsedKnbWvfxW9nerhGCBd+SKwJjzbARoDP9YDB6KXfJaWhCwi0qMGANmPWR4sUDGuSrE+9zfp4ncWlHrEk1GmeiCxt/ZdSdGrcnLxPVrbGN8/rSo8VDHrizE99tAE1AnutA3u4mR/PtrffpocH7t7jiRKMn/khEhGcDKL7/GiZH6JZDG4WfAvuonFCpSE4/pxlW0qkEjXzQ+QRMfNDZCE9eQbWwrsVJtI4kNQPk6HAwYu2fVOpn2adJ2gCqR8mcYHvI21qmOykLyDCbir1M72kHY90/39/8F/+y2uSxasx/8OLZ3/6h//+jx2WUEjMwkWz15ZtgGZt/M35MFaJbFxngZxg31SDHT9jAcOC0vCnQ57hk177fbh65QLbq7r2y0s14nvezg95N2fXXZ++cdqa9MFp25Q+76YlUcpJePexTuRnFvmZD/mZHrmRI8d3tT3wcwv83Af8XA8cf9T13tQS6CyBzkegUxO4d+gxQUD2vFxZ1Fc+1Fd61LjrFp6A9KCvLehrH+hrHejhYfl6zPjjO924O6D0wfcXG8NoVRHIV4OghYu/mGgM+mebjl79zhYZ3MtyD8cTt2cU79lvG5LaQxnC6tXw15vo1X+Di+hbPdE+fmnZxo5fWR+/TGk/1P2HyoazqrAfKvuh7T/Uuf1g7IfGBrvME+zUjGMEu6wPdj3NM0vzzNI8szTPLM0zS/PM0jyzNM8szTMfzTM9TSOnKfJ255bluWV5blmeW5bnluW5ZXluWZ5blueW5bllee5jea5nib+tO4fRrA+jPdvOsu0s286y7SzbzrLtLNvOsu0s287HtlOzpcfcrI+5PcUrS/HKUryyFK8sxStL8cpSvLIUryzFKx/FKz1FPLapAnTWB+ie4bVleG0ZXluG15bhtWV4bRleW4bXluG1j+G1jqGleOd/LNHfD0X1+UoLC1+lXh/UsyCLxrtOGFhlRLdZFhfeN9V4wToENKT/tI/ht1H63ZvvLez59M07fYx+1/63/1L/2WeD97uL/pvf6YP7q9XHfWC/+eZQo/bNm+/d/bH/7iF98X6vAt7tP7OJig9sSmKQDb9d2IK1Xhy8M1SrWanw4e1fu3XD17/+9f/H4vZ33/xlMhQ2LqoHxta7fewy61tqs45jKbGuUQvRiCAC8DZ1jf/rz/7bwtY0Hq9+vPrvx9ltsWLaJKkZihUf9MuTZKWtJ/zR6of9x7+7+e4g/d6zdYt2oYf/frBY/cpmnfpn4lYgDk/E+In63foLn31yhp/wm9unzRZS/mX/Q/vVXn24sF/8aPjOb92VSd4VvH5sH7Cb7/SP128fLMYi893F4q2vZqZ/AxfZcbG4+eu74kjn0cmJek3A0g88Q7T6OHch/KoaIVjmIUj8+OsWtRjBAo8dkzpadJJiDsB+RVokrXORl2qIUWoXK5OkTtyP9LhBqSCvXKzy1lu5qEYLagVh5aLZzoA1gRmwatSgYhDtiu85hbau0qRxlhuc6qGDUXl6e3sfb5b1z3PlBHymB2yEgOHHxBrxaAPs/rZTCxgMYOo0n9dpXOgxgyFNVrnYloW3clGNFAxsgspFs50B63cWl3rEkmCneR5CjqJTw+YULuZNVZdNYpzP75UeLBj0hMcC9tHYgLq/ydeAHbRZ1eTP6uf18dOiTo/Lyt4I+ax8ely0Rdq+bJ88KV7cPeXe/f8fPZmzcvH2o+8UIJfRRPm5TgoCtCSnBS4ib1KJCOpa0GOEvx/t6ft93N+u/mHokvvH49UP7X/6P3y//+wX/9Zu6l2k36KSNjhpfAftonFCpSEozRFsOj9c/cpF5atUKpSyxNQzgPMhlUq8ykQmC2lhFLActUlaZ6xfUpnEK05Ms6RyVl8+4hIU+HDRxm6iNtGsx4OawMRXKnGBA1RvWvyresElJ30DEXITpYnAinY80oPEfJqaNkubF8dV9ezFcfnEVMf9LsEcP2vz8kX5LH3aPL2LFVElplP29xKzkNoC4xdfYhKJCNwTKjH/hys19VrCwSaw/u1txmj1T0Om4M/6//15/79v3H7ZNtIMWa7bSpWfrn6w+uHxcJXD93t1+l+HbMgvHiyK1CeH3qKazOAm21mgEmkI/PMsApVIhSJQnRvXh1QeEdUpkYU0NiJrYbI28fTOMKlEk6e1J9P0iEtP4P1nFafFWsp4hy+ecokLnJ9anPrW9IJLTfr6IdSmpOn0enY80vEuTCsCYrMMsLN1XSN2e69qUuIde4wvqpo+qzuVZi0xs85S1aSEaEQQAXjCqqahQMhWEOXDx6L/+Fq1EKfY6XapF6v37BfunlP7nNyrkx+KmB7YD8Vi+DHDc/e7ha2Ueu17h3vnVndXwX26fvYH1L8b/k2P2v6Q/t11Ld6JevHA7LFA6HvLn5QIwVyxQL8Hyp+UGMEs8a7aXIlOkhEG7Fc0ZZu471dZqjHuvf5JixsUFTPXP2nRgqpCWv9UbuufvMMMH+tRg9pCtBO5Vypg0rzNkzuM9zcdWuylEDv8fORlnhVZlVSFC/GZHrERIoYfFGvFow2wEeBzPWAwhqn3a6EKKC1mMKrNWAGlRQrGNkkFVLmtgPK6i0s9Ykm80zwPQVfRqXFzSqCKqsjaukxa40J7pUcLBj5xDVR5tAE1AnutA3uwCarcWwNlZDRRfvETVEQigiNK9NDhIBJURJMZ3GT4bt1F44RKQ3BGK9i3+hNURCpRE1REHhETVEQW0hNyZC36X1InhXGRWVLJHEKKiklP4P9FG8OpFJVZpzS8wyZPucQF7k+95QmkqJjUpC8gQm0qRTW9nh2P9OEW6OfehFYltQXGL744JRIROCdUnM5UoE8kbXDSO8tLIg2Bf51FXhKpUORloECfSCWiwiSykAY4YDnaKk8KdxvsksolmsAMlugzCQq8+KwScz1m0AQmR1KJC1ygWmIGS/SZ5KTvIEJuSmROr2jHIx23DsqZjuplYx1k147Z7b0OSokXzFWiqu9/uzoopVlLzKyz1EEpIRoRRACesA4qn7zd6ebP+7X+2NYf2ZuYhCVPN99K1lVP4xqn29PuX9unYfXL7XiTDx7seClUYo/QP7l9VlcfuVbrRL1aYNJYoPC9hU9KhGCKGBfuocInJUYwObyrIleikySCAftVVZL5yp6UCPde9qTFDWqImcuetGhBESEte9oOrDSBgZVq1KCUEG09xuYui7TfPjqf6lM9cjBay4ueyqzK06T1lTxp8RohXvghsTY82gAbAT7XAwajl3pzFip50mIG49mMJU9apGBUk5Q8bcdV+l3FpR6xJNJpnoeAm+jUqDkFT1VeFv2+zvlMXOmxggFPXO5kh1W63cO1DuzBZpT80xwaGU2UX/yMEpGI4CwSPVuYKaNEJG1w0vi22kXjhEpDcJwq2G/6M0pEKrEzSkQqETNKRBbS02xgObIqMaVTYi+pVA4jocQkKHDiol3dVEJpPbzQBOZRUokLPKB6zxJMKDHJSV9BhNxUQml6RTse6cMtqS+8VUut1BYYv/gak0hE4J5QjXkQJfVEkxncZDsrVCINgX+eRaESqVAUqq+knsgjojwlspDGRmAtiiJNGuOisqRSiSZPAwX1THoC7z+rOG3XUqYNiFMmcYHzU4vTQEE9k5r09UOoTUnT6fXseKSHSekPNgHNKs6Ik+1KF9uvtFVwPl+VjtlGqn2qfLVPWrxgwhLVjre1H7+6KzZ5b1Ps5BpP+/PVD1d/e6cjP1sPdft3/2391VBxkpZ3ifGeozhJC9GIICrhnajhgflMgfb0VeNoEYLZS4Gk9FfjaDGCecsd5aIWnSRHCdjPabulGl2USpzUU9rySA8bDGjyQpy69aH9mh4tGNGEhThVuinE6X+3txBHjRqMayJVjD4ap3rYYFiSV+H4sJ7psRohVvjpsPY72gAbAT7XAwYjln7DkHruWLvQYwZjmKwCx+8n3tYjBSOZoAJn4yPeDviISz1iSXTTPA8+I3dqyJzyGx/OKz1OMMRJS2/6J2IDagT2Wgd2ULIvm7R6+Tw9fpmnL4/LZ1V73Dxv2+NnL16UaVW8fJKW8dMini6XfmcaHCp3nybKz7V7DdCS7GBdRN6kEhEcjKFb2/ulN/aPQ7OG3dp+0/Y72J6cm+/a5psfrb4/ZDx+sPpx/79/vMuXPL44Ntli9X2XQd6iGsTgBtl5Q0mkITj3E2w8vUkPJhVK0iNNrCy7T+UhlUq8vAeThfTgFVkOF4sllUW0lEfTJI1vZ8zkJ3Dtot3dRM6jyu7OyCvvBOBTLnGB71NvYbyLesHlJn33EG4TSQ9gQTse6UF4PjMvnrdp0x4/fWHMcfn0RdN/79PiOH2ZN9WT/PnTp0/M1+MLT089TpVLbYHxiy88iUQE3gkVnv9j9amtxbGtt+uMiqca55e2L3yovOFW5zANaHAD7ixUiTQEznoWoUqkQhGqZWJcTB5SmUTUqUQW0lgJrIZPpxJZRNOpWZ7UPp3K5CeIBLPq1PVo2SowLJhKXOD61DrVu6gXXG7Sdw/hNqVTpxe045GOexGRcbHrlWcRYNc299jtvRhHiRdMWqLCMX4xjpJ3ifGepRhHCdGIIALw7KazV9mfHXs2SP3e6q9J/V/2f/GbtdC/va7pdgn6b/+F3QZ82Q4Z+9f9S5s9yPov5P/PYXLZv87L9EGz8NTUnKjtAOZQBZrWW/WjRAhmTHGpGqr6UWIEc6W7ilAlOkleFLCfT1wq0UWp+qnq5K7e9b5o1OIGQ+fMZT9atGDslJb9FNuyH+982cd61GAEFQluNF1+qocNBsBZy360WI0QK/x0WPsdbYCNAJ/rAYMhS70X6X1FVbowX+gxg0FMVvaTZY3x1/1ooYKxTFL3U2zrfrxO4lKPWBLfNA9EoO5HCTl63Y8WJxjjxHU/xdEG1AjstQ7swaZfjLfup5TRRPnFT78QiYzjf2h9wF30AaZfiAY0uAHxva6LxgmVhuAMUrBV9adfiFQip1+ITCKmX4gspEfAwGr4dshEFjHTL6nn3h4qP0EkEO0Gp9Iv5fq03jsm95RLXOD61Fseu6i+TgcmN+m7h3CbSr9ML2jHI3249enGWyZkpLbA+MXXqUQiAu+E6tQI9elEgxjcIDvrTiINgfOdRXcSqVB0Z6A+nUglovAkspAGP2Q5XCyWVBbRhGeoPp3JT+DaZxWe66GoVWDILZW4wPephWeoPp3JTfruIdymhOf0gnY80vZSnge3lRkRL+NxbhR7SVkFWNZVNmYZrf6ndOF9U4137Dr2U/8z/NUHq9/dnWL+ff+VHz2wJ5V/v/rp7d/lgRIgJfUSoz5LCZASohFBVMI7UcMD05wC2emtzFEiBJOauJoMVeYoMYLZzF1lohKdJHMJ2M8n/5ToolTmBO7j0cIGY5q8MKcq/IOx1GjBoCYtzKm2hTnegaeP9ajB0CZSxOijcaqHDYalWQtztFiNECv8dFj7HW2AjQCf6wGDEUu9WSh8848u9JjBGCYrzPH7ibf1SMFIJqnLqbZ1OV4fcalHLIlumuchUJejhBy9LkeLEwxx4rqc6mgDagT2Wgd2ULLQFtXy8W5LA/tz7dbUW5dTy2ii/Fwb2AAtySbWReRNKhHBoRi6u42Q7yAaxOAG2XlDSaQhOPMTbDz9+Q4ildj5DiKViPkOIgvpmSuyHC4WSyqLg8h3MPkJXLtodxc8Hrec1sfj3uGsp1ziAt+n3sKE8h1MbtJ3D+EWXNALZEE7HunDLQivvIU2oVlhTltg/OILTyIRgXdChecBFoQTDWhwA+4sVIk0BM56FqFKpEIRqp67Fx5SmUTUqUQW0lgJrIZPpxJZRNOpoft4mPwEkWBWnboe+1kFBrlSiQtcn1qnhu7jYXKTvnsItymdOr2gHY903Pt4nNmTXnm2AXZt4z+GxsBKFCVWj6PECyYtUeG4l3ocJfUSoz5LPY4SohFBBODNeiWPc9N2oiYL5koF2tVb3aNECGZGJZLUX92jxAjmRHcVm0p0kvwnYL827524C+FSjTBKhU+RJaUz1/ZIjxsMkzOX+GjRgnFSWuLTbkt8vHM+H+tRg9FSJK7H5s6btmiS1PlYn+qhg9FOXuZjmqbOUo82PtMDNkLA8GNijXi0ATYCfK4HDMYv9QbEOg3nU3GhxwxGNFmtT2uaxPhqfbRIwbgmqfVpt7U+XmdxqUcsiXWa56F3FKbfDzhLUzo1bE69T9MUaVUlqXGBvdKDBYOeuOinPdqAGoG91oE92NxL7Sv6uXPoME2UX/TcC5OI4MQN3UIfXu6FaUCDGxDf5bponFBpCA4gBftXb+6FSSVu7oXJJF7uhclCev6LrEbRZEnrXJEllUvMDIzvSh4qP0E8EG0SJzIwdXp3YF97h8iecokLHKB6AxS4kofKTfoGItwmMjDAgnY80odbol77KoXq0BQzpy0wfvHVKpGIwDuhapVfos40iMENsrP6JNIQON9Z1CeRCkV9+kvUmVQiyk8iC2nwA5ajl59J5pWfRC7R5GegUJ3KT+DgZ5Wf6zmjdWBwLJW4wAOq5WegUJ3KTfoGItym5Of0gnY80ncX89g1jXgxT+Ni2QvLPMCyrvIxy2iFQM7t7ZtqvGBqE9WFykIg52Aue3B5852bb/XK8kN7NHrzzs03+s8+mKwM0tqixGwxR2WQFqIRQQTgDQfBP1n9zBr1X63+uZfnVqj/ZPV3q/+5+ofFsCrvD+fNn9z8xSDnP1j0q/Du6pf2Szfftf9q+K5F1iZpnuRpXrlLi37TL+F3hg1C/1Nuvv3ZJe+fj9vH5P3+h60+tL+h30N8ePPOvUPwcY3SW1/NH9ixYOXwsbUfc+Oy+Yna5mCCVyCxfQVKWoRgOhdXzoECJS1GMJG7qyRWopMkbQH7tW3tdtRLNcI4BUomqTwFSmrcYPiWFyiZsvIWKKnRgvFbWKBU55sCpdo76/SxHjUYxUXi//6zYfIyMaUL+qkeOhh0FQVKZVk1bVJ5CpTUgI0QMPyYWCMebYCNAJ/rAYPxS71B6p2Gu8DjQo8ZjGiyAqUm819GpEYKxjVBgdLGWbwdcBaXesSSWKd6Hsq2Mknj3Fh1atikAqWsTosyKZ1PxZUeLBj0pAVK/aOxATUCe60Da9E+ffrsxZOXRXvcu8xnx2XdvDx+UqXmuMyeNs+zp0+eF+bO+N49eeBwQrsv9xYoFTKaKD/X7j1AS7KDdxF5k0pEcCKIbu3nSPms/mn1j/2u/yf9x1/Y7/n/93/4+eLxRSgPRLSSwa2E76hdNE6oNASnoIJNqj8PRKQSOw9EpBIxD0RkIT2FBpYjK1vPWNkllUq0NFCbJrlT/Tzi8hM4fdFOcCoNVKyzBt6Rtqdc4gIHqN7lhNJATG7SFxDhNpUGml7Qjkd6kKRFbsqn5dMXx0+emeK4fJK3x0+e58VxL3KfvqjN02d5+fTr8SWpU3n3krSU2gLjF1+SEokIvBMqSfdZM794483lqfPdeItqRoObcWfNSqQhcNmzaFYiFYpm9SSmH1KZRJSsRBbSiImsRt2apHKuyJLKJZpmzfIk91XOM/kJosKsmnU9+7QODLOlEhc4QLVmDVXOM7lJ30CE25RmnV7Qjkc67t1FzgbVXoWaALu2ucdu7yVLSrxjl/G/RcmS0hYlZotZSpaUEI0IIgBvU7L0v/7sv9kl+cXx6ser/36c3dYhpU2SmqEO6UG/HklWFslicbfIVuN/9OV+he6VJ/XbgA/61flgON+2R9gf98vdbyP6v+rX/nvDH50VS4vVr+3arn5p//RRv5f41uqD/hfbc/Hf3D5ItnTqL/tf976tbFrYn/PR8EO/NWxB/mJdDvVx/7x8o0f2weq3yWL1t+sip+E0vQfS/5T+k/z2MibXAp2oFwjMDwtkuLe+SYkQzAZL1LW/vkmJEcwD76qblegkOV/AflWVZE5hsVQj3Ht9kxY3GOtnrm/SogWDvbS+yWzrm7wzXR/rUYMhX7RDGJs7L0wvW5xPx6keORig5eVNRZXlTdI4Pe2ZHq8R4oUfEmvDow2wEeBzPWAweqn3UKHqJi1mMJ7NWN2kRQpGNUl1k9lWN3ldxaUesSTSaZ6HvOjt7D4q6dSoOcVNpszaIskLF9YrPVYw4Ilrm8zRBtQI7LUO7MEmklpvbVMlo4nyi59IIhIRHBmiZwAHm0gimtHgZsT35i4aJ1QagnNUwQ7Wn0giUomcSCIyiZhIIrKQHmMjq9GLh8x9RdGSyuUgEklMfoKoINomTiWSqnXewTs3+JRLXOAA1ZugUCKJyU36BiLcphJJ0wva8Ugfbj1+6y1+qqW2wPjF16xEIgLvhGrWfdXjE61kcCvtLEmJNAQeeRZJSqRCkaSBenwilYialMhCGhGB5WiT1q3YllQm0RRpqByfyU/g82dVpOtps3VgfDCVuMD/qRVpqByfyU36/iHcphTp9IJ2PNJxS5sy55r2IjM0da5tijG9vdc2KfGCiU5UIx5GbZPSFiVmi1lqm5QQjQgiAE9Y22SSobRps1avFtnx6re9lzi2mv/VorD/XQ99cxY+Td2vtHrPVh/dPiTv2sfmfhnUW1/NhsuXisVQM3U30s+WP732rcP1Uf1nv7IH4p/ag3L7ncNVUr8b/k3/6+wP6V8r1xKdqJcIzA8LhLi3ukmJEMwG4/o6VN2kxAjmgXcVzkp0kpwvYL+iKdPEnYlcqjHuvb5JixsM+DPXN2nRggFfWt/UbOubvLNxH+tRg2FftE245xWKqq7aJPNVOGmxg2FaXuGUp22dlq1nptiZHrERIoYfFGvFow2wEeBzPWAwhqk3U6EaJy1mMKrNWOOkRQrGNkmNU7OtcfK6i0s9Ykm80zwPWVFWWZPkzkaTTo2bU+VU9DLY1GXivvbzSo8WDHziOqfmaANqBPZaB/Zgc0ZZ6i10amU8UYLxk0ZEIoIDRPRAYF9JI6KVDG4lfB/uonFCpSE4NBXsVf1JIyKV2EkjIpWISSMiC+mhNbAcpq76rUTh4rKkcjmItBGTn8Dri/aDU2mjdp1l8A5FPuUSF3hA9U4nlDZicpO+gQi3qbTR9IJ2PNKHW3zfi1JPJdPdkyEwBkYwuihlEhG4J1SUHmr1PdOMBjfjrqqVSUPgs+dQrUwqFNXqrb5nMoknWpkspCETWI2qzYqkMC4uSyqXaKI1UH1P5SeICnOK1mY9L7cJDECmEhc4QLVoDVTfU7lJ30CE24RoBRa045GOXOvkORttwgP2yjG9fdc6afGCSU9URR5ErZPWFiVmizlqnbQQjQgiAE9Y61S758pN1S/tdBPTg8X43qd3F7ZKyfTvwyI7Lja1VS5Tn6hNDeZ7BYraV7OkRQhmdyVC2VuzpMUI5nV3lcBKdJIcLmC/ovRfUKqFuO+SJTVuMG7PW7KkRgvGbWHJUpNtSpYa7zTfx3rUYPQWqf37wrdI26Ry6o5TPXQw2MorlrKmqcvMkzY40wM2QsDwY2KNeLQBNgJ8rgcMBjD1jihQsKTGDIa0+QqW1EjBwCYoWNo4i7cDzuJSj1gS7DTPQ5ZnWe+Zne9dp4bNqVfKmyLLsqR1KrIrPVgw6EnLlfpHYwNqBPZaB/ZwM0OZr1zp7po9mCdKMH5miEhEcAaI7ukPNjNENKPBzYjvtV00Tqg0BAejgn2sPzNEpBI5M0RkEjEzRGQhPZcGVqPK8yTPSxeXJZXLQWSGmPwEUUG0V5zKDOXrRIJ3hPIpl7jAAar3QaHMEJOb9A1EuE1lhqYXtOORPuAa+8xbzlRIjYERjC9aiUQE7gkVrXuqsWdayeBW2lmTEmkIXPIsmpRIhaJJ/TX2TCoRRSmRhTQkAsth+j2CcTr3JZVKNE0aKLGn8hM4/Vk16XqubhMYlEwlLnCAak0aKLGncpO+gAi3KU06vaAdj3T/f3/wX14TY17R+R9ePPvTP/z3f+wwhEpz+uRmGeBZV/4+WxitREluK5eccN9Uwx0/ZgHjgnrxn1evhiKU22lfHyyGS3F+aWtObr57d1LpKWMa3cTjItrrwvLLSzXbe67ST3c3T9ldn77ROz/zoP/Q9B/azH4o7Yf6wWmWpunwsRg+VsPH1n7M8uGjGT429mOeDR/L4ePwb4vh3xaFz+NqbVPKbePNEjkNcmYNcmYNcmYNcmYNcmYNcjYY5GwwyNlgkLPBIGeDQc4Gg5wNBjkbDHI2GORsMMjZYJAzr0HO9AYxcoPgmajeHufWHufWHufWHufWHufWHueDPc4He5wP9jgf7HE+2ON8sMf5YI/zwR7ngz3OB3ucD/Y499rjXG8P3FfoI5K1S2ft0lm7dNYunbVLZ+3SDXbpBrt0g126wS7dYJdusEs32KUb7NINdukGu3SDXTqvXTq1Xe7lVSfsIntprqwxrqwxrqwxrqwxrqwxrgZjXA3GuBqMcTUY42owxtVgjKvBGFeDMa4GY1wNxrgajHHlNcaV3hh4tBambntbXFtbXFtbXFtbXFtbXFtbXA+2uB5scT3Y4nqwxfVgi+vBFteDLa4HW1wPtrgebHE92OLaa4trnS1eO42xkuD3Q4pmzkLs3Jv0NUEWxruiGFilmgkoGiXecYjfsQ77R0OF7ierD62OGe4OHCpr7wmb12uwt9+9rtr+zA2Dt9/03iK/m4R68z2XBd5SW2AcyJnV10qIRgRRCe9EDQ8s+BKcqnkrlpUIwfIu/LAsVLGsxAgWdu16CqZEJyniAuzntN1SjS5KsXLqKeZ7pIcNhjZ5rXJZlf5aZS1aMLZJa5W342ObwPhYNWowwol2sOijcaqHDYal6c0livVMj9UIscJPh7Xf0QbY/b2ZFjAYsdTHoFmVJ2nrAn2hBw0GMVmNst9RvK1HCoYySY3ydnCs30lc6hFLwpvmgfC9dJ0aMqc+2YfzSo8TjHHC/a19Ijag7u9BNWAHKfuySauXz9Pjl3n68rh8VrXHzfO2PX724kWZVsXLJ2l59xp6t6d/9GTeKo888VcmVzKaKD/XRjZAS7KZdRF5k0pEkO9Dd7lzFHk8vjgO1XMQDWJwg+y8oyTSEKQzBTtPfz0HkUrseg4ilYj1HEQW0nQyshwuFksqi2ilHN6s/yMuP4FrF23vpko51lNCm8DYVypxge9T72FCpRxMbtJ3D+E2VcoxvaAdj/QgPE1jTJG+fH6cPn9hjsu8zY+fPqvT4+Zl8+Lp86p58eyJ+Xp84ekr96iltsD4xReeRCIC74QKzx++nih5b7jz5nerT477/7zq//bTO/X5qv/Cutnt6g//3b/7j3/yh//vJ3ey8/Irjxdtmha3f7q4PP/q4uT68nyRO1/1t6gGMriBcCH68D/+6f/54k8WF3/y7//oxZ+++Hf/4Y5xVi2OF70Af/dOtA+NgJ/JO73fa/bvvTbC6tXqI1tmY/sG37V5p9WvksVi9cOh0fCbN9+8rcv5tb0uZpht9VubyPp0+HGbIp0v2+//sdOyJ1TLCuLDLNqYSIWkjQsXk4dUJhGlMZGFNDwjq+FisaSyiCaNszyrElO5GD7iMhSEn1nF8XpgaROYQEslLnB+anFctiZpfeqYSU76+iHkptTx9Ip2PNIxr2XMvXo3PJnHf/iNgZXoWKwaSIkXzJWicnWf1UBKC5SYBWapBlJCNCKISngnanhgblWgO73VQEqEYCIVl5OhaiAlRjCFuqtQVKKTpEsB+/kEoBLdvquBtLDB0DZzNZAWLRjbpNVA22GrTWDYqho1GOFEihh9NE71sMGwNGs1kBarEWKFnw5rv6MNsBHgcz1gMGKpNwvBaiAtaDCIzVgNpEUKhjJJNdB2xKrfSVzqEUvCm+aBCFQDKSFHrwbS4gRjnLgayM5VdTuGax3Yg03K+FtWWhlNlF/8pAyRiOBUDN3l7iEpQzSQwQ208w6TSENwCCjYifozIEQqkTMgRCYRMyBEFtIjWGQ1XCyWVBYHkgFhMhT4etF+byoDsp692QSGqVKJC5yfelMTzIAwyUlfP4TcVAZkekU7HunDLUz35kvuHgyBLTB+0aUok4jAPaFSlF+YzjSIwQ2yq/Rk0hB43zmkJ5MKSXr6CtOZVOJpTyYLafBDlsPFYkllEU17BgrTqfwErn1O5dmuB2i2gYmoVOIC36dWnoHCdCo36buHcJsQnsCCdjzScUtvnOcRvZQMT5mpxuz2XXqjxQsmJlEluMfSG60FSswCc5TeaCEaEUQlvBM1PDCRKVCdvtIbLUIwa4mLyUDpjRYjmK/cVSUq0Ulyk4D9fOpPiW7PpTdq2GBom7f0Ro0WjG3C0pt2OzS0DQwNVaMGI5xIEKOPxqkeNhiW5iy9UWM1Qqzw02Htd7QBNgJ8rgcMRiz1XiFUeqMGDQax+Upv1EjBUCYovWm3w0L9TuJSj1gS3jQPhL/0Rgs5dumNGicY46SlN62dEep2DNc6sAeb7yh8pTd381xhmii/+PkOIhHBoRi6y42Q7yAaxOAG2XlHSaQhOPMT7Dz9+Q4ildj5DiKViPkOIgvpmSuyHC4WSyqLg8h3MPkJXLtoezeV71iPhWwDcz6pxAW+T72HCeU7mNyk7x7CbSrfMb2gHY/04dZ8e+cutYXUFhi/+MKTSETgnVDhGb/mm2kggxtoZyFKpCFwxrMIUSIVkhB15lgfUplE1KFEFtJYiKyGi8WSyiKaDg3WfFMZCnz9rEp0PQyyDUz3pBIXOD+1Eg3VfFPJSV8/hNyUFJ1e0Y5HOm7pTeli14vLMsiuHrPbe+mNEu/YZ3yOS2+UFigxC8xSeqOEaEQQlfBO1PDARKZAd3pLb5QIwawlLidDpTdKjGC+clehqEQnyU0C9vMJQCW6fZfeaGGDoW3m0hstWjC2SUtvym3pTRkovdGiBiOcSBGjj8apHnYphA0/GoHSGy1WI8QKPx3WfkcbYCPA53rAYMRSbxaCpTda0GAQm7H0RosUDGWS0ptyW3rjdRKXesSS8KZ5IAKlN0rI0UtvtDjBGCcuvSmPNqBGYK91YA82A1J6S2+MjCbKL34GhEhEcCqG7nL3kAEhGsjgBtp5h0mkITgEFOxE/RkQIpXIGRAik4gZECIL6REsshouFksqiwPJgDAZCny9aL83lQEx6/Ny73zWUy5xgfNTb2qCGRAmOenrh5CbyoBMr2jHI324VeCltxinktoC4xdfihKJCNwTKkUjVIETDWJwg+wsPYk0BN53FulJpEKSnt4qcCKViNqTyEIa/JDlcLFYUllE056hKnAmP4Frn1V5rqd3toFxrFTiAt+nVp6hKnAmN+m7h3CbEp7TC9rxSMctvTEudr2UrIPsmjG7vZfeKPGCiUlUCe6z9EZpgRKzwCylN0qIRgQRgGcbxx8sisXNX/emfnf169WrZNEr8lerT7+8eOurWf+Hn46X5derX9q1+Wj16nYFhwPm1Qf2m26+a2et3nzvwWJQ/x/d/E2/6sN811f9LuDXdprr8M12SusHdr3tY2B3DO8P+4V3h63CBw8Wd7/u02HxP7n7h3f/6L3F6jfDUbb9Af2vW//aT1a/Wn3y2Yfm3S/fjoZ9337ptT1J/2s/GP54+0OHf/fJ7bTYNQrL4eY7PcF37L+w/+0x9Z/Zv7WzZS27HtXtz3tj9Wn/1VcLC8qSuvn28EtfrT5ej5/9UuJ6Dk7UzwGYMRbIe2+NkxIhmB7GVXuoxkmJEUwM7yrHlegkSWDAfmWTJ7XzFHSphhil0KlHkeTO6oVHeuCglJi51EmLFtQS0lKnelvq5J0n+liPGlQUog3IPa/Q5FXeayHnvJlTPXZQC8jrnfK87P1YUpUuwGd6wEYIGH5OrBGPNsBGgM/1gMEQpt6lBYuetKDBqCYreqrayl/0pEUKxjZJ0VO9LXryuotLPWJJvNM8EHWTmzQxzue4U8PmFD4VRWW9ROuM11d6sGDYE1c/1UcbUCOw1zqwB5tyMt7qp/Bos3s0UX7xU05EIoJzSfSgIULKiWgQgxsE39Rf/Mm//6MXf/ri3/2HxVfeOk6dz+sJlZXgFFawRfVnoIhUxhE/QAXfywYyUEQqETNQRBbSU3BgOeo8Ka3iv09lSaVyEGkoJj+BuxftAqfSUM06a+EdSXvKJS5wgOoNTigNxeQmfQERblNpqOkF7XikD7cU33jrn1qpLTB+8cUokYjAO6FidA+l+EQDGdxAuDj9jI0e/sc//T9f/MliK1hv6WfV4g2bpOmVe6/av7Q4XvRy/d07if/ukF/64erHToucUC0i8OuzCFsiFZKwLVxMHlKZRNS1RBbSsAqsRlaWSeM+Gl9SuUQTtuHafiZDQfCYVdqu55+2gYm2VOICF6iWtsHafiY56UuIkJvSttMr2vFIxy2xcr6oX8nWiX0fvXZMb881VnrAYEoUlZv7K7LSm6DETDBDlZUeoxFhBPA5y6zuVVaN1+KueMkeZH/TruvNt/tFseVP7958Zzjgtt/228XqV7Zeyy7/6r1+8T+2lUi2Ouubw+/6+LMlXT2Mt76alcPH1n7MjQOKX5f7hbfe3GAqWKCoPdVMeohg4hdXyv5yJj1IMOe7mwjWw5MkeAELtm3tDihLPcR9FzTtgByM3LNWNO0AFwzdspImi2dd02Q/9xY17QAcDOEi0X//CamLJk8yp9VPdwAPBl95WVNZ5U1TJaUT8dkOiI0QMfywDGY82kIbYT7fATMYz9Tbo0Bp0w6owRA3W23TDlDBQIcXN73mON4OOY7LHUBLwp/uqchqWzPkPO/p9MA5FU5VWxZ5m1TOZ+NqB7RgHBSWOA0PyBbWCO+1Eu/BJpYqT5VTzzM8Ru4eT5Rg7MwSl4ngdBDd60dPLXEtZHAL4dtsF48TLg/Bcahg/+rLCHG5RE0JcalEywlxaUjPo4H1yNvW0y6x5HI5iKQQmaLA74s2iOGskCV1m0RYf+bifkrmLvCE6p1PIDFEZid9ExF24cwQtqodkffhVuFXnsKn3hi51BgYwT3oUyITgZ9C9Sm9Dp9rEYNbZHc9SuQh8MLz6FEiF5Ie9dTec7nEFKREGtIwCCxIVraedtgll0s0QeovvycTFLj5eeVovhEu/nHAZO4CR6iWo/4SfDI56WuIkJtUo8CidkTecUuVahc9qy+LEL02HdPbf6mSEjCY50Tl4V5LlZQmKDETzFOqpMRoRBiV+E70+MBcqECL+mt7lBDBxCcuMYO1PUqQYMpzZ+2ohCdJbgIWdFpvqYcXpa7HO5FtB9xgkJu7qkcLF4xy4qqe4rWqHu8Q2Mc7AAejnUglo8/H6Q64wRAlL+jxzmXbAawRgoUfkcGCR1toI8znO2AG45d6C+Gz88UOmMGANmcljxYqGNZElTzFa5U8XmdxuQNoSbCb85no9Jg5RTze+Ww7AAUjnrx+pzjawhrhvVbiPdj8SO2v3yllPFGCe8iPEJmM5UBohcANcIz8CNEiBrfI7ntNIg/BsaBgTxrIjxC5RM+PELnEzI8QaUgPZpEFcdFYcmkcRmqESVDg4UWbvsnUSLk5RfdODj4lcxf4QPW+JpgaYZKTvoEIucnUCLCoHZH34RaS1/5CHSM1BkZwD0KUyETgplAhuo9CcqKFDG6h3YUpkYfAKc8jTIlcSMLUuXd/yKUSU5cSaUijIrIeLhpLLo1ounSihpxJUeDy51WmZiNi/HODydwFTlCtTMM15Ex20pcQYTcpTYFV7Yi841btOPtarNisgvSyMb39V+0oAY+dx+e5akdpghIzwTxVO0qMRoQRwDcxx634nA9yS1z2P9HbH8zqCoS2vypJCRFM4uL6OViVpAQJpm93VsZKeJJELWLBqnXXhS71EKNUJhXBG4e0yMFQPndtkhYuGMvFtUnVa7VJ3im5j3cADsZ00WbgXnVHmfWyuHFmjU93wA4GY3l9Ut3UZeo5Yj7bAbARAoYflcGKR1toI8znO2AGo5l6xxS+b0iLGgxwc1YpaaGCYU5UpVS9VqXkdRuXO4CWBD/NU5HXJq2SyhkQOz1uTqVSljVZliXuE+qrHdCCQVBerlQdbWGN8F4r8R5slqjxlyvVMp4owT1kiYhMBEeG6M5/H1kiooUMbiF80+28JbdKUzMaV+Hie8LlKzhIFWxyA9kkIpfY2SQilZjZJCIN6UE2sB4mTVpnEFhyqRxKRolJURAeRJvIYO5hILXJPXgHBp+SuQscoXp/FM4oMdlJX0SEXXBVL7BV7Yi8D7fqvvEXOwVn07mMgRHcg4wlMhH4KVTGxqi6J1rE4BbBZauLxwmXh8ALzyNHiVxIctRfdU/kElOPEmlIwyCwILlJSuNckiWXSzRBGiy9ZxIUuPl55WizES7+ucBk7gJHqJajwdJ7Jjnpa4iQm1SjwKJ2RN5x65ucSRirL9sgvXxMb//1TUrAYC4UlYd7rW9SmqDETDBPfZMSoxFhBPBN1DeZ/pHTVTgt7LQ0uyH4db/w37N//nTYKtjdwbftkbcdo3bzV3ai2gfDRLX+e28fkptvL1Yf97/rGzff6X/kb4cf9Omw4n/ZI7SFUB/2mCanHZs0L0fnxfaf9T+o/2d23NunQ+HUu3fVVr+1D+Cnw4+8A7d69eW7qWxf/2PXMp7olxFMLAsku79MSgkRzCLjSjxYJqUECeaPd5bYSniSTDFgwbLstbML4lIP8QDKpLTIQUUwd5mUFi4oCcRlUu1rZVLeSbePdwAOSgPRluJ+JUxTtmlSOIseTncADwZ1eZ1UnlZVZTxzls52QGyEiOGHZTDj0RbaCPP5DpjBeKbeeYULpbSowRA3Z6GUFioY6ESFUu1rhVJex3G5A2hJ+NM8FXWetWXSOJ+LTo+bUyhVpG3bNp5Bjlc7oAXDoLxQqj3awhrhvVbiPdgMU+stlLqbFQrzRAnGzzAxmQiOHtEjhAgZJqZFDG4RfLfu4nHC5SE4WBVsV/0ZJiaX2BkmJpeIGSYmjbFGCNBAt8lV5em3WHKpHESCiUpQ4OVFu8GpBFOWrnMRmXeC8CmZu8APqrc5oQQTlZz0LUTITSWYkEXtiLwPt2q/9ZY7ZcGJdC5jYAT3IEaJTARuChWje6jaZ1rI4BbCxak/C3M8ysMsPptNer8X8t9bDCmXD1a/s63wH9mcj212f3dob/9VslBmbhymPeGaVhAn5tHLRC4kvVy4qDzkUokpl4k0pIEaWI+sKJLKGXCWXC7R9HK4Q4BKURCK5lXMmwm3WWhuMZW7wBOqFXOwQ4DKTvomIuwmJTOwqh2Rd9yarMy5rlYF50F+xZjf3ouytIDBzCsqYvdZlKU1QYmZYJaiLC1GI8II4Ft9f/Wz1U9WP7Pm/Verf179YDja/snq71b/c/UPt5c6vd9L5Y88K2j/1fBdi6xN0jzJ07xK/re4rWq67GvoEn6j/5HWPB+sswMf9z/l218K70O0xWGOZ+lE/yyBmXTB1sFbGaaFCKbN8R1BqDJMCxJMmO+s9ZXwJKlxwIJ5myW5V8MrMUYpDet9kildwB/tABzUJTNXhqnhgrpEWhmW5dvKsMw7WfjxDsBBfSLa2dyrm2jLXmI5n+3THaCDukJeF5YVJuvDbeq8MfVsB8RGiBh+VAYzHm2hjTCf74AZjGbq7V9WFUntrBm82AE1GOBmrAtTQwXDnKQubOM23g65jcsdQEuCn+apKOuqLTzbx06Pm1MXZsV503o83NUOaMEgKK4L65+PLawR3mslXgs4zZ8XzcssO376NM2Oy2dNffzENOXx0yzL2jRtqqJ4eUvJe/4QOINRn0H4C8MKGVGU4R5ycUQmggNQ9BhDnosbTilut2u3nw/76p/+3+T9a48kyXUliv6VwHwimeUJf5j5QxfnQ3ep2LdaXY/OqOrMcLUgxPMMMRQpSBTmAhcCSDYpSpBGpF4HAinxJZ0zA8zFuc0mSyw2u5t/IfIvnF9yzSyjopKe5mbLtsd2i7hHM4zOqoyIWmvbdtvLbNlDDbN/oMbWP1WD7e9N1Mu/qWH2P98Mnn+6/bdJXmRpkoomkVmRNipMSZ5m4t7Oycus88n3eaMp8Wjisw39p22h4+h77qEwY0AC5pgDhswOt42Ry9huGyOVMd02Rhqhc/xAe9TVeVFau46HvFxGc9v67i5+m5lfQKUJGpB6rbZib8r0Xor9iJl7QDdIHmu5rTZOdqGPIcLOa7UBrTpl5H28WyWUJLZqfy2JRWg0MIYRJDEjk4COCpXEY+yVYIyIxCOCy9rXevaN+0lqHcU94KUV0CsfRpwycmESp/1bJxi5jKlOGWmElkWgQURxXtbWAcNDXi6jqdNGVS/r1PzbzAQDev3DytP9FcqZ615sVu4BHSFZnmZp38DjKTO70OcQYeeVp0CrThl5j7wSrHcOVjr5iS6/+CvBiIC7vccprwQjhkBgITjMSjAiRhmEEcDHtRLMfqzXz3b7LaDztfQUOPf5WtR2AH3nANXdv4qKCBE0mXEx7VxFRQQJ2suDVTIRXoiRDESwEOe763ot4pcIcZRFVEUteg4iensAcrCmH3oVFRUuWNODV1HJW6uoem96fmcAcLC2B40K7q5KSht5XlqHdo8GYAeLMmEZlayapudasccDAMtAwHCqmCievYbWwfxkAGawmtGHTs5VVFTUYIE75CoqKlSwzAWtopK3VlH1dhsXA0CHFD9KVkhZlT0H8k3psJkWURVl03d2wrMBYMESGL6GSp69htXB+5yI93gNo6x/DVUZRhRlGMEwYmQSMHWITgCMYRgxRkTiEcHH2qBhxEgrYJ40YOjqMIwYuYxuGDFyGdMwYqQROlENNIg8z+w7HR7yUjkOv4iTYECnHzQy9PpF5d5Z6L09+xEz94B+kD7ocfpFnOxCH0OEndcvAlp1ysj7eA/b0peX26Kh1WkVGg2MYQR1ysgkoKNC1Wn4Cv/hp20xRkjiEcLV6m85N6hB41mozxiDgC79MNKWkQuTtLVOzr7FS2VMZctII7SkAu2hl7naBxsPebmMJm2zvCjPa2Gj+DYzxYCacVhxu79iOXNdnM3KPaAnJItb91p9TnahTyLCzitugVadMvIeeTFUr1x1X8Uou/ziL4YiAgYNU1RtRl0MRQyBwEJwmMVQRIwyCCOAj20xlPVcrF+qT75uV/OV+0Op1Ptu7i/UX/+pWcyk9PXkc6/OsL3+68+PvITK0nQP6E0HOs4BSr1//RQRImgv4wLcuX6KCBI0lgdLayK8EAsZiWBTnZf2NSYP6SBHW0ElGxvytwcgB4XAoVdQUeGCQiB4BVV9awVV713S7wwADgqCoKFEN+RVmaqykVttwUcDsIOVPHwFVZNVWd+Sr8cDAMtAwHCqmCievYbWwfxkAGawnpHHW+4VVFTUYIk75AoqKlSw0AWtoKpvraDq7TYuBoAOKX+UrCjyosrOc2teTOm4eZZQZUUlq+JcSBvaZwPQgkUwfA1VffYaVgfvcyLe43Wp8v41VE0YUZRhBJeKkUnAjCM6bxDDpWKMkMQjFDBkH+JS9W8LYgxDwPRswPDXYVQxchnbqGKkMqZRxUgjdHocaA+pRiWNdej6kJfLsRhVnBQDykbQ6NJrVDV7S6P3au5HzNwDekLywMltVHGyC30SEXZeowpo1Skj7yPeI5D3rsLaiaGAaGAMx9e3nEwCOipU346wR4AzIhKPCK5nsT0CnLQCeuWD6FNOLkz6tHePACeXEQUqJ43Qsgg0SN6cl6JPoHJyGU2gujYJsBIM6PUPKk/z/d3NuetCblbuAR0hWZ46Nwmwsgt9DhF2PnmKtOqUkffI66is0xhacLqvTyy7/KKvo6ICBm1TVC/GXEdFDYHAQnCQdVRUjDIII4CPbR1V7jxU6hDLo+4ddHkUtUVAOzlAf/cuj6JCBL1jXFa7lkdRQYKu8WC9TIQX4g8DESyac5FZzeCHdIzxV0eRkYPl/cCro8hwwfIeujoqz16vjsp7b3V+ZwBwsMwHDRDu9A4yk815YR0EPRqAHazP4aujsjqv1fNoTerHAwDLQMBwqpgonr2G1sH8ZABmsJzRR1Gu1VFk1GCFO+DqKDJUsM6FrI7adxvvurqNiwGgQ6ofJStKIdXAxqp7pnTYPIuj8koU4jy3jhifDQALlsDgtVEqO17D6uB9TsR7vN5R0bs2ancnMkwUZRjBO2JkEjCLiM4FjOEdMUZE4hHBh92gd8RIK2DKNGDs6vCOGLmM7h0xchnTO2KkETpnDTSIPG/s87QPeakch3XESTCg0w8aGXqto3xvMvReLv2ImXtAP0gf9DitI052oY8hws5rHQGtOmXkfcQr93t8G61Oi9BoYAwjqFNGJgEdFapOI6zc54yQxCOEq9VBK/ctMXjAG4OALv0w0paRC5O0teqot3ipjKlsGWmEllSgPbLsvM6ljctDXi6jSVv3sn1WigE147Didn9rcO66C5qVe0BPSBa3zmX7rOxCn0SEnVfcAq06ZeQ98roo6xOr5apw8qu6/OKviyIC7vYep7wuihgCgYXgMOuiiBhlEEYAH9e6qOIAt+2VaSq7R0X1b5ClhhR0ggMUdP/CJiJE0PbFhbFzYRMRJGj4Dpa8RHgh1i4QwaI6713WRER4BMuaqMjB6nzoZU1UuGB1Dl7WJG4ta+q9ovidAcDBKh2k7+/0DUI0qi8XNuyPBmAXgdjhHMkq0eQ9F2E9HgBYBgKGU8VE8ew1tA7mJwMwg8WMPAjKSiU+rTbu0wGowfp2yGVNVKhglQta1iRuLWvq7TYuBoAOqX2UrCgzrf6sVWVKh820rKnMi75LNp8NAAuWwPBlTeLsNawO3udEvMdrHIn+ZU0yjCjKMIJxxMgkYBIQHcrHMI4YIyTxCAWMomljWQv7B7zsAyZKAwa8DsuIkcvYlhEjlTEtI0YaoRPVQHtkWY/efMhL5VgcI06KAcUiaETpdYzk3lvovSX6ETP3gI6QPFhyO0ac7EIfRISd1zECWnXKyPuIF+uL/uVQZWg0MIYRVC0jk4COClW1YyzWZ4yIxCOCq1gbjwe8PAK64cPoUUYuTHq0f3U+I5cxBSkjjdA6CDSIPC+ltUUe8lIZTZA6V+dzEgzo5Q8rR/f3BOeu259ZuQf0g2Q52tuwT5nJhT6FCDmvGgUadcrIe+T1S9YeSevLysmv7vKLv36JCBh0RlF5GHX9EjEEAgvBYdYvETHKIIwAPr71Swc+2ClkApgYXND8DRDS/SuZiBBBpxfXx86VTESQoMc7WPgS4YW4uUAE6/Tc6tw+pCM8gpVMVORgnT70SiYqXLBOB69kqm6tZOq9X/idAcDBeh0k9O9kSJapfrywGjqPBmAHC234SqaikkV1XvauZKICloGA4VQxUTx7Da2D+ckAzGAxI4+G3CuZqKjB+nbIlUxUqGCVC1rJVN1aydTbbVwMAB1S+0hZUWRFel5bh8lTOm6epUyyLNLyXPQuZaKCBWtg+FKm6uw1rA7e50S8x2v6yP6lTO5r+u4QRRlGMH0YmQRMB6Kj+jFMH8aISDwi+ADaxuMBL4+Ayc6AsarD9GHk0i34Di74oNZl+jByGdP0YaQROt0MNIi+irSwNslDXi7H4fpwEgzo5oMGg17Xp94bBL0XLT9i5h7QEZLHOU7Xh5Nc6GOIkPO6PkCjThl5H/HKetm/BqkJjQbGMIIcZWQS0E+hcjTGynrGCEk8Qrg8Payxwsg+oC8/jKhl5MIkaq0TsW/xUhlT0zLSCC2mQHvk4tw+FfOQl8poktazsp6TYkCxOKyo3V+2m7uuUGblHtARkkWte2U9J7vQBxFh51W1QKtOGXmPvJaptPFTOrVInfyaLr/oa5mogEFvFJWZMdcyUUMgsBAcZC0TFaMMwgjg41rLJM8n6ns+U6OJv9Dt/Gs1sNBrlz5VwwzzPdffnmw/0VfKXf+l+vpf6YZVSfP937m7/skmwGWai8nntj/X6XH9gQaz/dXnu4L8oFfYURsMtJQD5Hnv+igqRNA/xlW3a30UFSToHA/V</t>
  </si>
  <si>
    <t>01R4IR4xEsHiXNoQPqQjjL8+iowcrP0HXh9FhgvW/tD1UUX6en1U0Xtv8DsDgIMaIGj0cGf9QNZk5411DPhoAHSwdocvjyrz3hx5PACvDMQLJ4oJ4tlraB3MTwZgBksZeYDlvL6OjBqsbgdcHUWGCta4kNVR+07jXVencTEAdEjlo2RFnmdpz7h7SofNsziqKXrz4tkArGD9C14bpZLjNawO3udEvMdrRpW9a6MK9zV9d4iiDMc3oziZBMwvorMEEcwozghJPEIBA3SfGYWMhd33hXDGJGBmNmAM3G9RcXIZ2aLipDKiRcVJI3RmHGgPpfaljclDXiZH4lCxUgyoIEFjTJ9DVWSvvIyi9wbnR8zcA/pB8gDK6VCxsgt9DhF2PocKadUpI+8j3gZQ9q672t0DHhANjGEEqcvIJKCjQqXuCNsAOCMi8Yjg0ha7qJmTVkCvfBh1ysiFSZ327grg5DKmPGWkEVoWgQbJz1+dZmjRp4xURtOnrk0BrAQDOv3DqtP9lb6F66JmVu4B/SBZnTovamZlF/oYIuy86hRo1Skj75HXT1ltG603i35+ZZqmXX7x108RAYPeKSoXo66fIoZAYCE4zPopIkYZhBHAx7J+yqyB+oWeut3+2nYi1O2mdV0a/Tn1z6h/W48pPj9J7s4Jf6TXR+mZY7MC6rPtr/T3md98ov7ub6//Sv9J/e67k9v//rl7MpnYMqC7HCDD+xdKESGCVjKurp0LpYggQRN5sGwmwguxi4EIirT3SjwqwiNYKEVFDhb5Qy+UosIFi3zwQqni1kKp3ouE3xkAHCz2QcOEO32DLGV+XltnRR4NwA5W6fCVUlldq6TuvRKPDFgGAoZTxUTx7DW0DuYnAzCDxYw+lnIulaKiBuvbIZdKUaGCVS5oqVRxa6lUb7dxMQB0SO2jZEVZlvJcCBvsKR02z1KpvC7yqv9KPDJYsASGr5Uqzl7D6uB9TsR7vAZS1b9WSoQRRRlGMJAYmXQFgquJwBmBMQwkxohIPCL44Bs0kBhpBUycBoxcHQYSI5fRDSRGLmMaSIw0QmeugQYpz7P+BU6MVI7DQOIkGNDpB40MvQaS2FsNvTc5P2LmHtAP0gc9TgOJk13oY4iw8xpIQKtOGXkf8Ur+qn95kwyNBsYwgjplZBLQUaHqNMZKfsYISTxCuFq18XjAyyOgWz6MPGXkwiRPrSP6t3ipjKlOGWmElkWgPbL8PLeO4x7yUhlNnXqW33NSDOj2D6tP95f0Fq6rl1m5B3SEZH3qXn7PyS70QUTYefUp0KpTRt7q//7gRqSK990K9E/Xy6996atfsQSDIECtT65WnmU/T1mVZZdn30KnfrAhovLVWicr2jfpaLuJ5ggtKBz/RUvC629uP9z+x+11LZ+9PiXoY/OOb1x/00yAfnz9F0pG/srGS2vC8nce0tnd6SH76Q3rIKfPH31O93jVPfUqMvMqzGtpXmv9KlPzmptX81tpflua39bmU400r+Z7GvP3TaNe1UjZvObmVX82y/Rvs8L8TWH+pijNq/l7Yd4vzG8NkswgyUTd21tTYyzCY9xrKlkD+9gE9rEJ7GMT2McmsI9NYB+bwD42gX1sAvvYBPaxCexjE9jHJrCPTWAfm8A+NoF9bAL72AT2sQnsYxPYxyawj01gH5vAPjaBfWwC+9gE9rEJ7GMT2Me9gX08ILAyPLC4Aabi+sTE9YmJ6xMT1ycmrk9MXJ+YuD4xcX1i4vrExPWJiesTE9cnJq5PTFyfmLg+MXF9YuL6xMT1iYnrExPXJyauT0xcn5i4PjFxfWLi+sTE9YmJ6xMT1ye9cX0yIK54n0evrTq+UxPfqYnv1MR3auI7NfGdmvhOTXynJr5TE9+pie/UxHdq4js18Z2a+E5NfKcmvlMT36mJ79TEd2riOzXxnZr4Tk18pya+UxPfqYnv1MR32hvfKT2+d+xlT3zDOoNnJqjPTFCfmaA+M0F9ZoL6zAT1mQnqMxPUZyaoz0xQn5mgPjNBfWaC+swE9ZkJ6jMT1GcmqM9MUJ+ZoD4zQX1mgvrMBPWZCeozE9RnJqjPTFCfmaA+6w3qswFBxTVQoBOuYvrcxPS5ielzE9PnJqbPTUyfm5g+NzF9bmL63MT0uYnpcxPT5yamz01Mn5uYPjcxfW5i+tzE9LmJ6XMT0+cmps9NTJ+bmD43MX1uYvrcxPS5ielzE9PnvTF9Toyp6Qne38vL33fpzcMtrRf9NnzlJNF/zxaGlaQ1NWQb3DfpcLuCbOCq+q7YNGusX9wcAqmXQXdXVt8smX+5/eVk+z31F3o99m/U/z41C7pf9KtQItuuNGJdQE/EKIMwEvE9oOMDV94FzHb2LyMnQgSX2eGTmM5l5ESQ4AK7wdOTRHghS+mACFqj95AOb5Q15H1u6NsDcIO1LHwFeVbIxrGEnIoXrGfBS8hv3UVcuO4iJgMHK1vQPAOaII8G4AZrlH/sjoJ9PACsDAQLp4iJ4NlraJbhJhUzWMDIs9RZXmTnjXXrydMBsMGiFrZ23NFpvDsAK1jbghaP37qFuL/DuBgAOqTiUfKi7/mb0jHzrBzvA/psAFCw7AWOlU1avIZlGYpS8GrAm9WmXqbzOslllSdCjayTZj5vknXV1JtVs6kXm80Npd5R6h/ND7kup3fwp8eqrpvvLCxRerbxrINVyJjWxuRNXiYB7iw63P3R9deNkfJy++LmsoVv6nU46o96qfhf/6GN5H1ekhInOXwEycgjwE4OGGlqp+uT7W/M3MLH19+08foiLy+WNTbWfuEtXiJjrrBhpBFq7AOt0TvUZaQx3uqatE8vvs3MMKD7DhrT3VEV3cU1+9tnC9eVwqzcA3pD+rClt2WfMrMLfQYRds5WfYq16pSRtxGZ+VJUcllUyVxuSvXezSqp60WdlMVSqHcuq1runusRRWbvyu8mNBQYvQgik5FJQC8Fi0wlV15qT8XikVz/Ta/IZCQpcZLDRSYjj4BuNUBk9tsZjFR4dGXPSd1v8XIZU1oy0ggta0CD9EpLRhqjScu6qM9T67Tp28wMAzrtw0rL/RWwhetiX1buAX0gWVr2t+xTZnahzyDCzistgVadMvI20nJVVvNaLOtkVeTqvVlWJHUu58mmkpvNPFuss8WuZIwoLQtbKJS0FGloKDB640tLTiYBvRQqLb9v7mvVRxJ+o09HcjKSOKPBOpKTR0AfGqAjsclKTl48otJG5C1eIiMqSk4aodUMaI0+RclJYzRF6Vi/w8ovoKc+qJ4U6SvlIXpvonzEzD2gLyTryVwU/VOVrOxCn0CEnU9PIq06ZeQ93kHnonfyUTjuGCrTNOuSi7wamwoXXLOGyruRVmNT2QqM7UFWY1MxyiCMAD59k9a9STG5/m83DbN9eT7Z/lQF/Te/M7n/xWay/XvLkeFmfcHrpng5ufjq8r9svvqVexMt4K+/eT5550tf/tL83s0p4lo2mmNCvpfJW0ed3zS8PhlEHxRivv2FXrQwuf+fv7Sc/69fnTxaqx7ry19aKjyZnNxXP/2XSV41qtPRYEzSfGRef6XAmJUP31LIfn39N7c/8M7/Uqh4qu/95N5NzpmjSdT/vvPq5DzHR/efvP7g5rrNm3e/Avvp/oz3X02y5vrbudD/XCpffUgf+/5L9bP6BydGOL80Z/irb73+9uuv/gsTi29OXh/druOmo67+mW/oeP2dOX+977Q7aiqB6w4DRgi9M81UiOAawwCx71g4TwUJLi4cLOSJ8EKWEQIR7BXoRHijLJyvq6ZnBezbA5CDwuPQS+fJeEHxEbp0XmSvl86L3osZ3xkAHJQhQWMXdGz2aABuUFAcdOk8GawMBAuniIng2WtoHcxPBmAGSxh5YJdled6/dJ4MGyxrYUvn87Soz6U1Ld4dgBWsbiFL5/cdxruuDuNiAOiQmkfJC8fSeSrm0ZfOk4GCZS946bxKi9ewOnifE/EeqfWU9y6dF3kYS5ReBOuJkUnAhCY6N4FYT4yMJM4IH9vbeDzg5REw3RowsAStJ0Ze41pPjETGtJ4YaYROfAOt0TuyZaRxFNYTJ7+Anjpo+Oa1nva3sQrXHbus3AP6QvIIxW09cbILfQIRdl7rCWjVKSPvY10ln/cbVUVoKDB6EfQkI5OAXgrVk7RV8pwkJU5yuMRk5BHQrQZIzH7vgpEKj6rsXyXPyWVMYclII7SsAQ3SKywZaYwmLJ2r5FkZBnTah5WWxV6E9F4a+YiZe0AfSJaWzlXyrOxCn0GEnVdaAq06ZeStTze/d6OpRjtrsrCR1KJR9JOUVdl0SY60uslaod+kwwVtRVTxkVY3qT+/1MJQqcTrr28/uTn13Fya8/N7E30F5M2ylOvv6g/a+N+n8xcY/8OsdyJilEEYifge0PGBDuRBhCgRIug2BgnM/kU0RJCgzThYORLhhRiKQAR7FSER3iiLaFxTiFTcYHULX0JTF5VjBQ0VLljgglfQiFsraHrv/ntnAHCw1AXpZDQ/Hg3ALQJxw/nhWkFDBSsDwcIpYiJ49hpaB/OTAZjB+kUeRGR5nZ6L3glqKmywpoWtoOnvM94dABWsbEELaMStBTS9/cXFANAh9Y6SFq4FNETM4y+goQIFi174Ahpx9hpWB+9zIt4bdbEQy3qRJ2shlolYVUVSz/NNslzJcpMuy+WmGHsBTdG/gEaGsUTp2ca3DlYhY1wbkzd5mQTMnaHD3x9vX/zWrorXN3ttP97d+KqGyC/MAPnXxhz5jhkdf+y43YszBBIPwfDRJSOPgKnAg4xCGakw2SG9y2wYqYzphjDSCJ2JBdqjd+zLSGM0NyTLSuEYJnNSDOjSg4Z5Xjtkfy2ocF32yso9oA+kj2T6m/YpM73QpxCh5/VDgGadMvIec5e3sJHTWrLsJ1emad4lF9sHIcIFJ4dQIRjPByHyFxj/w/ggRIwyCCMR3wM6PnAe6SAKlAgRnDMKUZYOH4QIEpwtGqwZifBC5oWACPZqQSK86D4IFTdY3Q7tg1DhggUu2Acpb/kgpcsHoQIHS12QQEbz49EA3GCJOqwPQgUrA8HCKWIiePYaWgfzkwGYwfpFHz24fRAqbLCmHdIHoUIFK1uQD1Le8kF6+4uLAaBD6h0lLVw+CBHz+D4IFShY9MJ9kPLsNawO3udEvEfqg/TfFy2qMJYovQg+CCOTgEkzdPjL4oMwhkDiIRg+umTkETAHeJBRKCOVsX0QRipj+iCMNEJnYIH26B37MtI4Fh+Ek2JAlx40zHNOmBtS+wnz3utgHzFzD+gD6SMZtw/CSS/0KUToOZv1KdasU0beY/og0kZOa0nHrWOKXNElF9sHIcIFJ4dQIRjPByHyFxj/w/ggRIwyCCMR3wM6PnAe6SAKlAgRnDMKUZYOH4QIEpwtGqwZifBC5oWACPZqQSK86D4IFTdY3Q7tg1DhggUu2Aepb/kgvdeBvjMAOFjqggQymh+PBuAGS9RhfRAqWBkIFk4RE8Gz19A6mJ8MwAzWL/rowe2DUGGDNe2QPggVKljZgnyQ+pYP0ttfXAwAHVLvKGnh8kGImMf3QahAwaIX7oPUZ69hdfA+J+I9Uh9E9vsgTRhLlF4EH4SRScCkGTr8ZfFBGEMg8RAMH10y8giYAzzIKJSRytg+CCOVMX0QRhqhM7BAe/SOfRlpHIsPwkkxoEsPGuZ5fZD9dcPCdYk0K/eAPpA+knH7IJz0Qp9ChJ7XBwGadcrIe0wfxLpySGnJ3e0afeREl1xkH4QKF5wcQoVgNB+Eyl9g/A/ig1AxyiCMAD73PYD63r7vX3+w/Zlqgs+2P9vdbLeT9j+61Xwv9XG3P9j+3faftj+ZFOn1t2t5/e0i3d/A94kaFfzH9hfXH+jb8V6YywQ/VH/5clKl+la/v1D/4KfmuP+PzGG5r+4HvBklXP/NJL0n5OTijXcmWZrV+us+NP/0RxqJLcQP6CEGp8IOIaKpEMFprxBx3G/lUEGCE15DZS8VXsjUFhBBa+14SIc3ipXjmJV9ewB0sEYf2M0hwwXLdKibI9PXbo7svTH5nQHAwYIdJPO7Ia/KOu9JkUcDoIO1NtzQkWme93s6ZLwyEC+cKCaIZ6+hdTA/GYAZLGT0kZDT0yHDBotbmKeT5VL235JHxgrWuBBTZ99tvOvqNi4GgA6pfJS8cHQZUzpsHl+nkkXfRSrPBmAFK2CwtaOS4zWsDt7nRLxHau2UvdaOdN8IeIclSm98a4eTScA8IDqi57B2OEMg8RDgA2Ybjwe8PAKmNQ8yKmWkMrK1w0llRGuHk0bopDLQHqV9JvUhL5EjMXdYKQZ06kGjPp+5I7NXLoDsvbj5ETP3gF6QPqRxmjus9EKfQ4Sez9xBmnXKyHtMc6eykdNqMneSk11ysc0dIlxwrgiVgvHMHSJ/gfE/jLlDxCiDMAL43OZOeXTmTpNmJWjuEEMMzokdREYTIYLzXyHy2GHuEEGCE1+DhS8RXsgUFxJBKWr7rVkP6RiPweGhQgcL9aEdHipcsFYHOzz5LYen92LidwYAB6t2kNa/kyJNnQtRnBfWjuzRAPRgzQ03ebK8kU1enWe9Pg8VsgyEDKeLiePZa2gdzE8GYAZrGn1Q5PZ5qLDBOndQn4eKFSx3QT5Pfsvn6e08LgaADimCpLxwdhxTOnIeqydrRFE36XkpbXCfDYALVsNwtyc/ew2rg/c5Ee+Ruj1Vv9tThLFE6UVwexiZBEwMokN8FreHMQQSDwE+gt7+HyoKasA60cNdNbzVw2VNvWfY94CXYsAU6EFGsIxUxjaCGKmMaQQx0gidgEbao0pVB987cGYkcyxmECfFgD4/aIDoNYP2V6bL3ivTHzFzD+gJ6eMetxnESS/0WUToec0goFmnjLzHNIOse+O12BROcmWXXGwziAgXnFZClWI8M4jIX2D8D2MGETHKIIwAPrcZlB2VG3RPp8eL7ccmKz7QWCYqqV6YL1Qfm1zmaZFkqV1aPKAHHZxKO4i4JkIEp81CRLPDHiKCBOfLBsthIryQmTEggrmwNvJDOsBj8Iao0MG6fWhviAoXLN3B3pC45Q313tX9zgDgYBEPkv7dkBdpU8vyvLZG/dEA8CIQPJwkeZpL2SfbHw9ALAMRw8liwnj2GloH85MBmMFyRh8huZ0hKmywxB3UGaJiBStdkDMkbjlDvV3HxQDQIfWPkhfObmNKB85jDBVpUReZYxcQFS1YCcN9IXH2GlYH73Mi3iP1hep+X0iGsUTpRfCFGJkEzBGio30WX4gxBBIPAT6YtvF4wMsjYMrzIONTRipjmz+MVMY0fxhphE44A+2Rl6V94vIhL5VjsX44KQZ060HjP6/1s78dXvbeDv+ImXtAP0gf2LitH056oU8iQs9r/QDNOmXkrf7vD+7dVOrfd6nLQ1pAjY2k1pVlP0lZVWmX5EgWkLTBfZMOF5w9QkUhyQJSgvCXk+0/bL+//cFk+9Ekm6j3axn5K/WD+oCxgD4x62/0/16q109u/vqz628Zd+i72pn4kbYGPrr+4PrbxinQvoL+QO/ukfv0oAksaIfxjYgYZRBGAN/2e0ry/3D7Y91m/2n737f/vP3J9qfqL/5++z+3/zQxrfoLFW/VcLtBwYuJMY9+pn91/df6U+Zdk6w5T/PzPM3L88n9L+bnxlb6rUTpDid2GfL97b8qEP+2/ffEDCe+cbM7aOcgqm/Jsnzye1+Z/9lmo77zh+ob1Xe9SqWdv2Qsrb9U7//IpN+rzPvJ9kfJ735R/1F98URl1YfqE9pm0uC/rr7pw0mW35M7Z+vTGxvKkmvqp0+M82UZ9ZhfqX9UvV+/fkPFx2RtmV5/O692wO9N1Bd+w+B4YUwx/Sn1FCjMH+rnp5P52lfTeNRX/cwESw3JJiJV36heJju4OvzGP9NB0g1gIqe+3kRZv7x49Yhp7/X6gzvfmO2/rAPlY+PE/WaHVo/r9Jq428+9bqDu15UaoHo5t6X8A3rKg9OcBxkVESGCU5ohox2Ha0cECc5lDh7HEOGFzFoCEWzS+lzYID6kQxzFt8ub8jwrbcjfHoAc1Frhtl0mek9k+70BeEG9Fezblbd8u9675d8ZABxUXkHjtrtj7yYtsvPKmt+PBoAHFVC4b5flTVYJ0eMZPB4AWQZChrPFxPHsNbQO5icDMIMVjTy+zbNGhdq6eubpANhglQsz7vKs94i2dwdgBYtdkHFX3jLuevuOiwGgQ0ogJS+yptEgzmVlQz6lI+dx7jKFtsyq87zXuqPCBathuHVXnr2G1cH7nIjXSOCFLNZ1XibrZblOxHyZJnVZpsmq2KykXK8WxWrXAr2TK46JJtoES791V4WxROnZpmEcrEKmYmxM3uRlEjDHi87S3BpvT9SYWi+2fanHnbvpGP2Lr19/Ww3iv6uXZH5Hj1bVyPBvbn6d5bvRoC0W93ljIfFY4BMbNh4PeHkEzF3jo9Xrv7z+po3LF3m5MJl4VlHyFi+VMU08Rhqh1gHSHlmdnje9Nh4jmdFsPMd9xqz8Avr3oLGg0+wxpPZmT+Xy8Di5B/SD5DFO0XcI9VNmcqGPIULO2ahPsUadMvI2IrSpNhvZLJfJvJkX+r2Feu86TbI6S0Umy3U938mzEUWote/SItRxDao9FBi9CCKUkUlAJ3UgEarthP/olaDSqUAZAyHxQAxXoIw8AnrewyhQRi5jK1BGKmMqUEYaoaUPaQ+3AmUkcxQKlJNfQOd+WAVa78VK7631j5i5B/SDZAWaVz12xlNmcqGPIULOq0CBRp0y8jYKdJWtsmwlm2QhN00iFlqtNmKTiGWalWmaLzZiVzRGVKDWeqIVaBMaCoxeBAXKyCSgk0IV6PfMBvQX119P1H9+rfej/6GWl+UX7OPF+7wEJU5wuLJk5BHQox5GWTJyGVtZMlIZU1ky0ggtaUh7uJUlI5nRlGV+Xgsbv7eZ+QV02odVlvvbyqXrEnpW7gH9IF1Z9rTrU2ZuoU8hws0rLIE2nTLyvhGWi6oqm7RO5tV6lYj1Zp3MMy1C1ZtXxWK+2mSb98cWltYUUMKyTINDAdEbX1hyMgnoo1Bh+QO9HFovAZ9s/3H78vrbZvH1p9ufX39j+zNz2NEvjNCUqWMSk5OyxCkPlpqcPAK6WFxqmuXrPz+f2Fvmi7yMmARnKm1c3uLlMqLi5KQRWuuABmlkcV73CU5OLqMJTnFeVjZ+bzPzC+jMDyo4y/SVOCl772p+xMw9oDckC86+dn3KzC30IUS4+QQn0qZTRt43Z7HMm1W+LLOkzgslSfNCJousqZN1U6XZarGqpFi/P7bglLZQaMHpuCDQHgqMXgTBycgkoI9CBeePzE5DIzi/b3Y6fnD9rcn237vbGHfHsuRSb8DT6zj167nskTr3ecMg8TAMF6GMPAK63QAR2rvzkJMKk/rsO4+Fk8qY4pORRmjdA9qjaZrzXNi4POTlMpr4dPjorPwCOvbDis/99b2l61ZmVu4BvSBZfGalLPtPY2GlF/ocIvS8+hNo1ikj75sNRfV8nS+KLFlXizwRWTFP5nXdJHm5WglZ1ZtmtetqR9SfpS0UWn/moaHA6EXQn4xMAropWH/eOozlb/5wv4LzQ3NWxYfbj/QZLdd/e/1X+oiInQatv5BXX0jvlenNn4t+DcoYComHYrgGZeQR0PsGaFDvRCgjIyYpalXVb/FSGVOKMtIILYFIe6SN0mq1jcxDXjKjadFCnmfW8c/bzAQDevnDitF8r1p6bzN9xMw9oDski9FCnGfW3uQpM7nQ5xAh55WiQKNOGXnfeO9rIeosTZN5amTrZpEsmrRINvNsldZCrgsxf39sKWqdDddStAgNBUYvghRlZBLQSdGk6KvzyF6dJffqvGqzzjO9kaAi1X9yCFDGAEg8AMMFKCOPgB73kAKUkRGLAC36BSgjlTEFKCON0MIHtEfepOV53StAGcmMJkDL+jzrnQ3lJBjQtx9WgO7vryxd15Kycg/oDskCtLdhnzKTC30OEXJeAQo06pSR940Xny/lZi7rRGzkPBGVFqtZKZNGVE2+WK3mq9UuNiMKUGvnpQWoCA0FRi+CAGVkEtBJoQL0J0q0vNj+wlxv+dIctKtvs7x7am/vYdV+0WoL1H3eQEk8UMOFKiOPgJ4ZF6qO3UmcXFgkat67O4mTypgSlZFGaGlE2iOtm/PCOmx4yEtmNIla9fB7m5lfQOd/WIUq9mKm91q/R8zcA/pBskLta9enzNxCn0KEm1egAm06ZeRtBKool0sxXzSJLNIyEWKRJos0XyVVsZznYrUUsly8P7ZAbWyh0AJVhoYCoxdBoDIyCeijUIH6b0p6/tojT+kalDEWEo/FcA3KyCOg7z2MBmXkwqJBU/sKn7d4qYypQRlphFY/oD2kkOepsHF5yMtlNAkqz6veSVJOfgHd+2El6P6mt9J1gR8r94BukCxB+9r1KTO30IcQ4eaVoECbThl535z9Od/Mq/lqmeRlKhKx2NRJneVFUuSNyEUpZF3txNmIEtQ+T641aBkaC4xfBA3KyCSgk0I16P/Q0576RjIjNIt78gu5tDG7z8tM4syGK0pGHgFd6WEUJSMXFkWZWccrb/EyGVNQMtIIrWVIc0ghcrt19ZCXzGiKMj3PrfzeZuYX0FkfVlGWe/XRe+XRI2buAd0gWVH2tetTZm6hTyHCzasogTadMvK+mdQs6k1aLOokzYVMRCXKZL4pFkkjVo0oqjJdFIv3R1eU1jXdWlFWobHA+EVQlIxMAjqpYEWpb4/+TL+Ya4zM7b+f7FWmvd3u87KVONvhKpORR0D3ehiVyciFRWXm/fOWjFTGlJmMNEILHNIeRZn1nJD4kJfMiDKzsebc28z8Anrww8rM/QU3pevWIlbuAf3gAJlpb9enzNxCn0KEm1dmAm06ZeStdaZLPvZc+kmSjv1TkXU/uzJNqy67/RWlGNgQQVgatFKjtR/19CYdbrff6IstqPr+Rd8bpA8+2v7HxGwX2d0otP1Ubx1ROvCWh/3x9sPdzvSX219Otv+w/f72B5PtR5NMi0UtE3810VcRaSf85fYTfYSn+d9L9frJbxnk19+dbH+0/ZFjCactaPfpQRNY0Hbi8Q+/9KdIVtow/i4dowzCCODbfm/74+0Ptz/Wbfaftv99+8/bn2x/qv7i77f/c/tPE9Oqv9CrF/ZrE15MzGED+qyrb17/tf6Uedcka87T/DxP8/J8cv+LmTif3L57ymTKr27nyWfbj3cp8v3tvyoU/7b998Scr/UN84aPJuo/L9U4Y/ujLMsnv/eV+Z9tNuo7f6i+UX3Xq1wyx3CpRPls+7Prv1Tv/8jk36vU+/vtD7Z/P8nye1IfAXvPHJbQk096/KJvu3ph0vzXBsl3DPKPb36lvle9X79+Q8XAZGaZXn87r3bY7k30tVq7lR2fGr6f6ExXsD7Uz0gnu29WJ3+qv+pnJh4v1I9CnxUmdhe/3jNxNRdy6fGWCbIJjvp6E0j98uLVY6TepcZld74x239ZB8rH6oMv1Bf8evf0/erVUpR9i+k26H5dqQGql3NbWj+gp3W31vekNT7ecZzsRYTYHcr0QMSHMdl5aj9l5y06yO4gpQfk4AEKEV5X9rju+QYiWAn7odwP6QjvjCj6LqofMppQoui86B1PUJGDemqPHL/3XeR5z4FQvzcALyip9ngtSO9IXhO/sxvJa7D1Cd13BgAHxVXQgOzOFtZcFs25tM6BPxqAHdQ4e+x4kqSyasqeG7geD0AsAxHDuWLCePYaWgfzkwGYwXJGHraKpuk50OXpANRghfvjoM4jz4qip/N4dwBWsND9MZoMT291HO+6Oo6LAaBDyh8lLYoqK9RYUtpwT+m4c7Amfi2sw5B12cjz3JoazwagBevg14I6CxO+s9ewOnifE/EeqfOWpfbTZPUEShNGE+UXwXljZBIwb4vOwQx13hjZSpwtPjFh4/GAl0fAjDM+EnU5b4xcxnbeGKmM6bwx0gid8wfaI2uKcyFsXB7ycjkK442TX0AHHjTO8xpv++vXSteVeqzcA7pB8gjGZbxxcgt9CBFuXuMNaNMpI+9j3TGgVKZ1klapzMpx24s9Fhi/8VUmJ5OATipYZfp3DHAykzizwYqSk0dAV3oQRcnJhUVR9u4Y4GQyoqDkpBFay5DmyEvRu2GAk8uIgrJ3wwArv4C++qCCstpfr1a5rsxj5R7QCw4QlL0bBli5hT6ECDefoETadMrI+1hPQVGCsrDFQgtKx/UtPeIa4hdBUDIyCeikUEHJegwKZywkHovhEpSRR0DnexgJysiFRYL2H4PCSWVMDcpII7T8Ae0hxPnu/C6LBGWkMpoEdZyCwsovoHc/rATd37BWuS7OY+Ue0AuSJajjFBRWbqHPIMLNK0GBNp0y8j7Wk6KVBLX2XVqC5qGxwPhFkKCMTAI6KVSCxjsqmjNQEg/UcH3KyCOgZz6MPmXkwqJP+4+K5qQypj5lpBFaG4H2yKqs506yh7xcRhOojpOiWfkF9P2HFaj7e9cq12V6rNwDukGyQHWcFM3KLfQhRLh5BSrQplNG3sd6rbMSqNIWCy1Qi9BYYPwiCFRGJgGdFCpQOe915gyFxEMxXIIy8gjoe3EJ6r1Wj5MRixDtv9eZk8qYQpSRRmgNBNqjbno8z4e8VEbToa5bnVkJBvTxhxWi+/vXKteleqzcAzpDshDtbdinzORCn0KEnFeJAo06ZeR9rLc6Zz3Gm1aiIjQWGL8ISpSRSUAvRVOi3mlP4FpnzgBIPADD9Scjj4Au95D6k5ERi/7sv9aZk8qY+pORRmjlA9ojL+qeXegPebmMJkBdtzqzEgzo2g8rQPf3q1WuO/NYuQf0hmQB6rrVmZVc6GOIkPMKUKBRp4y8bwTooqrKJq2TebVeJWK9WSfzbJ0mmVimq2IxX22yzfujC1CrcasFqAyOBcQvggBlZBLQS6EC9Af6ODJ9BNtk+4/bl9ffNoeffbr9+fU3tj/bfqh++oVRpTLVh5rZKN/npSxxysMlJyOPgE72kJKTkRGL5MzOU2nj8hYvlzE1JyON0GIHNEhVO7x3RiqjSU5xXlqL0tvM/AL68sMqzv11apXrijxW7gGdIVlx9rXrU2Zuoc8gws0rOIE2nTLyNoJzvVHfsioXSZZldSKycpnMl0uZiCJdr9Xfret8l/NjCk7rcFkLzjI0Fhi/CIKTkUlAJ0UQnPp830+U6Pz69QfGbdcHC39OH7Skj1n6zfV3lfr8ePvh5wEByhgCiYdguABl5BHQ5x5SgDIyYhKgvXOejFTG1J+MNEJrH9AeTs+dkcpo+jPvucnlbWZ+AV37YfXn/vK1ynWhHiv3gL6QrD/72vUpM7fQZxDh5tWfQJtOGXnfTHhmqyxbySZZyE2TiMUyTepGbBIlVTP17fliI3YVY0z92dhiofWn49aXHi0O8YugPxmZBHRSqP78nlGVSmEm6j9mo7zRl+UXhNWfuM9LUOIEh6tLRh4BPSquLl2bihi5MOnKwkblLV4qY+pKRhqhNQ1oj6Y8r3rnNRmpHIWu5OQX0GUfVlfub1urXDfosXIP6AVZdCUnt9BnEOHm1ZVAm04Zee/mNeervJhvks1isVLKM8+TebaoknRZNPUyF+ui2LX7mLqy98K9qg4NBkYwgrBkZBLQS6HC8h/07Wk313jd3NqmLxLTG9v3W+B317mZS8Be6svcXm09+kj9hbkobHcX26+UNN1vPdK3qX0hy9P0C7m03+txnzdWEo/VcI3KyCOgd8Y1av+9Z5xUeCSqjchbvETGFKiMNEKLI9AajrvWOJmMpk+zojqvrLMjbzMzDOj7D6tQ672a6b3t6BEz94A+kKxQ+1v2KTO70McQYefVqECrThl53+x7X8hiXedlsl6W60TMtZ5VX5usis1KyvVqUax2z/WoGtVaUbRGbUKDgRGMoFEZmQT0U6hGvXVB8GT7r+oP+oCmD9QfXunQF9dfv/620qnfvf7u5Po7+u5dpVP/5pUQ3d1ta4vFfd5YSDwWwzUoI4+A/hfXoK55UkYuPCK0f56UkcqYMpSRRmj9A9rDOU/KSGU0HZr2XJb5NjO/gN79sCp0fzlO5brwiJV7QC9IVqGFPC+sXclTZnKhDyFCzitCgUadMvK+ufGo2mxks1wm82Ze6PcW6r16sWidpSKT5bqe78TZqCLU2nspEVqHn9YPERxfhHIyCeimDiRC1Z+2/9ErQaVLgXIGQuKBGKxAOXkE9L0HUaCcXEZWoJxURlSgnDRCix/QHi4FyknlGBQoK7+Arv2gCrTe36ZTu25IYuUe0AuSFWiWn2fSRu4pM7nQhxAh51OgSKNOGXlrCepSlj2X0tNUZd+8Zu0+fb/usjNX0t+7Kxd7wIZIxdKglRqt/fzRN+lwux1HX2xBPfgvWgLqHUHb/5iYDSU7caiU4GfaFJ/cOhLp4+2HO5n4cvvLyfYftt/f/mCy/WiS6W1D+mb2X020qtTneL5UQvGFOVNeK8oX209+6wR6JS6VEP2R4xB6W9Du04MmsKDttOMffulPkay0YfxdOkYZhBHAt/3e9sfbH25/rNvsP23/+/aftz/Z/lT9xd9v/+f2nyamVX+h10bsj7p6MTEnsP5M/+r6r/WnzLsmWXOe5ud5mpfnk/tfzOX55PYwwmTKr27nyWfbj3cp8n01xPje9t+2/56YVRc3Cyw+mqj/vNz+Rn1LluWT3/vK/M82G/WdP1Tf+KlehnGTS/pMWJ0on21/dv2X6v0fmfwz36uy6EP1Br1TTYP9uvrgh2aphh6e3DOnyfbklvrpk4ke7+wuQvjUoP9Ej2temKfg1wbodwyxj29+9bHZK6dfv6EXkGgABvOdSxVsCfGAnhDdMtmTEPhAoX+5BBVidwzQAzFE/6d2PfYWHWRX3feAHKzsifC6gqEHHqrYM2HfRPeQjvCOGO+BOEiIF/qAGmlD/vYA5KAS2SOf/tGfPP2KrfO/G+Y87xk6/N4AvKAY2eO1IL0jFk38zm7EosHWJxHfGQAclCVBY5k7pwoIpepLa448GgAdFAd76HCO5GnW5Of2rS2PBwCWgYDhTDFRPHsNrYP5yQDMYDEjj/fyrBHnaWWD/XQAbLDA/XFQ35FnRdHTd7w7ACtY5/4YzYant/qNd139xsUA0CHVj5IXRZZJ2bMiakrHnYMl8WtBHUaR5nV9Xloz49kAsGAV/FpQZ2Gid/YaVgfvcyJeo3wh40tT6p1ycEy7EKcdznsnHvIwmii/CF4WI5OACU907oJ1QRVnLCQeC3y4b+PxgJdHwEQuPkp12VmMXMa2sxipjGlnMdIInUlH2qM+F6WNykNeKkdhZ3HyC+jdg4aAXjtrf/FZ7brMjpV7QC9IHt64FlSxkgt9CBFyXjsLaNQpI++jXVDVcz6W1qBFaCwwfhE0KCOTgF7qQBp0yHoqxkBIPBDDBSgjj4Cu9zAClJHL2AKUkcqYApSRRmjtQ9rDJUAZqRyFAOXkF9C1H1aA7u87q12X2LFyD+gFyQLUuZ6Kk1zoQ4iQ8wpQoFGnjLyNAK2bZV5t8nVSrGWZiIWskybLlkm1WUg5T6vVeineH12AWsuJFqAiNBYYvwgClJFJQC+FCtB/0Cc4myVcn+2WyOyk50+VEP2WWeLy85u3bH9hY3yfl7HEGQ9Xmow8AvpYXGmq5vq5jcsXebmwKM3U7o+8xUtlTKXJSCO0yAHtofpr62TBQ14mownNTBWj3kP2WBkGdOKHlZr7m81q13V1rNwDukG61Oxt2afM7EIfQ4SdV2sCrTpl5H20xzdn9iOYtNaUobHA+EXQmoxMAropVGuGH9/MSVDiBIdLS0YeAX0qLi1dk5iMXFikpWMSk5HKmNKSkUZoTUPawzWJyUhlNG3pOL6ZlV9Al31YZbm/wqx2XUvHyj2gFyQrS8fxzazcQp9BhJtXVwJtOmXkfbTX0vVsydS6sgyNBcYvgq5kZBLQSaG6kuNaOs4QSDwEw5UnI4+APhdXnt5r6TgZMelP60zaW7xUxtSfjDRCax/SHtV5aq3jD3mpHIX+5OQX0LUfVn/urzCrXdfSsXIP6AtZ9Ccnt9BnEOHm1Z9Am04Zed/Ma0JXKI+tP61jZ60/q9BYYPwi6E9GJgGdFEF//qPSnt++/qbxy3+uZOfPth9q5xzQm4yUJU55uN5k5BHQxx5SbzIyYtKbqbRxeYuXy5iCk5FGaLFDGkScN9bVDQ95qYwmOMV5Wdn4vc3ML6AvP6zg3N9tVrvuq2PlHtAZkgVnX7s+ZeYW+gwi3LyCE2jTKSNvIzizebPKl2WWKBG6SUReyGSRNXWybqo0Wy1WlRTr90cXnNYc0ILTfS+KJRYYvwiCk5FJQCeFCs4f3VxCpwXn9805Zx9cf2uy/ffuqWa7K+r01XPX39Yb1vXrueyROvd5wyDxMAwXoYw8AvrdABHaf7QaIxUm9dm7kJORypjik5FGaOFD2kOel70rORmpjCY+XVuGOPkF9OuHFZ/7S8tq11V0rNwDOkGy+MxKWfY07VNmeqGPIULPqz+BZp0y8r45Oamer/NFkSXrapEnIivmybyumyQvVyshq3rTrHY97Zj6s7bFQuvPJjQWGL8I+pORSUA/BevPW2cx/80f7veqf2hOtP1QX4l8/V1jv+8vQs7rL+TVF9J7ZXrz56JfgzKGQuKhGK5BGXkEdL8BGtQ7EcrIiEmK9hrvjFTGlKKMNEJrINIeLuOdkcpoUrSQPfcLvM1MMKCPP6wW3d9dVrsupGPlHtAZkrVob8M+ZSYX+hQi5LxKFGjUKSPvG+t9LUSdpWkyT41q3SySRZMWyWaerdJayHUh5u+PrkQbWyyUEm3S0Fhg/MZXopxMAnopmhLV0vL2RRK7iyl+ZXYZpTcKVKT6T/36kzMAEg/AYP3JySOgyz2g/uRkxKI/i179yUllRP3JSSO08gHtIeS56NOfnFRG059lfZ71zYWyEgzo2Q+qP5v9zWWN6zo6Vu4BnSFZf/Y27FNmcqFPIULOpz+RRp0y8r5x4vOl3MxlnYiNnCei0lo1K2XSiKrJF6vVfLXaxWZM/WlPAi1AA8/KRwlGEKCMTAK6KVSA/kSJlhfbX+jN7MaSf6GF6J2rvRxX1flFqy1Q93kDJfFADReqjDwC+mZcqDr2xnNyYZGoee/eeE4qY0pURhqhxRFojyI/L63r+x/yUhlNolbnhXVQ9DYzv4Cu/7AKNduLmd4LkB4xcw/oBckKta9dnzJzC30GEW5egQq06ZSRtxGoolwuxXzRJLJIy0SIRZos0nyVVMVynovVUshy8f74AtU6S64Fah4aDIxgBIHKyCSgl0IF6r8p6flrjzyla1DGWEg8FsM1KCOPgN73MBqUkQuLBk3tOxrf4qUypgZlpBFa/4D2qM+ltZQ/5GUymgSV51XvJCknv4DO/bASdH8fTuO65IiVe0AnSJagfe36lJlb6COIcPNKUKBNp4y8b+44mm/m1Xy1TPIyFYlYbOqkzvIiKfJG5KIUsq520mxUCWrtvLQELUKDgRGMIEEZmQT0UqgE/R961vP6g+1vjM4s7skv5NLG7D4vM4kzGy4oGXkE9KWHEZSMXFgEZWYdrrzFy2RMPclII7SYAc2Ri56zmB/yUhlNUKbnuXWLwtvM/AK66sMKyv39No3r0iJW7gGdIFlQ9rXrU2Zuoc8gws0rKIE2nTLyvpnTLOpNWizqJM2FTEQlymS+KRZJI1aNKKoyXRSL98cXlFaLTAtKERoMjGAEQcnIJKCXChaU+mTPz/SLuaxdz1xuP9mLTPtc9H1ethJnO1xkMvII6F8PIzIZubCIzLx/1pKRypgqk5FGaIUD2qMozxvryP8hL5URVWZjzbi3mfkF9N+HVZn7m20a131FrNwDesEBKtPerk+ZuYU+gwg3r8oE2nTKyFv93x/cuyluv+9Skf/1q3/yXyxxoClIa6+k5aPsZymrKuuy/MqfffnLNmnYAzZEFpYGrdRo7WXtTTrcbv/RF1tQ+/2LviRdn320/Y+J2TKyuz59+6nePqLU4C0fW19nebM5/eX2lxP1kY/13erqly+vv2M+87E+rnOy/YXSji9efc31X+u/+s3NEUu2WNynx0Jgsdgpwz/80p8iyWbD+Lt0jDIII4Bv+73tj7c/3P5YN8V/2v737T9vf7L9qfqLv9/+z+0/TUxj/UIvTNgvO3gxMccI6FOsvnn91/pT5l2TrDlP8/M8zcvzyf0v5tn5ZPsjc76q/vDLiWpdPSj4+fbX5js+pw9fvf7W9bf0nz8/6SSLectNWnxiVke8MP/mr6//Zp9IJlNemKuq9IpdszBC/elTlVRvzjebL68nbyy/+mcqvMvJ6n/Rx2vdm1y88c6kSbPyngJjPrBLNPVF6gsm1UQr4POJrcUe0FusW6V6WgzX6f3HUVEhdiV4D0Rcfmfnqf1smLfoILviugfkYGFNhNct2D3wUMFsnSR/SId3Rwj34BsognsPeyLjBov/Hvf0j/7k6VdsHfOdHBVN04P39wbgBev/Hq8F6R2dZuJ3dqPTDLY+dfbOAOCgEggaRaAJ8mgAbrBq73HjCZKKpugB/HgAYBkIGE4TE8Wz19A6mJ8MwAwWMfIwq86Kvtx4OgA2WNj+OKjjyHNRn0sr1ncHYAXr2x+j2fD0VqfxrqvTuBgAOqTqUfJClk3WlxhTOu4crIZfC+swZFU0PZnxbABYsAR+LaizMNE7ew2rg/c5Ea8GvCmauWzyOimybJNk2XqdNE0qklVWltl8mS4Wza7Y9A7xHdMdxGG+/eBTPdAvw2ii/GyTAQ5aIRMCNiZv8jIJmGdE5wpunZP8W0P8znjupRmg6avitv+oRqU/mvzp/5JLfVfHZPrVP/vK6s2vzv9kNZn+2R+v/+SLX/rK2haa+7yhkXho8GG5jccDXh4B06kHGawyUmHxlKwdyFu8RMZ0lBhphM5mA63RO0BmpDGim9Q/kObkF9DLB40DvW7S/j6xxnVHHCv3gO6Pa5jDSS/0EUToeQ0loFmnjLy1oXRLhmmROZ6xVNjYar3puKNEsS26bEcxlnrk8Zt0uOB0EioW/3X74fYX5sK2j4xxtP2lfvkk0G4yWytfTvTZHnptknYQJtrJMBstX0yKe7n6znsT82/8+vpvr79zozuVBDXfrv2HXxp5qn2Nl/rDvzb/nPqrif7eGwgK1c6d+JUtqPfpQRVYUA/jUBExyiCMRHwP6PjAqayDSFwiRHDaKkC6uvwYIkhwvmqwLCXCC5mZAiJojd5DOrzofgwVN1gzCX5MnjnsGCpcsGoG2zHVLTum90aydwYAB+tnkAxH8+PRANxgiQq3Y/rAPh4AVgaChVPERPDsNbQO5icDMIP1izxGcQ1QqJjBghbmw/R3GO8OgAqWtSAbprplw/R2FhcDQIcUu0PmxJSOmceC6QP6bABQsOKF2y/V2WtYHbzPiXj//M/v/b/HGuAKG3A9wK37gZdp2vQGGgN78AEuES5YoP9vOsAlBhVUD4cZ4BIxyiCMRHwP6PhAgXCQAS4RIqgHDjTAJYIElcDgAS4RXkjNByKY9wTwIR1h9DEuFTdYNg89xqXCBQtn8Bi3vjXG7b318J0BwMESyjbGpeIGq1T4GDcX+jF0DHSpiGUgYjhPTBjPXkOzDHSpmME6xjLQpWIGC1vgQLfOHOsNqVDB8hY00K1vDXR7e4yLAaBDit4hc2JKx8wz0C3Kor+neDYALVj7wke79dlrWJbRLgXvmKNdaQOuR7uNC3iW9gYaA3vw0S4RLliq/2862iUGFdQRhxntEjHKIIwAPo4NhzbOD+icQeVxkBE0ESIoNA40giaCBCXG4BE0EV6ImAAiWNeF/TL0h3SI0YfQVNxgLT70EJoKF6zGwUPo5tYQuve61ncGAAfrMtsQmoobLH3hQ+gsLZuiOa97h9BUxDIQMZwnJoxnr6FZhtBUzGAhYxlCUzGDle2QQ2gqVLC+BQ2hm1tD6N4e42IA6JCqd8icmNIx8wyhszIVadNzLPmzAWjB2hc+hG7OXsOyDKEpeHcrpHfd8bgrpEsbkTeybJc/ViKyqmRv4DGwtCG16BtSk+GCpRsdUocevaOGXd/f/h3LCTzkkICq4BADYjJGGYSRiO8BHR9Y8w8weCVDBEv8QQavZJBgcR84eCXDCynjQAR7vF8yvMgDVzpusOIRBq5VLnpHrnS8YNELHLkqPPuRa5b2XvT8zgDgYPljGrnScYM1Knzk2u/70sHKQLBwipgInr2GdmfQSscMFjDyoDUreo8UeToANljUAset/Z3GuwOwgrUtYOD6usN419VhXAwAHVLxKHnRP3AlY+YZuPbbvnSgYNkLHbPqtHgN686YlYZXA8Z2AGtKvWPZP5of+IyZsu+MmSx1XDZro4nys416HbRCRr42Jm/yMukqAlcDgYPiEc+YYQ2NxEMzfODJyCPgkIWDDFAZqXTrvYNKwEDWRuQtXiJdMeAgMniwy0ijKw8cNAYPihlpHMEZM7z8Anr5oLGf54wZRWp3GMnuJxv3R8zcA7o/ruENJ73QRxCh5zljBmrWKSPvURchWvcKan2Z97Mr06z/aEkMbIhuhBwTIlxwyggVh0flmBBDIrCQHMYxIWKUQRgBfPpBvzcpJtf/7ab1ti/PJ9ufqib5ze9M7n8xq83VA7/dnL+63ZhK9O8a8CcqCX6QmJZRrTjZ/kC12idqIPB19Y7rb9xkhb644K91E+vfTf6fT9+ZfPFCjROuP9j+TK9M/MzcOfDOo0mqOpI//c/q3/7+9l/07Qc/VtB+qb7thf68/qpXlyG8UGiKVKbX384KPVWivtnckKB//6GB9/OeFY3kJgDn1A6iuYkQwfmzAC3tMoWIIMGJs8E6mQgvZIoMiGCv/iXCi24KUXGDRf3gphAVL1jXg02h/JYp1Huz/TsDgIMVPmhggCbIowG4wTJ8WFOIClYGgoVTxETw7DW0DuYnAzCDBYxr1ESFDRa1MFMol3XpMIWoWMHaFmQK5bdMod4O42IA6JCKR8kLlylExDy+KUQFCpa9cFMoP3sNq4P3ORHvsZpCVb8pVITRRPlFMIUYmQRMF6Lj/lFNIcbQSDw0+NjaxuMBL4+AWdGDDFAZqYxrCjESGdMUYqQROiMNtEbvoJiRxlGYQpz8Anr5oLGf1xQq9u5B4TKFOLkHdH9cwxtOeqGPIELPawoBzTpl5L27yVqrsPG201j3HmudKfpZyqoquyxHMoes5flNOtxuFxLdHPoH9Rc/mGw/mmQT9bFfGxPCeAr60ArtCxg74NOdr2D++rPrb2kzQEvOH21/ZAvQfXqABBagw1hFRIwyCCMR3wM6PnAa6iAylQgRnHIKkJ8uH4UIEpxrGiwtifBCZpWACPZKRiK86D4KFTdY/wg+SlH1X+ZMxwuWwGAfRdzyUYTLR6ECB4thkJZGE+TRANwiEDecIC4fhQpWBoKFU8RE8Ow1tA7mJwMwgwWMPNDI06o8l4UN9tMBsMGiFuajODqNdwdgBWtbkI8ibvkovR3GxQDQIRWPkhcuH4WIeXwfhQoULHvhPoo4ew2rg/c5Ea8GvMpWWbaSTbKQmyYRi2Wa1I3YJGKZZmWa5ouN2D2QvSNbxyifOLrt91FkGE2Un20M7KAVMg62MXmTl0nADBs6RP6eGrx+rJe3Jfp8RTVw/fQP9fC3/IKwPkH3eQlKnODw4SMjj4DpQHyYef2X9pWnX+TlwmKHpOeVtHF5i5fLmI4II43Q6VikQWw0HvLSGM0RyXuOknubmV9Afx00ivM6InI/dS5djggn94AukD5Q6WnXp8zcQp8/hJvXDgHadMrI24jKxWK5nm+KJpFCLBNR1ZtkXqYyEdmiXmWL+aqQu2d6TFFpnX3VorIMjQXGL4KoZGQS0EmhovIfrr9+/YFxXj7bnQ2u/6jE5UdmI8U39A6J678xB0P/Su/X+J45Pvqft/+i/vevf7jzX/5t+6/b729/qF5/qt/zf6o//GTyzlOZTbbfs4XpPm+YJB6m4dKUkUdAv4xLU9XGP7dx+SIvFyZp2rtWh5HKmMqUkUZoZUTaw0bjIS+N0ZRpXTukKSfBgF7/sNK03MuY0iVNObkHdIFkadrbsE+ZyYU+gQg5rzYFGnXKyNto0/WmKMtVuUiyLKvVO8plMl8u1XuLdL1Wf7eu813Sj6lNrS6K1qZVaCwwfhG0KSOTgF4K1aZ6d/CnNwvH9RbhT7YvtVi9/tvrvzLLxD+n1/kokbr9zfV3zdToh583E6Iy1avGbSG4zxsCiYdguO5k5BHQ6Qbozt+YjdYTe8t8kZcRk/rMpY3LW7xcxpSfjDRCix/SIDYaD3lpjCY/XROjnPwC+vXDqs9qL1Qql/rk5B7QEZLVp2tilJNb6POHcPOKT6BNp4y8b9z2hfqKJq2TebVeJWK9WSfzbJ0mmVimq0IJ1U22eX908SlssdDi03FRY88kMcQvgvhkZBLQSRHE5z/qQ4auv2kmRn+uNOfPzNExvwDEJiNliVMeLjYZeQT0sYcUm4yMWMRmdr6ziyxik5HLmGKTkUZosQMapFdsMtIYTWyK87JXbHLyC+jHDys2670w6b1H+xEz94COkCw2+9r1KTO30OcP4eYVm0CbThl5G7GZzZtVviyzRAnQTSLyQiaLrKmTdVOl2WqxqqRYvz+62JS2WGix2YTGAuMXQWwyMgnopFCxeeuIjO/rUwmvP7j+1mT770pn/srMcOrLmL+uFOeN357LVB9mmN+8nssemXOfNwwSD8NwAcrII6DfDRCg/fsMGamMrjwZuYypPBlphFY+oEF6lScjjdGUp2sbJCe/gE79sMqz2auU3utnHzFzD+gBycozk3l6XhQ2ek+Z6YU+ggg9r/gEmnXKyNuIz3S9qBbLTZ7Ml3pWdLFaJ/W6KJNiuVyI5UrWdbpL+zHFZ2mLhRKfWRoaC4zf+OKTk0lAP4WLz/1pG3eOxVB/vP7u9hN9mIaZ7rx9qvf1d26WhZpNSOkX8soWjvu84ZB4OAaLUE4eAV0wLkIdu5A4ubCo0J4DbN7ipTKiCOWkEVoBgfboE6GcNEYToeK8sWbb28z8Ajr3g4rQLH2lVrLeqyQfMXMP6AHJIrSvXZ8ycwt9/hBuPgWKtOmUkbdRoIVYiPVquU5kmpaJKLMyWazzTdKsRFXlYrVMm/n7oytQq1DRCtR9aZElFhi/CAqUkUlAJwUr0Fui829udKa+mkVr0Q+VMFVK1Cz6fHmjNfNaac0vpPdEqv9U9E5+cgZB4kEYrjsZeQT0urju9LrvnIxY1GfWrz4ZqYypPhlphFY/oD161ScjjdHUZ56f173yk5NgQM9+WPm5v1Mwc10Vyco9oCMky8/ehn3KTC70CUTIefUn0KhTRt43az3XQtRZmibz1MyWbhbJokmLZDPPVmkt5LoQEfRn38nBWR4aC4xfBP3JyCSglxqgP13znIj2ZAyAxAMwXHsy8gjocg+pPRkZsWhPYR+vvsVLZUztyUgjtPIB7dGrPRlpjKY9y/K8sZant5kJBvTqh9We+V6m9F6Y9oiZe0BHSNaevQ37lJlc6BOIkPNqT6BRp4y8b7Rn0ZTLQhSJSNdLsxMpWZQyS5abel3Ps3STV+L90bVnY4uF1p5FcCwgfhG0JyOTgF4K1Z4/UXrlxfYX+jhPswT0hdagv+XDmwusjUf/qfqrD8wd2B+Zyyw+0rLUr1dtgbrPGyiJB2q4RmXkEdA14xrV5cszcmFRp4V9Pc9bvFTGVKeMNEJrI9AeveqUkcZo6jST503f6lBWggH9/mHV6f5ircx1Xxor94AukKxOexv2KTO50CcQIedVp0CjThl5G3UqyuVSzBdNIgs9iyoWabJI81VSFcu5nkQVsly8P7o6zaxJoOWpCA0GRjCCPGVkEtBNofL035Ts/LVHnNIVKGMsJB6L4QqUkUdA93sYBcrIhUWBpvaD297ipTKmAmWkEVr/kPaw0XjIS2M0BSr7N8az8gvo2Q8rQMVeq/Teg/SImXtAD0gWoH3t+pSZW+jzh3Dz6k+gTaeMvI3+rBZNKdNinci61kfZ13WyqDal+mO6nM/nZZnP1++Prz8zWzC0/pShwcAIRtCfjEwCeilUf/4PpSs/NPcdvdidT7/9hZGbv1R//QstSNVfvpxc/6X67Wfbj+5N1Cd+uP377U+2/7z9wfb7N9L0p4VVItznjYbEozFcgTLyCOh/cQXqOIaekwuXApU2Lm/xchlTgjLSCC2BSIPYaDzkpTGeBJX9W+RZCQb07ofVoPvrdDLXFUms3AP6QLoG7WvYp8zkQp9AhJxXhAKNOmXkbURoM9/Mq/lqmeRlKtR7N3VSZ3mRFHkjclEKWVc7cTaqCM1twdAitAwNBkYwgghlZBLQTcEiVLvu1x9sf2PkZHFPfsF+8vd9XmYSZzZcUDLyCOhMcUHpmtJk5MIiKAtrGXiLl8mYcpKRRmgxA5qjV04y0hhNTqbnee+CT05+Ad30YdXk/gKczHWrESv3gA6QrCb72vUpM7fQ5w/h5hWTQJtOGXnfOOpFvUmLRZ2kuZCJqESZzDfFImnEqhFFVaaLYvH++GLSOvOlxWTwIfsYwQhikpFJQC8VLCb19UWf6Rdz1ab2zbef7AWmfSb6Pi9bibMdLjAZeQT0r4cRmIxcWATmblhtEZiMTMYUmIw0Qgsc0By9ApORxogCs7Fm29vM/AK67sMKzP0lN5nr4iJW7gEd4ACBaW/Xp8zcQp8/hJtXYAJtOmXkrRWmSzj+16/+yX+x8KeJxt4tQo6T8ss0y7vsvvJnX/6yTQ32gA1RgqVBKxXannMB36TD7fYbfbEF5d6/KFln7hHa/sfEbE7eHbWpN/Nsf64E4K2Fk8be/sn2+9u/212s/nL7y8n2H9Rf/GCy/WiSabGoZeKvJq+O6ny5/UTfU2T+91K9fnLnBM8fbX9kC9B9eoAEFqCdQvzDL/0pkoE2jL9LxyiDMAL49BkW9ybF5Pq/3bTl9uX5ZPtTFeTf/M7k/hfz88ntY1RN2/7qdst+tv1415rf3/7r9nvbf9v+e2LO/P+GecNHE/Uf9V3qW7Isn/zeV+Z/ttmo7/zhbtPXrtnN1QDf1XvBfnb9l+r9uwURuyz5yfZHye9+cWJW5b6cqAzo3B6g3qoCJvV9Vfcm+qsmGq8ajXz7tzeV6XHIROeVYfprA/M7htbHN7/62FzHql+/sX1hMmxSptffzqsd8HsT9YXf2K0O/tQE4xOdsQrzhzrlO1l6s7/tU/1VPzPBeqF+FPpyA/Uy2cFVgdSxMuMm/YeJiZz6ehNl/fLi1eOg3qXGV3e+Mdt/WQfKx+qDL9QX/Hr3FP3q1XLmfXPqBup+XakBqpdzW+Y+oGdut3T3ZC4+bum/ioAKsTsk6YEYMBw5T+3O51t0kN3RRg/IwSMNIryuiumBN3gEQYR3Z3TQg2/QyEDU6XnWO/lMRQ5qoz3y6R/9ydOv2ErUnSwtqqbHof+9AXhBebTHa0F6R76a+J3dyFeDrU+0vjMAOCiUggZXdwcZ9oA/GoAb1C973HCC9IF9PACsDAQLp4iJ4NlraB3MTwZgBksYeeSZp1V5Lq0T208HwAbL2h8HdRp5Wtbn0poW7w7ACla3P0az4emtDuNdV4dxMQB0SM2j5EXf8zelY87BOvi1g3QUzwYABcve14I6CRO5s9ewOnifE/Eeq13WnPeu/2/CaKL8IrhljEwCplzR6ZOhbhkjW4mzxecZbDwe8PIImCzGR50ut4yRy8huGSOTMd0yRhqhs/VAc/SOdRlpHIVbxskvoOsOGtB53bL9RWmZ6/47Vu4BHSB5zOJyyzi5hT5/CDevWwa06ZSR99Gu7W/sZpXSl3kaGguM3/j6kpNJQCcVrC/9S/s5mUmc2WAtyckjoCs9iJbk5MKiJXuX9nMyGVFLctIIrWVAc/RpSU4aI2rJ3qX9rPwCuumDasl8f+VZ7rrGjpV7QAc4QEv2Lu1n5Rb6/CHcfFoSadMpI++jPayksR97pbWk40oVeywwfhG0JCOTgE4K1pK8Z5VwRkPi0RiuPxl5BHS/uP50nFXCyYVFfzrOKuHkMqYCZaQRWgGRBrHReMhLYzQF6jqrhJVgQO9+WAm6v/Usd11lx8o9oA8kS1DXWSWs5EKfQIScV4MCjTpl5H20BzY358IWC61B89BYYPwiaFBGJgG9FKpBWc9r5oyFxGMxXIEy8gjofXEF6poBZeTCpUBtVN7ipTKmAGWkEVr+kPaw0XjIS2M8Adp/XjMrv4Ce/bD6c3/zWe66zo6Ve0APSNef/ec1s3ILff4Qbl75CbTplJH30d5m15xLWyy0/CxCY4HxiyA/GZkEdFKo/Ix3mx1noCQeqOHalJFHQM98GG3KyIVFm/bfZsdJZUxtykgjtDYC7dGrTRlpjKZNXbfZsRIM6PcPK073F5/lrtvsWLkHdIFkceq6zY6VXOgTiJDzqlOgUaeMvI06LcRCrFfLdSJTrWTLrEwW63yTNCtRVVrKps38/dHVqbWWaHUqQmOB8YugThmZBPRSqDr90a2jUf7mRml+uv3QqNMPlQj99fV3r//2+q9eHQGR10ptfiG9J1KzNHT7iS0I93mDIPEgDFeejDwCul1ceZozOn5+PrG3zBd5GbHoz8y+QPwtXipj6k9GGqHVD2iPXv3JSGM0/Znn57U13d5mJhjQsx9Wf+4vPstdl9mxcg/oCMn6s7dhnzKTC30CEXJe/Qk06pSR983s6FqIOkvTZJ4Wm0Tkm0WyaNIi2cyzVVoLuS5EBP1pnSrT+lOGxgLjF0F/MjIJ6KUG6E/XTCeiPRkDIPEADNeejDwCutxDak9GRizaU9j7i7d4qYypPRlphFY+oD16tScjjdG0Z1meN717kzgJBvTqh9We+/vOctcldqzcAzpCsvbsbdinzORCn0CEnFd7Ao06ZeRttGe6XlSL5SZP5susTsRitU7qdVEmxXK5EMuVrOt0l/Rjak9rDmjtWYbGAuMXQXsyMgnopWDt+fo82ztnRKs/Xn93+4k+YtivSm3huM8bDomHY7gSZeQR0AHjStTlvzNyYdKgvfOfjFTG1KCMNEIrINAevRqUkcZoGlScN73Tn5z8Ajr3w0rQ/S1puevmO1buAT0gWYL2tetTZm6hzx/CzatAgTadMvI2CjSbN6t8WWZJnRu1WshkkTV1sm6qNFstVpUU6/dHV6CNLRZagTouabHHAuMXQYEyMgnopHAF+muzJvRDfQmGvsnig+tvTbb/3r2m4g9v7j7Jpb5gIctvXs9lz0zbfd4wSDwMw5UnI4+AfhdXnv03S3BSYRGe2XkqbVze4uUypvJkpBFa+YAG6VWejDRGU55953+/zcwvoFM/rPLcX5+Wu67EY+Ue0AOSlWcm8/S8KGz0njLTC30EEXpe8Qk065SR9431vqiqsknrZF6tV4lYb9bJPFunSSaW6apYzFebbPP+6OIzsz7fWn0GnpePEoygPhmZBHRUqPr8gb7d60Z9/qOSod82d4l9uv359TeU8PxQ/fQLM/UpU31HmI3yfV7KEqc8XGky8gjoZwOUptdtZ2Q0uuBk5DKm4GSkEVrtgAbpFZyMNEYTnMKxDZ6TX0A/fljBWe+VSe9NRo+YuQd0hGTB2deuT5m5hT5/CDev2gTadMrI26jN9UZ9y6pcJPrmo0Rk5TKZL5fSbE9aq79b1/ku50dVm5ktGFptNqHBwAhGUJuMTAJ6KYLa1HflfqIU59evPzC7i/QNvp/TFxnpOc/fXH9XSc+Ptx9+HlCfjCGQeAiGq09GHgGd7iHVJyMjFvWZnttvOXiLl8uY6pORRmj1QxrERuMhL43R1Gd+XveqT05+Af36YdXn/v6b3HWnESv3gI6QrD772vUpM7fQ5w/h5lWfQJtOGXkb9blYLNfzTdEkUohlIqp6k8zLVL03W9SrTCnVQu6e6VHVp9UFVOqzCD6UHyM4vvrkZBLQS6Hq8x/MlUafmiWcNwfRm7nOlzd3Zyrp+aHegHSzrnOitOr3tj/Z/nT7z9t/Uf/7153/vv237b9uv7/9oXr9qX7P/6n+8JPJO09lNtl+zxam+7xhkniYBitUTh4BHXOAQu0/oZ6TC5M2tY5m3+KlMqI05aQRWhqR9rDReMhLYzRpWtf92pSVYECvf1BtWuzv0ylcdySxcg/oAsnatLdhnzKTC30CEXI+cYo06pSR940Rn62ybCWbZCE3+jD7ZZrUjdgkYplmZZrmi43Y1YtRxWlhC4YWp1loMDCCEcQpI5OAbgoVp98zE55KhybmqqSX20/N1Gf5BWF9Xu/zEpQ4weGykpFHQJ+Ky0rH1iJOLkyyspI2Lm/xchlTVzLSCK1qSIPYaDzkpTGarnRMebLyC+ivDysr91fkFK57j1i5B3SBZFnpmPJk5Rb6/CHcvKoSaNMpI2/1f3+gPizUZ37fpRr/61f/5L9Y4kBSjLm1dbVczPtZyqqquiy/8mdf/rJNCvaADZGBpUErFVphv3/pTTrcbv/RF1tQ6/3L9rMbG3z7HxPjou52oOuz37c/3342ubXT3NyX+ZPt97d/dzMBqf76pb5Qc7L9nnbQr79x/U1zWPyn25/fm+gpzptjlK6/qz9vC8N9ehgEFoadIvzDL/0pkmc2jL9LxyiDMBLxPaDj63bHPfhwNdq/3YgKsSs0eyDiIjM7T+07O96ig+wqyB6Qg9UjEV63MvXAG6wKifDuKL4efIPUnmM/Dxk3WOX2uKd/9CdPv2Lrhrpgm7Logft7A+CCdW4P1wL0jh4x4Tu70SMGW58KeWcAcLDiBallND8eDcANlqg9bjg/+sA+HgBWBoKFU8RE8Ow1tA7mJwMwg/WLPJRo0rz/qCwyarCk/fGBuox3B0AFC9sfo7nw9FZ38a6ru7gYADqk3FGyou/pm9Ix52AJ/NpBuolnA4CCNe9rQV2EidzZa1gdvM+JeI1+XAo1/E2zJM2beSJkLZL5cl0lZTNfpdlmtZjPx7Y88h77XA9hizCaKD/bMNdBK2Soa2PyJi+TgBk0dBT8o87A91e3h72fbT9Wo9ntj7f/vP3B9v+z/f9uf7r94aslOD8z96fpRTrmz5k5C0O/CNc6cc7oSDw6wweejDwC5goPMkBlpMLilmT9i3AYqYxpljDSCJ2sBdqjd1jMSGM0s6RWRatubAzfZmYY0NkHDQC9dsn+0qzCdRMaK/eALpA8xulv2afM7EKfQYSd1zABWnXKyFuvw3FpzYMaJb0qU/SzK9Os6LKLbZQQ4YLTRqhEjG6UEMMgsDAcxighYpRBGIn4HtDxgRNNB9GhRIjgrFKIvnQYJUSQ4HzSYOVIhBcycwREsFcREuFFN0qouMEqd2ijhAoXrHPBRom4ZZT0XoT1zgDgYMUL0slofjwagFsE4obzw2WUUMHKQLBwipgInr2G1sH8ZABmsH7RBxFSOgYRVNRgSTukUUKFCha2IKNE3DJKeruLiwGgQ8odJStcRgkR8/hGCRUoWPPCjRJx9hpWB+9zIt6b4lHNs7pZqmHrKk3EQt9sk6k/NnWa12VdFYtm1033Dl4dA3jiALbfKJFhNFF+EYwSRiYBc2foKNhvlNwZ4e6ckr975ZTYAnGfNxASD8TwMSYjj4AJwYOMRRmpjO2JMFIZ0xNhpBE6Hwu0R+8ImJHGaJ5IVdXnqXV10NvMDAP69aCxntcT2V+mV7huSGTlHtAFkocz/S37lJld6DOIsPN6IkCrThl5j+qJWEudFpSlk53osovtiRDhgjNEqBqM7okQwyCwMBzGEyFilEEYifge0PGBc0oH0aFEiOAEUoi+dHgiRJDg1NFg5UiEFzJJBESwVxES4UX3RKi4wSp3aE+EChesc8GeSHnLE+m9Hu+dAcDBihekk9H8eDQAN1iiDuuJUMHKQLBwipgInr2G1sH8ZABmsH6RBxFuT4SKGixph/REqFDBwhbkiZS3PJHe7uJiAOiQckfJCpcnQsQ8vidCBQrWvHBPpDx7DauD9zkR77F6Inm/J1KF0UT5RfBEGJkEzJ2ho2BGT4QxEBIPxPAxJiOPgAnBg4xFGamM7YkwUhnTE2GkETofC7RH7wiYkcaReCKcDAP69aCxnnP23JDaz567Lk5l5R7QBZKHM25PhJNd6DOIsHO26lOsVaeMvEf1RAobOy0o3fd0yS672J4IES44Q4SqweieCDEMAgvDYTwRIkYZhJGI7wEdHzindBAdSoQITiCF6EuHJ0IECU4dDVaORHghk0RABHsVIRFedE+Eihuscof2RKhwwToX7InUtzyR3ns03xkAHKx4QToZzY9HA3CDJeqwnggVrAwEC6eIieDZa2gdzE8GYAbrF3kQoT0Re6SfDkANlrRDeiJUqGBhC/JE6lueSG93cTEAdEi5o2SFyxMhYh7fE6ECBWteuCdSn72G1cH7nIjXSPB6XS3rcpOIqlqol0Wjxq5yk6RzmdeLIt9U9fKGUu/g1TGAJw5g+z2RJowmyi+CJ8LIJGDuDB0Ff3/7oRq96huUv/nqErtPzB8+1BeKXH/HjIg/VsPZO2bJxBaA+7wBkHgAho8tGXkETAQeZAzKSIXHC7EReYuXyJhOCCON0FlYoDV6x72MNEZzQlzjY05+AX150PjO64Psb98tXDcqs3IP6P6YhjCc7EKfQISd1wcBWnXKyHtUH0TY2CkRubv1rI9d2WUX2QehwgVnhVAFGNsHoYZBYGE4iA9CxSiDMAL49O1B9ybF5Pq/3bTY9uX5ZPtT3Qi/M7n/xUL94Ue3GuvlZPvz324D1Sof31H8b72TZHJy77byv639P7z+7kR9y4vrvzS/1jlQ6pNz1cvk+hsT9cXqndtf6V+ob3i5P1v33uSNdybpvSJJ7wn93Z/cm/xnlUw6Qa6/ZUB9d/K57c/Up365/fDzk6Iyb/p/dJPQ/PPfUHhUcql/5xOdbT9VgHUC5s3k6cXDRyr9tj/Y/t32n7Y/8azVekBvS3DO7RB6nQoRnGAL0OEOz4gKEpxaG6qxqfBCJtGACFZFdm5dXP6QDnEU38jcqWBF/vYA5KAuOLBzRIYLKoNQ50ikr50j0XvN8DsDgIMaIWhk0Q25QlA39bl96vLRAPBgZQ+3j6pU1FlzXvV5SGTEMhAxnCwmjGevoXUwPxmAGaxn5AGY81IWMmqwxIV5SJkQ4lz2mUhkrGClCzGR9j3Hu66e42IA6JD6R0kL02soXWHdBDKlA+dxkrJUVnnenEtpg/tsAFywEgb7SSpDXsPq4H1OxGu0JXRwtqbUOwngmAghTgT0+knCfZPqHZoov/H9JE4mAXOQ6GyCf4/NQS9o4YyOxKODD+BtPB7w8giYbT3I4JWRCo/Z1LvxhpPKiHYTJ43QyW6gPepUnqe9Y2ZGLqN5Tvouj6bPdWJlGNDjB40Nfa6T2F+ALlyX2rNyD+gHyYMe5y0trOxCH0SEnc91Qlp1ysh7VNdJ2thpqZk72fVf0YiBDZGQkOtEhAvOKKE6MbrrRAyDwMJwGNeJiFEGYQTwuV0n8Vuu02fX39mZNqqJtI2kPjF5c77ZfHk9eWP51T9TZJaTz6k3fP36m+eTN9+YZHma/r/KNP38zde4nZ/kjS/Pv7SaPMv1P/p90+qf3OTHp9sXEz3AUH/3oXaq9OfVe35s7CVtbH1dA/pQv0/DMv+s8bCuv52n9ybXf2H+2W/eGojYWuUBvVXA+baDSHAiRHByLURaO/wjIkhwVm2waCbCC5k/QyKY5/m5tZ0f0jGOYiD1n6v09gDkYIk/tIFEhQsW+WADKb9lIPVezv3OAOBguQ8aJNydXBVlWtbnlXUu+NEA9GCVDneQsqwqm6o+L3stJCpkGQgZThcTx7PX0DqYnwzADJY0+mjKdTQbGTVY5Q5qIVGxgsUuyELKb1lIvX3HxQDQISWQkhbufmNKR87kIVWlFGXVM+PzbABcsBiGe0j52WtYHbzPiXhvqgpyqIam1Dukd0xrEIf1/R5SEUYT5RfBQ2JkEjCjiM4N+D0k6jltnIGQeCDwkbeNxwNeHgHTpAcZqzJSGdsuYqQypl3ESCN0lhppj0IpL3ut</t>
  </si>
  <si>
    <t>eshLZjS/yHlaGyvDgN49aCjo9Yv297+L3vvfHzFzD+gIySMc52ltrOxCn0SEndcvAlp1ysh7VL/IOjjRslI42dVddrH9IiJccAIJ1YTR/SJiGAQWhsP4RUSMMggjgM/tF2VV1+j57LePHbhz8MDdLUt3BgTqh5/pj7gsn9Ln+KgP/7N5p/nQh+bLf24L9gN6sME5s4NIayJEcIIsRDI7bCAiSHBmbLAYJsILmQMDIpirbtqG8CEd4RGYQFTkYN0+tAlEhQtW7mATSNwygXovHn9nAHCwhgcp/zt9Qy3S7LwUNuyPBmAXgdjhHMnTKu2b6n88ALAMBAynioni2WtoHcxPBmAGixl5eOQ2gKiowfp2UAOIihUsc0EGkLhlAPX2GxcDQIcUP0pauPqMKR03j/1TZKkszytpA/tsAFiwCIabP+LsNawO3udEvMdq/pT95o8Mo4nyi2D+MDIJmB5EB/qM5g9jICQeCHwYbePxgJdHwJznQUaojFTGNn8YqYxp/jDSCJ1yBtojL85LaaPykJfKkVg/nAwD+vagAaDX+tlfcy96r7l/xMw9oBskj23c1g8nu9DnEGHntX6AVp0y8h7V+qls7LSoLJ3smi672NYPES44bYQqwujWDzEMAgvDYawfIkYZhBHA57F+cvWnfxlg9Fx/Y6JPizNp8Gtj7HyqPvli+8lE/eeXvSbS9bcnN5uIVIP/h/mY+uaPJiaXdBZ9MjF+jz6b7kOVXL/efe/Le3r/0Sfn2g9SWbL92c1bX6pf/kK9fqT+94vrD3a/3GejAqJ/MKj333X9Xb29yeSe/v1H5p9+afY1qQ+bVFTf9JubXP1Y/zs768rE5Xsqp390T391152699sWlyHwyvzab3G6NymLVz/dfsf1X0+uP9A4zZ4thUYj+Y3moH+tn5UPbPn2gJ5v4IThQcYWRIjg7GDImMHhfhFBgtOCg0cDRHghE4BABK3Re0iHN4r15ThYmowbVC2HNr6ocEHdEmx8lbeMr97b5d8ZABxUMEHjHjQ/Hg3ADUqOcNPLcfESGawMBAuniIng2WtoHcxPBmAG6xd5UOg8tZyMGixpBzW8qFjByhZkeJW3DK/e/uJiAOiQekdJC8fNS1TMPGaX4+YlMlCw6IUbXeXZa1gdvM+JeM2YCjoyX1PqnY1wzMgQZyT6ja4qjCbKL4LRxcgkYDIUndY4/M1LnAGQeADwyQIbjwe8PAJmdg8yCGWkwmNw2Yi8xUtkTHuLkUbotDrQGr0DX0Yao1lbrgEyJ7+AvjxogOe0QAypvQVSuYwtTu4B3R/TGIaTXegTiLBztupTrFWnjLxHNbasdqUWkc5bSvO0yy62sUWEC04LoQowurFFDIPAwnAYY4uIUQZhBPBtv7f98faH2x/r8P+n7X/f/rNqjZ+qv/j77f/c/tPEtNMvjAljzBSl51/cWC0/07+6/mv9KfOuSdacp/l5nubl+eT+F6vJ9qXZE3Xn9LvPIEPsjS8v1n9qbLGPX5+GZ65herb+X//sy/M/0efk3fqSDydvPC3T9I1SZ1GTJs+STN4zp+ept3xw/Ve78catS5r+ZvJsksmkqG+uWvrcO5OiSs2Z3J+/d5O2vzG+2osdb/vHX93UpD5e7j99/YFO8x2Tp++8c++3HgNte/1Iwf8/bvZp/c7tjVq2bHlAzxZwWu8gIwIiRHAOL0Dpu2wpIkhw8m6wiifCC5mmAyIoZM/hMQ/pEEexpuq6OpfWea+3ByAHlQfFnOq7iur3BsAFtUewOVXfMqdqlzlFBQ6qkKCxy53UTosmr3uS5NEA8KB2CHeoRFHnvfssHg9ALAMRw8liwnj2GloH85MBmMF6Rh/i9XYgTwegBkvcQW0qKlaw0gXZVPUtm6q357gYADqk/lHSwtlrTOnAebyqUlZFk5030ob22QC0YCEMN6zqs9ewOnifE/HeVBRkCa2m1DvL4JhpIc409BtWTRhNlF8Ew4qRScAkJzpdwbgzizEQEg8EPhlg4/GAl0fAzO1BhqmMVHiMq/6dWYxUxrSuGGmETpwD7SHT9LzsHR0zchnNv6rT8ry2bvV4m5lhQOceNAr0OljN3utoXA4WJ/eAfpA+vOlt2afM7EIfRISd18ECWnXKyFv93x/8+a1S3Ssy/3S9/NqXvvoVSywIGlPaaCp5uRsqWmnKquo/jwEGG6IcX7lZVrRv0tF288wRWlAd/qNRhl/fWR/bn91owu1LG/D7GvjvPKTDv9MD9uMf1gFOnz/6nOrRZHZPvxZ9PR6Zhwjn0Tu+tYJ/bMA/7gX/eAB4GQ4eH+4q7E8M9ie92J8MwI4/APR+VnOYGg7TXg5TOoc7syIeDmGJ88wAf9YL/NkA4HjHHjhHonA/N7if9+J+TsR9q9fUef/7rkJ1uDUX/bcTSMelirKq+2enMKykInXe9BcqIlzQ7ECr1G8tuejfLLqb5/i62Sj6ue1Hk+tvnl9/51x/5Nbnf2E2eH62/YX67EuzafOjezd/q01/PQXykXb3tR1+/vndVMhPjFv+F+c3TrdG8FevNojaInefHrluaeFcpUHFKIMwAvhYVmlsf3D9t9uPk1dJsdsku/3FzX9ubhxUmXP9wauVD980m4M/M7/+D33V4W5hxOcePJyW6edvwP3vZp2G2Yd7889+YubXbvYDm3f8VP3u23qqTf/pdyaVObk2S1P91k/MWgmdv2ZHsN60a3Y4f7abensx0e+892q39EvD0uyVnvxf3/rfxERvN1YhMMuK/nf1Pd8yUXlxb3L9lwbwLp9vxJz6DpOmehmS3hP9TbPc49vbn+++dbfs45eGkYpI3/IMapqAdhY+73X9l9fftGH8Ih0jaF6FTGj1r8+gggRdq6FTVVR4If4UEsG+5dNUfKMszsizquhbQPv2AOygSAlfnlGIND1PrTrl9wbgBYVK6PoMmb1enyF7b61+ZwBwULIEDUytSeLYQUwGD6oG/2jUliXpuf2RfDwAsAwEDOeKieLZa2iWwScVM1jPyPOXRSarvuR4OgA3WOPCFmjIrLf7eHcAVrDUhSzQ2Hcd77q6josBoEMKIDkxHJuJqcB5FmjozOjrMp4NAAtWwsC5B5Mfr2FZph0oeM1Ibr3O5noTSC7FMhGrpkrm2apI1jJN5bysVsvN8oZS74zEH80PuT5Dnve4rXpeIg9jidKzzV04WIXMX9iYvMnLJMDBQ6c2/vH16NQ+sfHh9Xcn239M8t1MxN9vP1V/VOPjf5jo50xfipKmn/vPn588eGi/3fg+b0gkHpKA+QAzdNcHY31zN5i+vbP6xZ2R+MQ96LaF5QFvWAL8zsOMfxm58Cz8sBF5i5fIiMs+OGmEus1Ia/SOuRl5jLbkwzc25+QYUDKChpa+RR8yf7U8QPbeFv6ImXtAJ8g2aOLkF/ogIvx8yz6Qdp0y8h5v47I8z23ktFgt+smVaZ51ycU20YhwwRkpVGmeoolGjJzAIncYE42IUQZhBPD9/72JltWoiabf2Wui/U4kF42YJ+Cs42FGEUSM4AxjwOjA5aIRQYJTi4OVPxFeyCQiEEH7TVAP6fhGcdEchwuRcYMK5eAOGhUvqFKCHbTiloPWe4/3OwOAg3olaJiDJsijAbhBtRBunmWiKVWK2B/FxwMQy0DEcJ6YMJ69htbB/GQAZrCOkQeCeSMrxwlWZNxgbTuoe0bFCpa4IPesuOWe9XYbFwNAhxQ+SmJkRar+v8s+IyLnsc/yXIjeTuPZALRgHQz3z4qz17A6eJ8T8WrAq6aoS7GQSV2LdSLypd6RUtfJer4oN6VczJti13P3TkY4JmRoExL9/pkIY4nSi+CfMTLpKgRX+4CzGqh/londLMS/arvoxkCrzaiy8ftnjCGReEgCpgIO4p/tx9u9Q1rGuATMHR9m6MvIZVwDjZHImAYaI43QeXugNfqH24w8RjPQXMNyTn4B9SJoVOk1z8TeZOm9af0RM/eADpBtzMTJL/QhRPh5zTOgXaeMvPd7ppsd+17letBN09aDnbRolf08ZVX3DyVgsCF69JWVZj8z8E06XHzTKCo6zY2AxvnqeCgW4Fo/SrNrmgh/9F3TZW9/R2UgwhmEbXt93Av78QDYMhw2PnDe7ZS2o34yADWe7vR+9dUeaTv6KR09/+5oO+RnAyDjfXfg3MpuX7Qd8XMiYpMjN4h1Pz7Sjuiyf+akdJIoesOOYaVVIPUf6+KTN+l4QXcELUHf15McxtXWB7bdPmN++z+Mff3r7Yf39ETHD7c/tDG5T2fS7c1ZV1cQMcogjAC+/eqK/+tb/5sO90+T7b9s/z3JbpZMpPV5Ks2SCb024TyTqTnA/bea6IW5ffhTs0xB3+V7s8LgV7ure19fPazfoZczvJyYm5PVpz7Ukze3V3B8bH6pV+KYJTevLh347TU15zcn+P1yYhY73Jwib9710W6txKfXf63X+3x8G6b+tT7T/jzPbh1t/+H21/cmWXL7fmhbez2gtxfoDuFTPf1n5FEhgkZQwAyOa5EDESToAA2enSHCC/F6gAg2tUjt14U8pGOMvtCBihus3uELHbIi779mmAwXLODB6xxuXTMsXdcMk4GDlTxoMIbmx6MBuMG67R+C3cmPvKkblSN17zZhKmQZCBlOFBPHs9fQLOMvKmawlJEn7Vyr3amYwdoWtsgha+oeqO8OgApWuKA1DrduGu7vMi4GgA6pe4fMiSkdM8/qhqwRdaHGV3nv9mAqXLD6BQ7BTXK8hmUZg1Pwmmngm/9Tv//PX1qt1l+5rwaqT804VdMoF8t8sZinyVpsZCLqdJPUdbVJ5qJI54UU2Wo1v3nnfvCey04E1l9e79Pnt4Nw8y/Cxck6MzFrrE/JzH6cvabdDQXK0jRvt1eFyIXNDrV2Ri0To26fCzHCM1cReuMNO6M33mCgdGsU15+S/VNjB0nJLL03y6T6n5D25GwcD2tZ5NaH1ZZ9EI/A7FPgWwW+7QPfUsF3Ew0CH5hoCrx6kfqlB75KRgL+W7OV8bIqsyfTbtNsH6H+UjVKNtlBt2TQo2SRHbROLwLqW7PE8XLHriVnmetUkbIQcXPHDrolgx4ld+ygdVIRUN+a546XO/ajcGdZ7iQk4+aOHXRLBj1K7thB66QioL410Rkvd0RP7jhWYytCZdzcsYNuyaBHyR07aJ1UBNS39I7+z2+5szk4Y3rDBZ6a7vKysXlPTx46yPQfGg5Olt7CjCfNq0mb3dLu7Lz3RIRLMn4RjB9HfgEgvyIjlyHIyd2NvZehYu72Mn7ModnyDIh5S8YPzqNSehsV1LNXwO72NRTAr2ah7h2BTC7vzYq+kiWd3Bo4mSAOeD7dlKzyXtsDvCUDH6VslWqs3oNcj+QJ0I9irF71JFHpIiTunIczbhLZQbdk0KMkkB20ziwCag27jp07dU/uVE5C/QsDR8kdO+iWDHqU3LGD1klFQH0U/U5zb5b39T2OG34VqTxu/jT32h7gLRn4KDnUqALWg1xnGAH6MSRSnvYkkXP2XMSdbO4B3ZJBj5FAPaB1ZhFQ31LRsQbuuxHO0zz1jnDey50T6qJ/Om6E8TyA/5KMXwTjx5FfAMivyMhlCHJ6L3RDZQpQmZGpjDDMB/C3ZPycw/w8PWvtq2N0l0UArBGvRbVYNPMsyaTMkyxb10mdrpokTWUqy7rOGnlnCqDbaf3RvHeD5mE6rlfd180dDarxnB2Y09W5Gwo0BtZHzUt9+OOWedN1xkb5xrFYrTb5olonzaKYJ2IzXybNshJJkRZZkS82dTW/o42ipUgOpYjTvLHFC4tBrBTJgRThonxzIk9Wizybr5NCyCoRi1WW1FJukqLKZSbnZSrl8mhSpIBSxOnR2OKFxSBWihRAinBRNilSrfKV2GwavURspXsc9VO6nh9noRFQiojQeGExiJUifvtjxkbZpEixKUVWFJtErKpMvayKpCkWMhHLYrEsmvkyF9XRpIiEUkSGxguLQawUkUCKcFE2KZIKuZH5Iks2zUYkYr6oknlZq0+V87WYz8VabhZHkyIllCLuSXFLvLAYxEqREkgRLsr7U1Riu5Z5j2GQu2ex4y6y6QHdkkGPMlfXZxiQUN+a59UpFHWurvY+SO/l7rnsqGtvAPyXZPwiGD+O/AJAfkVGLkOQ03uhV72xn8qMTGWMuTo//paMn3Wurj57Bexuz0QBbMRPUyxXRdUkslQjLTFP1XBrs66Sel1X2TxblMt68/6xiJ8GEj9uQ+VOKNAYxBI/jTddZ2yUb4rXuinlsi6SRZUpoZSuFkkzT9VHN+tslS03TTYvjyVFihRJkcI9s22JFxaDSClS+N2HGRvlm80Lm7yQTV4n681CjbmaZpHUq7VUH13KplJD9XJzZwNptBSBZvwL9/S3JV5YDGKlCDDjz0bZpMhinq8WYr5O0qLKE1Hkq6SuxDIplmpAXjfLRbEqjiZFoBn/wj39bYkXFoNYKQLM+LNRPrm5ugKa8S/c09+WeGExiJUiwIw/G+VjWkFe6G3fec+ZBPrwXUcE4i4hL/Se7x7kLRn5GLMyhdnv3QNdry4nYDfaJXYulfdmsmdur5AuUjLuQnIFvO0B3pKBj5JJejdCD3KdZwTotyb54iVSdW8mhEqmnhMEitJJLO7KcgW+VeDbHvAtGfwoCVWphFLoVVb1nSlAwn+r1MVe5llU3tL/XuGcHpf9C3BHmDoG8F+S8Ytg/DjyCwD5FRm5DEFO759e6Uc/lRmZSreX8lMJTaJnAP6WjJ9z6riozl4Bu9szUQBrxNh6vyMZrtXQcM05i343FGgMYg3X/E7HjI3yyS3zLCB3oXBOtdvihcUgVooA7gIb5ZNb5ikgd0E4p9pt8cJiEClFBOAusFE+uWWeAnIXhHOq3RYvLAaxUgRwF9gon9zUsYDcBeGcarfFC4tBrBQB3AU2yie3zFNA7oJwTrXb4oXFIFaKAO4CG2WdI86m94/pB3B/KvwL5d/b3fpp517V/QcijjC9AuC/JOMXwfhx5BcA8isy8u5D5B/TD0iiKUBlRqYywvQKgL8l4+ecXhHirLXfyaunhQmAT65eQTtXhAwLBRqDWPUK2LnCRvn0VC+0c0W4bBJrvLAYxEoRYOcKG+XTGztXUIq45qut8cJiECtF/J7CjI3y6c3AQfP4wjWpbY0XFoNYKQLM47NRPrl5fAHN4wvXpLY1XlgMYqUIMI/PRvnk3EAJzeNL16S2NV5YDCKliATm8dkoR55ekf4J6veka4K6qqMeUgbgvyTjF8H4ceQXAPIrMvLuQ+Qf0w9IoilAZUamMsL0CoC/JePnnF6R2dkrYHemV0iAT65eQY6RdNknllCgMYhVrwDHiI3yyaleCTlG0mWfWOOFxSBWigCOERvlkxs7S+gEKilC44XFIFaK+D2FGRvlk5uBk9A8vpSh8cJiECtFgHl8NsonN48voXl8z0XF9BO7IqUIMI/PRvnk3EAJzeNL96Q2/cSuSCkCzOOzUT6aQ8pkc29WlvdmdV8E3MvN8eUHEA98iGz2oCnwrQLf9oBvyeC7g2MIPDw+vtmDJvUNFaXe2dgDX295JODXBGLvbCx7rqmQrhntUuKzLRD+wGzqAd2SQY+RRT2gdXoRUN/KHd0xxdy/WPpnv98r3avYq96WGWEGGMB/ScYvgvHjyC8A5Fdk5DIEOb0X2tV4gMqMTGWEGWAAf0vGzzkDXKZnr4Dd6ZlIgM3AXEmubJOWyVKmi0SN5/OkViI8Wc5Xq6xcLaUSXu8fiaQuoW0lpXuPxZ1QoDGIJKlLv2ExY6N8ckfflZBJULpmzK3xwmIQK0UAk4CN8skdfVdCJkHp3mNhiRcWg1gpApgEbJRP7ui7EjIJShEaLywGsVIEMAnYKJ/cDHAJmQSlDI0XFoNYKQKYBGyUj2Z6r6zuzapc/a/n8tnSNQdeSvzcb4gHPv65mZCp7rUKfNsDviWDH2ViRh8xpdCrl75baEn4b03RxD5iqvTPoL9XumbQyzLtbaMxpmj8+C/J+EUwfhz5BYD8ioxchiCn90+v+mk/lRmZyhhTNH78LRk/6xRNdfYK2N2eiQJYI66L1UYKqUbo9bxUY/VlpsbqYpGsysViuclWqaiOZgVWCW1NKZ0ezN1QoDGIJYuArSlslG9WYK3TlWz0WF2WWkLVm2RervNkOV/neSpWi3K+PpoUgbamlE6rxRYvLAaxUgTYmsJG+WaKJl3ItTbRF1Jb5yq1kvlKVMmmqAq5WZVF3hzNLF4FbU2pnHPetnhhMYiUIpXfl5ixUd4t0mvqUi7miaxWdSJKUST1sk6Tqm5Wy/kiW9SbzdGkCOQFVM6JcVu8sBjEShHAC2CjHHn3UuWf5H6vck1yV3X/hXojDIwA/Jdk/CIYP478AkB+RUbefYj8anxAEk0BKjMylREGRgD+loyfc2BU5WevgN0ZGJEAn1y9glynyr1P404o0BjEqleA68RG+fRUL+Q6VSI0XlgMYqUI4DqxUT65sXMFuU6VDI0XFoNYKQK4TmyUT24GroK2plRlaLywGMRKEWBrChvl2AMj/2T5e5Vr7rmqoy7qBfBfkvGLYPw48gsA+RUZefch8qvxAUk0BajMyFTGGBj58bdk/KwDo+rsFbC7AyMK4JOrV5BjVLlP9rKsKsFiEKteAY4RG+XTU72QY1S57BNrvLAYxEoRwDFio3xyY+cacoxq98lethWuUAwipUgNOEZslE9uBq6GHKPafZSSbSsFFINYKQI4RmyU9ys2RTcHuoGAFguS4mBWbNbFvVld35s16r+N+m+WFvpF/5TpnzL9U170hMc1PV2WcW8MVcxaxaxVzFrFrNXMWs2s1cxazaztY9aSmXUFMcQM1sQ3az0VM/VSq5dG/9TonzQ7/Wp+zszPmfm5h6HeBk6gqDnu9LEe/8ZcDlr7Z9Dfq537NsqoN44C+C/J+EUwfhz5BYD8ioxchiCnd36vioCfyoxMZYTBPYC/JePnHNzXxdkrYHd7JgpgjXg+X20W63KeqELbJCLLF8lcLMqkFHJRLjZNk1V36m00zQVZWrUICwUag1iaC7C02CibFNksl+WmWiyTulouE9EslZgX82WyKed5Pl8s6lpPLhxJikCWVi1D44XFIFaKAJYWG+WbKcL1RpQ6nTYrsUlEvVSjvGVWJoWS8Ks0z8t8fTRnNtaQpVWXofHCYhArRQBLi43yTaFRf8hEViWNKKtEiJUa5WXzPGmy+XqeFbJcHdH8D3TaWu3egmHrdaEYxEoRv+kxY6Mc2fWs/TPo79XuGfT+vYxjDIz8+C/J+EUwfhz5BYD8ioy8+xD51fiAJJoCVGZkKmMMjPz4WzJ+1oFRffYK2N2BEQXwydUryNKq3f7OnVCgMYhVrwBLi42ySZH1Zr7Ki/km2SwWK30aRZ7Ms0WVpMuiqZe5WBfF0aRIA1lajdvfscQLi0GkFGkAS4uN8slNrzSQpdW4/R3bIwXFIFaKAJYWG+WTm15pcihF3FswLPHCYhArRfzbZGZslCMPjBr/ZPl7jXvPRdPlPubACMB/ScYvgvHjyC8A5Fdk5N2HyK/GByTRFKAyI1MZYWAE4G/J+DkHRk1x9grYnYERCfDJSRrIMWpEWCjQGMSqV4BjxEb59CQN5Bg1MjReWAxipQjgGLFRPjnHqIEcIz0vEBYvLAaxUgRwjNgon9wMXAM5Ro17C4at14ViECtFAMeIjXLsgZF/svy9xjn33KRd7qMOjPz4L8n4RTB+HPkFgPyKjLz7EPnV+IAkmgJUZmQqYwyM/PhbMn7WgVF99grY3YERBfDJ1SvIMWqc9sndUKAxiFWvAMeIjfLJOUZZCllG6m2hEcOiEClJFB9/lvCRPrkpliyFbCP1ttCIYVGIliaAccRH+uSmWbIUso7U20IjhkUhWpoA5hEfabNnTjO/IR57/1GW+mfSVQq49zL03+Y4wrAJYXBJZyCCGeDYLxDsV3Ts3YfLr9cHpNIUITOjkxlh8IQwaOkMOIdPCtXZHtqdARQN8+npHshbUm8LCwYahWgFDXCX+EibNFnmG31nXJpky2WeiMVKJPU6lcl6k61LNQor6uO5ZTJLIX9JvS00YlgUoqUJ4DDxkb7pTbK8aVZymczLeZ0IWdVqYJ6tk2a+LBdrkTdKKR1PmkAek3pbaMSwKERLE8Bl4iNt0mSRqbQpC5VI+apSUnpVJgtZlIn603Ixr5t8XuTHkyaQz6TeFhoxLArR0gRwmvhIR7aastQ/za6a3D1t3X/8xiijJj+DSzoDEcwAx36BYL+iY+8+TH6ZPiCVpgiZGZ3MKKMmP4OWzoB31FSf7aFZRk0UzKdXwCDjSb0tLBhoFKIVMMB64iNt0iTPF3K9EcskVbUwUWpIaaJ01SRpKlNZ1nXWyONJkwzznjK3DWOJGBaFWGmSId4TG+nTG1xnmPeUuW0YS8SwKERLE8R7YiN9et5ThnlPmduGsUQMi0K0NEG8JzbS2nu6d3NaY1TPKfNPs6umd09ZR73rC2FwSWcgghng2C8Q7Fd07N2Hyi/XB6TSFCEzo5MZY/QEMGjpDFhHT5n2nLI+z4mE+eQ8pwzznDIRFgw0CtEKGeI5sZE+Qb2DeU6ZDI0YFoVoaYJ4Tmykb7Y1yU3ZFIVMqkWdJWJZrJJFKptks0jL9brO1f+rjidNMM8pc9svtquOoChESxPEc2IjbdIkLXJRrlUi5atKjbTyRqVUUabJvFAD9FJ9qlg0x5MmmOeUue0XS8SwKERLE8RzYiMd23PK/NPsqsndU9Z5l/24oyY/g0s6AxHMAMd+gWC/omPvPkx+mT4glaYImRmdzCijJj+Dls6Ad9SkPaesz3MiYT69AoZ5TpnbfrkTDDQK0QoY4jmxkT49OZxjnlPutl8sEcOiECtNcsRzYiN9enMwOeY55W77xRIxLArR0gTxnNhIn94cTI55TrnbfrFEDItCtDRBPCc20jvPSfOO6jnl/ml21fTuKeuo1ygjDC7pDEQwAxz7BYL9io69+1D55fqAVJoiZGZ0MmOMngAGLZ0B6+gp155T3uc5kTAb0PO5yItikyzLQmmjotwkc7lZJOsir8tNsUmLxe4ZP4ZChnlO+pkOCQYahWiFDPGc2EibNGnqPN80RanU8zxNRL1REnq+FolcyGy1btZKHW2OJ00wz0k3ZVjEsChESxPEc2IjbdKkrOfrfKGyaV0t1IA8K5SYrusmycvVSm992TSrI5LFmOekC1NYxLAoREsTxHNiI71bJi6rebqaJ3K9lomQaiw+r5YyyRr1Y1VsNlIsjydNMM8pd9svlohhUYiWJojnxEb6Zi5GpptlKuZJWswL1f1kaTJv6jJJq7ROi02+qpfl8aRJjaWJa5rbGjEsCtHSxO9HzPhIm0NFbpJFdjOhGwzoLmdSLMxV3FmR9rF3zWuXJX7REsQAHxSZe7b7YLd02N1hEAQbHgndXKLdB1sPhSi4NfAsegZl99RL3ZNGhWveuyzxY+khGsFplN1r+7C3dOzj5FKmr1rvAW9yjYD+Vkbp/0SdAyz8E+bvqTe5WFZxd+0CDC7pDEQwAxz7BYL9io5dhmCn91Cv6j1AZkYn0+2q/GRCU+kZwqClM2CdAyyysz00SzdFwaxBr0W1WDTzLMmkzI99O2aBmVmFy9exBAONQiydXSBmFhvpmznA1WqTL6p10izU4F5s5sukWVYiKdJC/cuLTV3N70ioeGlSYGninDe3RQyLQrQ08RscMz7SJk1WWS3ybL5OCiErvXUzS2opN0lR5TKT8zKV8ngmdwrMUShEaMSwKERLE8RRYCNt0qRa5Sux2TRJXVcr3fOon9L1/EiLDuYoFDI0YlgUoqUJ4iiwkTZpUmxKkWmTSqyqTL2siqQpFlKv4losi2a+zMXxLNsrMEehcE6u2yKGRSFamiCOAhvpm0XAQm5kvsiSTbMRiZgvqmRe6sV+5Xwt5nOxlpvF8aQJ5igUzsl1W8SwKERLE8RRYCMdexdL4Z8oV03uXgRfdNmPOwfjZ3BJZyCCGeDYLxDsV3Ts3YfJP+gfkEpThMyMTmaUORg/g5bOgHcORu9iKfp2sZAwn14Bw3axFC4nxhIMNArRChiyi4WN9OnJYYHtYhHuDR2WiGFRiJUmAtnFwkb69AbXAtvFItwbOiwRw6IQLU38PsSMj/TpTdUJbOJfuObArRHDohAtTZCJfzbSpzfxL7CJf+GaA7dGDItCtDRBJv7ZSJ+ejSiwiX8hQiOGRSFamiAT/2ykXy3XM0q2mwrdaEBLfUjBuFltJco++tJBv6zyLv1xF1r1wG7psEdZY9UDW/+GglsDj75eT1R9GeSe68bnXiAGwRlkh93SYY+TQXbYJrcIuDVwGT2D6nsz0aT3Zo1o7um7zMp7+li41LzKvuxyT5GLyNlV32s1pVZTag2l1lBqeym1dErjZF597403NKc33tCkzLVypf6PpmX+Y+dlkpZA7Dg6N52QTXZvlmeVStK66MtG59r+Cr/XECIUnI06BxWLVrNo+1i0dBbjJKBJukYvU9Y8VDL2EDHJSmByFBlnuj2p18DLXL/ovrDUf1cK/aK6yqzSf6z0byv9d5XO0brQL72l2DUdW1b4EcgQ+9D0NN2i1EvnFeVWU2415VZTbjXlVlNuNeVWU2415VZTbvsot3TKo+TyTZcpzZJ7RVq/mr60NH+veOtX3eFq5vrVvKcyf1+Z50Cx16/9coDC3wTghn+s5fo2Ou+peDnZ9G/DGcMSlv6p7ks6AxHMAMd+gWC/omOXIdjJPae9zyOD7vZ5ftChKfMMCXtLZ8Bq/cr0bA/tbrdDwhxnUUpPT+P2GvpF+Cg9jd8tuaQzYO5p/Niv6NhlCPZD9zRU0KP0NP6wt3QGvD2N3ugj+zb6kDDrqdd7+2lX3c/E0Dj75XDSb2upHslla5V12ts4o/RIfgaXdAbMPZIf+xUduwzBTu6R9p4GQGZGJzNKT+Vn0NIZ8PZU+dkemqWnomDWoBeL5Xq+KZpECrFMRFVvEu1JJyJb1KtsMV8VWm799nxFNC9RYpazdG67uhsMNArWZ85L/gDPHWI5s5E2aSKyTZVWiyapsnWl3pFmSV1u8qSab/JmVcqN3KyPJ00wy1mK0IhhUYiWJojlzEb6Zmpzmed1s94kZVUWiZjnIqmLVZOshBqYVVm6SsvyeNIE22smZWjEsChESxNkrxkb6UgD8ddy2L+FSjV56WBfNf0mxShy2M/gks5ABDPAsV8g2K/o2LsPk19/DUilKUJmRiczihz2M2jpDHjlcHm2h2aRwxTMp1fAsO2N0mWNW4KBRiFaAUO2N7KRPkE5jB2YKN07qiwRw6IQLU38W99mfKRPcHCN7TWTLtPXGjEsCtHSBNlrxkY6thwu/Sbhe+pNTvZxL0oHGFzSGYhgBjj2CwT7FR1792Hy668BqTRFyMzoZMaQwwCDls6AVQ6X2jEv+xxzEuaTK2Altr2xdJt6lutbsSjEKmCl332d8ZE+PTlc5liauBwVa8SwKERLE7/1NeMjfXqD6xLzmkr3Tj9LxLAoREsTxGtiIx1dDvstFNXkwsk+7h1uAINLOgMRzADHfoFgv6Jj7z5Mfv01IJWmCJkZncwoctjPoKUz4JXD4mwPzSKHKZhPr4Bh9mYpw4KBRiFaAUPsTTbSJyiHsaM0NbuwiGFRiJYmfutrxkf6BAfXmNdUum0X2z1VUBSipQniNbGRfrWWeFdUtH6Mupa49FsqKgWc+yLrvBuNceWxn8ElnYEIZoBjv0CwX9Gxdx8uvx4bkEpThMyMTmYUeexn0NIZ8MpjfbRm2Xe0JgmzkcfrZpmvcpnM02qeiLRQGqlM0yRP03KdLet5I47niuMSsztLl/NnCQYahWgFDbE72Ui/KmjNDfFYG4D3Ba3yOz7vqTc5oxF3ux7A4JLOgLegAdiv6Ni7D5e/Bx2QSlOEzIxOZoyCBjBo6QxYC1ql7c+qz/4kYTYjtE2zXK+XabIu5nN92toiqdPN5jgP2qsw+7NyXl52NxhoFGIVtAqxP9lIvypo2W6kHr+i+W0+lQMum6+s4y7oARhc0hkwVzQ/9is69u7T5e9CB6TSFCEzo5MZpaL5GbR0BrwVTW/33EGzVDQKZg16uVwqRb5pElGVdSKKtEgWasCXSLmpymJV1Fm6y7JjqGiYBV+5dz5a3GgsCtEqGmLBs5HeV7TdMWXRJx0rvw2pckA4wxH38CaAwSWdAXNF82O/omPvPl3+LnRAKk0RMjM6mVEqmp9BS2fAW9G0J7+DZqloFMwaNOa4HUtFwzz5SoYFA41CtIqGePJspHdD+TpfL4RIFmKZq/c2y2QxL9R4Ls9knVeZXMjmeNIE8+SrMjRiWBSipQniybORNmmSrsqmlHKRrGuzzEOkyXwu18l6Wc/rzaJs1mJxPGmCefKVy562RgyLQrQ0QTx5NtImTepmlZepyBMp1DvEJl8mTZWmSZbmzbzZyDSXx3NRS4Xt/6zctp8lYlgUoqWJ35+d8ZHWwyj1YaVqIo+e/H6favrGGYWmG4VxR09+Bpd0BiKYAY79AsF+Rcfefaj8cn1AKk0RMjM6mVFGT34GLZ0B7+ipOdtDs4yeKJhPThbX2DWXtdvuuxMMNAqxClnt92VnfKRPTxbXmBFauz1BS8SwKERLE8QIZSN9erK4zrE0cVstlohhUYiWJn5PbMZHeieLleqOK4trv8eimt7psTRpNwqjymKAwSWdgQhmgGO/QLBf0bF3Hyq/DhuQSlOEzIxOZgxZDDBo6QxYZXFdnO2h3ZXFJMwadLmp03KzSpNNnm4SsSybpF41TbJcr0VaFpt5ekS3v9fYcbe1CAsGGoVohcxvhc34SJ+e91Rj3lMtQyOGRSFamiDeExvpExw9Yd5T7bRhbBHDohAtTRDviY30ThbrqZa4sthvraimd1orTdaNwriy2M/gks5ABDPAsV8g2K/o2LsPlV+HDUilKUJmRicziiz2M2jpDHhlcXW2h2aRxRTMZrYY2rZ8LIUMsz1rpwN4NxhoFKIVMsT2ZCN9grIY2wdaOx0WW8SwKERLE78VNuMjbdJknmWilKJJymypEknUVbKQyyrZLKpVulKavCyPx3tqMO+pcdowtohhUYiVJg3iPbGRNmvRDfVuHnRDAd2gTIrEzZXZjb4KuynvzfI01S+FfjF/bPTF7eb2dv13mf2Cen3BuzNGeTdGvUoHYoqLnZvrsRt97bWi12p6rabXanqtptdqeq2m1/bRa+n0ujIIogcrod1V2I252rrR119rgvq1MK83f9OY695vLn03f99D01wNT+Cpie58L53IUUd4jd/+Ub2Y0/6JfEEtwOCSzkAEM8CxXyDYr+jYZQh2eo+4rw1+MjM6mTFGeACDls6AdYTX6P2BO2iWboqCWYPe1GW1XG7WyWojs0TUZZnMV0IV5iJfLGVainK9fP9oNBm2P7Bxu0CWzd9YFKJpMr9dN+MjfZMmjZTrYlkkmawXend8ndTpqjnOgxEazB9rRHDEoChESxPEH2MjfWOj1rnMlqsqkSst87NNo0aDczMkVP9C01SLYnU8aYL5Y40MjRgWhWhpgvhjbKRjH/jd+G0f1eQu26dq4m4uBhhc0hmIYAY49gsE+xUde/dh8uuvAak0RcjM6GRGkcN+Bi2dAa8c1tdB7qBZ5DAF8+kVMGw7YONyfyzBQKMQrYD5bboZH+kTlMOYL9a4b0a0RAyLQrQ0QXwxNtInOLjGfLHGZRHZIwZFIVqaIL4YG+nIcjhP/XbPe+pNTvZRd4siDC7pDEQwAxz7BYL9io69+zD59deAVJoiZGZ0MiPIYYRBS2fAKYcVqrM9tDtymIZZg14vF+m6UX1XU+RFIvKlSBbzjUiaetWINF9X6+xoDvjOU2gboHpbWDDQKEQqYIqPN2tnfKRvlonl61ym9SZZrFfrRFRZk8wzIZIirfMqX2+W63x1PGmSY2niclSsEcOiEC1N/NbXjI90dJ3jt1BUk7sslDq9s9p7XJ3jZ3BJZ8Csc/zYr+jYuw+Tv7AOSKUpQmZGJzOKzvEzaOkMeHVOcbaHZtE5FMynV8Age1O9LSwYaBSiFTDA3uQjfYJyGLI3c30GcFjEsChESxPA3uQjHV3n+B0d1eQud6ROo+7nQhhc0hkw6xw/9is69u7D5C+sA1JpipCZ0cmMonP8DFo6A16dU57toVl0DgXz6RUwyN5UbwsLBhqFaAUMsDf5SJ+gHIbsTfW20IhhUYiWJoC9yUc6us7xu3aqyV2uXZ3mXfbj6hw/g0s6A2ad48d+RcfefZj8hXVAKk0RMjM6mVF0jp9BS2fAq3Oasz00i86hYD65ApZBO03zzGXiWYKBRiFWAcv8buuMj/Sf72492nWUsa/xyzO/i6dSwL0ZMeo1fgiDSzoD3oIGYL+iY+8+XP4edEAqTREyMzqZMQoawKClM2AtaFl2tod2t6CRMGvQddnU8zxbJE21qROxSjfJfFnmySZdVSLPN0W+2mXZMRS0HCtoLrPZEgw0CtEKGuKws5F+VdB2xOMXNL/JqFLAvWkx6kYbhMElnQFzQfNjv6Jj7z5c/h50QCpNETIzOplRCpqfQUtnwFvQtOOe9TnuJMwadFboA2E2WZJXoklEns5vLiNYNPNskWX1pq52HdYxFDTMcc9EWDDQKEQraIjjzkb6VUHbPZ/xC5rfWFYpIB3RqCIvIQMYXNIZMBc0P/YrOvbuw+XvQQek0hQhM6OTGaWg+Rm0dAa8BU2e7aFZChoFs5lImqdNU6ZZ0sxXMhHLPE3qdblI1ptiJfN5lpWL1ftHU9CgM5/V28KCgUYhWkHzLwiY8ZHeH253x2LvhgI6E40UCXO4XZ7V92Z5nusXfaRdoU+4K4R+0b8Q+nA7oX8h9Fl3Ur9PSv2if1vq35b6zWWlXir92UqfhFfpT1T6E7X+RK0/UetPNPoTjf5Eoz5R6PP0Cn2eXpHqP+qj9Ap9lF6RSf1i/k59S5HrX+T6F7n+hQZZFPonoX8S+iepf9LQilL/VOqfNKCiEvpF/eNFrb9Awyga/ZPSIzOh/3GR6p/0vyt0NIT+h0Sufyr0TzoQQuifhP5J6p80fVHqn0r9kyYtqrovi5z7jwMWxkC5gHfg5vg/nQCtToBWJ0CrE6DVCdDqBGh1ArQ6AVqdAK1OgFYnQKsToNUJ0OoEaHUCtDoBWp0ArU6AVidAqxOg1QnQ6gRodQK0OgFanQCtToBWJ0CrE6DVCdDqBGh1ArQ6AVqdAK1OgFYnQKsToNUJ0OoEaHUCtDoBWp0ArU6AVidAqxOg1QnQ6gRodQK0OgFanQCtToBWJ0CrE6DVCdDqBGh1ArQ6AVqdAK1OgFYnQKsToNUJ0OoEaHUCtDoBWp0ArU6Ati8BWnoCdIsflABw/bs5IFEngHrNc/NqDkUszDGJKgn0q/mtMAckCvNbYY5MlOb9Kt761bynNO8pzadUOqjXynxPZY5VrMxnK/PZ2ny2Np+tzWcb89nGfLbRny3MUY2FOapR54Z6NYc0FuaQRp0e+vXm7/V36gzRr+a3ufmtYaGzRL0K87MwP0vzs0GuU0W/mp8NWp0t+lWj0vmiX83Pjfm50T8Lg0onjXo1eISJoTD/uk4c9VqYn030dO7oV/OzND+biOn80a/mZxOlvhTSrUTJIZNE7x/JmMm/SEWpDOcefBX3vidllDGTn8ElnQHzmMmP/YqOXYZgpyuWvXbzk5nRyYwyZvIzaOkMeMdM9dkemqWbomDWoFdiXs2bap0oiZwlosxXyTyfL5Nivann9XxdL4/nfIw8g87HUG8LCwYahWhjJv/iohkf6Rvzc17IMhV1sqi1A1at10m9ykWyrMp5KrMsFeniaNIkx1bz5M4t+baIYVGIlSY5spqHjfSNpTAv1koGykQu5mUimnWVLBbLOlECdJ0tsrxu5kdzWUmeY4cV5M59+7aIYVGIlib+lR0zPtKxVy3n/hUCqsldKwTqyHIYYHBJZyCCGeDYLxDsV3Ts3YfJr78GpNIUITOjkxlDDgMMWjoDVjmc52d7aHflMAnz6RUw6Cz2PHdvyaf35bZnzkv+AM+dfyXHjI/0zeL2RZrLVVYlhVg3iZBzkdTLUiZN2uRVns3LItscT5pgSyd01x8WMSwK0dIEWTrBRno3alICuaplUkhZqRGWSi59M2myXBZLmYt0Wc6b40kT7LAC3ZRhEcOiEC1N/Db6jI90dDnst2NVk5dO9lGvJkIYXNIZiGAGOPYLBPsVHXv3YfLrrwGpNEXIzOhkRpHDfgYtnQGvHNaHFeygWeQwBfPpFTDssILcvW/fcq8GFoVoBQw5rICN9AnKYeywgty9b98SMSwK0dLEb33N+Eif4OAa85pyl+1ijRgWhWhpgnhNbKRjy+HCb6G8p97kZC+77EeVwwCDSzoDEcwAx36BYL+iY+8+TH79NSCVpgiZGZ3MGHIYYNDSGbDK4UKfxV70ncVOwnxyBazA7M3C5fRZgoFGIVYBKxB7k4306S2WKHIsTdyOiiViWBSipYnf+prxkT69pVcF5jUVbtvFEjEsCtHSBPGa2EhHl8N+C0U1uXCyj3siDsDgks5ABDPAsV8g2K/o2LsPk19/DUilKUJmRiczihz2M2jpDHjlsDjbQ7PIYQrmk5sdLjB7s5BhwUCjEK2AIfYmG+nTmx0usG25RRkaMSwK0dLEb33N+Eif4OAa85oKt+1iiRgWhWhpgnhNbKSjy2G/haKa3G2hVF3248phP4NLOgMRzADHfoFgv6Jj7z5Mfv01IJWmCJkZncwoctjPoKUz4JXDeitd0beVjoT59AoYZm8WbqfvTjDQKEQrYIi9yUb69OSwwLbSCbejYokYFoVYaSL81teMj3RsnSP8FopqcreFEvfcUIDBJZ0Br84BsF/RsXcfJn9hHZBKU4TMjE5mDJ0DMGjpDFh1jtAHYYu+g7BJmDXoYr7Km2yTJnWdzhOxElmyqMp1si7zJhe5bBb1rsM6hgKG2ZvC7fRZjtDEohCtgCH2Jhvpm9nhRVpu5DJNxDzNlCbKi2RRrqqklk2TburlWmbyeNIEszeF2+mzRAyLQrQ0QexNNtImTUqxqqrlWr0jq2s9k5wnSkwv1Kfmq2xRzle1PB4XXGBb6YQIjRgWhWhp4re+ZnykT29wLTCvScjQiGFRiJYmiNfERvrVYdX1DfHoB68Jv6WiUqB0RKOKvJYYYHBJZyCCGeDYLxDsV3Ts3YfLL9sHpNIUITOjkxllFOVn0NIZ8I6i9Na6HTTLKIqC2Yyi1FuWVSaTbLFUGindyKRepU2SyXmT5etULJvV+0dT0DC7U7icP0sw0ChEK2iI3clG2qRJKstNXWzyZJGLNMmy9Ub9tGjUB5q5WBbrssiPSB5jW+uE+7BCS8SwKERLE78VNuMjHX222G+pqCZ3WypNl/24OsfP4JLOgFnn+LFf0bF3HyZ/YR2QSlOEzIxOZhSd42fQ0hnw6hx9D/AOmkXnUDCfXAGTmN0p3c7fnWCgUYhVwCRid7KRPj05LLGtddLtsFgihkUhWpr4rbAZH+nYOkf6LRXV5E5LJUu77EfVOQCDSzoDXp0DYL+iY+8+TP7COiCVpgiZGZ3MGDoHYNDSGbDqHKlPDt1Bu6tzSJhPr4Bhdqd0On93g4FGIVoBQ+xONtInKIcxu1OK0IhhUYiWJojdyUY6us7xu3iqyaWTff/VWqPoHD+DSzoDZp3jx35Fx959mPyFdUAqTREyMzqZUXSOn0FLZ8Crc/QlqztoFp1DwXx6OgfbzSnLsGCgUYhWwPxu64yPtEmTpSzmRT3PknpRrBNRbppkXmerpFlu0nWxzlaLanE8aYLZm9K5sdEWMSwK0dIEsTfZSEfXOX7XTjW5czNYlnfZj6tz/Awu6QyYdY4f+xUde/dh8hfWAak0RcjM6GRG0Tl+Bi2dAa/O0bs5Zd9uThLm09M52G5O6TTx7gYDjUK0AuZ3W2d8pE9vPqfE7M3S6fTZIoZFIVaalIi9yUY6ts4p/a6danKna5fFvfEOYHBJZ8CrcwDsV3Ts3YfJX1gHpNIUITOjkxlD5wAMWjoDVp1T6t2cZd9uThLm0ytgOVbA3Cae5bomLArRCpjfbZ3xkT49OVxi9mbpdvosEcOiEC1NEHuTjXR0neN37VSTCyf7uFeZAQwu6QyYdY4f+xUde/dh8hfWAak0RcjM6GRG0Tl+Bi2dAa/O0YfV7qBZdA4F8+kVMGwDcSnDgoFGIVoB87utMz7SJyiHMXuzLEMjhkUhWpog9iYb6eg6x+/aqSZ3u3Zx95UDDC7pDEQwAxz7BYL9io69+zD5C+uAVJoiZGZ0MqPoHD+Dls6AV+dUZ3toFp1DwXx6OgfbMFy6TTz6FmvbM+clf4Dnzu+2zvhIn976nBKzN0u302eJGBaFaGmC2JtspGPrnMrv2r2n3uRkH/fyIYDBJZ0Br84BsF/RsXcfJn9hHZBKU4TMjE5mDJ0DMGjpDFh1TqXv4qz67uIkYT65AlZhG4Yrt4lnuTkDi0KsAlb53dYZH+nTk8MVZm9WbqfPEjEsCtHSBLE32UhH1zl+1041udu1i3urDMDgks6AWef4sV/RsXcfJn9hHZBKU4TMjE5mFJ3jZ9DSGfDqnOJsD82icyiYNejNXK5Uj1W6Z6WPpYBhG4YrERYMNArRCpjfbZ3xkT5BnYPZm5UMjRgWhWhpgtibbKSj6xy/a6eavHSyj3urDMDgks6AWef4sV/RsXcfJn9hHZBKU4TMjE5mFJ3jZ9DSGfDqHH0e8g6aRedQMJ9eAcM2DFduE892wQoUhWgFzO+2zvhIn976nAqzNyu302eJGBaFaGmC2JtspKPrHL9rp5rc7drFPQ8ZYHBJZ8Csc/zYr+jYuw+Tv7AOSKUpQmZGJzOKzvEzaOkMeHWOPg95B82icyiYT66A1diG4dpt4tGPBrY9c17yw5+72u+2zvhIn54crjF7s3Y7ffSjgWOlCWJvspGOrXNqv2unmtzp2uVpl/2oOgdgcElnwKtzAOxXdOzdh8lfWAek0hQhM6OTGUPnAAxaOgNWnVPr85B30O7qHBLm0ytg2Ibh2mni3Q0GGoVoBczvts74SJs0aZpmsanXi2RVlyIRoqySRmzSZCnTssjmi006PyI5jNmbtQiNGBaFaGmC2JtspKPrHL9rp5pcOtnHPQ8ZYHBJZ8Csc/zYr+jYuw+Tv7AOSKUpQmZGJzOKzvEzaOkMeHWOPg95B82icyiYT6+AYRuG6zIsGGgUohUwv9s64yN9gnIYszdrp9NnixgWhWhpgtibbKSj6xy/a6ea3Ona5XmX/bg6x8/gks6AWef4sV/RsXcfJn9hHZBKU4TMjE5mFJ3jZ9DSGfDqHH0ect13HjIJ8+kVMGzDcO008e4GA41CtALmd1tnfKRPTw43mL3ZOJ0+W8SwKMRKkwaxN9lIq//7A8082xXUTP3n92MKn8Zv46kccNl4VRp3AxbA4JLOgFf4ANiv6Ni7T5e/0g5IpSlCZkYnM4bwARi0dAaswqfRByQ3fQckkzBr0BuxXjRlOU8W6r961cYiqdPNIklTmcqyrrNG7jqsY6hoOVbRXK6eJRhoFKJVNL/9OuMjbdJErptqLWqZLNcbJZIWizJp5mKdyHS9knlebhar8njSBPM7G5f1Z40YFoVoaYL4nWykY0/wNH4bTzW5cLCv87gXQQAMLukMmHWOH/sVHXv3YfIX1gGpNEXIzOhkRtE5fgYtnQGvztEHJO+gWXQOBfPpFTBsB3Ejw4KBRiFaAfPbrzM+0icohzG/sylDI4ZFIVqaIH4nG+noOsdv46kmd9t4cS+CABhc0hkw6xw/9is69u7D5C+sA1JpipCZ0cmMonP8DFo6A16dow9I3kGz6BwK5tMrYNgO4sbt6lkOu8eiEK2A+e3XGR/pE5TDmN/ZuK0/S8SwKERLE8TvZCMdWecUqd/Ge0+9yck+6kUQCINLOgNWnYNgv6Jj7z5M/sI6IJWmCJkZncwIOgdh0NIZcOochepsD+2OzqFhPrUCVqTQDmL1trBgoFGIVMAUH2/WzvhIn5wcLlLI3lRvC40YFoVoaQLYm3yko+scv2unmty9SzHqRRAIg0s6A2ad48d+RcfefZj8hXVAKk0RMjM6mVF0jp9BS2fAq3OKsz00i86hYD69AgbtIFZvCwsGGoVoBczvts74SJ+gHIbsTfW20IhhUYiWJoC9yUfapEkpVlW1XBfJIqvrRJQyT+aFyivRzFfZopyvank069eLFLI31dtCI4ZFIVqaAPYmH+noctjv6Kgmd7sjUZerIwwu6QxEMAMc+wWC/YqOvfsw+fXXgFSaImRmdDKjyGE/g5bOgFcOV2d7aBY5TMF8egUMsjfV28KCgUYhWgED7E0+0icohyF7U70tNGJYFKKlCWBv8pE+vcF1Bm3nVG8LjRgWhVhpkvmtrxkf6f12zl13oeVXzO2cReb3VFQOuHeDRT1/HWFwSWcgghng2C8Q7Fd07N2nyy/IBqTSFCEzo5MZQx8DDFo6A1Z9nGVne2h39TEJswadLparKs2WyXwlq0QUc5E0pVwn9VpssmUhm6ZYvH80FQ3zOzOX9WcJBhqFaBUN8TvZSMee4Mn8Fo9qcrddEvWiNITBJZ0BcwHzY7+iY+8+TP4ec0AqTREyMzqZUQqYn0FLZ8BbwLTfmfX5nSTMp1fAML9TnwUTEgw0CtEKGOJ3spGOXsD8Np5qculkH3kE5mdwSWfAXMD82K/o2LsPk7/HHJBKU4TMjE5mlALmZ9DSGfAWMHm2h2YpYBTMp1fAMItdz36FBAONQrQChljsbKSjFzC/q6ia3OnQFWnvMztKAfMzuKQzYC5gfuxXdOzdh8nfYw5IpSlCZkYnM0oB8zNo6Qx4C5i22LM+i52E+fQKGGaxZ063+W4w0ChEK2CIxc5GOnoB8zvHqsmdznER9c4ahMElnQFzAfNjv6Jj7z5M/h5zQCpNETIzOplRCpifQUtnwFvAmrM9NEsBo2DWoFfrLC9Xm01S5CtzEe06mWdpnqyysszmy3SxaHbP+BEUsBxb1ZE7FzjcDQYahVgFLEdWdbCRjl3Acr9vrZrcuTG2yHuf2TEKGMDgks6At4AB2K/o2LsPk7/HHJBKU4TMjE5mjAIGMGjpDFgLWK4XceR9izhImDXouVwo1b0sk2oh60RsRJbUedMkotyss3TRyCo9nkXOeY4VMNd6Bksw0ChEK2DIIg420tELmN+3Vk3u9ICLqIctIwwu6QyYC5gf+xUde/dh8veYA1JpipCZ0cmMUsD8DFo6A94Cphdx5H2LOEiYT28Ehi3i0M90SDDQKEQrYMgiDjbS+3X19Q3z2NckFbnfyFY5IB3hqLK4c4oAg0s6A+aK5sd+Rcfefbr8XeiAVJoiZGZ0MqNUND+Dls6At6LpVR07aJaKRsGsQS8Wy/V8UzSJFGKZiKreJPMylYnIFvUqW8xXhUzfP5qKhq3q0KkUEgw0CtEqGrKqg430n9/Qlut8sZZJs1zozYcyT2qxyhPRFCLL62xZN/XxpAl0D3aRu4xka8SwKERLE7/jP+MjfdObNKtinS2zpEzVAF+Iep00Rd2oj8qiWldSLMQR9SaYxZ673Gb7gwVFIVqaIBY7G+mbecCm2MxFNU/qqlaJlMlG9TyySqpqLkQzX8hVlR1PmmC72HOXq2eNGBaFaGnit19nfKRjzwMWfhvvPfUmB/u6iHoZCcLgks5ABDPAsV8g2K/o2LsPk1+mD0ilKUJmRiczxqgJYNDSGbCOmgp9SHfRd0g3CbMBvVgVRanq3GK5UYJ5LubJfJ6nyTIt801V1Ol6OX//WApYgR3SXbhdPcuFC1gUYhWwwm+/zvhIn54cLjC/s3Bbf5aIYVGIliaI38lG+vQG1wV0B7F6W2jEsChESxO/FzbjI316U3UFZj4VIjRiWBSipQliPrGRjj5q8k+vqyaXTvZxrzYCGFzSGYhgBjj2CwT7FR1792Hyy/QBqTRFyMzoZEYZNfkZtHQGvKMm7TXtoFlGTRTMp1fAMK+pcNkulmCgUYhWwBCviY30CcphzGsq3JsWLRHDohAtTRCviY30CQ6uMa+pcO9stD1YUBSipQniNbGRNmlSp7JWHUyaqO5HGw4iTZq0qZPNfCXrZdbIRXpEU3WY11S4bBdrxLAoREsTxGtiIx171CT80+vvFcI9VR33ojSAwSWdgQhmgGO/QLBf0bF3Hya/TB+QSlOEzIxOZoxRE8CgpTNgHTUJ7TWJPq+JhFmDxhzzIylgAvOahNt2sdzyg0UhVgETiNfERvr05LDAvCbhtl0sEcOiEC1NEK+JjfTpDa4F5jUJt+1iiRgWhWhpgnhNbKRPb6pOYF6TEKERw6IQLU0Qr4mNdPRRk396XTW5dLKPe58ewOCSzkAEM8CxXyDYr+jYuw+TX6YPSKUpQmZGJzPKqMnPoKUz4B01aa9pB80yaqJgPr0ChnlNwm27WC6DwqIQrYAhXhMb6ROUw5jXJNy2iyViWBSipQniNbGRPsHBNeY1CbftYnuwoChESxPEa2IjfXpek8C8JuG2XSwRw6IQLU0Qr4mNdOxRk/RPr79nyqODfdxLqgAGl3QGIpgBjv0CwX5Fx959mPwyfUAqTREyMzqZMUZNAIOWzoB11CS11yT7vCYS5pMrYBLzmqTbdrHc14RFIVYBk4jXxEb69OSwxLwm6bZdLBHDohAtTRCviY306Q2uJeY1SbftYokYFoVoaYJ4TWykT2+qTmJekxShEcOiEC1NEK+JjXT0UZN/el01uXSyj3szIsDgks5ABDPAsV8g2K/o2LsPk1+mD0ilKUJmRiczyqjJz6ClM+AdNWmvaQfNMmqiYD69AoZ5TdJtu1guCcSiEK2AIV4TG+kTlMOY1yTdtoslYlgUoqUJ4jWxkT7BwTXmNUm37WJ7sKAoREsTxGtiI32CU3WY1yTdtoslYlgUoqUJ4jWxkf7zV0eRNzfMox9FXvrn299Tb3KEo8riXq4BMLikMxDBDHDsFwj2Kzr27tPl1+0DUmmKkJnRyYwxjAIYtHQGrMOoUptPZZ/5RMKsQZebOi03qzTZ5OkmEcuySepV0yTL9VqkZbGZp2JH6wgqWomZT6XLh7EEA41CrIpWIuYTG+nTG0aVmPlUunwYa8SwKERLE8R8YiNt0kSk+Wq+WayTrFRvEzJdJYu1WCVlVqdivSlWRXM82yZLzHwqXT6MNWJYFKKlCWI+sZG+GW2vq3JRbdJkVecqpfKsSObpQiYrsWoWaV1n9eaI0gQzn0oRGjEsCtHSBDGf2EjHNp9K/3y7anLpYF+LtMt+3FGTn8ElnYEIZoBjv0CwX9Gxdx8mv0wfkEpThMyMTmaUUZOfQUtnwDtq0ubTDppl1ETBfHoFDDOfSqcPczcYaBSiFTDEfGIjfYJyGDOfSqcPY4sYFoVoaYKYT2ykT3BwjZlPpdOHsUUMi0K0NEHMJzbSJzhVh5lPpdOHsUUMi0K0NEHMJzbSsUdNlX96/T31Jif7uNfeAgwu6QxEMAMc+wWC/YqOvfsw+WX6gFSaImRmdDJjjJoABi2dAeuoqdJeU9XnNZEwn1wBqzCvqXLu+bkbDDQKsQpYhXhNbKRPb9RUYV5T5dzzY4sYFoVoaYJ4TWykT28OpsK8psq558cWMSwK0dIE8ZrYSEeXw34LRTW5cLLPu+zHlcN+Bpd0BiKYAY79AsF+RcfefZj8+mtAKk0RMjM6mVHksJ9BS2fAK4fF2R6aRQ5TMJ+ezpFYAZNhwUCjEK2A+a2vGR/p05sdrjCvqXLbLpaIYVGIliaI18RG+gQH15jXVLltF0vEsChESxPEa2IjHV0O+y0U1eRuCyXuTgSAwSWdgQhmgGO/QLBf0bF3Hya//hqQSlOEzIxOZhQ57GfQ0hnwyuH6bA/NIocpmE+vgGH2ZuV2+uiL8m3PnJf8AZ47xN5kI316crhOoTSp3Y4KfVF+pDSp/dbXjI/06Q2ua8xrqt22C31Rfqw0QbwmNtKnZyLUmNdUu20X+qL8WGmCeE1spGOPmmq/haKa3G2hiC77UUdNAINLOgMRzADHfoFgv6Jj7z5Mfpk+IJWmCJkZncwYoyaAQUtnwDpqqouzPbS7oyYS5tMrYNhWulqEBQONQrQC5re+ZnykT1AOY15TLUMjhkUhWpogXhMb6RMcXGNeU+22XSwRw6IQLU0Qr4mN9OlN1dWY11S7bRdLxLAoREsTxGtiIx191OSfXldN7p6qll32446a/Awu6QxEMAMc+wWC/YqOvfsw+WX6gFSaImRmdDKjjJr8DFo6A95Rk/aa6j6viYT59AoY5jXVbtvlTjDQKEQrYIjXxEb69ORwg3lNjdt2sUQMi0KsNGkQr4mN9OkNrhvMa2rctoslYlgUoqUJ4jWxkT69qboG85oat+1iiRgWhWhpgnhNbKRjj5oa//S6anL3VHXZZT/qqAlgcElnIIIZ4NgvEOxXdOzdh8kv0wek0hQhM6OTGWPUBDBo6QxYR02N9pqaPq+JhPn0ChjmNTUiLBhoFKIVMMRrYiNt0mQl8kpWVZYU+bJOsmy9TuZZmierrCyz+TJdLJrieNIE85oaGRoxLArR0gTxmthIn+DgGvOaGrftYokYFoVoaYJ4TWykT2+qrsG8psZtu1gihkUhWpogXhMb6eijJv/0umpy91R11WU/7qjJz+CSzkAEM8CxXyDYr+jYuw+TX6YPSKUpQmZGJzPKqMnPoKUz4B01aa+p6fOaSJhPr4BhXlPjtl3uBAONQrQChnhNbKRPTg6LFPKa1NtCI4ZFIVKaKD7+NOEjfXJek0ghr0m9LTRiWBSipQngNfGRPrmpOsULSxO37WKJGBaFaGkCeE18pCOPmkTqn15XTe6eqq677MccNSEMLukMRDADHPsFgv2Kjr37MPll+oBUmiJkZnQyI4yaEAYtnQHnqEmhOttDuzNqomE+vQIGeU3qbWHBQKMQrYABXhMf6ROUw5DXpN4WGjEsCtHSBPCa+Eif4OAa8prU20IjhkUhWpoAXhMf6ZObqhMp5DWpt4VGDItCtDQBvCY+0ur//sAwT2+Y6+Ly+1GHUf75dpUDrrnrKou60QlhcElnIIIZ4NgvEOxXdOzdp8uv2wek0hQhM6OTGWUY5WfQ0hnwDqPqsz00yzCKglmDXuZNkefZIlk1xTIRIhdJnadpss4WTbOosrJaH81aLJFC5pN6W1gw0ChEq2iA+cRH2qRJVi+r+areJNliXipppAqf/t5kpb6gypt5Nt8cT5pkmPmUuXwYa8SwKMRKkwwxn9hIn54+zjDzKXP5MNaIYVGIliaI+cRG+ma03cwXTZoWiVyIQqXUvErqxVyPu8oyr1MpVtX6eNIEM58ylw9jjRgWhWhpgphPbKRjm0+Zf75dNbl77rrpsh911AQwuKQzEMEMcOwXCPYrOvbuw+SX6QNSaYqQmdHJjDFqAhi0dAaso6ZMm09Zn/lEwnx6BQwznzIRFgw0CtEKGGI+sZE+QTmMmU+ZDI0YFoVoaYKYT2ykT3BwjZlPmduHsUQMi0K0NEHMJzbSpzdVl2HmU+b2YSwRw6IQLU0Q84mNdPRRk396XTW5c5+ETLvsxx01+Rlc0hmIYAY49gsE+xUde/dh8sv0Aak0RcjM6GRGGTX5GbR0BryjJu01ZX1eEwnz6RUwzGvKXLaLJRhoFKIVMMRrYiN9eqOmHPOacueeH1vEsCjESpMc8ZrYSJ/eHEyOeU25c8+PLWJYFKKlCeI1sZE2abKpV4u6mC9Up6OGWWK1SJPFphZJk+flWuRFnaXz40kTzGvKnXt+bBHDohAtTRCviY20XrKnib8feaVe7p9mV03vmrJWdbQbhVFHTwCDSzoDEcwAx36BYL+iY+8+VH65PiCVpgiZGZ3MGKMngEFLZ8A6esq155T3eU4kzCc3esoxz0k/0yHBQKMQrZAhnhMbaZMm6o2bVS1EUpaVTEQlm2S+qrJEpqJezTdlWhXieNIE85x0U4ZFDItCtDRBPCc20ic4yMY8p9xlv1gjhkUhWpognhMb6Ztdts1KzkVRJ/k8axJRKh29kHqkVaqUWmWrVS6PZ19cjnlOuct+sUYMi0K0NEE8JzbSsT2n3D/NrprcPWWdddmPO2ryM7ikMxDBDHDsFwj2Kzr27sPkl+kDUmmKkJnRyYwyavIzaOkMeEdN2nPK+zwnEubTK2CY55S77Zc7wUCjEK2AIZ4TG+nTk8MF5jkVbvvFEjEsCrHSpEA8JzbSpze4LjDPqXDbL5aIYVGIliaI58RG+vSm6grMcyrc9oslYlgUoqUJ4jmxkY49air80+uqyZ3bI2TeZT/qqAlgcElnIIIZ4NgvEOxXdOzdh8kv0wek0hQhM6OTGWPUBDBo6QxYR02F9pqKPq+JhPn0ChjmNenyHBIMNArRChjiNbGRPkE5jHlNhQyNGBaFaGmCeE1spE9wcI15TYXLdrFGDItCtDRBvCY20qc3VVdgXlPhsl2sEcOiEC1NEK+JjXT0UZN/el01uXuquuiyH3fU5GdwSWcgghng2C8Q7Fd07N2HyS/TB6TSFCEzo5MZZdTkZ9DSGfCOmrTXVPR5TSTMp1fAMK+pcNsud4KBRiFaAUO8JjbSpyeHBeY1CbftYokYFoVYaSIQr4mN9OkNrgXmNQm37WKJGBaFaGmCeE1spE9vqk5gXpNw2y6WiGFRiJYmiNfERjr2qEn4p9dVk7unqkWX/aijJoDBJZ2BCGaAY79AsF/RsXcfJr9MH5BKU4TMjE5mjFETwKClM2AdNQntNYk+r4mE+fQKGOY1CREWDDQK0QoY4jWxkT5BOYx5TUKGRgyLQrQ0QbwmNtInOLjGvCbhtl0sEcOiEC1NEK+JjfTpTdUJzGsSbtvFEjEsCtHSBPGa2EhHHzX5p9dVk7unquPe2wQwuKQzEMEMcOwXCPYrOvbuw+SX6QNSaYqQmdHJjDJq8jNo6Qx4R03aaxJ9XhMJ8+kVMMxrEm7bxXKbBBaFaAUM8ZrYSJ+eHJaY1yTdtgv9bppIaSIRr4mN9OkNriXmNUm37WKJGBaFaGmCeE1spE9vqk5iXpN02y70e/NipQniNbGRjj1qkv7pddXk7qnquGfoAQwu6QxEMAMc+wWC/YqOvfsw+WX6gFSaImRmdDJjjJoABi2dAeuoSWqvSfZ5TSTMp1fAMK9JirBgoFGIVsAQr4mN9AnKYcxrkjI0YlgUoqUJ4jWxkT7BwTXmNUm37UI/Ti5WmiBeExvp05uqk5jXJN22C/04uVhpgnhNbKSjj5r80+uqyd1T1VWX/bijJj+DSzoDEcwAx36BYL+iY+8+TH6ZPiCVpgiZGZ3MKKMmP4OWzoB31KS9JtnnNZEwn14Bw7wm6bZd7gQDjUK0AoZ4TWykT08Ol5jXVLptF0vEsCjESpMS8ZrYSJ/e4LrEvKbSbbtYIoZFIVqaIF4TG+nTm6orMa+pdNsulohhUYiWJojXxEY69qip9E+vqyZ3T1XXXfajjpoABpd0BiKYAY79AsF+RcfefZj8Mn1AKk0RMjM6mTFGTQCDls6AddRUaq+p7POaSJhPr4BhXlMpwoKBRiFaAUO8JjbSJyiHMa+plKERw6IQLU0Qr4mN9AkOrjGvqXTbLpaIYVGIliaI18RG+vSm6krMayrdtoslYlgUoqUJ4jWxkY4+avJPr6smd09VN132446a/Awu6QxEMAMc+wWC/YqOvfsw+WX6gFSaImRmdDKjjJr8DFo6A95Rk/aayj6viYT59AoY5jWVbtvlTjDQKEQrYIjXxEb69ORwhXlNldt2sUQMi0KsNKkQr4mN9OkNrivMa6rctoslYlgUoqUJ4jWxkT69qboK85oqt+1iiRgWhWhpgnhNbKRjj5oq//S6anLnVHWZdtmPOmoCGFzSGYhgBjj2CwT7FR1792Hyy/QBqTRFyMzoZMYYNQEMWjoD1lFTpb2mqs9rImE+vQKGeU2VCAsGGoVoBQzxmthIn6AcxrymSoZGDItCtDRBvCY20ic4uMa8psppu9gihkUhWpogXhMb6dObqqswr6ly2i62iGFRiJYmiNfERjr6qMk/va6a3DlVXd6543fcUZOfwSWdgQhmgGO/QLBf0bF3Hya/TB+QSlOEzIxOZpRRk59BS2fAO2rSXlPV5zWRMJ9eAcO8psppu9wNBhqFaAUM8ZrYSJ+eHK4xr6l22i62iGFRiJUmNeI1sZE+vcF1jXlNtdN2sUUMi0K0NEG8JjbSpzdVV2NeU+20XWwRw6IQLU0Qr4mNtPq/PzCpcqe76IbiT9fLr33pq19hiMT0+aPPKYrinnop9UvdFwXXlHWV4Vv5IS646tUEWk2g1QTaPgItnUBX8UIEYNGr8Sttqwjo19K82ino31A4aBLZDQf9n9939jj+kSEpzfb9jH9uXPUywsky7qJQgMElnYEIZoBjv0CwX9GxyxDs9B5r33f7yczoZMYYqAMMWjoD1oF6Lc720CzdFAWzBi2r1bKQRZWUear01VKqgVo2z5TcqteiWczL1ap5/2g0E+Zb1TIsGGgUomkmxLdiIx17prn22zGqyd12TN77zI5SwPwMLukMmAuYH/sVHXv3YfL3mANSaYqQmdHJjFLA/AxaOgPeAlae7aFZChgF8+kVMMwqrd2u4Z1goFGIVsAQq5SNdPQC5neHVJO7nZY7V1SPW8D8DC7pDJgLmB/7FR1792Hy95gDUmmKkJnRyYxSwPwMWjoD3gKmrdK6zyolYT69AoZZpXUTFgw0CtEKGGKVspG+mbU23LuJ0I0FNFNKCsXNtHWT3ZvJWr3UIr83a/KyJxaNyw+s8v4l4t0+CCKEd0M3c9eKRatZtJpF28eipbMYZQJbsXjjDU3jjTc0jzfe6COi30thcmsaO2LGqTwTjTZKmkblXprrF6lfavWS6T9m+o+Z/m2u/5iX+kX/sSj0i/5jof+oU1YK/Ueh/yj1b2WlXkqd1aX+llL/otK/qKq+1HZ5mFWOr0SCIhec2iqhdbhaHa5Wh6vV4Wp1uFodrlaHq9XhanW4Wh2uVoer1eFqdbhaHa5Wh6vV4Wp1uFodrlaHq9XhanW4Wh2uVoer7QtXSw/XOM+Qfm50vPRro5+nNDev0rzW+jUzf5OZv8nMe3LzN3lpXs3fqNDpV/M3hfkb80Tq8OlX8zfSvEdFUL2W5tktzXeW5reV+W1PGM3TToijDuRugBDdiGr8zu976k1OlnGHQQCDSzoDEcwAx36BYL+iY5ch2OkV4ZUcA8jM6GTGGAYBDFo6A9ZhUJOf7aFZuikKZg16USzmWZ2lSZGV60RkWZ006XqRLNd5s5LLukirXcMcwTCoKaBhUONcPHA3GGgUYg2DGv/u0Bkf6Rs9mm2q5WpTJtkyz5MsWzdJna6rJE1VzS7rOmvknUFSvDTBtmM2IjRiWBSipYnfZZ/xkb7pTerFSq7W62S+WGeJEM08qcvlQq8drFdSLlarzep40gSztRsZGjEsCtHSBLG12UibSRX16R3x+PLY7+ypFCid0bhzufC48tjP4JLOQAQzwLFfINiv6Ni7D5dfjw1IpSlCZkYnM4o89jNo6Qx45bG2uXfQLPKYgtmArhdVlq8Wybopq0SsCpnM13WRVIv1qih1HWyOxyVoMJu7cTm+lmCgUYhW0BCbm430zbp2sSjFvEmTrK7KRMgsT2qR5onIs3pZVovlopbHkyY1liYuZ80aMSwK0dLEb4HO+EjHXg3R+K001eRuK0102Y+rc/wMLukMmHWOH/sVHXv3YfIX1gGpNEXIzOhkRtE5fgYtnQGvzmnO9tAsOoeC+dQKmEyhHcHqbWHBQKMQqYApPt6snfGRvtnqudnky3WVJWtRVDeD/MVyuUwWShM187RSb18dT5pAO4LV20IjhkUhWpoAO4L5SL+a39l147Hnd2Tqd3xUCrjdk6gXgSMMLukMWHUPgv2Kjr37cPkL7YBUmiJkZnQyI+gehEFLZ8CpexSqsz20O7qHhlmDnmeZKKVokjJbStWr1VWykMsq2Syq</t>
  </si>
  <si>
    <t>VbrKalmWRzO/I1PI/lRvCwsGGoVoBQ2wP/lImzSpG7GRuSySxWo1T0RWyqRZiTJRRbFab6q8WImjOeJCppD9qd4WGjEsCtHSBLA/+UhHnt+Rqd/VU00uHezrMqqPhTC4pDNg1jl+7Fd07N2HyV9YB6TSFCEzo5MZRef4GbR0Brw6R57toVl0DgXz6RUw6ABk9bawYKBRiFbA/O7rjI/0CcphyO5UbwuNGBaFaGkC2J18pF/N7+yOEdVlNe78jt/VUyngdvWinrOEMLikM2DWPX7sV3Ts3YfLX2gHpNIUITOjkxlF9/gZtHQGvLqnPttDs+geCmYzDQ0dd3osBQ3a5aveFhYMNArRCprfjZ3xkb6xP+t00yyVKBK1EkqiWmfJfFmkSSHSVZWvN6ko0qNJkwyzPzP33lNLxLAoxEqTDLE/2Ujf2J9yvWrSukkWa6k00mJdq5RaFEm6yetynq8Wi7k8njTB7M/MvcHRdsEgFIVoaYLYn2ykY08DZn6HRzW5yy2py7LLflQ5DDC4pDMQwQxw7BcI9is69u7D5NdfA1JpipCZ0cmMIYcBBi2dAasczrTdmfXZnSTMp1fAMLszc18xeScYaBSiFTDE7mQjfXqjpgyzOzMRGjEsCtHSBLE72UhH1zl+h0c1uXSyj7usC2BwSWfArHP82K/o2LsPk7+wDkilKUJmRiczis7xM2jpDHh1jrY7d9AsOoeC+fQKGGZ3ZmVYMNAoRCtgiN3JRvoEp/0wuzNzO3+WiGFRiJYmiN3JRvoER03Q7k71ttCIYVGIliZ+62vGRzq6HPZbKKrJXRZKXdZd9uPKYT+DSzoDEcwAx36BYL+iY+8+TH79NSCVpgiZGZ3MKHLYz6ClM+CVw83ZHppFDlMwn1wByzF7M3dvdLwTDDQKsQpYjtibbKRPb9SUY/Zm7t7oaIkYFoVoaYLYm2yk9eq/ezeHd0Vd9Zf7nR3V9C6XpCrSbhRG1TsAg0s6A169A2C/omPvPlT+AjsglaYImRmdzBh6B2DQ0hmw6p1c25x5n81Jwnx6hQyzOXPnBse7wUCjEK2QITYnG+mbNJnP60WxaJKqLEQi0k2TzOVSvaR5tlwXclNl8njSBLM5ddcfGDEoCtHSBLE52UibNJGZ+uNKFEnR6JNNi7JM5s2qSfLFuliJLF2qPx1PmkCH2krdlGERw6IQLU38FtiMj3Ts6b/cb6WoJndbKXE3wQAMLukMRDADHPsFgv2Kjr37MPn114BUmiJkZnQyo8hhP4OWzoBXDpdne2gWOUzBfHoFDLM5c7fjZ7t3G4pCtAKG2JxspE9w1ITZnLnb8aNvG4qVJojNyUY6us7xOzuqyZ0uSRV52s/P4JLOgFnn+LFf0bF3HyZ/YR2QSlOEzIxOZhSd42fQ0hnw6hxtc+6gWXQOBfPJFbACszkLp+N3NxhoFGIVsAKxOdlIn960X4HZnIXT8bNGDIpCtDRBbE420iZNFlk9L8tmmUipPiDmxSJpFutlUotivVk3RboplseTJjmWJi5HxRoxLArR0sRvfc34SMeWw4XfQlFN7twpVvVfBDyGHAYYXNIZiGAGOPYLBPsVHXv3YfLrrwGpNEXIzOhkxpDDAIOWzoBVDhfF2R7aXTlMwnx6BQyzNwsRFgw0CtEKGGJvspE+wVETZm8WMjRiWBSipQlib7KRjq5z/I6OanKnO1LlXfbj6hw/g0s6A2ad48d+RcfefZj8hXVAKk0RMjM6mVF0jp9BS2fAq3O0vbmDZtE5FMynV8Awe7NwOn13g4FGIVoBQ+xNNtInKIcxe7NwOn22iGFRiJYmiL3JRjq6zvE7OqrJ3e7InZvZx9U5fgaXdAbMOseP/YqOvfsw+QvrgFSaImRmdDKj6Bw/g5bOgFfnaHtzB82icyiYT66ACczeFG6n704w0CjEKmACsTfZSJ+eHBaYvSncTp8lYlgUoqUJYm+ykY6tc4TftVNN7nbtot5FjjC4pDPg1TkA9is69u7D5C+sA1JpipCZ0cmMoXMABi2dAavOEXr35g7aXZ1Dwnx6BQzbvSncJp7lvmUsCtEKmN9tnfGRPr1lXAKzN4UIjhgUhWhpgtibbKRPcNSE2ZtChkYMi0K0NEHsTTbS0eWw39FRTe52R+Je3QowuKQzEMEMcOwXCPYrOvbuw+TXXwNSaYqQmdHJjCKH/QxaOgNeOaztzR00ixymYD69AobZm8Lt9Fmup8SiEK2AIfYmG+kTHDVh9qZwO32WiGFRiJYmiL3JRvrPd1e3ZrszrXXrRz3FTfgtHpUDLrukKvJuOMYVPn4Gl3QGzMLHj/2Kjr37dPkr7YBUmiJkZnQyowgfP4OWzoBX+Gi/cwfNInwomE+uoknM75TO+ynvBgONQqyKJhG/k430jT4uFvOsztKkyMp1IrKsTpp0vVDvzZuVXNZFWpXHkyaY3ymd91PaIoZFIVqaIH4nG+mb3qTQ84RNkdSpWCVClvNkni7WSbHI00YsVkW1aY4nTXIsTVwWi/3BgqIQLU38XtiMj/ReH++aPbo+ln6TReWAy2Spirg+OcDgks5ABDPAsV8g2K/o2LtPl1+QDUilKUJmRiczhj4GGLR0Bqz6WOr9nbJvfycJswZdl3W+rFZVsiiqNBHlepM0S7FIiqZIm00znxfr+v2jqWiYASpFWDDQKESraIgBykb6BPUxZoBKGRoxLArR0gQxQNlI36RJKpssrddJWS7Ve+eyTJqqlMmyycVaLNNFvTii0TZ2ZaIsgyMGRSFamvjNsRkf6dg+ufSbLKrJ3SZL/3Xuo8hhP4NLOgMRzADHfoFgv6Jj7z5Mfv01IJWmCJkZncwoctjPoKUz4JXD1dkemkUOUzCfXgHDDFDp9gIt97djUYhWwBADlI30CcrhBksTl8VijxgUhWhp4vfCZnykT898KjHzqXTvO7NEDItCrDQpEfOJjXRsOVz6PRXV5O49ZHduPB5VDgMMLukMRDADHPsFgv2Kjr37MPn114BUmiJkZnQyY8hhgEFLZ8Aqh8vsbA/trhwmYT69Aob5naXL+rMEA41CtAKG+J1spE9PDpfYZrvSve/MEjEsCtHSxG99zfhIn97gusS8plIERwyKQrQ0QbwmNtLR5bDfQlFNLp3s71yMPa4c9jO4pDMQwQxw7BcI9is69u7D5NdfA1JpipCZ0cmMIof9DFo6A145LM/20CxymIL59AoYZm+WZVgw0ChEK2CIvclG+gTlMLbZrnQ7KraIQVGIliZ+62vGR/oEB9eY11S6bRdLxLAoREsTxGtiIx1dDvstFNXkbgsl7pXQAINLOgMRzADHfoFgv6Jj7z5Mfv01IJWmCJkZncwoctjPoKUz4JXDem/dDppFDlMwa9DYAtIjKWAVZm9WbqfPcu0tFoVYBaxC7E020qcnhytsb13ldlQsEcOiEC1N/NbXjI/06Q2uK8xrqty2iy1iUBSipQniNbGRji2HK7+FoprcaaHUaZf9qHIYYHBJZyCCGeDYLxDsV3Ts3YfJr78GpNIUITOjkxlDDgMMWjoDVjlc6a10Vd9WOhLm0ytgmL1ZibBgoFGIVsAQe5ON9AnKYWwrXSWDIwZFIVqa+K2vGR/p05sdrjCvSbMLixgWhWhpgnhNbKSjy2G/haKa3Gmh1HFvDgcYXNIZiGAGOPYLBPsVHXv3YfLrrwGpNEXIzOhkRpHDfgYtnQGvHNZb6XbQLHKYgvn0Zocxe7NyOn13g4FGIVoBQ+xNNtInKIexrXSV01GxRQyLQrQ08VtfMz7Spze4rjGvqXbaLtaIQVGIlSY14jWxkTYnrxnq3TzohuJP18uvfemrX2GIxPT5o88pivk99SL0S6lfavXSpPpF/6LRv2j0Lxr1izJN9UuuX4R+KfWL/kWmf5HpX2T6F5n+RaZ/ketf5PoXudQv+u+KTL/o9xWVehH6LaLQL/pjolEvUn9C6k9I/YlSf6LUnyj1Jyr9iUp/otKfqPQnNI+y1p/QFMpGf0KjLxv1iUoDr9JCv5T6RX2i0nCrTP9W46ty/VOhf9KoKqF/EvonjaWS+qdS/6QRVJX+qdI/6X+3qvVPOmCV/tdqHaE61T/pf6PW/0at/41a/xu1/jfqoupLOfeZkPhdBVDi4NpRZ0urs6XV2dLqbGl1trQ6W1qdLa3OllZnS6uzpdXZ0upsaXW2tDpbWp0trc6WVmdLq7Ol1dnS6mxpdba0OltanS2tzpZWZ0urs6XV2dLqbGl1trQ6W1qdLa3OllZnS6uzpdXZ0upsaXW2tDpbWp0trc6WVmdLq7Ol1dnS6mxpdba0OltanS2tzpZWZ0urs6XV2dLqbGl1trQ6W1qdLa3OllZnS6uzpdXZ0upsaXW2tDpbWp0trc6WVmdLq7Ol1dnS6mxpdba0OltanS2tzpZWZ0urs6XV2dLqbGn7sqWlZ0tXpEPZAut0nSxKjiu2+lWY19K81vpVZYx+Nb9tzG8b89tG/1anjX7Nzaswr6V5Nb/NzG8z89vM/DYzv83Mb3Pz29z8VqWQfjV/r5JIv5r3qwZTr8K8UyWSfjXfoFJJvUrzWWk+K81nS/PZ0ny2NJ+tzGcr89nKfLYynzV8dVrpV/PZxnzWcNSp9cYblWGnk0u/luZVf7YyjHSCqVeDX6eYei3MzwazzjL9an42OHWiqdfS/Gyw6VzTr+Zng0enm3o10a4MhtrEVqecejX/bm3+3dr8u7X5d2vz7/Ylnm5JSubp1NsVOPXxuGeN1n57WKkelz2sW6Xv+RpjRghgcElnIIIZ4NgvEOxXdOwyBDtdQe21pJ/MjE5mjBkhgEFLZ8A6I1TrOzl30CzdFAWzBl0ts7qUaZHUjUgTsczzpBErmVTr1VwJ+rRZl7tn/BjGcNg24dp98KplKyQWhWhjOL+tP+MjHdvSqP32sGpy4WBfK4EQtYD5GVzSGTAXMD/2Kzr27sPk7zEHpNIUITOjkxmlgPkZtHQGvAVMnO2hWQoYBfPpFTBs6UYtw4KBRiFaAUOWbrCRjl7A/CsSVJOXTvZF7zM7SgHzM7ikM2AuYH7sV3Ts3YfJ32MOSKUpQmZGJzNKAfMzaOkMeAuYvgZ2B81SwCiYT6+AYTvTa/cChTvBQKMQrYD5V5LM+EhHL2D+FQmqyd0rEuJeVwQwuKQzYC5gfuxXdOzdh8nfYw5IpSlCZkYnM0oB8zNo6Qx4C1h9todmKWAUzKdXwLDVQnUTFgw0CtEKGLJaiI107ALW+BfBvKfe5GTf7zGPUcAABpd0BrwFDMB+RcfefZj8PeaAVJoiZGZ0MmMUMIBBS2fAWsCa9GwP7W4BI2E+uQLWYIchNM5zAe4GA41CrALWIIchsJGOXsD8vrVqcpcHXNdxb8gCGFzSGTAXMD/2Kzr27sPk7zEHpNIUITOjkxmlgPkZtHQGvAVML+Jo+hZxkDCfXgHDFnE07i3/lutdsChEK2DIIg420tELmN+3Vk0unOzjrkIEGFzSGTAXMD/2Kzr27sPk7zEHpNIUITOjkxmlgPkZtHQGvAVML+LYQbMUMArm0ytg2CKORoYFA41CtAKGLOJgIx29gPl9a9XkpZN93FsoAAaXdAbMBcyP/YqOvfsw+XvMAak0RcjM6GRGKWB+Bi2dAW8B04s4dtAsBYyC+fQKGLaIo3GvZ7AcoY5FIVoBQxZxsJGOXsD8vrVqcrcHHPfceIDBJZ0BcwHzY7+iY+8+TP4ec0AqTREyMzqZUQqYn0FLZ8BbwPQijqZvEQcJ8+kVMGwRR9OEBQONQrQChiziYCMduYCVqd+3fk+9ycW+uXOw35gFDGFwSWfAWsAQ7Fd07N2Hyd9jDkilKUJmRiczQgFDGLR0BpwFTKE620O7U8BomE+tgJUptIhDvS0sGGgUIhUwxcebtTM+0tELmN+3Vk3u9ICbqGezIgwu6QyYC5gf+xUde/dh8veYA1JpipCZ0cmMUsD8DFo6A94Clp/toVkKGAXz6RUwaBGHeltYMNAoRCtgwCIOPtLRC5jft1ZNLpzs895ndpQC5mdwSWfAXMD82K/o2LsPk7/HHJBKU4TMjE5mlALmZ9DSGfAWMHG2h2YpYBTMp1fAoEUc6m1hwUCjEK2AAYs4+EhHL2B+31o1eelkH/UkDoTBJZ0BcwHzY7+iY+8+TP4ec0AqTREyMzqZUQqYn0FLZ8BbwMqzPTRLAaNgPr0CBi3iUG8LCwYahWgFDFjEwUc6egHz+9aqyZ0ecBP1JA6EwSWdAXMB82O/omPvPkz+HnNAKk0RMjM6mVEKmJ9BS2fAW8Dqsz00SwGjYD69AgYt4lBvCwsGGoVoBQxYxMFHOnYBy/y+9XvqTU72UU/iQBhc0hnwFjAA+xUde/dh8veYA1JpipCZ0cmMUcAABi2dAWsBy/QijqxvEQcJ88kVsAxbxJG51zPQD6WwPXNe8gd47pBFHGykoxcwv2+tmtztAUc9iQNhcElnwFzA/Niv6Ni7D5O/xxyQSlOEzIxOZpQC5mfQ0hnwFjC9iCPrW8RBwnx6BQxbxJG51zPQD6WwPXNe8gd47pBFHGykoxcwv2+tmlw42Uc9iQNhcElnwFzA/Niv6Ni7D5O/xxyQSlOEzIxOZpQC5mfQ0hnwFjC9iGMHzVLAKJhPr4BhizgyGRYMNArRChiyiIONdPQC5vetVZOXTvZRT+JAGFzSGTAXMD/2Kzr27sPk7zEHpNIUITOjkxmlgPkZtHQGvAVML+LYQbMUMArm0ytg2CKOzL2egX4ohe2Z85I/wHOHLOJgI63+7w808ffj3sxcZn7/WjW9ywuuisiFzM/gks6AuZD5sV/RsXcfKn/POSCVpgiZGZ3MKIXMz6ClM+AtZHoxR9a3mIOEWYOeZ2Ip5LJIivlSJqLJ0qQuV3VSlCuxyjaLelFs3j+aQoYt5siasGCgUYhWyJDFHGykY4/Ecr9//Z56k4N93UQ9UgphcElnwFvAAOxXdOzdh8nfYw5IpSlCZkYnM0YBAxi0dAasBSzXiznyvsUcJMwnV8BybDFH7l7XYDldCYtCrAKWI4s52EjrkZhmXt8QV/9M3BFZ7vezVQq4vOFKxD1iCmBwSWfAXND82K/o2LsPl78HHZBKU4TMjE5mlILmZ9DSGfAWNL24I+9b3EHCrEHLWsoi3aySdLVWvVre5MliWamubVOvF6uyXi/nuyw7hoKGLe7IXescLMFAoxCtoCGLO9hImzQpN3VablZpssnTTSKWZZPUq6ZJluu1SMtiM09FdTxpIrA0EaERw6IQLU38xv+Mj3T0gbvfQFZNLh3smzSyzvEzuKQzYNY5fuxXdOzdh8lfWAek0hQhM6OTGUXn+Bm0dAa8Okee7aFZdA4F8+kVsBIrYGVYMNAoRCtgfuN/xkf6BOUw5rTnLtPZGjEsCtHSBHHa2UhH1zl+U1E1ucuga9K4J64CDC7pDJh1jh/7FR1792HyF9YBqTRFyMzoZEbROX4GLZ0Br87RDnve57CTMJ9eAcMc9txlNluCgUYhWgFDHHY20qcnh4sUSpPCZepZI4ZFIVaaFH73dcZHOrbOKfwunmpyl4vXpHmX/ag6B2BwSWfAq3MA7Fd07N2HyV9YB6TSFCEzo5MZQ+cADFo6A1adU2Rne2h3dQ4J8+kVsBwrYC4TzxIMNArRCpjfbZ3xkT49OVxg9mbhcvqsEcOiEC1NEHuTjXR0neN37VSTCyf7uOc3Awwu6QyYdY4f+xUde/dh8hfWAak0RcjM6GRG0Tl+Bi2dAa/O0XvXd9AsOoeC+fQKGLZ3vZBhwUCjEK2A+d3WGR/pE5TDmL1ZlKERw6IQLU0Qe5ONdHSd43ftVJO7Xbu4x3wDDC7pDJh1jh/7FR1792HyF9YBqTRFyMzoZEbROX4GLZ0Br86pzvbQLDqHgvn0CliNFTC3iWc58RqLQrQC5ndbZ3ykT1AOY/Zm4Xb6LBHDohAtTRB7k410bJ0j/K7de+pNTvZxT4MHGFzSGfDqHAD7FR1792HyF9YBqTRFyMzoZMbQOQCDls6AVecIvYFY9G0gJmE+uQImsA3Ewm3iWQ5Gx6IQq4AJv9s64yN9enJYYPamcDt9lohhUYiWJoi9yUY6us7xu3aqyd2uXdxLAwAGl3QGzDrHj/2Kjr37MPkL64BUmiJkZnQyo+gcP4OWzoBX5xRne2gWnUPBfHoFDNswLERYMNAoRCtgfrd1xkf6BOUwZm8KGRoxLArR0gSxN9lIR9c5ftdONXnpZB/3bgmAwSWdAbPO8WO/omPvPkz+wjoglaYImRmdzCg6x8+gpTPg1Tn6aO4dNIvOoWA+vQKGbRgWbhPPcs0CFoVoBczvts74SJ+gHMbsTeF2+iwRw6IQLU0Qe5ONdHSd43ftVJO7Xbu4J7cDDC7pDJh1jh/7FR1792HyF9YBqTRFyMzoZEbROX4GLZ0Br85pzvbQLDqHgvnkCpjENgxLt4lnOcQci0KsAib9buuMj/TpyWGJ2ZvS7fRZIoZFIVqaIPYmG+nYOkf6XTvV5G7XLu4B/wCDSzoDXp0DYL+iY+8+TP7COiCVpgiZGZ3MGDoHYNDSGbDqHKnPQ95Bu6tzSJhPr4BhG4al28SznHWPRSFaAfO7rTM+0icohzF7U4rQiGFRiJYmiL3JRjq6zvG7dqrJpYt9lnbZj6tz/Awu6QyYdY4f+xUde/dh8hfWAak0RcjM6GRG0Tl+Bi2dAa/O0ech76BZdA4F8+kVMGzDsCzDgoFGIVoB87utMz7SJyiHMXtTOp0+W8SwKERLE8TeZCMdXef4XTvV5E7XLot7HjLA4JLOgFnn+LFf0bF3HyZ/YR2QSlOEzIxOZhSd42fQ0hnw6hx9HrLsOw+ZhPn0Chi2YVg6Tby7wUCjEK2A+d3WGR/p05PDJWZvlk6nzxYxLAqx0qRE7E020rF1Tul37VSTO127LO+yH1XnAAwu6Qx4dQ6A/YqOvfsw+QvrgFSaImRmdDJj6ByAQUtnwKpzSn0ectl3HjIJ8+kVsBwrYE4T724w0ChEK2B+t3XGR/r05HCJ2Zul0+mzRQyLQrQ0QexNNtLRdY7ftVNNLpzs456HDDC4pDNg1jl+7Fd07N2HyV9YB6TSFCEzo5MZRef4GbR0Brw6R5+HvINm0TkUzKdXwLANw6UMCwYahWgFzO+2zvhIn6AcxuzNsgyNGBaFaGmC2JtspKPrHL9rp5rc7drFPQ8ZYHBJZ8Csc/zYr+jYuw+Tv7AOSKUpQmZGJzOKzvEzaOkMeHWOPg95B82icyiYT6+AYRuGS7eJRz8a2PbMeckf4Lnzu60zPtInKIcxe7N0O330o4FjpQlib7KRjq1zKr9r9556k5N93POQAQaXdAa8OgfAfkXH3n2Y/IV1QCpNETIzOpkxdA7AoKUzYNU5lT4Pueo7D5mE+eR0ToVtGK7cJh79zFfbM+clf4Dnzu+2zvhImzRZNXJeyXSZVIvFIsmydZ3U6TpN0lSmsqzrrJH58aQJZm9WbqfPEjEsCtHSBLE32UhH1zl+1041udu1i3seMsDgks6AWef4sV/RsXcfJn9hHZBKU4TMjE5mFJ3jZ9DSGfDqHH0ectV3HjIJ8+npHGzDcCXCgoFGIVoB87utMz7SpzefU2H2ZiVDI4ZFIVqaIPYmG+noOsfv2qkmL53s456HDDC4pDNg1jl+7Fd07N2HyV9YB6TSFCEzo5MZRef4GbR0Brw6R5+HvINm0TkUzKdXwLANw9X/r7pzaZLcWK70Xxm7K5kVYYZHBB6zlZlmdWdReS/xELVI5EOiDS9bRlKjGZnpv08EstitQSHDDzzo8AwusppVqG7/DjzgHnGAQNjE428NvDXmSPg/YNzRbusoB51gO4zZm03Y6eNvDayVJoi9KQat3ufQrp075WHXTnc/ZICg5xMI9zl07AM/9vVgogtrRCqdEJiRD3NIn0MTTHwC2T7H74f8EdpGn8OJObkC1mIPDLdhE4+/NfDWmCPh48ddS7utoxx0eu1wi9mbbdjp428NrJUmiL0pBq3d57S0a+dOedi1090PGSDo+QSyfQ4Q+8CPfT2Y6MIakUonBGbkwxzR5wAEE59AtM9p/X7IH6F97nNYMadXwLAHhtuwicffGnhrzJHwf8C4o93WUQ46wXYYszdbs1cxTAW1NEHsTTFo9T6Hdu3cKbch+jJf0x/b59AEPZ9AuM+hYx/4sa8HE11YI1LphMCMfJhD+hyaYOITyPY5fj/kj9A2+hxOzOkVMOyB4bbeJwaqgloBo93WUQ46wXYYszfboNO3pRimglqaIPamGLR6n0O7du6UB127Unc/ZICg5xMI9zl07AM/9vVgogtrRCqdEJiRD3NIn0MTTHwC2T7H74fcPtsPmRVzegUMe2C4DZp4n8VAVVArYLTbOspBp9cOd5i92QWdvi3FMBW00qRD7E0xaO0+p6NdO3fKg65dWa7pD+1zAIKeTyDb5wCxD/zY14OJLqwRqXRCYEY+zBF9DkAw8QlE+5zO74fcPdsPmRVzegWsxApY0MT7LAaqgloBo93WUQ46vXa4w+zNLuj0bSmGqaCWJoi9KQat3ufQrp075SZIr7sfMkDQ8wmE+xw69oEf+3ow0YU1IpVOCMzIhzmkz6EJJj6BbJ/j90P+CG2jz+HEnF4Bwx4Y7uw+MVAV1AoY7baOctAJtsOYvdnVexXDVFBLE8TeFINW73No186d8rBrp7sfMkDQ8wmE+xw69oEf+3ow0YU1IpVOCMzIhzmkz6EJJj6BbJ/j90P+CG2jz+HEnF4Bwx4Y7sImHn9r4K0xR8L/AeOOdltHOegE22HM3uzCTh9/a2CtNEHsTTFo5T6nyWnX7nt3UJBedT9khKDnE4j2OUjsAz/29WCiC2tEKp0QmJEPc0CfgxBMfALJPsdF9fY1tE99Di/m1ApYk0MPDLvD9omBqqBUwBwPmbWjHHRy7XCTQ/amO2yvYpgKamkC2Jty0Op9Du3auVMedu1U90NGCHo+gXCfQ8c+8GNfDya6sEak0gmBGfkwh/Q5NMHEJ5Dtc6q3r6Ft9DmcmNMrYNADw+6wfWKgKqgVMNptHeWgE2yHIXvTHbZXMUwFtTQB7E05aPffP7lf9g3BP6r2O7R75059HVChMarPXSEEPZ9AuN+hYx/4sa8HFV1gI1LphMCMfJhD+h2aYOITyPY79dvX0Db6HU7M6fU70IPD7rB9YqAqqBUy2nUd5aCXNHEFrrrlV/dD286Zqa+X7HzrbllnzrO53e29uBSvkyaQzekO26sYpoJamgA2pxy0+roO7d65Ux5271Tf/4AQ9HwC4T6Hjn3gx74eTHRhjUilEwIz8mEO6XNogolPINvndG9fQ9voczgxJ1fACujBYXfYPjFQFbQKWEG7rqMcdHrtcIHZnEXY8eO/CkErTRCbUwzar+t48u4B7i8aqus7Be3muRQIuXmNUX0OCyHo+QSyfQ8Q+8CPfT246EIbkUonBGbkwxzR9wAEE59AtO8pyrevoX3ue1gx+6DPdZmf8+qeNfezv6oVRXa+32+Zsdfyfr7lF3uff3iZggY9SOwO2ycGqoJaQaNd2FEOekmTubvas6narDwXneuR2ns223OZtbVpr9fiei1t+zppgtmehdmrGKaCWpogtqcY9GMWVXZVWRZzdu2qS2ZMabK2zPPsVsxdNzdF3dyq10kTzPYs7F7FMBXU0gSxPcWgH7Moc22ay63K5qJtXUrZMjtXNzf36s7XYq7P19ZeXidNoKc63WF7FcNUUEsT2gob5aC1V4sL2lJxpzxkqXSl6lv0EIKeT2B2E+CxvyOxD/zY14OJbtMjUumEwIx8mENmTTTBxCeQnTU1b19D25g1cWJOr4BhdmcRfsBx64VykApqBQyxO8WgE2yHoac63WF7FcNUUEsT2gob5aDTm1yXmPdUhm2YDcUwFbTSpES8JzHoJU2a/F5erZmz82xtZqrZuGtQlWdne2/vrb01efdCaYJ5T2XYhtlQDFNBLU0Q70kMWnvWVNLL6+6Uh5aqu1L1nZwIQc8nMLsJ8NjfkdgHfuzrwUS36RGpdEJgRj7MEbMmgGDiE4jOmkrvNZXPvCZWzMl5TSXmNZXhB8k23juIqaBWwBCvSQw6wXYY85r8pX+fYpgKammCeE1i0OlNrkvMa/Kncp9imApqaYJ4TWLQ6S3VlZjXVIZsl03FMBXU0gTxmsSg1WdN9PK6O+XBpeoqX9MfO2uiCXo+gdlNgMf+jsQ+8GNfDya6TY9IpRMCM/JhDpk10QQTn0B21uS9pvKZ18SKOb0ChnlNZdB2+SwGqoJaAUO8JjHoBNthzGsqg7bLlmKYCmppgnhNYtDpTa4rzGuqgrbLlmKYClppUiFekxh0ekt1FeY1VUHbZUsxTAW1NEG8JjFo7VlTRS+vu1MeXKqudPetAQh6PoHZTYDH/o7EPvBjXw8muk2PSKUTAjPyYY6YNQEEE59AdNZUea+peuY1sWL2QWOO+asUMMxrqoK2y2cxUBXUChjiNYlBJ9gOY15TZfYqhqmgliaI1yQGnd7kusK8psruVQxTQS1NEK9JDDq9pboK85qqoO2ypRimglqaIF6TGLT6rIleXnenPLxUXa7pj5010QQ9n8DsJsBjf0diH/ixrwcT3aZHpNIJgRn5MIfMmmiCiU8gO2vyXlP1zGtixZxeAcO8pipsu3wSA1VBrYAhXpMYdILtMOY1VWHbZUMxTAW1NEG8JjHo9CbXBvOaTNh22VAMU0ErTQziNYlBp+c1GcxrMmHbZUMxTAW1NEG8JjFo7VmToZfX3SkPL1Xr7qEHEPR8ArObAI/9HYl94Me+Hkx0mx6RSicEZuTDHDFrAggmPoHorMl4r8k885pYMadXwDCvyYRtF/52cltjjoT/A8Yd4jWJQSfYDmNekzF7FcNUUEsTxGsSg05vcm0wr8nYvYphKqilCeI1iUGnt1RnMK/JhG0X/nZyWmmCeE1i0OqzJnp53Z3y8FK1WdMfO2uiCXo+gdlNgMf+jsQ+8GNfDya6TY9IpRMCM/JhDpk10QQTn0B21uS9JvPMa2LFnF4Bw7wmE7ZdPomBqqBWwBCvSQw6wXYY85pM2HbZUAxTQS1NEK9JDDq9ybXFvCYbtl02FMNU0EoTi3hNYtDp3RZuMa/Jhm2XDcUwFdTSBPGaxKC1Z02WXl53pzy8VG3X9IfOmgCCnk9gdhPgsb8jsQ/82NeDiW7TI1LphMCMfJgjZk0AwcQnEJ01We812WdeEyvm5Lwmi3lNNmy7fBIDVUGtgCFekxh0gu0w5jVZs1cxTAW1NEG8JjHo9CbXFvOarN2rGKaCWpogXpMYdHpLdRbzmmzYdtlQDFNBLU0Qr0kMWn3WRC+vu1MeXqqu1/THzppogp5PYHYT4LG/I7EP/NjXg4lu0yNS6YTAjHyYQ2ZNNMHEJ5CdNXmvyT7zmlgxp1fAMK/Jhm2XT2KgKqgVMMRrEoNOsB3GvCYbtl02FMNUUEsTxGsSg05vcl1jXlMdtl02FMNU0EqTGvGaxKDT85pqzGuqw7bLhmKYCmppgnhNYtDas6aaXl53pzy8VN2s6Q+dNQEEPZ/A7CbAY39HYh/4sa8HE92mR6TSCYEZ+TBHzJoAgolPIDprqr3XVD/zmlgxJ+c11ZjXVIdtl09ioCqoFTDEaxKDTrAdxrym2uxVDFNBLU0Qr0kMOr3JdY15TbXdqximglqaIF6TGHR6S3U15jXVYdtlQzFMBbU0QbwmMWj33z95cPc7/6g6e6KX2d2pDy1Z+6dsnzWMh8yeaIKeT2B2E+CxvyOxD/zY14OKbtcjUumEwIx8mENmTzTBxCeQnT15z6l+5jmxYk6v38E8pzpkv2yIgaqgVsgQz0kMOsHZE+Y51SH7ZVMxTAW1NEE8JzHoJU3y3HYmN9fMXt00vChu96zLjTv22p3NpbrVVfk6bXGDeU5NyH7ZVAxTQStNGsRzEoNOb/bUYJ5TE7JfNhXDVFBLE8RzEoPW9pwaepndnfLwknW7pj901gQQ9HwCs5sAj/0diX3gx74eTHSbHpFKJwRm5MMcMWsCCCY+geisqfGeU/PMc2LFnF4BwzynJmy/fBIDVUGtgCGekxh0gu0w5jk1Zq9imApqaYJ4TmLQ6U2uG8xzauxexTAV1NIE8ZzEoNNbqmswz6kJ2y8bimEqqKUJ4jmJQavPmujldXfKw49HdGv6Y2dNNEHPJzC7CfDY35HYB37s68FEt+kRqXRCYEY+zCGzJppg4hPIzpq819Q885pYMadXwDCvqQk/6vNJDFQFtQKGeE1i0Am2w5jX1IRsl03FMBXU0gTxmsSg05tct5jX1IYf9dlQDFNBK01axGsSg05vqa7FvKY2/KjPhmKYCmppgnhNYtDas6aWXl53pzy4VG3yNf2hsyaAoOcTmN0EeOzvSOwDP/b1YKLb9IhUOiEwIx/miFkTQDDxCURnTa33mtpnXhMr5vQKGOY1tUHb5bMYqApqBQzxmsSgE2yHMa+pNXsVw1RQSxPEaxKDTm9y3WJeU2v3KoapoJYmiNckBp3eUl2LeU1t0HbZUgxTQS1NEK9JDFp91kQvr7tTHlyqNsWa/thZE03Q8wnMbgI89nck9oEf+3ow0W16RCqdEJiRD3PIrIkmmPgEsrMm7zW1z7wmVszpFTDMa2qDtstnMVAV1AoY4jWJQSfYDmNeUxu0XbYUw1RQSxPEaxKDTm9y3WFeUxe0XbYUw1TQSpMO8ZrEoNNbquswr6kL2i5bimEqqKUJ4jWJQWvPmjp6ed2d8vBSdbmmP3TWBBD0fAKzmwCP/R2JfeDHvh5MdJsekUonBGbkwxwxawIIJj6B6Kyp815T98xrYsWcXgHDvKYubLt8EgNVQa2AIV6TGHSC7TDmNXVmr2KYCmppgnhNYtDpTa47zGvq7F7FMBXU0gTxmsSg01uq6zCvqQvbLhuKYSqopQniNYlBq8+a6OV1d8rDS9XVmv7YWRNN0PMJzG4CPPZ3JPaBH/t6MNFtekQqnRCYkQ9zyKyJJpj4BLKzJu81dc+8JlbM6RUwzGvqwrbLJzFQFdQKGOI1iUEn2A5jXlMXtl02FMNUUEsTxGsSg05uct3mkNfkDturGKaCUpo4HjpN5KCTW6prc8hrcoftVQxTQS1NAK9JDlp51tTm9PK6O+XhpWrVnccRgp5PYHYT4LG/I7EP/NjXg4lu0yNS6YTAjHyYA2ZNCMHEJ5CcNbmo3r6G9mnWxIs5vQIGeU3usH1ioCqoFTDAa5KDTrAdhrwmd9hexTAV1NIE8JrkoJObXLc55DW5w/YqhqmgliaA1yQHndxSXZtDXpM7bK9imApqaQJ4TXLQ6rMmenndnfLwUrVd0x87a6IJej6B2U2Ax/6OxD7wY18PJrpNj0ilEwIz8mEOmTXRBBOfQHbW1Lx9DW1j1sSJOb0CBnlN7rB9YqAqqBUwwGuSg06wHYa8JnfYXsUwFdTSBPCa5KDTm1wXmNdUhG2XDcUwFbTSpEC8JjHo9JbqCsxrKsK2y4ZimApqaYJ4TWLQ2rOmgl5ed6c8vFRdr+kPnTUBBD2fwOwmwGN/R2If+LGvBxPdpkek0gmBGfkwR8yaAIKJTyA6ayq811Q885pYMadXwDCvqQjbLp/EQFVQK2CI1yQGnWA7jHlNhdmrGKaCWpogXpMYdHqT6wLzmgq7VzFMBbU0QbwmMej0luoKzGsqwrbLhmKYCmppgnhNYtDqsyZ6ed2d8vBSdbOmP3bWRBP0fAKzmwCP/R2JfeDHvh5MdJsekUonBGbkwxwya6IJJj6B7KzJe03FM6+JFXN6BQzzmoqw7fJJDFQFtQKGeE1i0Am2w5jXVIRtlw3FMBXU0gTxmsSg05tcl5jXVIZtlw3FMBW00qREvCYx6PSW6krMayrDtsuGYpgKammCeE1i0NqzppJeXnenPLxU/ekdv4fOmgCCnk9gdhPgsb8jsQ/82NeDiW7TI1LphMCMfJgjZk0AwcQnEJ01ld5rKp95TayY0ytgmNdUhm2XjTeWYyqoFTDEaxKDTm/WVGJek7/071MMU0EtTRCvSQw6vTWYEvOa/KncpximglqaIF6TGPSSJq1LKHu/dllVFXVmbsU1a01zy86ms9e2KG/F+fY6aYJ5TWXYdtlQDFNBLU0Qr0kMWn3WRC+vu1MeXqr+9I7fY2dNNEHPJzC7CfDY35HYB37s68FEt+kRqXRCYEY+zCGzJppg4hPIzpq811Q+85pYMadXwDCvqQzbLhtvLMdUUCtgiNckBp1gO4x5TWXYdtlQDFNBLU0Qr0kMOr3JdYV5TVXYdtlQDFNBK00qxGsSg05vqa7CvKYqbLtsKIapoJYmiNckBq09a6ro5XV3yoNL1TZf0x86awIIej6B2U2Ax/6OxD7wY18PJrpNj0ilEwIz8mGOmDUBBBOfQHTWVHmvqXrmNbFiTq+AYV5TFbRdPouBqqBWwBCvSQw6wXYY85oqs1cxTAW1NEG8JjHo9CbXFeY1VXavYpgKammCeE1i0Okt1VWY11QFbZctxTAV1NIE8ZrEoNVnTfTyujvlwaVq++kdv8fOmmiCnk9gdhPgsb8jsQ/82NeDiW7TI1LphMCMfJhDZk00wcQnkJ01ea+peuY1sWJOr4BhXlMVtF0+i4GqoFbAEK9JDDrBdhjzmqqg7bKlGKaCWpogXpMYdHqTa4N5TSZou2wphqmglSYG8ZrEoNNbqjOY12SCtsuWYpgKammCeE1i0O6/f1pS5VNVWUvx6+3y249ffhZQ4vTXP/+dQ6y+cx+t+7D+T9b/qfZ/qv2fGv+nxv+pLf2H9R+d++j8/3a1/3D/2+WV/3D/2xWF//B/KotnqoaWwJsd21BD2uBdtBdk8oJMXpDJCzJ5QSYvyOQFmbwgkxdk8oJMXpDJCzJ5QSYvyOQFmbwgkxdk8oJMXpDpmSATX5B1Rw4JAjflXg/XeztB/GfrP+3yZ7v8uV7+XC9/bpY/N8ufnTD+0y6fnf/slu84cfyn/46Xx3/673iB/Ofy5ycS+X+fo5EXqfgYWO7LPwavuPTMmDXMvl5naW/AXWVD3kCjvAELQNDzCcxuAjz2dyT2gR+73RM7/4r9tXbRMCMf5oiFCoBg4hOILlSY6u1raBuXKU7MS894b/P6fs2ze5nfM3OpO//IfJddbjeT19X9nJsPrFfoGTHfzph9YqAqqPWMiG8nBr2kSXmxc5Wb1h1x911lkWfd2c5ZPl/cN1prqmZ+nTTBfDtj9yqGqaCWJohvJwb9uJpYd6TJu+yad2e/C4f7rfxWZ3luc1u3bdHZ8nXSBPPtTMjC2h5YkApqaYL4dmLQj2XPbs7rsq6z67UrM3PO26y753N2bS+OsW2K+tq9Tpo0WJqErIJNxTAV1NKE9nRGOWhte9fQ3oA75WFvoFzTHztrogl6PoHZTYDH/o7EPvBjXw8muk2PSKUTAjPyYQ6ZNdEEE59AdtbUvn0NbWPWxIl5WdyZi8Lmd5Pduou7is3uUnauiyZzrdBlPpe2qeb7Dy9TwDDfzoQtrE9ioCqoFTDEtxODTq8dtphvZ8MW1oZimApaaWIR304MOr3JtcV8Oxu2sDYUw1RQSxPEtxODftxTVLflpbk22Vw1eWZqv8XlxcxZ1VV5d+/O5+r2OncB2BJLk5C9sqkYpoJamtDPD41y0NqzJksvr7tTHn4OpVrTHzprAgh6PoHZTYDH/o7EPvBjXw8muk2PSKUTAjPyYY6YNQEEE59AdNZkvddkn3lNrJiT85os5jVZs08MVAW1AoZ4TWLQCbbDmNdk7V7FMBXU0gTxmsSgE5xcY16TrfcqhqmgliaI1yQGnZ7XZDGvyYZsl03FMBXU0gTxmsSg1WdN9PK6O+XhpWqzpj921kQT9HwCs5sAj/0diX3gx74eTHSbHpFKJwRm5MMcMmuiCSY+geysyXtN9pnXxIo5Oa/JYl6TDdsun8RAVVArYIjXJAadXjtcY15THbZdNhTDVNBKkxrxmsSg05tc15jXVIdtlw3FMBXU0gTxmsSg0/OaasxrqsO2y4ZimApqaYJ4TWLQ2rOmml5ed6c8vFT9/Am3I2ZNAEHPJzC7CfDY35HYB37s68FEt+kRqXRCYEY+zBGzJoBg4hOIzppq7zXVz7wmVszJeU015jXVZp8YqApqBQzxmsSgE2yHMa+ptnsVw1RQSxPEaxKDTnByjXlNdb1XMUwFtTRBvCYx6PSW6mrMa6rDtsuGYpgKammCeE1i0OqzJnp53Z3y8FJ1vaY/dtZEE/R8ArObAI/9HYl94Me+Hkx0mx6RSicEZuTDHDJrogkmPoHsrMl7TfUzr4kVc3oFDPOa6rDt8kkMVAW1AoZ4TWLQ6bXDDeY1NWHbZUMxTAWtNGkQr0kMOr3JdYN5TU3YdtlQDFNBLU0Qr0kMOj2vqcG8piZsu2wohqmgliaI1yQGrT1raujldXfKw0vVunvoAQQ9n8DsJsBjf0diH/ixrwcT3aZHpNIJgRn5MEfMmgCCiU8gOmtqvNfUPPOaWDGnV8Awr6kx+8RAVVArYIjXJAadYDuMeU2N3asYpoJamiBekxh0gpNrzGtq6r2KYSqopQniNYlBp7dU12BeUxO2XTYUw1RQSxPEaxKD/k+/2b8nf4D7DclVdyJv6OV2lwKhpevm82u2j51F0QQ9n8DsJsBjf0diH/ixrwcX3bZHpNIJgRn5MIfMomiCiU8gO4vy3lPzzHtixbz0PdBtW69S0DDvqQnZMBtioCqoFTTEexKDfjzPbW/XLm+7bL5Z64qf75Guc5Xl97Ktz+V1ns/2ZdKkxbynNmTDbCqGqaCVJi3iPYlBP64m53M7V3OXNXVlMpPfu+xsL+4jL4vLrbL3pnihNMG8pzZkw2wPLEgFtTRBvCcxaG1ToaUtFXfKw5ZKu6Y/tB0GCHo+gdlNgMf+jsQ+8GNfDya6/4pIpRMCM/JhjmiHAYKJTyDaDrfl29fQPrfDrJjT63MqrICFHZZPYqAqqBUw2gob5aDTmzW1mPfUmr2KYSqopQniPYlBq/c5tKXiTrkN0usu+wEEPZ9AuM+hYx/4sa8HE11YI1LphMCMfJhD+hyaYOITyPY59u1raBt9Difm9AoYZne29T4xUBXUChhid4pBL2liCzdvv5oqq7pbkZmqrrNzd+2ycr5VV1PkF/d/r5MmmN3Zhp2/DcUwFdTSBLE7xaATXPZrsTQJP83DXwHTShPa+hrloNXbYdpCcac8ZKF0db6mP7Ydpgl6PoHZTYDH/o7EPvBjXw8muv+KSKUTAjPyYQ5ph2mCiU8g2w53b19D22iHOTEn1+d0mL3ZBZ8y+ywGqoJWAesQe1MMOr1ZU4fZm13wKbMtxTAV1NIEsTfFoLX7nI52dNwpD7ojdbGmP7TPAQh6PoFsnwPEPvBjXw8murBGpNIJgRn5MEf0OQDBxCcQ7XM6b292z+xNVszpFTDM3uyCTt9nMVAV1AoYYm+KQafngneYvdmZvYphKqilCWJvikGnt+zXYY/WdXavYpgKamlCW1+jHLR6O0xbKO6UBy2UulzTH9sO0wQ9n8DsJsBjf0diH/ixrwcT3X9FpNIJgRn5MIe0wzTBxCeQbYfrt6+hbbTDnJjT63Mwe7MLOn2fxUBVUCtgiL0pBp3grAmzN7ug07elGKaCWpog9qYYtHqfQzs67pSH3RHdV8ADBD2fQLjPoWMf+LGvBxNdWCNS6YTAjHyYQ/ocmmDiE8j2Od7e/Ahto8/hxJxaAetyyN50h+0TA1VBqYA5HjJrRzno5NrhLofsTXfYXsUwFdTSBLA35aCTW/br8hJLk7CjsjWwIBXU0oS2vkY5aOV2uMtpC8Wd8rCFovpub4Sg5xOY3QR47O9I7AM/9vVgovuviFQ6ITAjH+aAdhghmPgEku2wi+rta2if2mFezOn1OZC96Q7bJwaqgloBA+xNOegEZ02QvekO26sYpoJamgD2phz073v9dR9n/wfdvf66nHZ4XAqE3JLGqt79hxD0fALhvoeOfeDHvh5cdKGNSKUTAjPyYQ7pe2iCiU8g2/fUb19D2+h7ODH7oItzdy0vdZG1ZeWuamVls7no2uzWNXlxna+NNbcfXqagQXanO2yfGKgKagUNsDvloJc0Mbe8bubcZudrfs2MbW3Wzbc5m6/3uavbvMov5eukCWR3usP2KoapoJYmgN0pB/2YRZX34lpc8qy4LPshX03W3tyv3u7Fre5MXbXl/DppAu0c6g7bqximglqa0FbYKAf9eLTOFpfZmmt2Nnd35bmZSza3lzazt1t3O5/Lti2Ll0mTAvOeiuAmmluKYSpopUmBeE9i0NqrxQVtqbhTHrZUPr2b+NBZE0DQ8wnMbgI89nck9oEf+3ow0W16RCqdEJiRD3PErAkgmPgEorOmonj7GtrnWRMr5vQKGGZ3FmHnb+NN65gKagUMsTvFoNObNRXQo3XusL2KYSqopQlthY1y0OnNmgrMeyrMXsUwFdTSBPGexKCXNCnL2d7u7nqT17X9/Z1U1+4lX0fWFZj35G8N2acYpoJamiDekxi0+qyJXl53pzy0VN3Vn95NfOysiSbo+QRmNwEe+zsS+8CPfT2Y6DY9IpVOCMzIhzlk1kQTTHwC2VmT95o+QtuYNXFiTs5rKjCvqQjZLhtioCqoFTDEaxKDTnDWhHlNRfgpsw3FMBXU0gTxmsSgE5w1YV5TEbJdNhXDVFBLE8RrEoNOb6muxLymMvzIz4ZimApaaVIiXpMYtPasqaSX190pDy9Vf3o38aGzJoCg5xOY3QR47O9I7AM/9vVgotv0iFQ6ITAjH+aIWRNAMPEJRGdNpfeaymdeEyvm9AoY5jWVYdtl403rmApqBQzxmsSg05s1lZjXVIZtlw3FMBXU0gTxmsSg05s1lZjX5DuEfYphKqilCeI1iUGn5zWVmNfkT+U+xTAV1NIE8ZrEoJfnnJbCs86DtRS/3i6//fjlZwElTn/98985xOY799G5j6rwH5X/sP7D/6DyPzD+B8b/wPgfmOaZWqGl7caWa7WetsYQM94de9DJg04edPKgkwedPOjkQScPOnnQyYNOHnR6BjrxQdcdNAQKN9Ge0/fKzXf+s/OfDtV/VsunXT6Xn1bLT83yU7P81Cw/fYLs/z4O8+JbPJj9F9VH+Up6bd5d5cLPgehuYQAQ9HwCs5sAj/0diX3gx273xM6/Yn6tHTTMyIc5ZKGAJpj4BLILBc3b19A2LlOcmB8LBc09v+ddVtTt7Av3Pevc5dM/pXw2l+pWV+Xlh5fp2TDfrAw/rrTxmDamglrPhvhmYtDqK920HeROedgO+vT67WMLGE3Q8wmECxgd+8CPfT2Y6CtmRCqdEJiRD3NIAaMJJj6BbAHr3r6GtlHAODEvM8l7e5vrtsxM05X+KnbJ2iIvf595XuuqO//wKgWswqzaKuxafhIDVUGrgFWIVSsGrV3AKtqdcqc87PQ8f2n8EQUMIOj5BLIFDIh94Me+Hkz0FTMilU4IzMiHOaKAAQQTn0C0gFXeqq2eWbWsmH3Q1bXuima++Db8/OozsAqzaquwa7nx+m9MBbUChli1YtDqBYx2IN0pDzqQTf50zB5SwGiCnk8gXMDo2Ad+7OvBRF8xI1LphMCMfJhDChhNMPEJZAuY3wW1erYLKivm9AoYdndAZfaJgaqgVsCQuwPEoNULGG16u1Nug/S621kCBD2fQLiA0bEP/NjXg4m+Ykak0gmBGfkwhxQwmmDiE8gWMPv2NbSNAsaJOb0CVmMFrN4nBqqCWgGjH4wd5aDVCxjtW7tTHvKAu6Z8OmYPKWA0Qc8nEC5gdOwDP/b1YKKvmBGpdEJgRj7MIQWMJpj4BLIFzN/EUT27iYMVc3oFDLuJowo+B/xZDFQFtQKG3MQhBq1ewGjf2p3yoAfcqL5XFCHo+QTCBYyOfeDHvh5M9BUzIpVOCMzIhzmkgNEEE59AtoD5mzg+QtsoYJyYfdDYrWgvUsAMdhOHCd7P8FkMVAWtAmaQmzjEoLULmKF9a3fKgx5wo3sbPUDQ8wlkCxgQ+8CPfT2Y6CtmRCqdEJiRD3NEAQMIJj6BaAEz/iYO8+wmDlbM6RWwEitgwfsZPouBqqBWwJCbOMSg1QsY7Vu7Ux72gHVfTgAQ9HwC4QJGxz7wY18PJvqKGZFKJwRm5MMcUsBogolPIFvA/E0c5tlNHKyYk1tCNNhNHMbsEwNVQa2AITdxiEGrFzDat3an3AbpdfeJBgh6PoFwAaNjH/ixrwcTfcWMSKUTAjPyYQ4pYDTBxCeQLWD+Jo6P0DYKGCdmH/T51t7re3XN2rm7+6vYnLX5fX7NzWcMdhOHqfeJgaqgVsCQmzjEoNULGO1bu1Me9oB1t+wECHo+gXABo2Mf+LGvBxN9xYxIpRMCM/JhDilgNMHEJ5AtYP4mDvPsJg5WzOkVMOwmDhO+n2FjIzFMBbUChtzEIQb92D1tma2vE2GtBbTDFkuKx/ZpNv9u7FrzTIGQD9xYfO0HwsAvPo8d0Vzs07PYJ37s62sOFDt82fnY5MzF7j6fBO+vPpzoffifdgM+PKP8bnvW+A+/A1/tE6z2m+/Vtf/wG/I1pf/we/E1rU+/4kn62fALhvGZG8S8O/38bnsOdPKgkwedPOjkQScPOnnQyYNOHnR6BjrxQY/J1WWbPUfqP5ft9+ole+tl4z1H6z+XDfkcr/9ctuJzxD7Dt5GXEcBg9tAf7aX6hnyWNk+/dwcFKXX3MwIIej6B2U2Ax/6OxD7wY7d7YudfMX9vRwCYkQ9zxDQAIJj4BKLTAOvvJLDP7iRgxeyDbuu2vDTXJpurJs9M7VfjL2bOqq7Ku3t3Ple39odXmQZY7E4CGzLVN8RAVdCaBljkTgIx6CVN5tx2Rd7esrq+3DJztnXWNbXNLl3pt/zP53ZuXidNsJ37bci83FQMU0EtTWiXeZSD1l7utLRb6U65CdD7XlC1z6EJej6BcJ9Dxz7wY18PJrqwRqTSCYEZ+TCH9Dk0wcQnkO1zzNvX0Db6HE7M6RUw7GUR1u4TA1VBrYDRLvMoB51gO4zZurbeqximglqaILauGLR6n0M7We6Uh10h3e09AYKeTyDc59CxD/zY14OJLqwRqXRCYEY+zCF9Dk0w8Qlk+xxv69pnti4r5vQKGGbr2rDDubHTJaaCWgFDbF0x6ATbYezF5DZkRm4qhqmglib0c9ujHPTi/rvf/riMq/tYNf088PfuoIAaTf18I8wj+h6AoOcTyPY9QOwDP/b14KILbUQqnRCYkQ9zRN8DEEx8AtG+p87fvob2ue9hxbxcpu5tXt+veXYv83tmLnXnHyjpssvtZvK6up9z8zoFrS6gglYHTb3PYqAqaBW0mnZfRznoJU0u9nbt8rbL5pu1mZn9i0Ovc5Xl97Ktz+V1ns/2ddIEszvroPO3pRimglqaIHanGLT2+k5Nu3julAefu2yV+xyaoOcTCPc5dOwDP/b1YKILa0QqnRCYkQ9zSJ9DE0x8Atk+xz84XT97cJoVc3oFDHtwujb7xEBVUCtgtPs6ykEn2A5jdmdt9yqGqaCWJojdKQbt13e+e9ymrLuuQ7t57tTXARWaWvdlCQBBzycQ7nfo2Ad+7OtBRRfYiFQ6ITAjH+aQfocmmPgEsv1O/fY1tI1+hxNzeoWswQpZyNzbEANVQa2Q0S7sKAedYFuM2Z518BXrW4phKqilCWJ7ikGrr+vQbp475UE3r1Xuc2iCnk8g3OfQsQ/82NeDiS6sEal0QmBGPswhfQ5NMPEJZPscvyX5R2gbfQ4n5uQKWINtSd4Ed+f+LAaqglYBa2jXdZSDTq8dbjCbswnugrylGKaCWpogNqcY9Me6jr+Kq67rNLSL50592MUr1yoc2u8ABD2fQLbfAWIf+LGvBxVdYCNS6YTAjHyYI/odgGDiE4j2O0359jW0z/0OK2Yf9Dxfbud71WXWmEtmmvaenevclb9ibq/FfL5WfueNVylk2APFTfDZ2s9ioCqoFTLafR3loB87T5XWzK4lys4XW2XmXHbZ+VpWmUu8+dbY+VKa+XXSBLM7G7NXMUwFtTRB7E4xaO11nYZ28dwptwH6rt2+TH53VJ9DE/R8AuE+h4594Me+Hkx0YY1IpRMCM/JhDulzaIKJTyDb5/h9oj9C2+hzODGnV8CwB4qbep8YqApqBYx2XUc56ATbYczmbEKO36ZimApqaYLYnGLQ6n0O7d65Ux58aLHVfaUuQNDzCYT7HDr2gR/7ejDRhTUilU4IzMiHOaTPoQkmPoFsn9O+fQ1to8/hxJxeAcMeKG7CZt7G22UxFdQKGO26jnLQ6bXDLWZztmHHb0MxTAWtNGkRm1MMWrvPaWn3zp3ysHun++ZlgKDnE8j2OUDsAz/29WCiC2tEKp0QmJEPc0SfAxBMfALRPqf1+yW3z/ZLZsWcXgErsQIWMvE2xEBVUCtgtNs6ykGn1w63mL3Zhp9Z3FAMU0EtTRB7Uwx62V9nQV/nwVoK6G0ZLCUer0Jp/StOWv+Kk86/FKXzL0Xpmu/GIs/z5bNaPuvls/OfRbl82uWz9Z9lsXya5XP53Wr53ap6pqsJ6NrU+PQeUgevfI+XprT+ZSitfxlK51+f0vnXpzhJpkWSaZFkWiSZFkmmRZJpkWRaJJkWSaZFkmmRZFokmZ5KMvElWddRSBK4lH68XqVdXpfSLq9L6ZZXrXTLq1Y6/6qVRZflS/X4Uj++dMuXonx8sY8v7fKlLB5fzOPL42+pHn/LE4mWVxExNFrq9sfg+kH5triWdsjcldYGKZ+/FOqQ6QVN0PMJzG4CPPZ3JPaBH7vdEzv/qv21ftEwIx/mkOkFTTDxCWSnF94u/ght4zLFidkHjd3k+yp9I2YXt/U+MVAV1PpGxC4Wg17SxLbWVvn9muXXm+ssy67M5kuTZ+29vc3Xur1dXuhpkRazi9uQc7qpGKaCWpogdrEYtPoyKu2QuVMedpuU+xyaoOcTCPc5dOwDP/b1YKILa0QqnRCYkQ9zSJ9DE0x8Atk+x9vF7TO7mBVzegUMs4vbsHPKv5ZvjTkS/g8Yd4hdLAadXjvcYXZxF3ZO+Z2hUpp0iF0sBq3d53S0Q+ZOedhtev7i5CP6HICg5xPI9jlA7AM/9vVgogtrRCqdEJiRD3NEnwMQTHwC0T6n83Zx98wuZsWcXgHD7OIu7Jx+EgNVQa2AIXaxGHR67XCH2cVd2DndUAxTQS1NELtYDFq9z6Ef8nSn3ATpmzX9sX0OTdDzCYT7HDr2gR/7ejDRhTUilU4IzMiHOaTPoQkmPoFsn+Nfr/sR2kafw4k5vQKG7Tfd2X1ioCqoFTDabR3loBNshzF7s6v3KoapoJYmiL0pBq3e59CunTvlIdfO3yOl2ufQBD2fQLjPoWMf+LGvBxNdWCNS6YTAjHyYQ/ocmmDiE8j2Of71uh+hbfQ5nJjTK2DYPtNd2MTbeFU6poJaAaPd1lEOOsF2GLM3u7DTt6EYpoJamiD2phi0cp/jb9gm8b/3RwX5n787/YBOB2LoIxhEex0o+iEi+vWQostrREKdIJwxAueAfgdimCIYJDseH9bbt+A+9TzMsFOrZg4T2nXaH7dPDlQHpXrmgcjkHQWxk+uPnRaQ4emP26sZpoNeqgCWpyC2fvNDe3n+tAfNvC5f8x/c/NAMfQSDdPNDRz9ERL8eVHSljUioE4QzRuAc0/zQDFMEg3DzU719C26r+eGEnWBFg7ag9sftkwPVQa+i0ZbsKIidYp8MuaD+uL2aYTropQrggwpi6zc/tMHnT3sd5Fd9FR3E0EcwSDc/dPRDRPTrQUVX2oiEOkE4YwTOMc0PzTBFMAg3P/Xbt+C2mh9O2AlWNOhBY3/cPjlQHfQqGu3TjoLYKfbJkDXqj9urGaaDXqoA5qggtn7zQ7t+/rQHbb+uXPMf3PzQDH0Eg3TzQ0c/RES/HlR0pY1IqBOEM0bgHNP80AxTBINw89O9fQtuq/nhhJ1eRSugp4/9cfvkQHVQq2gF7dmOgtgJ9skF6JAWQatwSzNMB71UgRxSMWz15qegbT9/2oO2X6f6EheIoY9gEG5+gOiHiOjXg4qutBEJdYJwxgicQ5ofgGGKYJBtfory7VtwG80PK2wfd15eq/ZeFNk854Wrfm2TnW1rsrkois7ND+uquv/wOhUNeiTZH7dPDlQHvYpGe7ajIHaKfTLokBZmr2aYDnqpAjmkYtj6zQ9t+/nTboP8qm92gRj6CAbp5oeOfoiIfj2o6EobkVAnCGeMwDmm+aEZpggG4ebHvn0Lbqv54YSdYEWDnlP2x+2TA9VBr6LRnu0oiJ3iyg/okBZhq3BDM0wHvVSBHFIxbP3mh7b9/GkP236q+zFDDH0Eg3TzQ0c/RES/HlR0pY1IqBOEM0bgHNP80AxTBINw89O+fQtuq/nhhJ1gRYMeXvbH7ZMD1UGvotGe7SiInWCfXIIOaRm2Cvl7FWulSgk5pGLY6s1PSdt+/rSHbT/VTZohhj6CQbj5AaIfIqJfDyq60kYk1AnCGSNwDml+AIYpgkG2+SmLt2/BbTQ/rLATrGglWNHCLiB/8+KtwUfi/xEDkPZsR0HsBPvkEnRIy7BVyN/AWC1VIIdUDFu/+aFtP3/aTZBfdedmiKGPYJBufujoh4jo14OKrrQRCXWCcMYInGOaH5phimAQbn7M27fgtpofTtgJVjTw+WU/QPbIgeqgV9Foz3YUxE6xTwYdUn/x2acZpoNeqkAOqRi2fvND237+tIdtP9XtnCGGPoJBuvmhox8iol8PKrrSRiTUCcIZI3COaX5ohimCQbj5ad6+BbfV/HDCTrCigc8vl2EXkL/N8dbgI/H/iAFIe7ajIHaKfTLokJZhq5C/1bFaqkAOqRi2evNT0bbf9/6oIL/yDs8AQx/BINz8ANEPEdGvBxVdaSMS6gThjBE4hzQ/AMMUwSDb/FTLDs/V0x2eWWGnV9Eq8PnlKuwC8rc63hp8JP4fMQBpz3YUxE6wT65Ah7QKW4X8rY7VUgVySMWw9Zsf2vbzpz1g+9V5nq/5D25+aIY+gkG6+aGjHyKiXw8qutJGJNQJwhkjcI5pfmiGKYJBuPlZdniunu7wzAo7wYoGPr9cmX1yoDroVTTasx0FsVPsk0GHtLJ7NcN00EsVyCEVw3b//dMjX8w6GdZq/Hq7/Pbjl58FxDj99c9/5yGb79ynKZZPs3zWy2frP22+fJbL5/JTu/y0Xn7aLr/V2eVz+Xu65fuuLxyLIs+Xz3L59L9bFP6nRbV8p1q+U9XL5/J9sxxvlp8ukRRLJIVpn56g+vkJsk2N30ALqYzXUy/ttEg7LdJOi7TTIu20SDst0k6LtNMi7bRIOy3STou00yLttEg7LdJOi7TTIu20SDst0k6LtNMi7bRIOy3STou00yLttEg7LdJOi7TTU2mnCGnXNR6SFi7zXtmlljff+S9O2+WLeXypH1/a5YvTd/lSPr48DrGPQ+rHIe3j153Ky5fH39k9fuaEdl+80suX8vFl+Vu82P5L9fhm9fhmVT++PH5mHr9nHoc8AiweAT5TfeHiyO51Lx6y+y//qDuvos1DX1FCLlxTKzvqAEMfwWB2M+DRv0PRDxHR2z3R88vTt1pN44wROMfMq2iGKYJBeF61OOrVU0edFbaP+369t5f83GalbcrM9dJt1p3PXXZruvZ+7e7tfL//8DrNMuioVyFreUMOVAe9Zhly1MWwl1QpL6axl8pvMnav3bGuxW7buc3q6mLckZemtfkLpQroqFcha3lTM0wHvVSBHHUx7CVVrnVzbs2lza5V6Y51HVnWlvac3Rt7v5+L+VbML7RaY8Bnjk3IudvUDNNBLVUM7bOOgtjq/oOhrTp/2gNWXe3fZPusJTikTwYY+ggGs5sBj/4din6IiH49qOimLCKhThDOGIFzSJ8MMEwRDLJ9slmeOTZPnzlmhZ1gRQMddROwlrfkQHXQq2iQoy6GnWCfbMBnjk3YudvQDNNBL1Von3UUxPb+g0f/QXux0NCWnT/95rkOrglUvgMVYOgjGKSbIDr6ISL69eCiK25EQp0gnDEC55gmiGaYIhiEm6Dl2eOP4LaaIE7Yi8GRz64GzmV2M+aSmWvjquC5vGeXq63v+aW+3KtXaoJAZ93YfXKgOuhVNshZF8PWn9bTD9T6014/53eVvXw6eI+paDRDH8EgXdHo6IeI6NeDir58RiTUCcIZI3COqWg0wxTBIFzRlncnfwS3VdE4YSdY0cCdwU3ADdySA9VBr6LR3u0oiK1f0Wj7z5/2gP3n+JXfCQcw9BEM0hWNjn6IiH49qOjLZ0RCnSCcMQLnmIpGM0wRDMIVbdkZ3DzdGZwVdoIVDXTpTcCu3pID1UGvokEuvRi2ekWztPX8vT8qyK/8oi+AoY9gEK5oQPRDRPTrQUVfPiMS6gThjBE4h1Q0gGGKYJCtaHZ57t0+fe6dFXZ6Fc2Cz73bsBO98RojTAe1imbp+wZGQWz9ikZbz/60h61n5bc3AQx9BIN0RaOjHyKiXw8q+vIZkVAnCGeMwDmmotEMUwSDcEVb3tv9EdxWReOEnWBFA+8QseFbJTbeTYPpoFfRoDtExLD1KxptgvvTboL8yq/kARj6CAbpikZHP0REvx5U9OUzIqFOEM4YgXNMRaMZpggG4Yq23BnyEdxWReOEnWBFA+8MsXafHKgOehUNujNEDPvjnkdPrnvPo6XNcH/66+c62KZ5vsfOMZWNZugjGKQrGx39EBH9enDRl9GIhDpBOGMEzjGVjWaYIhiEK9tyh8hHcFuVjRO2j7uebXVryzq7XepbZs6XPGvdVTC7VvertbfrXF1f6G5+C94hYgO3SmzJgeqgV9mgO0TEsJdU6Zr73XaXS3buzpU/1lXB+pZnRVvkprD1zdXEF0oV8Fl6G3yofEszTAe9VKHvGxgFsR+PkxXXorjaLpvtvcvM7NOqM35ns7xwLVY5319pOzsLuvQ2YFdva4bpoJcqkEsvhv1Ilblp6i5vs3Nzu2bmdr9l58KnlTv4Ws3n6724v06q1OCz9HXwofJNzSAd1FKlpr3bURD7MQs/d9fyUhdZW1YumcrKZnPRtdmta/LiOl8ba24vlCqgU1qHtsre1AzTQS9VIKdUDPvR1rbnWzlXRXZr3LTdFNU5O7dtl5X19Wps0967a/tCqVKCqRJwZJ70d5AOeqlC+2ejIPajAN2McS1Mnp3zJa3uczZ3eZXdz8U1b429Veb8QqkCulV16GXC21diSAe9VIHcKjHsRwEqL/Z+tm1m7vacmcanVVHbrDNNV87X6/l67V4oVcBdmmuzVzNMB71UoT2MURD7setufbmY89xltsrrzJg5z+a8vGZNdTmX5noxtp5fKFVAx6C2ezXDdNBLFcgxEMN+rKuc7+fmfL246pQbN1u6t1lblFVWlZ0pTW1s27zQukoNvse23rkiieqglyr0+vEoiP24qlTtPa/mNstLY90VyNTZ+V7N7gp07UzV1PlcvdJVBVytrXcvW2I66KUKtForhq1+Z01NL0H60x5+Buj5q+0P8R8Bhj6CwexmwKN/h6IfIqJfDyra7IpIqBOEM0bg1Ltx9ibUXyCGKYJB1n+sl+f56qfP87HCTrCigU5BHVgy35ID1UGvokFOgRh2gn1yAzoFTfi5oQ3NMB3UUqWBnAIx7ARn3w3oFDThh4u2hhekg16qQE6BGHaCa3oN6BQ0gSXzbc0wHfRSBXIKxLATNJUa0Clowg94bGiG6aCXKpBTIIadoKnUgE5BY/ZqhumglyqQUyCGneANMA3oFDR2t2aQDnqpAjkFYthLqtzu7m+51nPm3w/nrkD1JTtfLm7eVOW3m/verf19bewlUgV0CprAkvm2ZpgOeqkCOQVi2AnegdmATkETWDJ/MrwgHfRSBXIKxLA/rirna1md79l9nt0VqCpLdwWamyy/VF17Kc2tquoXShXwvu5m54okqoNeqtDrx6MgdoJPizTgam2ze9kS00EvVaDVWjHsBJ8WacHV2nb/siWkg1qqtNBqrRi2ulXd0kuQ/rSHlyCV3yUMMPQRDGY3Ax79OxT9EBH9elDRvmhEQp0gnDECp96Nszeh/gIxTBEMslZ1u7wjrX36jjRW2Ok1Py3oFLThJfON119iOuhVNMgpEMNOsfkBnYI2vGS+oRmmg16qQE6BGPaSKm13KZt7ecuqm63dTN22WVcUl6y5z9ae8+Z6u5gXShXQKWjNXs0wHfRSBXIKxLATXNNrQaegtXs1w3TQSxXIKRDDTtApaEGnoA0vmW9ohumglyqQUyCGnaD/2IJOQRteMt8aXpAOeqkCOQVi2Ak+gN+CTkEbXjLf0AzTQS9VIKdADDvBe6Va0Clow0vmW7NGSAe9VIGcAjHsBO+V6kCnoAsvmW9diSEd1FKlg5wCMewEb9btwPu6u50rkqgOeqlCrx+PgtgJPgLQgau13e5lS0wHvVSBVmvFsBN8sKgDV2u7/cuWkA56qQKt1ophJ/i4Ygeu1nZmr2aYDnqpAq3WimH/52Mj8PoH7Y3AO3op0p9++1wH2zTFWodj724AGPoIBrObAY/+HYp+iIh+PbhoKz0ioU4QzhiBU+/G2ZtQf4EYpggG2bsbOvv2LbiNuxtYYfu471V3tl3ZZlVR3LOiuN2yrnP18FrUdXG+5PPcvZBj0IGOQRdYOt+SA9VBr7JBjoEYtq9sC/sD3c3gVCrcs7MdWP122MpviO/oFfw+gkG6kNHRDxHRr8cSfdX8o/JmjIj6mHpFKz9FMAjXq+btW3Bb9YoTts5Nw88uOmEfpXsq/DEXHdoL6iMYpC86dPRDRPR2T/R/+EWHG/UxFx1a+SmCQfiis+xW1T3drYoV9mtddIKOXJE/Ff6Yiw7tKvYRDNIXHTr6ISJ6uyf6P/yiw436mIsOrfwUwSB80enevgW3ddHhhP0x3frIeK3p1tcFxSKnTeDv/VHPUV1Tp/sWeIShj2CQvToh0Q8R0ds90bOvTl/XMxCcMQLniMsWwjBFMIhetlxYb9+C+3zZ4oWd3IJikWP3arjj9smB6qC1oOiAyOQdBbGV2ur/UtHoGxD8aS+f87virWuRIQx9BIN0RaOjHyKiXw8q+vIZkVAnCGeMwDmmotEMUwSDcEUr374Ft1XROGEnWNGw+4TccfvkQHXQq2jIfUJy2B83f/gTrzxXo2+C8affPNfBVfb66SA+prLRDH0Eg3Rlo6MfIqJfDy76MhqRUCcIZ4zAOaay0QxTBINwZTNv34LbqmycsH3c2KOlL1PZsCeL3XH75EB10Kts9J1LoyD2kirzfLmdXSnMrDGXzDTtPTvXuc1MMbfXYj5fK/s6u6AUOXafkDtur2aYDnqpgtwnJIed3kPoRY49WeyO26sZpoNeqtD3l4yC2Ok9hF7k2JPF7ri9mmE66KUKfVfAKIid3kPoRY49WeyO26sZpoNeqtBe7iiIvaRKfpub+XIv3XXHX4Hm6y1rb1WdVZfLbC5X27b5CxWgAnuy2B23VzNMB7VUKWj/bBTEXlKlMrO5XS+3zOb+ecG6qLP5Vt6z7mqaxj8wmHev8xC6+w9MlbBts6EZpoNeqkBulRh2evsVFEUJpkpgVfxJ0YZ00EsV2sMYBbEfqVJ19aUyVWby22VpfLO5tkV2ube39lzk99K/W+ZlUgV0DIrA0vkTzSAd9FIFcgzEsNPbr6AosCeL3XF7NcN00EsVev14FMReUqWZu9rmlStWfksdM7dtNjf32v1vfjmfz3Vdnm8vlCrgam1h92qG6aCXKtBqrRh2eltbFAW4WlvsXrbEdNBLFWi1Vgw7va0tigJcrS12L1tiOuilCrRaK4atfr9eQS9B+tMefMLHzYlW/Mfe1QAw9BEMZjcDHv07FP0QEf16UNEWekRCnSCcMQKn3o2zN6H+AjFMEQyydzUU/mm934PbuKuBFXaCFQ10CorAkvmWHKgOehUNcgrEsBPsk0vQKSiDm3FuaYbpoJYqJeQUiGEnOPsuQaegDG7GuaUZpoNeqkBOgRh2gmt6JegUlIEl8ydXYkgH</t>
  </si>
  <si>
    <t>vVSBnAIx7ASdghJ0CsrwTfYbmmE66KUK5BSIYSdoVZegU+Bnrfs0w3TQSxXIKRDDTtCqLkGnwJ/OfZphOuilCuQUiGEneK9UCToFZWDJfFszTAe9VIGcAjHsBO/ALEGnoAwsmW9rhumglyqQUyCGneB93SV4X3e5c0US1UEvVej141EQO8GnRUpwtbbcvWyJ6aCXKtBqrRh2gs+gVeBqbbV72RLTQS1VKmi1Vgw7wSdbK3C1ttq9bInpoJcq0GqtGPbHng3mB+09Gyp6KdKf/sBSpG2aZq3DsXc3AAx9BIPZzYBH/w5FP0REvx5ctJUekVAnCGeMwKl34+xNqL9ADFMEg+zdDdWyG9FHcBt3N7DCXnzIi3EXxLzI8rI7Z8a2xjVMtyaru/M1L+7X+Xx+pcoGOgZV+Cb7T3KgOuhVNsgxEMNWv1+vopfB/Wk3z/ldZdd9cwfC0EcwSFc0OvohIvr1oKIvnxEJdYJwxgicYyoazTBFMAhXtGUXoo/gtioaJ+xlXblqzkXb+Yn/NXfNujcuCve/XZuXbd021dx9DJWXqGigW1XZfXKgOuhVNMitEsPWr2i0BeNPex3kN08H7zEVjWboIxikKxod/RAR/XpQ0ZfPiIQ6QThjBM4xFY1mmCIYhCta/fYtuK2Kxgk7wYoGOqVV2DL8JAeqg15Fg5xSMWz9ikbbf/60h+0/5bd6AAx9BIN0RaOjHyKiXw8q+vIZkVAnCGeMwDmmotEMUwSDcEVbnqmqnj5TxQrbx23bW3Np63tmmmZ2H3Pnrmb2nuVnW7ZzVd6b9vLD61Q00KWvwnb1xustMB30Khrk0othq1c0Q1vP3/ujgvzKe58DDH0Eg3BFA6IfIqJfDyr68hmRUCcIZ4zAOaSiAQxTBINsRTPLe6rM0/dUscJOz0cz4B0iJnyrxNa2MpAOahXNQHeIiGHrVzTaBPenPeAmO37lO0MAhj6CQbqi0dEPEdGvBxV9+YxIqBOEM0bgHFPRaIYpgkG4oi13hpind4awwk5v1dGAd4aY8EOVG7dIYDroVTTozhAxbP2KRpvg/rSbIH/7dPAeU9Fohj6CQbqi0dEPEdGvBxV9+YxIqBOEM0bgHFPRaIYpgkG4oi13hnwEt1XROGEnWNHAO0OM3ScHqoNeRYPuDBHD1q9otAnuT3sd5O+eDt5jKhrN0EcwSFc0OvohIvr1oKIvnxEJdYJwxgicYyoazTBFMAhXtOXOkI/gtioaJ+z0fDQD3hliwrdIfJID1UGvokF3hohh61c02gT3pz3oJpf508F7TEWjGfoIBumKRkc/RES/HlT05TMioU4QzhiBc0xFoxmmCAbhirbcGWKe3hnCCjvBORp4Z4jp9smB6qBX0aA7Q8Sw/ZPWjwZonQtrMX69XX778cvPAlqc/vrnv3OMtvjOf1bPNLDhF87hC0UQCX4d8uFPS/jT0/CniPDX1x8ofPgS5KP31xkX/vJlO/7lRxwAT9A9AHxC6T7Nb2nP+nt/VIizVe6eAIY+gkG4ewKiHyKit3ui51+wvl68AZwxAueQ7glgmCIYZLsnW7x9C27rmsUJ28dtbrfi7OeCpfV72ly7xpXPa5XdbJ7bc91cL/cXWg+wJdY92YCFvSUHqoNa92TpGw5GQWz19QBLe9b+tAc967J4OniPqWg0Qx/BIF3R6OiHiOjXg4q+fEYk1AnCGSNwjqloNMMUwSBc0aq3b8FtVTRO2D7ua1e1tZlt1rbmlpny4qeGbZvdznN9r+187qqPofISFQ3cptyafXKgOuhVNPqGg1EQ++t6QNetk2GtBjQPZYnx+4JA/RTfPsd3BR2//kAM+CXo96WA7cCniMAPWgTYDnz5ESfyZR3yI31+0Jn9P7tu1EEc5Q2OLO3R9hEMZjcDHv07FP0QEb3dEz37IvTsysON+pjOh1Z+imAQ7nwWb/8juK0rECfspZx9/Pen7/7LX/un//6nfyjcd/6/v+7xS9/9l7/n9+/8+tv//en2q8P/0/3Lz7/5r5cvP335xf/h/Ms/z/5v+4fyH6xpG9c6/Onn89/8P/CXH/92+/W//c/bv/+39y9/O//s/rVff/wP94Oi/O5P//bz9fbLTz/+7I/7+Yv74n7t/NOP//yzz0//1/7Ll19+/A/3b51/ckf8dLv/5n79f99++e3Hy/Kdizvs9ov73r//cv7Xv9z+j/ud3375t5v7W2aHePtliXX+8ttvX/72+JP/5slT/P4PfreBkC//uTbguz9dfzz/85ef/b/F+e0lYNZv/vLjP/8L81d/+/KvnF90v3n/8acF1H/1SeoO+PXLT+70+1y4/v3T3/WJcf7lt88H/J4LPhn+7W/z7Zd/+PKLS7NHAvk//f2Xq/9X/sft59svTmR33L/+8uW3R1X3R/305fK/bi79fv/2zcfyGFnumz/+/C/uivabD/7/Ac+Bjas=</t>
  </si>
  <si>
    <t>Квалификационная и контактная информация</t>
  </si>
  <si>
    <t>А</t>
  </si>
  <si>
    <t>Наличие авансирования</t>
  </si>
  <si>
    <t>да (%) /нет</t>
  </si>
  <si>
    <t>Б</t>
  </si>
  <si>
    <t>Готовность приступить к работе по уведомлению</t>
  </si>
  <si>
    <t>да /нет</t>
  </si>
  <si>
    <t>В</t>
  </si>
  <si>
    <t>Готовность предоставить банковскую гарантию (при наличии аванса)</t>
  </si>
  <si>
    <t>да(банк) /нет</t>
  </si>
  <si>
    <t>Г</t>
  </si>
  <si>
    <t>Срок исполнения предмета тендера</t>
  </si>
  <si>
    <t>мес.</t>
  </si>
  <si>
    <t>Д</t>
  </si>
  <si>
    <t>Гарантийный срок 5 лет</t>
  </si>
  <si>
    <t>E</t>
  </si>
  <si>
    <t>Информация о посещении объекта (были/не были), вопросы по результатам посещения</t>
  </si>
  <si>
    <t>были/не были
да/нет</t>
  </si>
  <si>
    <t>Ж</t>
  </si>
  <si>
    <t>Виды работ, планируемые к выполнению субподрядными организациями</t>
  </si>
  <si>
    <t>вид работ-наименование</t>
  </si>
  <si>
    <t>З</t>
  </si>
  <si>
    <t>Готовность подписать договор в редакции Заказчика</t>
  </si>
  <si>
    <t>да/нет</t>
  </si>
  <si>
    <t>И</t>
  </si>
  <si>
    <t>Наличие СРО</t>
  </si>
  <si>
    <t>да (сумма) /нет</t>
  </si>
  <si>
    <t>К</t>
  </si>
  <si>
    <t>Опыт работы с ГК ПИК (при наличии текущих проектов- указать % реализации)</t>
  </si>
  <si>
    <t>объект/ вид работ/% выполнения</t>
  </si>
  <si>
    <t>Л</t>
  </si>
  <si>
    <t>Опыт реализации подобных видов работ за последние 2-3 года (указать не более 5 ключевых объектов и их заказчиков)</t>
  </si>
  <si>
    <t>объект/заказчик/год</t>
  </si>
  <si>
    <t>М</t>
  </si>
  <si>
    <t>Численность работающих всего / численность, планируемая для выполнения предмета тендера</t>
  </si>
  <si>
    <t>кол-во/кол-во</t>
  </si>
  <si>
    <t>Н</t>
  </si>
  <si>
    <t>Дата регистрации компании</t>
  </si>
  <si>
    <t>дд/мм/гг</t>
  </si>
  <si>
    <t>О</t>
  </si>
  <si>
    <t>Оборот за последние 3 года (указать оборот (выручку) по данным бухгалтерской отчетности за 2014/2015/2016 год)</t>
  </si>
  <si>
    <t>год-сумма/год-сумма/год-сумма (руб.без НДС)</t>
  </si>
  <si>
    <t>2015-
2016-
2017-</t>
  </si>
  <si>
    <t>П</t>
  </si>
  <si>
    <t>Сайт компании</t>
  </si>
  <si>
    <t>ссылка</t>
  </si>
  <si>
    <t>Р</t>
  </si>
  <si>
    <t>Генеральный директор : Ф.И.О. полностью, тел., e-mail</t>
  </si>
  <si>
    <t>С</t>
  </si>
  <si>
    <t>Контактное лицо: Ф.И.О. полностью, тел., e-mail</t>
  </si>
  <si>
    <t>Т</t>
  </si>
  <si>
    <t>Примечание к ТКП претендента</t>
  </si>
  <si>
    <t xml:space="preserve">МФ-СТРОЙ </t>
  </si>
  <si>
    <t>ОСТАЛОСТЬ ЗАКРЫТЬ</t>
  </si>
  <si>
    <t>ЗАКРЫТО С НАЧАЛА ДОГОВОРА</t>
  </si>
  <si>
    <t>КС2 № 1</t>
  </si>
  <si>
    <t>КС2 № 2</t>
  </si>
  <si>
    <t>КС2 № 3</t>
  </si>
  <si>
    <t>КС2 № 4</t>
  </si>
  <si>
    <t>СУММА ВЫПОЛНЕНИЯ</t>
  </si>
  <si>
    <t>594.30</t>
  </si>
  <si>
    <t>8.05.</t>
  </si>
  <si>
    <t>4827.20</t>
  </si>
  <si>
    <t>25.70</t>
  </si>
  <si>
    <t>11214.30</t>
  </si>
  <si>
    <t>145.30</t>
  </si>
  <si>
    <t>357.00</t>
  </si>
  <si>
    <t>213.54</t>
  </si>
  <si>
    <t>953.76</t>
  </si>
  <si>
    <t>90.00</t>
  </si>
  <si>
    <t>455.65</t>
  </si>
  <si>
    <t>203.20</t>
  </si>
  <si>
    <t>25.90</t>
  </si>
  <si>
    <t>854.15</t>
  </si>
  <si>
    <t>1075.53</t>
  </si>
  <si>
    <t>54.32</t>
  </si>
  <si>
    <t>85.21</t>
  </si>
  <si>
    <t>37.90</t>
  </si>
  <si>
    <t>10794.83</t>
  </si>
  <si>
    <t>72.20</t>
  </si>
  <si>
    <t>1102.05</t>
  </si>
  <si>
    <t>4.65.</t>
  </si>
  <si>
    <t>16.74</t>
  </si>
  <si>
    <t>0.16</t>
  </si>
  <si>
    <t>6.10.</t>
  </si>
  <si>
    <t>20.10.</t>
  </si>
  <si>
    <t>2.60.</t>
  </si>
  <si>
    <t>322.40</t>
  </si>
  <si>
    <t>0.18</t>
  </si>
  <si>
    <t>8.09.</t>
  </si>
  <si>
    <t>54.79</t>
  </si>
  <si>
    <t>181.82</t>
  </si>
  <si>
    <t>29.79</t>
  </si>
  <si>
    <t>302.03</t>
  </si>
  <si>
    <t>151.95</t>
  </si>
  <si>
    <t>13.50</t>
  </si>
  <si>
    <t>352.35</t>
  </si>
  <si>
    <t>15.75</t>
  </si>
  <si>
    <t>259.21</t>
  </si>
  <si>
    <t>284.49</t>
  </si>
  <si>
    <t>3.49.</t>
  </si>
  <si>
    <t>90.33.</t>
  </si>
  <si>
    <t>31.20.</t>
  </si>
  <si>
    <t>207.10</t>
  </si>
  <si>
    <t>207.50</t>
  </si>
  <si>
    <t>4700.00</t>
  </si>
  <si>
    <t>536.17</t>
  </si>
  <si>
    <t>267.90</t>
  </si>
  <si>
    <t>КС2 № 5</t>
  </si>
  <si>
    <t>1345.2</t>
  </si>
  <si>
    <t>2 201.20</t>
  </si>
  <si>
    <t>338.30</t>
  </si>
  <si>
    <t>190.60</t>
  </si>
  <si>
    <t>129.40</t>
  </si>
  <si>
    <t>45.70</t>
  </si>
  <si>
    <t>91.86.</t>
  </si>
  <si>
    <t>394.02</t>
  </si>
  <si>
    <t>381.88</t>
  </si>
  <si>
    <t>210.00</t>
  </si>
  <si>
    <t>7.00</t>
  </si>
  <si>
    <t>3 648.56</t>
  </si>
  <si>
    <t>325.40</t>
  </si>
  <si>
    <t>291.22</t>
  </si>
  <si>
    <t>34.05</t>
  </si>
  <si>
    <t>197.66</t>
  </si>
  <si>
    <t>39.42</t>
  </si>
  <si>
    <t>37.70</t>
  </si>
  <si>
    <t>80.90</t>
  </si>
  <si>
    <t>40.70</t>
  </si>
  <si>
    <t>997.60</t>
  </si>
  <si>
    <t>455.10</t>
  </si>
  <si>
    <t>Сделал на лестницах</t>
  </si>
  <si>
    <t>Сделал</t>
  </si>
  <si>
    <t>сделал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</si>
</sst>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50" x14ac:knownFonts="1">
    <font>
      <sz val="11"/>
      <color rgb="FF000000"/>
      <name val="Calibri"/>
    </font>
    <font>
      <b/>
      <sz val="11"/>
      <color rgb="FFFFFFFF"/>
      <name val="Times New Roman"/>
      <family val="1"/>
      <charset val="204"/>
    </font>
    <font>
      <sz val="12"/>
      <color rgb="FF2F5487"/>
      <name val="Times New Roman"/>
      <family val="1"/>
      <charset val="204"/>
    </font>
    <font>
      <b/>
      <sz val="16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6"/>
      <color rgb="FF000000"/>
      <name val="Times New Roman"/>
      <family val="1"/>
      <charset val="204"/>
    </font>
    <font>
      <b/>
      <sz val="16"/>
      <color rgb="FFFFFFFF"/>
      <name val="Times New Roman"/>
      <family val="1"/>
      <charset val="204"/>
    </font>
    <font>
      <b/>
      <sz val="13"/>
      <color rgb="FF000000"/>
      <name val="Times New Roman"/>
      <family val="1"/>
      <charset val="204"/>
    </font>
    <font>
      <b/>
      <sz val="18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i/>
      <sz val="14"/>
      <color rgb="FF000000"/>
      <name val="Times New Roman"/>
      <family val="1"/>
      <charset val="204"/>
    </font>
    <font>
      <sz val="14"/>
      <color rgb="FF80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b/>
      <sz val="14"/>
      <color rgb="FF800000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sz val="12"/>
      <color rgb="FFFFFFFF"/>
      <name val="Times New Roman"/>
      <family val="1"/>
      <charset val="204"/>
    </font>
    <font>
      <sz val="15"/>
      <color rgb="FFFFFFFF"/>
      <name val="Times New Roman"/>
      <family val="1"/>
      <charset val="204"/>
    </font>
    <font>
      <sz val="12"/>
      <color rgb="FF1F2933"/>
      <name val="Times New Roman"/>
      <family val="1"/>
      <charset val="204"/>
    </font>
    <font>
      <sz val="15"/>
      <color rgb="FF1F2933"/>
      <name val="Times New Roman"/>
      <family val="1"/>
      <charset val="204"/>
    </font>
    <font>
      <sz val="12"/>
      <color theme="0" tint="-0.14999847407452621"/>
      <name val="Times New Roman"/>
      <family val="1"/>
      <charset val="204"/>
    </font>
    <font>
      <sz val="14"/>
      <color theme="0" tint="-0.14999847407452621"/>
      <name val="Times New Roman"/>
      <family val="1"/>
      <charset val="204"/>
    </font>
    <font>
      <i/>
      <sz val="14"/>
      <color theme="0" tint="-0.14999847407452621"/>
      <name val="Times New Roman"/>
      <family val="1"/>
      <charset val="204"/>
    </font>
    <font>
      <sz val="11"/>
      <color theme="0" tint="-0.14999847407452621"/>
      <name val="Calibri"/>
      <family val="2"/>
      <charset val="204"/>
    </font>
    <font>
      <b/>
      <sz val="14"/>
      <color theme="0" tint="-0.14999847407452621"/>
      <name val="Times New Roman"/>
      <family val="1"/>
      <charset val="204"/>
    </font>
    <font>
      <sz val="14"/>
      <name val="Times New Roman"/>
      <family val="1"/>
      <charset val="204"/>
    </font>
    <font>
      <b/>
      <sz val="16"/>
      <color rgb="FF000000"/>
      <name val="Times New Roman"/>
      <family val="1"/>
      <charset val="204"/>
    </font>
    <font>
      <b/>
      <sz val="20"/>
      <color rgb="FFFF0000"/>
      <name val="Times New Roman"/>
      <family val="1"/>
      <charset val="204"/>
    </font>
    <font>
      <b/>
      <sz val="20"/>
      <color rgb="FFFF0000"/>
      <name val="Calibri"/>
      <family val="2"/>
      <charset val="204"/>
    </font>
    <font>
      <b/>
      <sz val="16"/>
      <color rgb="FFFF0000"/>
      <name val="Times New Roman"/>
      <family val="1"/>
      <charset val="204"/>
    </font>
    <font>
      <sz val="16"/>
      <color rgb="FF000000"/>
      <name val="Times New Roman"/>
      <family val="1"/>
      <charset val="204"/>
    </font>
    <font>
      <sz val="16"/>
      <color rgb="FF000000"/>
      <name val="Calibri"/>
      <family val="2"/>
      <charset val="204"/>
    </font>
    <font>
      <sz val="16"/>
      <color theme="0" tint="-0.14999847407452621"/>
      <name val="Times New Roman"/>
      <family val="1"/>
      <charset val="204"/>
    </font>
    <font>
      <sz val="16"/>
      <color theme="0" tint="-0.14999847407452621"/>
      <name val="Calibri"/>
      <family val="2"/>
      <charset val="204"/>
    </font>
    <font>
      <b/>
      <sz val="18"/>
      <color rgb="FF00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8"/>
      <color rgb="FFFF0000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2"/>
      <color theme="0" tint="-0.14999847407452621"/>
      <name val="Times New Roman"/>
      <family val="1"/>
      <charset val="204"/>
    </font>
    <font>
      <b/>
      <i/>
      <sz val="14"/>
      <color theme="0" tint="-0.14999847407452621"/>
      <name val="Times New Roman"/>
      <family val="1"/>
      <charset val="204"/>
    </font>
    <font>
      <b/>
      <sz val="16"/>
      <color theme="0" tint="-0.14999847407452621"/>
      <name val="Times New Roman"/>
      <family val="1"/>
      <charset val="204"/>
    </font>
    <font>
      <b/>
      <sz val="22"/>
      <color rgb="FFFF0000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b/>
      <sz val="13"/>
      <color rgb="FFFF0000"/>
      <name val="Times New Roman"/>
      <family val="1"/>
      <charset val="204"/>
    </font>
    <font>
      <b/>
      <sz val="18"/>
      <name val="Times New Roman"/>
      <family val="1"/>
      <charset val="204"/>
    </font>
    <font>
      <sz val="18"/>
      <color rgb="FF000000"/>
      <name val="Times New Roman"/>
      <family val="1"/>
      <charset val="204"/>
    </font>
    <font>
      <sz val="18"/>
      <color rgb="FFFF0000"/>
      <name val="Times New Roman"/>
      <family val="1"/>
      <charset val="204"/>
    </font>
    <font>
      <b/>
      <sz val="20"/>
      <color rgb="FF0070C0"/>
      <name val="Times New Roman"/>
      <family val="1"/>
      <charset val="204"/>
    </font>
  </fonts>
  <fills count="36">
    <fill>
      <patternFill patternType="none"/>
    </fill>
    <fill>
      <patternFill patternType="gray125"/>
    </fill>
    <fill>
      <patternFill patternType="solid">
        <fgColor rgb="FF2F5487"/>
        <bgColor rgb="FF000000"/>
      </patternFill>
    </fill>
    <fill>
      <patternFill patternType="solid">
        <fgColor rgb="FFDBE6F1"/>
        <bgColor rgb="FF000000"/>
      </patternFill>
    </fill>
    <fill>
      <patternFill patternType="solid">
        <fgColor rgb="FFD7E2EF"/>
        <bgColor rgb="FF000000"/>
      </patternFill>
    </fill>
    <fill>
      <patternFill patternType="solid">
        <fgColor rgb="FFD9D9D8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FFF8D5"/>
        <bgColor rgb="FF000000"/>
      </patternFill>
    </fill>
    <fill>
      <patternFill patternType="solid">
        <fgColor rgb="FF5F6B73"/>
        <bgColor rgb="FF000000"/>
      </patternFill>
    </fill>
    <fill>
      <patternFill patternType="solid">
        <fgColor rgb="FF7A878F"/>
        <bgColor rgb="FF000000"/>
      </patternFill>
    </fill>
    <fill>
      <patternFill patternType="solid">
        <fgColor rgb="FFA3ADB5"/>
        <bgColor rgb="FF000000"/>
      </patternFill>
    </fill>
    <fill>
      <patternFill patternType="solid">
        <fgColor rgb="FFC9D1D6"/>
        <bgColor rgb="FF000000"/>
      </patternFill>
    </fill>
    <fill>
      <patternFill patternType="solid">
        <fgColor rgb="FF2F6F73"/>
        <bgColor rgb="FF000000"/>
      </patternFill>
    </fill>
    <fill>
      <patternFill patternType="solid">
        <fgColor rgb="FF4F8F93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CCCC"/>
        <bgColor rgb="FF000000"/>
      </patternFill>
    </fill>
    <fill>
      <patternFill patternType="solid">
        <fgColor rgb="FFFFCCCC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99FF99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CCFF33"/>
        <bgColor rgb="FF000000"/>
      </patternFill>
    </fill>
    <fill>
      <patternFill patternType="solid">
        <fgColor rgb="FF66FFFF"/>
        <bgColor rgb="FF000000"/>
      </patternFill>
    </fill>
    <fill>
      <patternFill patternType="solid">
        <fgColor rgb="FF66FFFF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CCFF"/>
        <bgColor rgb="FF000000"/>
      </patternFill>
    </fill>
    <fill>
      <patternFill patternType="solid">
        <fgColor theme="4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6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2" borderId="0" xfId="0" applyFill="1"/>
    <xf numFmtId="0" fontId="4" fillId="0" borderId="0" xfId="0" applyFont="1" applyAlignment="1">
      <alignment horizontal="left" vertical="center"/>
    </xf>
    <xf numFmtId="4" fontId="7" fillId="0" borderId="4" xfId="0" applyNumberFormat="1" applyFont="1" applyBorder="1" applyAlignment="1">
      <alignment horizontal="center" vertical="center"/>
    </xf>
    <xf numFmtId="0" fontId="0" fillId="5" borderId="2" xfId="0" applyFill="1" applyBorder="1"/>
    <xf numFmtId="4" fontId="7" fillId="5" borderId="4" xfId="0" applyNumberFormat="1" applyFont="1" applyFill="1" applyBorder="1" applyAlignment="1">
      <alignment horizontal="center" vertical="center"/>
    </xf>
    <xf numFmtId="4" fontId="4" fillId="0" borderId="0" xfId="0" applyNumberFormat="1" applyFont="1" applyAlignment="1">
      <alignment horizontal="left" vertical="center"/>
    </xf>
    <xf numFmtId="10" fontId="7" fillId="0" borderId="4" xfId="0" applyNumberFormat="1" applyFont="1" applyBorder="1" applyAlignment="1">
      <alignment horizontal="center" vertical="center"/>
    </xf>
    <xf numFmtId="10" fontId="7" fillId="5" borderId="4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6" borderId="4" xfId="0" applyFont="1" applyFill="1" applyBorder="1" applyAlignment="1">
      <alignment horizontal="left" vertical="center"/>
    </xf>
    <xf numFmtId="0" fontId="0" fillId="6" borderId="2" xfId="0" applyFill="1" applyBorder="1"/>
    <xf numFmtId="4" fontId="7" fillId="6" borderId="4" xfId="0" applyNumberFormat="1" applyFont="1" applyFill="1" applyBorder="1" applyAlignment="1">
      <alignment horizontal="center" vertical="center"/>
    </xf>
    <xf numFmtId="0" fontId="9" fillId="0" borderId="4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center" vertical="center" wrapText="1"/>
    </xf>
    <xf numFmtId="164" fontId="9" fillId="0" borderId="4" xfId="0" applyNumberFormat="1" applyFont="1" applyBorder="1" applyAlignment="1">
      <alignment horizontal="center" vertical="center" wrapText="1"/>
    </xf>
    <xf numFmtId="4" fontId="9" fillId="0" borderId="4" xfId="0" applyNumberFormat="1" applyFont="1" applyBorder="1" applyAlignment="1">
      <alignment horizontal="center" vertical="center" wrapText="1"/>
    </xf>
    <xf numFmtId="4" fontId="9" fillId="3" borderId="4" xfId="0" applyNumberFormat="1" applyFont="1" applyFill="1" applyBorder="1" applyAlignment="1">
      <alignment horizontal="center" vertical="center" wrapText="1"/>
    </xf>
    <xf numFmtId="4" fontId="9" fillId="3" borderId="4" xfId="0" applyNumberFormat="1" applyFont="1" applyFill="1" applyBorder="1" applyAlignment="1" applyProtection="1">
      <alignment horizontal="center" vertical="center" wrapText="1"/>
      <protection locked="0"/>
    </xf>
    <xf numFmtId="10" fontId="9" fillId="0" borderId="4" xfId="0" applyNumberFormat="1" applyFont="1" applyBorder="1" applyAlignment="1">
      <alignment horizontal="center" vertical="center" wrapText="1"/>
    </xf>
    <xf numFmtId="0" fontId="9" fillId="6" borderId="4" xfId="0" applyFont="1" applyFill="1" applyBorder="1" applyAlignment="1">
      <alignment horizontal="left" vertical="center" wrapText="1"/>
    </xf>
    <xf numFmtId="0" fontId="9" fillId="6" borderId="4" xfId="0" applyFont="1" applyFill="1" applyBorder="1" applyAlignment="1">
      <alignment horizontal="center" vertical="center" wrapText="1"/>
    </xf>
    <xf numFmtId="164" fontId="9" fillId="6" borderId="4" xfId="0" applyNumberFormat="1" applyFont="1" applyFill="1" applyBorder="1" applyAlignment="1">
      <alignment horizontal="center" vertical="center" wrapText="1"/>
    </xf>
    <xf numFmtId="4" fontId="9" fillId="6" borderId="4" xfId="0" applyNumberFormat="1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right" vertical="center" wrapText="1"/>
    </xf>
    <xf numFmtId="0" fontId="9" fillId="0" borderId="4" xfId="0" applyFont="1" applyBorder="1" applyAlignment="1">
      <alignment horizontal="center" vertical="center"/>
    </xf>
    <xf numFmtId="164" fontId="9" fillId="0" borderId="4" xfId="0" applyNumberFormat="1" applyFont="1" applyBorder="1" applyAlignment="1">
      <alignment horizontal="center" vertical="center"/>
    </xf>
    <xf numFmtId="164" fontId="11" fillId="0" borderId="4" xfId="0" applyNumberFormat="1" applyFont="1" applyBorder="1" applyAlignment="1">
      <alignment horizontal="center" vertical="center"/>
    </xf>
    <xf numFmtId="4" fontId="9" fillId="3" borderId="4" xfId="0" applyNumberFormat="1" applyFont="1" applyFill="1" applyBorder="1" applyAlignment="1">
      <alignment horizontal="center" vertical="center"/>
    </xf>
    <xf numFmtId="4" fontId="9" fillId="0" borderId="4" xfId="0" applyNumberFormat="1" applyFont="1" applyBorder="1" applyAlignment="1">
      <alignment horizontal="center" vertical="center"/>
    </xf>
    <xf numFmtId="4" fontId="9" fillId="3" borderId="4" xfId="0" applyNumberFormat="1" applyFont="1" applyFill="1" applyBorder="1" applyAlignment="1" applyProtection="1">
      <alignment horizontal="center" vertical="center"/>
      <protection locked="0"/>
    </xf>
    <xf numFmtId="10" fontId="9" fillId="0" borderId="4" xfId="0" applyNumberFormat="1" applyFont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164" fontId="9" fillId="6" borderId="4" xfId="0" applyNumberFormat="1" applyFont="1" applyFill="1" applyBorder="1" applyAlignment="1">
      <alignment horizontal="center" vertical="center"/>
    </xf>
    <xf numFmtId="164" fontId="11" fillId="6" borderId="4" xfId="0" applyNumberFormat="1" applyFont="1" applyFill="1" applyBorder="1" applyAlignment="1">
      <alignment horizontal="center" vertical="center"/>
    </xf>
    <xf numFmtId="4" fontId="9" fillId="6" borderId="4" xfId="0" applyNumberFormat="1" applyFont="1" applyFill="1" applyBorder="1" applyAlignment="1">
      <alignment horizontal="center" vertical="center"/>
    </xf>
    <xf numFmtId="0" fontId="0" fillId="6" borderId="3" xfId="0" applyFill="1" applyBorder="1"/>
    <xf numFmtId="0" fontId="10" fillId="0" borderId="4" xfId="0" applyFont="1" applyBorder="1" applyAlignment="1">
      <alignment horizontal="right" vertical="center" wrapText="1"/>
    </xf>
    <xf numFmtId="0" fontId="10" fillId="6" borderId="4" xfId="0" applyFont="1" applyFill="1" applyBorder="1" applyAlignment="1">
      <alignment horizontal="right" vertical="center" wrapText="1"/>
    </xf>
    <xf numFmtId="0" fontId="4" fillId="8" borderId="4" xfId="0" applyFont="1" applyFill="1" applyBorder="1" applyAlignment="1">
      <alignment horizontal="left" vertical="center"/>
    </xf>
    <xf numFmtId="0" fontId="9" fillId="8" borderId="4" xfId="0" applyFont="1" applyFill="1" applyBorder="1" applyAlignment="1">
      <alignment horizontal="left" vertical="center" wrapText="1"/>
    </xf>
    <xf numFmtId="0" fontId="9" fillId="8" borderId="4" xfId="0" applyFont="1" applyFill="1" applyBorder="1" applyAlignment="1">
      <alignment horizontal="center" vertical="center" wrapText="1"/>
    </xf>
    <xf numFmtId="164" fontId="9" fillId="8" borderId="4" xfId="0" applyNumberFormat="1" applyFont="1" applyFill="1" applyBorder="1" applyAlignment="1">
      <alignment horizontal="center" vertical="center" wrapText="1"/>
    </xf>
    <xf numFmtId="164" fontId="12" fillId="8" borderId="4" xfId="0" applyNumberFormat="1" applyFont="1" applyFill="1" applyBorder="1" applyAlignment="1">
      <alignment horizontal="center" vertical="center" wrapText="1"/>
    </xf>
    <xf numFmtId="4" fontId="9" fillId="8" borderId="4" xfId="0" applyNumberFormat="1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left" vertical="center"/>
    </xf>
    <xf numFmtId="0" fontId="9" fillId="9" borderId="4" xfId="0" applyFont="1" applyFill="1" applyBorder="1" applyAlignment="1">
      <alignment horizontal="left" vertical="center" wrapText="1"/>
    </xf>
    <xf numFmtId="0" fontId="9" fillId="9" borderId="4" xfId="0" applyFont="1" applyFill="1" applyBorder="1" applyAlignment="1">
      <alignment horizontal="center" vertical="center" wrapText="1"/>
    </xf>
    <xf numFmtId="164" fontId="9" fillId="9" borderId="4" xfId="0" applyNumberFormat="1" applyFont="1" applyFill="1" applyBorder="1" applyAlignment="1">
      <alignment horizontal="center" vertical="center" wrapText="1"/>
    </xf>
    <xf numFmtId="4" fontId="9" fillId="9" borderId="4" xfId="0" applyNumberFormat="1" applyFont="1" applyFill="1" applyBorder="1" applyAlignment="1">
      <alignment horizontal="center" vertical="center" wrapText="1"/>
    </xf>
    <xf numFmtId="0" fontId="10" fillId="8" borderId="4" xfId="0" applyFont="1" applyFill="1" applyBorder="1" applyAlignment="1">
      <alignment horizontal="right" vertical="center" wrapText="1"/>
    </xf>
    <xf numFmtId="0" fontId="9" fillId="8" borderId="4" xfId="0" applyFont="1" applyFill="1" applyBorder="1" applyAlignment="1">
      <alignment horizontal="center" vertical="center"/>
    </xf>
    <xf numFmtId="164" fontId="9" fillId="8" borderId="4" xfId="0" applyNumberFormat="1" applyFont="1" applyFill="1" applyBorder="1" applyAlignment="1">
      <alignment horizontal="center" vertical="center"/>
    </xf>
    <xf numFmtId="164" fontId="12" fillId="8" borderId="4" xfId="0" applyNumberFormat="1" applyFont="1" applyFill="1" applyBorder="1" applyAlignment="1">
      <alignment horizontal="center" vertical="center"/>
    </xf>
    <xf numFmtId="4" fontId="9" fillId="8" borderId="4" xfId="0" applyNumberFormat="1" applyFont="1" applyFill="1" applyBorder="1" applyAlignment="1">
      <alignment horizontal="center" vertical="center"/>
    </xf>
    <xf numFmtId="0" fontId="0" fillId="8" borderId="2" xfId="0" applyFill="1" applyBorder="1"/>
    <xf numFmtId="0" fontId="0" fillId="8" borderId="3" xfId="0" applyFill="1" applyBorder="1"/>
    <xf numFmtId="0" fontId="10" fillId="9" borderId="4" xfId="0" applyFont="1" applyFill="1" applyBorder="1" applyAlignment="1">
      <alignment horizontal="right" vertical="center" wrapText="1"/>
    </xf>
    <xf numFmtId="0" fontId="9" fillId="9" borderId="4" xfId="0" applyFont="1" applyFill="1" applyBorder="1" applyAlignment="1">
      <alignment horizontal="center" vertical="center"/>
    </xf>
    <xf numFmtId="164" fontId="9" fillId="9" borderId="4" xfId="0" applyNumberFormat="1" applyFont="1" applyFill="1" applyBorder="1" applyAlignment="1">
      <alignment horizontal="center" vertical="center"/>
    </xf>
    <xf numFmtId="4" fontId="9" fillId="9" borderId="4" xfId="0" applyNumberFormat="1" applyFont="1" applyFill="1" applyBorder="1" applyAlignment="1">
      <alignment horizontal="center" vertical="center"/>
    </xf>
    <xf numFmtId="0" fontId="0" fillId="9" borderId="2" xfId="0" applyFill="1" applyBorder="1"/>
    <xf numFmtId="0" fontId="0" fillId="9" borderId="3" xfId="0" applyFill="1" applyBorder="1"/>
    <xf numFmtId="164" fontId="13" fillId="8" borderId="4" xfId="0" applyNumberFormat="1" applyFont="1" applyFill="1" applyBorder="1" applyAlignment="1">
      <alignment horizontal="center" vertical="center"/>
    </xf>
    <xf numFmtId="164" fontId="11" fillId="9" borderId="4" xfId="0" applyNumberFormat="1" applyFont="1" applyFill="1" applyBorder="1" applyAlignment="1">
      <alignment horizontal="center" vertical="center"/>
    </xf>
    <xf numFmtId="164" fontId="14" fillId="0" borderId="4" xfId="0" applyNumberFormat="1" applyFont="1" applyBorder="1" applyAlignment="1">
      <alignment horizontal="center" vertical="center"/>
    </xf>
    <xf numFmtId="164" fontId="14" fillId="8" borderId="4" xfId="0" applyNumberFormat="1" applyFont="1" applyFill="1" applyBorder="1" applyAlignment="1">
      <alignment horizontal="center" vertical="center"/>
    </xf>
    <xf numFmtId="164" fontId="14" fillId="9" borderId="4" xfId="0" applyNumberFormat="1" applyFont="1" applyFill="1" applyBorder="1" applyAlignment="1">
      <alignment horizontal="center" vertical="center"/>
    </xf>
    <xf numFmtId="164" fontId="14" fillId="6" borderId="4" xfId="0" applyNumberFormat="1" applyFont="1" applyFill="1" applyBorder="1" applyAlignment="1">
      <alignment horizontal="center" vertical="center"/>
    </xf>
    <xf numFmtId="0" fontId="0" fillId="3" borderId="0" xfId="0" applyFill="1"/>
    <xf numFmtId="0" fontId="12" fillId="3" borderId="4" xfId="0" applyFont="1" applyFill="1" applyBorder="1" applyAlignment="1">
      <alignment horizontal="right" vertical="center"/>
    </xf>
    <xf numFmtId="4" fontId="12" fillId="3" borderId="4" xfId="0" applyNumberFormat="1" applyFont="1" applyFill="1" applyBorder="1" applyAlignment="1">
      <alignment horizontal="center" vertical="center"/>
    </xf>
    <xf numFmtId="10" fontId="12" fillId="3" borderId="4" xfId="0" applyNumberFormat="1" applyFont="1" applyFill="1" applyBorder="1" applyAlignment="1">
      <alignment horizontal="center" vertical="center"/>
    </xf>
    <xf numFmtId="0" fontId="15" fillId="10" borderId="4" xfId="0" applyFont="1" applyFill="1" applyBorder="1" applyAlignment="1">
      <alignment horizontal="left" vertical="center"/>
    </xf>
    <xf numFmtId="0" fontId="15" fillId="11" borderId="4" xfId="0" applyFont="1" applyFill="1" applyBorder="1" applyAlignment="1">
      <alignment horizontal="left" vertical="center"/>
    </xf>
    <xf numFmtId="0" fontId="17" fillId="12" borderId="4" xfId="0" applyFont="1" applyFill="1" applyBorder="1" applyAlignment="1">
      <alignment horizontal="left" vertical="center"/>
    </xf>
    <xf numFmtId="0" fontId="17" fillId="13" borderId="4" xfId="0" applyFont="1" applyFill="1" applyBorder="1" applyAlignment="1">
      <alignment horizontal="left" vertical="center"/>
    </xf>
    <xf numFmtId="0" fontId="15" fillId="14" borderId="4" xfId="0" applyFont="1" applyFill="1" applyBorder="1" applyAlignment="1">
      <alignment horizontal="left" vertical="center"/>
    </xf>
    <xf numFmtId="0" fontId="15" fillId="15" borderId="4" xfId="0" applyFont="1" applyFill="1" applyBorder="1" applyAlignment="1">
      <alignment horizontal="left" vertical="center"/>
    </xf>
    <xf numFmtId="0" fontId="4" fillId="0" borderId="4" xfId="0" applyFont="1" applyBorder="1" applyAlignment="1">
      <alignment horizontal="left" vertical="center" wrapText="1"/>
    </xf>
    <xf numFmtId="0" fontId="0" fillId="0" borderId="1" xfId="0" applyBorder="1"/>
    <xf numFmtId="0" fontId="0" fillId="0" borderId="2" xfId="0" applyBorder="1"/>
    <xf numFmtId="0" fontId="4" fillId="0" borderId="3" xfId="0" applyFont="1" applyBorder="1" applyAlignment="1">
      <alignment horizontal="center" vertical="center" wrapText="1"/>
    </xf>
    <xf numFmtId="4" fontId="9" fillId="0" borderId="3" xfId="0" applyNumberFormat="1" applyFont="1" applyBorder="1" applyAlignment="1">
      <alignment horizontal="center" vertical="center" wrapText="1"/>
    </xf>
    <xf numFmtId="0" fontId="4" fillId="0" borderId="19" xfId="0" applyFont="1" applyBorder="1" applyAlignment="1">
      <alignment horizontal="left" vertical="center"/>
    </xf>
    <xf numFmtId="0" fontId="0" fillId="3" borderId="21" xfId="0" applyFill="1" applyBorder="1"/>
    <xf numFmtId="0" fontId="0" fillId="3" borderId="22" xfId="0" applyFill="1" applyBorder="1"/>
    <xf numFmtId="0" fontId="12" fillId="3" borderId="23" xfId="0" applyFont="1" applyFill="1" applyBorder="1" applyAlignment="1">
      <alignment horizontal="right" vertical="center"/>
    </xf>
    <xf numFmtId="0" fontId="0" fillId="3" borderId="24" xfId="0" applyFill="1" applyBorder="1"/>
    <xf numFmtId="0" fontId="19" fillId="0" borderId="19" xfId="0" applyFont="1" applyBorder="1" applyAlignment="1">
      <alignment horizontal="left" vertical="center"/>
    </xf>
    <xf numFmtId="0" fontId="19" fillId="0" borderId="4" xfId="0" applyFont="1" applyBorder="1" applyAlignment="1">
      <alignment horizontal="left" vertical="center"/>
    </xf>
    <xf numFmtId="0" fontId="20" fillId="0" borderId="4" xfId="0" applyFont="1" applyBorder="1" applyAlignment="1">
      <alignment horizontal="left" vertical="center" wrapText="1"/>
    </xf>
    <xf numFmtId="0" fontId="20" fillId="0" borderId="4" xfId="0" applyFont="1" applyBorder="1" applyAlignment="1">
      <alignment horizontal="center" vertical="center" wrapText="1"/>
    </xf>
    <xf numFmtId="164" fontId="20" fillId="0" borderId="4" xfId="0" applyNumberFormat="1" applyFont="1" applyBorder="1" applyAlignment="1">
      <alignment horizontal="center" vertical="center" wrapText="1"/>
    </xf>
    <xf numFmtId="164" fontId="20" fillId="0" borderId="20" xfId="0" applyNumberFormat="1" applyFont="1" applyBorder="1" applyAlignment="1">
      <alignment horizontal="center" vertical="center" wrapText="1"/>
    </xf>
    <xf numFmtId="4" fontId="20" fillId="0" borderId="3" xfId="0" applyNumberFormat="1" applyFont="1" applyBorder="1" applyAlignment="1">
      <alignment horizontal="center" vertical="center" wrapText="1"/>
    </xf>
    <xf numFmtId="4" fontId="20" fillId="0" borderId="4" xfId="0" applyNumberFormat="1" applyFont="1" applyBorder="1" applyAlignment="1">
      <alignment horizontal="center" vertical="center" wrapText="1"/>
    </xf>
    <xf numFmtId="0" fontId="21" fillId="7" borderId="4" xfId="0" applyFont="1" applyFill="1" applyBorder="1" applyAlignment="1">
      <alignment horizontal="right" vertical="center" wrapText="1"/>
    </xf>
    <xf numFmtId="0" fontId="20" fillId="0" borderId="4" xfId="0" applyFont="1" applyBorder="1" applyAlignment="1">
      <alignment horizontal="center" vertical="center"/>
    </xf>
    <xf numFmtId="164" fontId="20" fillId="0" borderId="4" xfId="0" applyNumberFormat="1" applyFont="1" applyBorder="1" applyAlignment="1">
      <alignment horizontal="center" vertical="center"/>
    </xf>
    <xf numFmtId="164" fontId="20" fillId="0" borderId="20" xfId="0" applyNumberFormat="1" applyFont="1" applyBorder="1" applyAlignment="1">
      <alignment horizontal="center" vertical="center"/>
    </xf>
    <xf numFmtId="0" fontId="22" fillId="0" borderId="0" xfId="0" applyFont="1"/>
    <xf numFmtId="0" fontId="21" fillId="0" borderId="4" xfId="0" applyFont="1" applyBorder="1" applyAlignment="1">
      <alignment horizontal="right" vertical="center" wrapText="1"/>
    </xf>
    <xf numFmtId="0" fontId="19" fillId="16" borderId="19" xfId="0" applyFont="1" applyFill="1" applyBorder="1" applyAlignment="1">
      <alignment horizontal="left" vertical="center"/>
    </xf>
    <xf numFmtId="0" fontId="19" fillId="16" borderId="4" xfId="0" applyFont="1" applyFill="1" applyBorder="1" applyAlignment="1">
      <alignment horizontal="left" vertical="center"/>
    </xf>
    <xf numFmtId="0" fontId="20" fillId="16" borderId="4" xfId="0" applyFont="1" applyFill="1" applyBorder="1" applyAlignment="1">
      <alignment horizontal="left" vertical="center" wrapText="1"/>
    </xf>
    <xf numFmtId="0" fontId="21" fillId="17" borderId="4" xfId="0" applyFont="1" applyFill="1" applyBorder="1" applyAlignment="1">
      <alignment horizontal="right" vertical="center" wrapText="1"/>
    </xf>
    <xf numFmtId="0" fontId="21" fillId="16" borderId="4" xfId="0" applyFont="1" applyFill="1" applyBorder="1" applyAlignment="1">
      <alignment horizontal="right" vertical="center" wrapText="1"/>
    </xf>
    <xf numFmtId="0" fontId="20" fillId="16" borderId="4" xfId="0" applyFont="1" applyFill="1" applyBorder="1" applyAlignment="1">
      <alignment horizontal="center" vertical="center" wrapText="1"/>
    </xf>
    <xf numFmtId="164" fontId="20" fillId="16" borderId="4" xfId="0" applyNumberFormat="1" applyFont="1" applyFill="1" applyBorder="1" applyAlignment="1">
      <alignment horizontal="center" vertical="center" wrapText="1"/>
    </xf>
    <xf numFmtId="164" fontId="20" fillId="16" borderId="20" xfId="0" applyNumberFormat="1" applyFont="1" applyFill="1" applyBorder="1" applyAlignment="1">
      <alignment horizontal="center" vertical="center" wrapText="1"/>
    </xf>
    <xf numFmtId="4" fontId="20" fillId="16" borderId="3" xfId="0" applyNumberFormat="1" applyFont="1" applyFill="1" applyBorder="1" applyAlignment="1">
      <alignment horizontal="center" vertical="center" wrapText="1"/>
    </xf>
    <xf numFmtId="4" fontId="20" fillId="16" borderId="4" xfId="0" applyNumberFormat="1" applyFont="1" applyFill="1" applyBorder="1" applyAlignment="1">
      <alignment horizontal="center" vertical="center" wrapText="1"/>
    </xf>
    <xf numFmtId="0" fontId="20" fillId="16" borderId="4" xfId="0" applyFont="1" applyFill="1" applyBorder="1" applyAlignment="1">
      <alignment horizontal="center" vertical="center"/>
    </xf>
    <xf numFmtId="164" fontId="20" fillId="16" borderId="4" xfId="0" applyNumberFormat="1" applyFont="1" applyFill="1" applyBorder="1" applyAlignment="1">
      <alignment horizontal="center" vertical="center"/>
    </xf>
    <xf numFmtId="164" fontId="20" fillId="16" borderId="20" xfId="0" applyNumberFormat="1" applyFont="1" applyFill="1" applyBorder="1" applyAlignment="1">
      <alignment horizontal="center" vertical="center"/>
    </xf>
    <xf numFmtId="0" fontId="22" fillId="16" borderId="0" xfId="0" applyFont="1" applyFill="1"/>
    <xf numFmtId="164" fontId="23" fillId="16" borderId="4" xfId="0" applyNumberFormat="1" applyFont="1" applyFill="1" applyBorder="1" applyAlignment="1">
      <alignment horizontal="center" vertical="center"/>
    </xf>
    <xf numFmtId="4" fontId="9" fillId="18" borderId="4" xfId="0" applyNumberFormat="1" applyFont="1" applyFill="1" applyBorder="1" applyAlignment="1">
      <alignment horizontal="center" vertical="center" wrapText="1"/>
    </xf>
    <xf numFmtId="0" fontId="0" fillId="16" borderId="0" xfId="0" applyFill="1"/>
    <xf numFmtId="4" fontId="7" fillId="0" borderId="3" xfId="0" applyNumberFormat="1" applyFont="1" applyBorder="1" applyAlignment="1">
      <alignment horizontal="center" vertical="center"/>
    </xf>
    <xf numFmtId="4" fontId="9" fillId="0" borderId="3" xfId="0" applyNumberFormat="1" applyFont="1" applyBorder="1" applyAlignment="1">
      <alignment horizontal="center" vertical="center"/>
    </xf>
    <xf numFmtId="4" fontId="20" fillId="0" borderId="3" xfId="0" applyNumberFormat="1" applyFont="1" applyBorder="1" applyAlignment="1">
      <alignment horizontal="center" vertical="center"/>
    </xf>
    <xf numFmtId="4" fontId="20" fillId="16" borderId="3" xfId="0" applyNumberFormat="1" applyFont="1" applyFill="1" applyBorder="1" applyAlignment="1">
      <alignment horizontal="center" vertical="center"/>
    </xf>
    <xf numFmtId="0" fontId="26" fillId="0" borderId="4" xfId="0" applyFont="1" applyBorder="1" applyAlignment="1">
      <alignment horizontal="center" vertical="center" wrapText="1"/>
    </xf>
    <xf numFmtId="0" fontId="27" fillId="0" borderId="0" xfId="0" applyFont="1"/>
    <xf numFmtId="0" fontId="27" fillId="0" borderId="30" xfId="0" applyFont="1" applyBorder="1"/>
    <xf numFmtId="4" fontId="26" fillId="3" borderId="4" xfId="0" applyNumberFormat="1" applyFont="1" applyFill="1" applyBorder="1" applyAlignment="1">
      <alignment horizontal="center" vertical="center" wrapText="1"/>
    </xf>
    <xf numFmtId="4" fontId="26" fillId="0" borderId="20" xfId="0" applyNumberFormat="1" applyFont="1" applyBorder="1" applyAlignment="1">
      <alignment horizontal="center" vertical="center" wrapText="1"/>
    </xf>
    <xf numFmtId="4" fontId="26" fillId="17" borderId="4" xfId="0" applyNumberFormat="1" applyFont="1" applyFill="1" applyBorder="1" applyAlignment="1">
      <alignment horizontal="center" vertical="center" wrapText="1"/>
    </xf>
    <xf numFmtId="4" fontId="26" fillId="16" borderId="20" xfId="0" applyNumberFormat="1" applyFont="1" applyFill="1" applyBorder="1" applyAlignment="1">
      <alignment horizontal="center" vertical="center" wrapText="1"/>
    </xf>
    <xf numFmtId="0" fontId="27" fillId="16" borderId="0" xfId="0" applyFont="1" applyFill="1"/>
    <xf numFmtId="0" fontId="27" fillId="16" borderId="30" xfId="0" applyFont="1" applyFill="1" applyBorder="1"/>
    <xf numFmtId="0" fontId="27" fillId="3" borderId="22" xfId="0" applyFont="1" applyFill="1" applyBorder="1"/>
    <xf numFmtId="0" fontId="27" fillId="3" borderId="24" xfId="0" applyFont="1" applyFill="1" applyBorder="1"/>
    <xf numFmtId="0" fontId="16" fillId="11" borderId="1" xfId="0" applyFont="1" applyFill="1" applyBorder="1" applyAlignment="1">
      <alignment vertical="center"/>
    </xf>
    <xf numFmtId="0" fontId="16" fillId="11" borderId="2" xfId="0" applyFont="1" applyFill="1" applyBorder="1" applyAlignment="1">
      <alignment vertical="center"/>
    </xf>
    <xf numFmtId="0" fontId="18" fillId="12" borderId="1" xfId="0" applyFont="1" applyFill="1" applyBorder="1" applyAlignment="1">
      <alignment vertical="center"/>
    </xf>
    <xf numFmtId="0" fontId="18" fillId="12" borderId="2" xfId="0" applyFont="1" applyFill="1" applyBorder="1" applyAlignment="1">
      <alignment vertical="center"/>
    </xf>
    <xf numFmtId="0" fontId="18" fillId="13" borderId="1" xfId="0" applyFont="1" applyFill="1" applyBorder="1" applyAlignment="1">
      <alignment vertical="center"/>
    </xf>
    <xf numFmtId="0" fontId="18" fillId="13" borderId="2" xfId="0" applyFont="1" applyFill="1" applyBorder="1" applyAlignment="1">
      <alignment vertical="center"/>
    </xf>
    <xf numFmtId="0" fontId="16" fillId="14" borderId="1" xfId="0" applyFont="1" applyFill="1" applyBorder="1" applyAlignment="1">
      <alignment vertical="center"/>
    </xf>
    <xf numFmtId="0" fontId="16" fillId="14" borderId="2" xfId="0" applyFont="1" applyFill="1" applyBorder="1" applyAlignment="1">
      <alignment vertical="center"/>
    </xf>
    <xf numFmtId="0" fontId="16" fillId="15" borderId="1" xfId="0" applyFont="1" applyFill="1" applyBorder="1" applyAlignment="1">
      <alignment vertical="center"/>
    </xf>
    <xf numFmtId="0" fontId="16" fillId="15" borderId="2" xfId="0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center" vertical="center" wrapText="1"/>
    </xf>
    <xf numFmtId="164" fontId="11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0" fontId="28" fillId="11" borderId="34" xfId="0" applyFont="1" applyFill="1" applyBorder="1" applyAlignment="1">
      <alignment vertical="center"/>
    </xf>
    <xf numFmtId="0" fontId="28" fillId="12" borderId="34" xfId="0" applyFont="1" applyFill="1" applyBorder="1" applyAlignment="1">
      <alignment vertical="center"/>
    </xf>
    <xf numFmtId="0" fontId="28" fillId="13" borderId="34" xfId="0" applyFont="1" applyFill="1" applyBorder="1" applyAlignment="1">
      <alignment vertical="center"/>
    </xf>
    <xf numFmtId="0" fontId="28" fillId="14" borderId="34" xfId="0" applyFont="1" applyFill="1" applyBorder="1" applyAlignment="1">
      <alignment vertical="center"/>
    </xf>
    <xf numFmtId="0" fontId="28" fillId="15" borderId="34" xfId="0" applyFont="1" applyFill="1" applyBorder="1" applyAlignment="1">
      <alignment vertical="center"/>
    </xf>
    <xf numFmtId="164" fontId="28" fillId="0" borderId="34" xfId="0" applyNumberFormat="1" applyFont="1" applyBorder="1" applyAlignment="1">
      <alignment horizontal="center" vertical="center" wrapText="1"/>
    </xf>
    <xf numFmtId="164" fontId="28" fillId="0" borderId="34" xfId="0" applyNumberFormat="1" applyFont="1" applyBorder="1" applyAlignment="1">
      <alignment horizontal="center" vertical="center"/>
    </xf>
    <xf numFmtId="164" fontId="28" fillId="0" borderId="35" xfId="0" applyNumberFormat="1" applyFont="1" applyBorder="1" applyAlignment="1">
      <alignment horizontal="center" vertical="center"/>
    </xf>
    <xf numFmtId="164" fontId="28" fillId="0" borderId="20" xfId="0" applyNumberFormat="1" applyFont="1" applyBorder="1" applyAlignment="1">
      <alignment horizontal="center" vertical="center" wrapText="1"/>
    </xf>
    <xf numFmtId="164" fontId="28" fillId="0" borderId="20" xfId="0" applyNumberFormat="1" applyFont="1" applyBorder="1" applyAlignment="1">
      <alignment horizontal="center" vertical="center"/>
    </xf>
    <xf numFmtId="164" fontId="20" fillId="0" borderId="1" xfId="0" applyNumberFormat="1" applyFont="1" applyBorder="1" applyAlignment="1">
      <alignment horizontal="center" vertical="center" wrapText="1"/>
    </xf>
    <xf numFmtId="164" fontId="20" fillId="0" borderId="1" xfId="0" applyNumberFormat="1" applyFont="1" applyBorder="1" applyAlignment="1">
      <alignment horizontal="center" vertical="center"/>
    </xf>
    <xf numFmtId="164" fontId="20" fillId="16" borderId="1" xfId="0" applyNumberFormat="1" applyFont="1" applyFill="1" applyBorder="1" applyAlignment="1">
      <alignment horizontal="center" vertical="center" wrapText="1"/>
    </xf>
    <xf numFmtId="164" fontId="20" fillId="16" borderId="1" xfId="0" applyNumberFormat="1" applyFont="1" applyFill="1" applyBorder="1" applyAlignment="1">
      <alignment horizontal="center" vertical="center"/>
    </xf>
    <xf numFmtId="164" fontId="20" fillId="0" borderId="28" xfId="0" applyNumberFormat="1" applyFont="1" applyBorder="1" applyAlignment="1">
      <alignment horizontal="center" vertical="center"/>
    </xf>
    <xf numFmtId="164" fontId="28" fillId="16" borderId="34" xfId="0" applyNumberFormat="1" applyFont="1" applyFill="1" applyBorder="1" applyAlignment="1">
      <alignment horizontal="center" vertical="center" wrapText="1"/>
    </xf>
    <xf numFmtId="164" fontId="28" fillId="16" borderId="34" xfId="0" applyNumberFormat="1" applyFont="1" applyFill="1" applyBorder="1" applyAlignment="1">
      <alignment horizontal="center" vertical="center"/>
    </xf>
    <xf numFmtId="164" fontId="20" fillId="16" borderId="28" xfId="0" applyNumberFormat="1" applyFont="1" applyFill="1" applyBorder="1" applyAlignment="1">
      <alignment horizontal="center" vertical="center"/>
    </xf>
    <xf numFmtId="164" fontId="9" fillId="0" borderId="28" xfId="0" applyNumberFormat="1" applyFont="1" applyBorder="1" applyAlignment="1">
      <alignment horizontal="center" vertical="center"/>
    </xf>
    <xf numFmtId="0" fontId="0" fillId="16" borderId="36" xfId="0" applyFill="1" applyBorder="1"/>
    <xf numFmtId="4" fontId="9" fillId="16" borderId="34" xfId="0" applyNumberFormat="1" applyFont="1" applyFill="1" applyBorder="1" applyAlignment="1">
      <alignment horizontal="center" vertical="center" wrapText="1"/>
    </xf>
    <xf numFmtId="4" fontId="20" fillId="16" borderId="34" xfId="0" applyNumberFormat="1" applyFont="1" applyFill="1" applyBorder="1" applyAlignment="1">
      <alignment horizontal="center" vertical="center" wrapText="1"/>
    </xf>
    <xf numFmtId="0" fontId="0" fillId="17" borderId="37" xfId="0" applyFill="1" applyBorder="1"/>
    <xf numFmtId="0" fontId="22" fillId="16" borderId="36" xfId="0" applyFont="1" applyFill="1" applyBorder="1"/>
    <xf numFmtId="0" fontId="0" fillId="20" borderId="36" xfId="0" applyFill="1" applyBorder="1"/>
    <xf numFmtId="4" fontId="9" fillId="20" borderId="34" xfId="0" applyNumberFormat="1" applyFont="1" applyFill="1" applyBorder="1" applyAlignment="1">
      <alignment horizontal="center" vertical="center" wrapText="1"/>
    </xf>
    <xf numFmtId="4" fontId="9" fillId="19" borderId="34" xfId="0" applyNumberFormat="1" applyFont="1" applyFill="1" applyBorder="1" applyAlignment="1">
      <alignment horizontal="center" vertical="center"/>
    </xf>
    <xf numFmtId="4" fontId="20" fillId="20" borderId="34" xfId="0" applyNumberFormat="1" applyFont="1" applyFill="1" applyBorder="1" applyAlignment="1">
      <alignment horizontal="center" vertical="center" wrapText="1"/>
    </xf>
    <xf numFmtId="4" fontId="20" fillId="19" borderId="34" xfId="0" applyNumberFormat="1" applyFont="1" applyFill="1" applyBorder="1" applyAlignment="1">
      <alignment horizontal="center" vertical="center"/>
    </xf>
    <xf numFmtId="0" fontId="0" fillId="19" borderId="37" xfId="0" applyFill="1" applyBorder="1"/>
    <xf numFmtId="0" fontId="0" fillId="22" borderId="36" xfId="0" applyFill="1" applyBorder="1"/>
    <xf numFmtId="4" fontId="9" fillId="21" borderId="34" xfId="0" applyNumberFormat="1" applyFont="1" applyFill="1" applyBorder="1" applyAlignment="1">
      <alignment horizontal="center" vertical="center" wrapText="1"/>
    </xf>
    <xf numFmtId="4" fontId="20" fillId="21" borderId="34" xfId="0" applyNumberFormat="1" applyFont="1" applyFill="1" applyBorder="1" applyAlignment="1">
      <alignment horizontal="center" vertical="center" wrapText="1"/>
    </xf>
    <xf numFmtId="0" fontId="22" fillId="22" borderId="36" xfId="0" applyFont="1" applyFill="1" applyBorder="1"/>
    <xf numFmtId="0" fontId="0" fillId="21" borderId="37" xfId="0" applyFill="1" applyBorder="1"/>
    <xf numFmtId="4" fontId="7" fillId="16" borderId="34" xfId="0" applyNumberFormat="1" applyFont="1" applyFill="1" applyBorder="1" applyAlignment="1">
      <alignment horizontal="center" vertical="center"/>
    </xf>
    <xf numFmtId="4" fontId="9" fillId="16" borderId="34" xfId="0" applyNumberFormat="1" applyFont="1" applyFill="1" applyBorder="1" applyAlignment="1">
      <alignment horizontal="center" vertical="center"/>
    </xf>
    <xf numFmtId="4" fontId="20" fillId="16" borderId="34" xfId="0" applyNumberFormat="1" applyFont="1" applyFill="1" applyBorder="1" applyAlignment="1">
      <alignment horizontal="center" vertical="center"/>
    </xf>
    <xf numFmtId="4" fontId="12" fillId="17" borderId="35" xfId="0" applyNumberFormat="1" applyFont="1" applyFill="1" applyBorder="1" applyAlignment="1">
      <alignment horizontal="center" vertical="center"/>
    </xf>
    <xf numFmtId="4" fontId="25" fillId="16" borderId="34" xfId="0" applyNumberFormat="1" applyFont="1" applyFill="1" applyBorder="1" applyAlignment="1">
      <alignment horizontal="center" vertical="center"/>
    </xf>
    <xf numFmtId="4" fontId="29" fillId="16" borderId="34" xfId="0" applyNumberFormat="1" applyFont="1" applyFill="1" applyBorder="1" applyAlignment="1">
      <alignment horizontal="center" vertical="center" wrapText="1"/>
    </xf>
    <xf numFmtId="0" fontId="30" fillId="16" borderId="36" xfId="0" applyFont="1" applyFill="1" applyBorder="1"/>
    <xf numFmtId="4" fontId="31" fillId="16" borderId="34" xfId="0" applyNumberFormat="1" applyFont="1" applyFill="1" applyBorder="1" applyAlignment="1">
      <alignment horizontal="center" vertical="center" wrapText="1"/>
    </xf>
    <xf numFmtId="0" fontId="32" fillId="16" borderId="36" xfId="0" applyFont="1" applyFill="1" applyBorder="1"/>
    <xf numFmtId="4" fontId="25" fillId="17" borderId="35" xfId="0" applyNumberFormat="1" applyFont="1" applyFill="1" applyBorder="1" applyAlignment="1">
      <alignment horizontal="center" vertical="center"/>
    </xf>
    <xf numFmtId="4" fontId="9" fillId="16" borderId="36" xfId="0" applyNumberFormat="1" applyFont="1" applyFill="1" applyBorder="1" applyAlignment="1">
      <alignment horizontal="center" vertical="center"/>
    </xf>
    <xf numFmtId="4" fontId="20" fillId="16" borderId="36" xfId="0" applyNumberFormat="1" applyFont="1" applyFill="1" applyBorder="1" applyAlignment="1">
      <alignment horizontal="center" vertical="center"/>
    </xf>
    <xf numFmtId="4" fontId="7" fillId="16" borderId="39" xfId="0" applyNumberFormat="1" applyFont="1" applyFill="1" applyBorder="1" applyAlignment="1">
      <alignment horizontal="center" vertical="center"/>
    </xf>
    <xf numFmtId="4" fontId="25" fillId="16" borderId="39" xfId="0" applyNumberFormat="1" applyFont="1" applyFill="1" applyBorder="1" applyAlignment="1">
      <alignment horizontal="center" vertical="center"/>
    </xf>
    <xf numFmtId="4" fontId="7" fillId="0" borderId="40" xfId="0" applyNumberFormat="1" applyFont="1" applyBorder="1" applyAlignment="1">
      <alignment horizontal="center" vertical="center"/>
    </xf>
    <xf numFmtId="4" fontId="7" fillId="0" borderId="6" xfId="0" applyNumberFormat="1" applyFont="1" applyBorder="1" applyAlignment="1">
      <alignment horizontal="center" vertical="center"/>
    </xf>
    <xf numFmtId="0" fontId="27" fillId="5" borderId="41" xfId="0" applyFont="1" applyFill="1" applyBorder="1"/>
    <xf numFmtId="0" fontId="27" fillId="5" borderId="42" xfId="0" applyFont="1" applyFill="1" applyBorder="1"/>
    <xf numFmtId="4" fontId="7" fillId="5" borderId="43" xfId="0" applyNumberFormat="1" applyFont="1" applyFill="1" applyBorder="1" applyAlignment="1">
      <alignment horizontal="center" vertical="center"/>
    </xf>
    <xf numFmtId="4" fontId="7" fillId="5" borderId="23" xfId="0" applyNumberFormat="1" applyFont="1" applyFill="1" applyBorder="1" applyAlignment="1">
      <alignment horizontal="center" vertical="center"/>
    </xf>
    <xf numFmtId="4" fontId="7" fillId="5" borderId="44" xfId="0" applyNumberFormat="1" applyFont="1" applyFill="1" applyBorder="1" applyAlignment="1">
      <alignment horizontal="center" vertical="center"/>
    </xf>
    <xf numFmtId="4" fontId="7" fillId="16" borderId="25" xfId="0" applyNumberFormat="1" applyFont="1" applyFill="1" applyBorder="1" applyAlignment="1">
      <alignment horizontal="center" vertical="center"/>
    </xf>
    <xf numFmtId="0" fontId="27" fillId="0" borderId="48" xfId="0" applyFont="1" applyBorder="1"/>
    <xf numFmtId="0" fontId="27" fillId="0" borderId="50" xfId="0" applyFont="1" applyBorder="1"/>
    <xf numFmtId="4" fontId="7" fillId="0" borderId="51" xfId="0" applyNumberFormat="1" applyFont="1" applyBorder="1" applyAlignment="1">
      <alignment horizontal="center" vertical="center"/>
    </xf>
    <xf numFmtId="4" fontId="7" fillId="0" borderId="52" xfId="0" applyNumberFormat="1" applyFont="1" applyBorder="1" applyAlignment="1">
      <alignment horizontal="center" vertical="center"/>
    </xf>
    <xf numFmtId="4" fontId="7" fillId="0" borderId="53" xfId="0" applyNumberFormat="1" applyFont="1" applyBorder="1" applyAlignment="1">
      <alignment horizontal="center" vertical="center"/>
    </xf>
    <xf numFmtId="164" fontId="9" fillId="23" borderId="4" xfId="0" applyNumberFormat="1" applyFont="1" applyFill="1" applyBorder="1" applyAlignment="1">
      <alignment horizontal="center" vertical="center" wrapText="1"/>
    </xf>
    <xf numFmtId="164" fontId="9" fillId="23" borderId="1" xfId="0" applyNumberFormat="1" applyFont="1" applyFill="1" applyBorder="1" applyAlignment="1">
      <alignment horizontal="center" vertical="center" wrapText="1"/>
    </xf>
    <xf numFmtId="164" fontId="28" fillId="23" borderId="34" xfId="0" applyNumberFormat="1" applyFont="1" applyFill="1" applyBorder="1" applyAlignment="1">
      <alignment horizontal="center" vertical="center" wrapText="1"/>
    </xf>
    <xf numFmtId="4" fontId="26" fillId="24" borderId="4" xfId="0" applyNumberFormat="1" applyFont="1" applyFill="1" applyBorder="1" applyAlignment="1">
      <alignment horizontal="center" vertical="center" wrapText="1"/>
    </xf>
    <xf numFmtId="4" fontId="25" fillId="23" borderId="34" xfId="0" applyNumberFormat="1" applyFont="1" applyFill="1" applyBorder="1" applyAlignment="1">
      <alignment horizontal="center" vertical="center" wrapText="1"/>
    </xf>
    <xf numFmtId="4" fontId="25" fillId="24" borderId="34" xfId="0" applyNumberFormat="1" applyFont="1" applyFill="1" applyBorder="1" applyAlignment="1">
      <alignment horizontal="center" vertical="center" wrapText="1"/>
    </xf>
    <xf numFmtId="0" fontId="35" fillId="23" borderId="19" xfId="0" applyFont="1" applyFill="1" applyBorder="1" applyAlignment="1">
      <alignment horizontal="left" vertical="center"/>
    </xf>
    <xf numFmtId="0" fontId="35" fillId="23" borderId="4" xfId="0" applyFont="1" applyFill="1" applyBorder="1" applyAlignment="1">
      <alignment horizontal="left" vertical="center"/>
    </xf>
    <xf numFmtId="0" fontId="34" fillId="23" borderId="4" xfId="0" applyFont="1" applyFill="1" applyBorder="1" applyAlignment="1">
      <alignment horizontal="left" vertical="center" wrapText="1"/>
    </xf>
    <xf numFmtId="0" fontId="34" fillId="23" borderId="4" xfId="0" applyFont="1" applyFill="1" applyBorder="1" applyAlignment="1">
      <alignment horizontal="center" vertical="center" wrapText="1"/>
    </xf>
    <xf numFmtId="164" fontId="28" fillId="23" borderId="33" xfId="0" applyNumberFormat="1" applyFont="1" applyFill="1" applyBorder="1" applyAlignment="1">
      <alignment horizontal="center" vertical="center" wrapText="1"/>
    </xf>
    <xf numFmtId="4" fontId="7" fillId="26" borderId="25" xfId="0" applyNumberFormat="1" applyFont="1" applyFill="1" applyBorder="1" applyAlignment="1">
      <alignment horizontal="center" vertical="center"/>
    </xf>
    <xf numFmtId="4" fontId="7" fillId="26" borderId="39" xfId="0" applyNumberFormat="1" applyFont="1" applyFill="1" applyBorder="1" applyAlignment="1">
      <alignment horizontal="center" vertical="center"/>
    </xf>
    <xf numFmtId="4" fontId="7" fillId="26" borderId="34" xfId="0" applyNumberFormat="1" applyFont="1" applyFill="1" applyBorder="1" applyAlignment="1">
      <alignment horizontal="center" vertical="center"/>
    </xf>
    <xf numFmtId="4" fontId="9" fillId="26" borderId="34" xfId="0" applyNumberFormat="1" applyFont="1" applyFill="1" applyBorder="1" applyAlignment="1">
      <alignment horizontal="center" vertical="center" wrapText="1"/>
    </xf>
    <xf numFmtId="4" fontId="9" fillId="26" borderId="36" xfId="0" applyNumberFormat="1" applyFont="1" applyFill="1" applyBorder="1" applyAlignment="1">
      <alignment horizontal="center" vertical="center"/>
    </xf>
    <xf numFmtId="4" fontId="20" fillId="26" borderId="34" xfId="0" applyNumberFormat="1" applyFont="1" applyFill="1" applyBorder="1" applyAlignment="1">
      <alignment horizontal="center" vertical="center" wrapText="1"/>
    </xf>
    <xf numFmtId="4" fontId="20" fillId="26" borderId="36" xfId="0" applyNumberFormat="1" applyFont="1" applyFill="1" applyBorder="1" applyAlignment="1">
      <alignment horizontal="center" vertical="center"/>
    </xf>
    <xf numFmtId="4" fontId="25" fillId="26" borderId="34" xfId="0" applyNumberFormat="1" applyFont="1" applyFill="1" applyBorder="1" applyAlignment="1">
      <alignment horizontal="center" vertical="center" wrapText="1"/>
    </xf>
    <xf numFmtId="4" fontId="33" fillId="26" borderId="34" xfId="0" applyNumberFormat="1" applyFont="1" applyFill="1" applyBorder="1" applyAlignment="1">
      <alignment horizontal="center" vertical="center" wrapText="1"/>
    </xf>
    <xf numFmtId="4" fontId="12" fillId="25" borderId="35" xfId="0" applyNumberFormat="1" applyFont="1" applyFill="1" applyBorder="1" applyAlignment="1">
      <alignment horizontal="center" vertical="center"/>
    </xf>
    <xf numFmtId="0" fontId="8" fillId="5" borderId="8" xfId="0" applyFont="1" applyFill="1" applyBorder="1" applyAlignment="1">
      <alignment vertical="center"/>
    </xf>
    <xf numFmtId="0" fontId="8" fillId="5" borderId="9" xfId="0" applyFont="1" applyFill="1" applyBorder="1" applyAlignment="1">
      <alignment vertical="center"/>
    </xf>
    <xf numFmtId="4" fontId="12" fillId="3" borderId="54" xfId="0" applyNumberFormat="1" applyFont="1" applyFill="1" applyBorder="1" applyAlignment="1">
      <alignment horizontal="center" vertical="center"/>
    </xf>
    <xf numFmtId="4" fontId="12" fillId="3" borderId="5" xfId="0" applyNumberFormat="1" applyFont="1" applyFill="1" applyBorder="1" applyAlignment="1">
      <alignment horizontal="center" vertical="center"/>
    </xf>
    <xf numFmtId="4" fontId="8" fillId="5" borderId="25" xfId="0" applyNumberFormat="1" applyFont="1" applyFill="1" applyBorder="1" applyAlignment="1">
      <alignment horizontal="center" vertical="center"/>
    </xf>
    <xf numFmtId="4" fontId="36" fillId="5" borderId="25" xfId="0" applyNumberFormat="1" applyFont="1" applyFill="1" applyBorder="1" applyAlignment="1">
      <alignment horizontal="center" vertical="center"/>
    </xf>
    <xf numFmtId="0" fontId="38" fillId="23" borderId="4" xfId="0" applyFont="1" applyFill="1" applyBorder="1" applyAlignment="1">
      <alignment horizontal="left" vertical="center" wrapText="1"/>
    </xf>
    <xf numFmtId="0" fontId="38" fillId="23" borderId="4" xfId="0" applyFont="1" applyFill="1" applyBorder="1" applyAlignment="1">
      <alignment horizontal="center" vertical="center" wrapText="1"/>
    </xf>
    <xf numFmtId="4" fontId="39" fillId="23" borderId="34" xfId="0" applyNumberFormat="1" applyFont="1" applyFill="1" applyBorder="1" applyAlignment="1">
      <alignment horizontal="center" vertical="center" wrapText="1"/>
    </xf>
    <xf numFmtId="4" fontId="39" fillId="24" borderId="34" xfId="0" applyNumberFormat="1" applyFont="1" applyFill="1" applyBorder="1" applyAlignment="1">
      <alignment horizontal="center" vertical="center" wrapText="1"/>
    </xf>
    <xf numFmtId="4" fontId="28" fillId="23" borderId="34" xfId="0" applyNumberFormat="1" applyFont="1" applyFill="1" applyBorder="1" applyAlignment="1">
      <alignment horizontal="center" vertical="center" wrapText="1"/>
    </xf>
    <xf numFmtId="0" fontId="38" fillId="23" borderId="19" xfId="0" applyFont="1" applyFill="1" applyBorder="1" applyAlignment="1">
      <alignment horizontal="left" vertical="center"/>
    </xf>
    <xf numFmtId="0" fontId="38" fillId="23" borderId="4" xfId="0" applyFont="1" applyFill="1" applyBorder="1" applyAlignment="1">
      <alignment horizontal="left" vertical="center"/>
    </xf>
    <xf numFmtId="164" fontId="24" fillId="23" borderId="4" xfId="0" applyNumberFormat="1" applyFont="1" applyFill="1" applyBorder="1" applyAlignment="1">
      <alignment horizontal="center" vertical="center" wrapText="1"/>
    </xf>
    <xf numFmtId="164" fontId="24" fillId="23" borderId="1" xfId="0" applyNumberFormat="1" applyFont="1" applyFill="1" applyBorder="1" applyAlignment="1">
      <alignment horizontal="center" vertical="center" wrapText="1"/>
    </xf>
    <xf numFmtId="164" fontId="39" fillId="23" borderId="34" xfId="0" applyNumberFormat="1" applyFont="1" applyFill="1" applyBorder="1" applyAlignment="1">
      <alignment horizontal="center" vertical="center" wrapText="1"/>
    </xf>
    <xf numFmtId="0" fontId="12" fillId="23" borderId="4" xfId="0" applyFont="1" applyFill="1" applyBorder="1" applyAlignment="1">
      <alignment horizontal="left" vertical="center" wrapText="1"/>
    </xf>
    <xf numFmtId="0" fontId="12" fillId="23" borderId="4" xfId="0" applyFont="1" applyFill="1" applyBorder="1" applyAlignment="1">
      <alignment horizontal="center" vertical="center" wrapText="1"/>
    </xf>
    <xf numFmtId="4" fontId="3" fillId="23" borderId="34" xfId="0" applyNumberFormat="1" applyFont="1" applyFill="1" applyBorder="1" applyAlignment="1">
      <alignment horizontal="center" vertical="center" wrapText="1"/>
    </xf>
    <xf numFmtId="0" fontId="3" fillId="23" borderId="19" xfId="0" applyFont="1" applyFill="1" applyBorder="1" applyAlignment="1">
      <alignment horizontal="left" vertical="center"/>
    </xf>
    <xf numFmtId="0" fontId="3" fillId="23" borderId="4" xfId="0" applyFont="1" applyFill="1" applyBorder="1" applyAlignment="1">
      <alignment horizontal="left" vertical="center"/>
    </xf>
    <xf numFmtId="0" fontId="3" fillId="23" borderId="4" xfId="0" applyFont="1" applyFill="1" applyBorder="1" applyAlignment="1">
      <alignment horizontal="left" vertical="center" wrapText="1"/>
    </xf>
    <xf numFmtId="0" fontId="3" fillId="23" borderId="4" xfId="0" applyFont="1" applyFill="1" applyBorder="1" applyAlignment="1">
      <alignment horizontal="center" vertical="center" wrapText="1"/>
    </xf>
    <xf numFmtId="164" fontId="3" fillId="23" borderId="4" xfId="0" applyNumberFormat="1" applyFont="1" applyFill="1" applyBorder="1" applyAlignment="1">
      <alignment horizontal="center" vertical="center" wrapText="1"/>
    </xf>
    <xf numFmtId="164" fontId="3" fillId="23" borderId="1" xfId="0" applyNumberFormat="1" applyFont="1" applyFill="1" applyBorder="1" applyAlignment="1">
      <alignment horizontal="center" vertical="center" wrapText="1"/>
    </xf>
    <xf numFmtId="4" fontId="3" fillId="24" borderId="34" xfId="0" applyNumberFormat="1" applyFont="1" applyFill="1" applyBorder="1" applyAlignment="1">
      <alignment horizontal="center" vertical="center" wrapText="1"/>
    </xf>
    <xf numFmtId="0" fontId="35" fillId="26" borderId="19" xfId="0" applyFont="1" applyFill="1" applyBorder="1" applyAlignment="1">
      <alignment horizontal="left" vertical="center"/>
    </xf>
    <xf numFmtId="0" fontId="35" fillId="26" borderId="4" xfId="0" applyFont="1" applyFill="1" applyBorder="1" applyAlignment="1">
      <alignment horizontal="left" vertical="center"/>
    </xf>
    <xf numFmtId="164" fontId="28" fillId="26" borderId="34" xfId="0" applyNumberFormat="1" applyFont="1" applyFill="1" applyBorder="1" applyAlignment="1">
      <alignment horizontal="center" vertical="center" wrapText="1"/>
    </xf>
    <xf numFmtId="4" fontId="3" fillId="26" borderId="34" xfId="0" applyNumberFormat="1" applyFont="1" applyFill="1" applyBorder="1" applyAlignment="1">
      <alignment horizontal="center" vertical="center" wrapText="1"/>
    </xf>
    <xf numFmtId="164" fontId="12" fillId="23" borderId="4" xfId="0" applyNumberFormat="1" applyFont="1" applyFill="1" applyBorder="1" applyAlignment="1">
      <alignment horizontal="center" vertical="center" wrapText="1"/>
    </xf>
    <xf numFmtId="164" fontId="12" fillId="23" borderId="1" xfId="0" applyNumberFormat="1" applyFont="1" applyFill="1" applyBorder="1" applyAlignment="1">
      <alignment horizontal="center" vertical="center" wrapText="1"/>
    </xf>
    <xf numFmtId="4" fontId="12" fillId="23" borderId="34" xfId="0" applyNumberFormat="1" applyFont="1" applyFill="1" applyBorder="1" applyAlignment="1">
      <alignment horizontal="center" vertical="center" wrapText="1"/>
    </xf>
    <xf numFmtId="164" fontId="5" fillId="23" borderId="4" xfId="0" applyNumberFormat="1" applyFont="1" applyFill="1" applyBorder="1" applyAlignment="1">
      <alignment horizontal="center" vertical="center" wrapText="1"/>
    </xf>
    <xf numFmtId="164" fontId="5" fillId="23" borderId="1" xfId="0" applyNumberFormat="1" applyFont="1" applyFill="1" applyBorder="1" applyAlignment="1">
      <alignment horizontal="center" vertical="center" wrapText="1"/>
    </xf>
    <xf numFmtId="0" fontId="8" fillId="23" borderId="19" xfId="0" applyFont="1" applyFill="1" applyBorder="1" applyAlignment="1">
      <alignment horizontal="left" vertical="center"/>
    </xf>
    <xf numFmtId="0" fontId="8" fillId="23" borderId="4" xfId="0" applyFont="1" applyFill="1" applyBorder="1" applyAlignment="1">
      <alignment horizontal="left" vertical="center"/>
    </xf>
    <xf numFmtId="0" fontId="8" fillId="23" borderId="4" xfId="0" applyFont="1" applyFill="1" applyBorder="1" applyAlignment="1">
      <alignment horizontal="left" vertical="center" wrapText="1"/>
    </xf>
    <xf numFmtId="0" fontId="8" fillId="23" borderId="4" xfId="0" applyFont="1" applyFill="1" applyBorder="1" applyAlignment="1">
      <alignment horizontal="center" vertical="center" wrapText="1"/>
    </xf>
    <xf numFmtId="164" fontId="8" fillId="23" borderId="4" xfId="0" applyNumberFormat="1" applyFont="1" applyFill="1" applyBorder="1" applyAlignment="1">
      <alignment horizontal="center" vertical="center" wrapText="1"/>
    </xf>
    <xf numFmtId="164" fontId="8" fillId="23" borderId="1" xfId="0" applyNumberFormat="1" applyFont="1" applyFill="1" applyBorder="1" applyAlignment="1">
      <alignment horizontal="center" vertical="center" wrapText="1"/>
    </xf>
    <xf numFmtId="164" fontId="36" fillId="23" borderId="34" xfId="0" applyNumberFormat="1" applyFont="1" applyFill="1" applyBorder="1" applyAlignment="1">
      <alignment horizontal="center" vertical="center" wrapText="1"/>
    </xf>
    <xf numFmtId="4" fontId="8" fillId="23" borderId="34" xfId="0" applyNumberFormat="1" applyFont="1" applyFill="1" applyBorder="1" applyAlignment="1">
      <alignment horizontal="center" vertical="center" wrapText="1"/>
    </xf>
    <xf numFmtId="0" fontId="37" fillId="26" borderId="19" xfId="0" applyFont="1" applyFill="1" applyBorder="1" applyAlignment="1">
      <alignment horizontal="left" vertical="center"/>
    </xf>
    <xf numFmtId="0" fontId="37" fillId="26" borderId="4" xfId="0" applyFont="1" applyFill="1" applyBorder="1" applyAlignment="1">
      <alignment horizontal="left" vertical="center"/>
    </xf>
    <xf numFmtId="0" fontId="38" fillId="26" borderId="4" xfId="0" applyFont="1" applyFill="1" applyBorder="1" applyAlignment="1">
      <alignment horizontal="left" vertical="center" wrapText="1"/>
    </xf>
    <xf numFmtId="0" fontId="38" fillId="26" borderId="4" xfId="0" applyFont="1" applyFill="1" applyBorder="1" applyAlignment="1">
      <alignment horizontal="center" vertical="center" wrapText="1"/>
    </xf>
    <xf numFmtId="164" fontId="20" fillId="26" borderId="4" xfId="0" applyNumberFormat="1" applyFont="1" applyFill="1" applyBorder="1" applyAlignment="1">
      <alignment horizontal="center" vertical="center" wrapText="1"/>
    </xf>
    <xf numFmtId="164" fontId="20" fillId="26" borderId="1" xfId="0" applyNumberFormat="1" applyFont="1" applyFill="1" applyBorder="1" applyAlignment="1">
      <alignment horizontal="center" vertical="center" wrapText="1"/>
    </xf>
    <xf numFmtId="4" fontId="28" fillId="26" borderId="34" xfId="0" applyNumberFormat="1" applyFont="1" applyFill="1" applyBorder="1" applyAlignment="1">
      <alignment horizontal="center" vertical="center" wrapText="1"/>
    </xf>
    <xf numFmtId="4" fontId="39" fillId="25" borderId="34" xfId="0" applyNumberFormat="1" applyFont="1" applyFill="1" applyBorder="1" applyAlignment="1">
      <alignment horizontal="center" vertical="center" wrapText="1"/>
    </xf>
    <xf numFmtId="4" fontId="39" fillId="26" borderId="34" xfId="0" applyNumberFormat="1" applyFont="1" applyFill="1" applyBorder="1" applyAlignment="1">
      <alignment horizontal="center" vertical="center" wrapText="1"/>
    </xf>
    <xf numFmtId="0" fontId="40" fillId="16" borderId="19" xfId="0" applyFont="1" applyFill="1" applyBorder="1" applyAlignment="1">
      <alignment horizontal="left" vertical="center"/>
    </xf>
    <xf numFmtId="0" fontId="40" fillId="16" borderId="4" xfId="0" applyFont="1" applyFill="1" applyBorder="1" applyAlignment="1">
      <alignment horizontal="left" vertical="center"/>
    </xf>
    <xf numFmtId="0" fontId="41" fillId="17" borderId="4" xfId="0" applyFont="1" applyFill="1" applyBorder="1" applyAlignment="1">
      <alignment horizontal="right" vertical="center" wrapText="1"/>
    </xf>
    <xf numFmtId="0" fontId="41" fillId="16" borderId="4" xfId="0" applyFont="1" applyFill="1" applyBorder="1" applyAlignment="1">
      <alignment horizontal="right" vertical="center" wrapText="1"/>
    </xf>
    <xf numFmtId="0" fontId="23" fillId="16" borderId="4" xfId="0" applyFont="1" applyFill="1" applyBorder="1" applyAlignment="1">
      <alignment horizontal="left" vertical="center" wrapText="1"/>
    </xf>
    <xf numFmtId="164" fontId="9" fillId="26" borderId="4" xfId="0" applyNumberFormat="1" applyFont="1" applyFill="1" applyBorder="1" applyAlignment="1">
      <alignment horizontal="center" vertical="center" wrapText="1"/>
    </xf>
    <xf numFmtId="164" fontId="9" fillId="26" borderId="1" xfId="0" applyNumberFormat="1" applyFont="1" applyFill="1" applyBorder="1" applyAlignment="1">
      <alignment horizontal="center" vertical="center" wrapText="1"/>
    </xf>
    <xf numFmtId="164" fontId="39" fillId="0" borderId="34" xfId="0" applyNumberFormat="1" applyFont="1" applyBorder="1" applyAlignment="1">
      <alignment horizontal="center" vertical="center"/>
    </xf>
    <xf numFmtId="4" fontId="9" fillId="16" borderId="4" xfId="0" applyNumberFormat="1" applyFont="1" applyFill="1" applyBorder="1" applyAlignment="1">
      <alignment horizontal="center" vertical="center" wrapText="1"/>
    </xf>
    <xf numFmtId="0" fontId="34" fillId="26" borderId="4" xfId="0" applyFont="1" applyFill="1" applyBorder="1" applyAlignment="1">
      <alignment horizontal="left" vertical="center" wrapText="1"/>
    </xf>
    <xf numFmtId="0" fontId="34" fillId="26" borderId="4" xfId="0" applyFont="1" applyFill="1" applyBorder="1" applyAlignment="1">
      <alignment horizontal="center" vertical="center" wrapText="1"/>
    </xf>
    <xf numFmtId="4" fontId="33" fillId="25" borderId="34" xfId="0" applyNumberFormat="1" applyFont="1" applyFill="1" applyBorder="1" applyAlignment="1">
      <alignment horizontal="center" vertical="center" wrapText="1"/>
    </xf>
    <xf numFmtId="4" fontId="26" fillId="25" borderId="4" xfId="0" applyNumberFormat="1" applyFont="1" applyFill="1" applyBorder="1" applyAlignment="1">
      <alignment horizontal="center" vertical="center" wrapText="1"/>
    </xf>
    <xf numFmtId="4" fontId="26" fillId="26" borderId="20" xfId="0" applyNumberFormat="1" applyFont="1" applyFill="1" applyBorder="1" applyAlignment="1">
      <alignment horizontal="center" vertical="center" wrapText="1"/>
    </xf>
    <xf numFmtId="4" fontId="9" fillId="26" borderId="3" xfId="0" applyNumberFormat="1" applyFont="1" applyFill="1" applyBorder="1" applyAlignment="1">
      <alignment horizontal="center" vertical="center" wrapText="1"/>
    </xf>
    <xf numFmtId="4" fontId="9" fillId="26" borderId="4" xfId="0" applyNumberFormat="1" applyFont="1" applyFill="1" applyBorder="1" applyAlignment="1">
      <alignment horizontal="center" vertical="center" wrapText="1"/>
    </xf>
    <xf numFmtId="4" fontId="3" fillId="16" borderId="34" xfId="0" applyNumberFormat="1" applyFont="1" applyFill="1" applyBorder="1" applyAlignment="1">
      <alignment horizontal="center" vertical="center" wrapText="1"/>
    </xf>
    <xf numFmtId="164" fontId="42" fillId="16" borderId="34" xfId="0" applyNumberFormat="1" applyFont="1" applyFill="1" applyBorder="1" applyAlignment="1">
      <alignment horizontal="center" vertical="center" wrapText="1"/>
    </xf>
    <xf numFmtId="164" fontId="42" fillId="16" borderId="34" xfId="0" applyNumberFormat="1" applyFont="1" applyFill="1" applyBorder="1" applyAlignment="1">
      <alignment horizontal="center" vertical="center"/>
    </xf>
    <xf numFmtId="0" fontId="4" fillId="23" borderId="19" xfId="0" applyFont="1" applyFill="1" applyBorder="1" applyAlignment="1">
      <alignment horizontal="left" vertical="center"/>
    </xf>
    <xf numFmtId="4" fontId="28" fillId="24" borderId="4" xfId="0" applyNumberFormat="1" applyFont="1" applyFill="1" applyBorder="1" applyAlignment="1">
      <alignment horizontal="center" vertical="center" wrapText="1"/>
    </xf>
    <xf numFmtId="4" fontId="7" fillId="16" borderId="4" xfId="0" applyNumberFormat="1" applyFont="1" applyFill="1" applyBorder="1" applyAlignment="1">
      <alignment horizontal="center" vertical="center"/>
    </xf>
    <xf numFmtId="4" fontId="24" fillId="16" borderId="4" xfId="0" applyNumberFormat="1" applyFont="1" applyFill="1" applyBorder="1" applyAlignment="1">
      <alignment horizontal="center" vertical="center" wrapText="1"/>
    </xf>
    <xf numFmtId="4" fontId="7" fillId="27" borderId="39" xfId="0" applyNumberFormat="1" applyFont="1" applyFill="1" applyBorder="1" applyAlignment="1">
      <alignment horizontal="center" vertical="center"/>
    </xf>
    <xf numFmtId="4" fontId="7" fillId="27" borderId="34" xfId="0" applyNumberFormat="1" applyFont="1" applyFill="1" applyBorder="1" applyAlignment="1">
      <alignment horizontal="center" vertical="center"/>
    </xf>
    <xf numFmtId="4" fontId="3" fillId="27" borderId="34" xfId="0" applyNumberFormat="1" applyFont="1" applyFill="1" applyBorder="1" applyAlignment="1">
      <alignment horizontal="center" vertical="center" wrapText="1"/>
    </xf>
    <xf numFmtId="0" fontId="0" fillId="27" borderId="36" xfId="0" applyFill="1" applyBorder="1"/>
    <xf numFmtId="4" fontId="9" fillId="27" borderId="34" xfId="0" applyNumberFormat="1" applyFont="1" applyFill="1" applyBorder="1" applyAlignment="1">
      <alignment horizontal="center" vertical="center" wrapText="1"/>
    </xf>
    <xf numFmtId="4" fontId="20" fillId="27" borderId="34" xfId="0" applyNumberFormat="1" applyFont="1" applyFill="1" applyBorder="1" applyAlignment="1">
      <alignment horizontal="center" vertical="center" wrapText="1"/>
    </xf>
    <xf numFmtId="0" fontId="22" fillId="27" borderId="36" xfId="0" applyFont="1" applyFill="1" applyBorder="1"/>
    <xf numFmtId="4" fontId="39" fillId="27" borderId="34" xfId="0" applyNumberFormat="1" applyFont="1" applyFill="1" applyBorder="1" applyAlignment="1">
      <alignment horizontal="center" vertical="center" wrapText="1"/>
    </xf>
    <xf numFmtId="4" fontId="33" fillId="27" borderId="34" xfId="0" applyNumberFormat="1" applyFont="1" applyFill="1" applyBorder="1" applyAlignment="1">
      <alignment horizontal="center" vertical="center" wrapText="1"/>
    </xf>
    <xf numFmtId="4" fontId="25" fillId="27" borderId="34" xfId="0" applyNumberFormat="1" applyFont="1" applyFill="1" applyBorder="1" applyAlignment="1">
      <alignment horizontal="center" vertical="center" wrapText="1"/>
    </xf>
    <xf numFmtId="4" fontId="12" fillId="28" borderId="55" xfId="0" applyNumberFormat="1" applyFont="1" applyFill="1" applyBorder="1" applyAlignment="1">
      <alignment horizontal="center" vertical="center"/>
    </xf>
    <xf numFmtId="4" fontId="36" fillId="28" borderId="25" xfId="0" applyNumberFormat="1" applyFont="1" applyFill="1" applyBorder="1" applyAlignment="1">
      <alignment horizontal="center" vertical="center"/>
    </xf>
    <xf numFmtId="4" fontId="12" fillId="24" borderId="34" xfId="0" applyNumberFormat="1" applyFont="1" applyFill="1" applyBorder="1" applyAlignment="1">
      <alignment horizontal="center" vertical="center" wrapText="1"/>
    </xf>
    <xf numFmtId="4" fontId="7" fillId="30" borderId="25" xfId="0" applyNumberFormat="1" applyFont="1" applyFill="1" applyBorder="1" applyAlignment="1">
      <alignment horizontal="center" vertical="center"/>
    </xf>
    <xf numFmtId="4" fontId="7" fillId="30" borderId="39" xfId="0" applyNumberFormat="1" applyFont="1" applyFill="1" applyBorder="1" applyAlignment="1">
      <alignment horizontal="center" vertical="center"/>
    </xf>
    <xf numFmtId="4" fontId="7" fillId="30" borderId="34" xfId="0" applyNumberFormat="1" applyFont="1" applyFill="1" applyBorder="1" applyAlignment="1">
      <alignment horizontal="center" vertical="center"/>
    </xf>
    <xf numFmtId="4" fontId="3" fillId="30" borderId="34" xfId="0" applyNumberFormat="1" applyFont="1" applyFill="1" applyBorder="1" applyAlignment="1">
      <alignment horizontal="center" vertical="center" wrapText="1"/>
    </xf>
    <xf numFmtId="4" fontId="9" fillId="30" borderId="36" xfId="0" applyNumberFormat="1" applyFont="1" applyFill="1" applyBorder="1" applyAlignment="1">
      <alignment horizontal="center" vertical="center"/>
    </xf>
    <xf numFmtId="4" fontId="9" fillId="30" borderId="34" xfId="0" applyNumberFormat="1" applyFont="1" applyFill="1" applyBorder="1" applyAlignment="1">
      <alignment horizontal="center" vertical="center" wrapText="1"/>
    </xf>
    <xf numFmtId="4" fontId="20" fillId="30" borderId="34" xfId="0" applyNumberFormat="1" applyFont="1" applyFill="1" applyBorder="1" applyAlignment="1">
      <alignment horizontal="center" vertical="center" wrapText="1"/>
    </xf>
    <xf numFmtId="4" fontId="20" fillId="30" borderId="36" xfId="0" applyNumberFormat="1" applyFont="1" applyFill="1" applyBorder="1" applyAlignment="1">
      <alignment horizontal="center" vertical="center"/>
    </xf>
    <xf numFmtId="4" fontId="12" fillId="30" borderId="34" xfId="0" applyNumberFormat="1" applyFont="1" applyFill="1" applyBorder="1" applyAlignment="1">
      <alignment horizontal="center" vertical="center" wrapText="1"/>
    </xf>
    <xf numFmtId="4" fontId="8" fillId="30" borderId="34" xfId="0" applyNumberFormat="1" applyFont="1" applyFill="1" applyBorder="1" applyAlignment="1">
      <alignment horizontal="center" vertical="center" wrapText="1"/>
    </xf>
    <xf numFmtId="164" fontId="3" fillId="30" borderId="34" xfId="0" applyNumberFormat="1" applyFont="1" applyFill="1" applyBorder="1" applyAlignment="1">
      <alignment horizontal="center" vertical="center" wrapText="1"/>
    </xf>
    <xf numFmtId="4" fontId="39" fillId="30" borderId="34" xfId="0" applyNumberFormat="1" applyFont="1" applyFill="1" applyBorder="1" applyAlignment="1">
      <alignment horizontal="center" vertical="center" wrapText="1"/>
    </xf>
    <xf numFmtId="4" fontId="25" fillId="30" borderId="34" xfId="0" applyNumberFormat="1" applyFont="1" applyFill="1" applyBorder="1" applyAlignment="1">
      <alignment horizontal="center" vertical="center" wrapText="1"/>
    </xf>
    <xf numFmtId="4" fontId="33" fillId="30" borderId="34" xfId="0" applyNumberFormat="1" applyFont="1" applyFill="1" applyBorder="1" applyAlignment="1">
      <alignment horizontal="center" vertical="center" wrapText="1"/>
    </xf>
    <xf numFmtId="4" fontId="5" fillId="30" borderId="36" xfId="0" applyNumberFormat="1" applyFont="1" applyFill="1" applyBorder="1" applyAlignment="1">
      <alignment horizontal="center" vertical="center"/>
    </xf>
    <xf numFmtId="4" fontId="12" fillId="29" borderId="35" xfId="0" applyNumberFormat="1" applyFont="1" applyFill="1" applyBorder="1" applyAlignment="1">
      <alignment horizontal="center" vertical="center"/>
    </xf>
    <xf numFmtId="0" fontId="8" fillId="29" borderId="9" xfId="0" applyFont="1" applyFill="1" applyBorder="1" applyAlignment="1">
      <alignment vertical="center"/>
    </xf>
    <xf numFmtId="4" fontId="44" fillId="26" borderId="36" xfId="0" applyNumberFormat="1" applyFont="1" applyFill="1" applyBorder="1" applyAlignment="1">
      <alignment horizontal="center" vertical="center"/>
    </xf>
    <xf numFmtId="4" fontId="14" fillId="23" borderId="34" xfId="0" applyNumberFormat="1" applyFont="1" applyFill="1" applyBorder="1" applyAlignment="1">
      <alignment horizontal="center" vertical="center" wrapText="1"/>
    </xf>
    <xf numFmtId="0" fontId="39" fillId="23" borderId="4" xfId="0" applyFont="1" applyFill="1" applyBorder="1" applyAlignment="1">
      <alignment horizontal="left" vertical="center"/>
    </xf>
    <xf numFmtId="0" fontId="39" fillId="23" borderId="4" xfId="0" applyFont="1" applyFill="1" applyBorder="1" applyAlignment="1">
      <alignment horizontal="left" vertical="center" wrapText="1"/>
    </xf>
    <xf numFmtId="0" fontId="12" fillId="26" borderId="4" xfId="0" applyFont="1" applyFill="1" applyBorder="1" applyAlignment="1">
      <alignment horizontal="center" vertical="center" wrapText="1"/>
    </xf>
    <xf numFmtId="4" fontId="3" fillId="20" borderId="34" xfId="0" applyNumberFormat="1" applyFont="1" applyFill="1" applyBorder="1" applyAlignment="1">
      <alignment horizontal="center" vertical="center" wrapText="1"/>
    </xf>
    <xf numFmtId="4" fontId="7" fillId="32" borderId="25" xfId="0" applyNumberFormat="1" applyFont="1" applyFill="1" applyBorder="1" applyAlignment="1">
      <alignment horizontal="center" vertical="center"/>
    </xf>
    <xf numFmtId="4" fontId="7" fillId="32" borderId="39" xfId="0" applyNumberFormat="1" applyFont="1" applyFill="1" applyBorder="1" applyAlignment="1">
      <alignment horizontal="center" vertical="center"/>
    </xf>
    <xf numFmtId="4" fontId="7" fillId="32" borderId="34" xfId="0" applyNumberFormat="1" applyFont="1" applyFill="1" applyBorder="1" applyAlignment="1">
      <alignment horizontal="center" vertical="center"/>
    </xf>
    <xf numFmtId="4" fontId="3" fillId="32" borderId="34" xfId="0" applyNumberFormat="1" applyFont="1" applyFill="1" applyBorder="1" applyAlignment="1">
      <alignment horizontal="center" vertical="center" wrapText="1"/>
    </xf>
    <xf numFmtId="164" fontId="3" fillId="32" borderId="34" xfId="0" applyNumberFormat="1" applyFont="1" applyFill="1" applyBorder="1" applyAlignment="1">
      <alignment horizontal="center" vertical="center" wrapText="1"/>
    </xf>
    <xf numFmtId="4" fontId="9" fillId="32" borderId="36" xfId="0" applyNumberFormat="1" applyFont="1" applyFill="1" applyBorder="1" applyAlignment="1">
      <alignment horizontal="center" vertical="center"/>
    </xf>
    <xf numFmtId="4" fontId="20" fillId="32" borderId="34" xfId="0" applyNumberFormat="1" applyFont="1" applyFill="1" applyBorder="1" applyAlignment="1">
      <alignment horizontal="center" vertical="center" wrapText="1"/>
    </xf>
    <xf numFmtId="4" fontId="20" fillId="32" borderId="36" xfId="0" applyNumberFormat="1" applyFont="1" applyFill="1" applyBorder="1" applyAlignment="1">
      <alignment horizontal="center" vertical="center"/>
    </xf>
    <xf numFmtId="4" fontId="9" fillId="32" borderId="34" xfId="0" applyNumberFormat="1" applyFont="1" applyFill="1" applyBorder="1" applyAlignment="1">
      <alignment horizontal="center" vertical="center" wrapText="1"/>
    </xf>
    <xf numFmtId="4" fontId="12" fillId="32" borderId="34" xfId="0" applyNumberFormat="1" applyFont="1" applyFill="1" applyBorder="1" applyAlignment="1">
      <alignment horizontal="center" vertical="center" wrapText="1"/>
    </xf>
    <xf numFmtId="4" fontId="8" fillId="32" borderId="34" xfId="0" applyNumberFormat="1" applyFont="1" applyFill="1" applyBorder="1" applyAlignment="1">
      <alignment horizontal="center" vertical="center" wrapText="1"/>
    </xf>
    <xf numFmtId="4" fontId="39" fillId="32" borderId="34" xfId="0" applyNumberFormat="1" applyFont="1" applyFill="1" applyBorder="1" applyAlignment="1">
      <alignment horizontal="center" vertical="center" wrapText="1"/>
    </xf>
    <xf numFmtId="4" fontId="25" fillId="32" borderId="34" xfId="0" applyNumberFormat="1" applyFont="1" applyFill="1" applyBorder="1" applyAlignment="1">
      <alignment horizontal="center" vertical="center" wrapText="1"/>
    </xf>
    <xf numFmtId="4" fontId="33" fillId="32" borderId="34" xfId="0" applyNumberFormat="1" applyFont="1" applyFill="1" applyBorder="1" applyAlignment="1">
      <alignment horizontal="center" vertical="center" wrapText="1"/>
    </xf>
    <xf numFmtId="4" fontId="5" fillId="32" borderId="36" xfId="0" applyNumberFormat="1" applyFont="1" applyFill="1" applyBorder="1" applyAlignment="1">
      <alignment horizontal="center" vertical="center"/>
    </xf>
    <xf numFmtId="4" fontId="12" fillId="31" borderId="35" xfId="0" applyNumberFormat="1" applyFont="1" applyFill="1" applyBorder="1" applyAlignment="1">
      <alignment horizontal="center" vertical="center"/>
    </xf>
    <xf numFmtId="0" fontId="8" fillId="31" borderId="9" xfId="0" applyFont="1" applyFill="1" applyBorder="1" applyAlignment="1">
      <alignment vertical="center"/>
    </xf>
    <xf numFmtId="0" fontId="26" fillId="0" borderId="3" xfId="0" applyFont="1" applyBorder="1" applyAlignment="1">
      <alignment horizontal="center" vertical="center" wrapText="1"/>
    </xf>
    <xf numFmtId="0" fontId="27" fillId="0" borderId="0" xfId="0" applyFont="1" applyBorder="1"/>
    <xf numFmtId="4" fontId="26" fillId="0" borderId="3" xfId="0" applyNumberFormat="1" applyFont="1" applyBorder="1" applyAlignment="1">
      <alignment horizontal="center" vertical="center" wrapText="1"/>
    </xf>
    <xf numFmtId="4" fontId="26" fillId="3" borderId="3" xfId="0" applyNumberFormat="1" applyFont="1" applyFill="1" applyBorder="1" applyAlignment="1">
      <alignment horizontal="center" vertical="center"/>
    </xf>
    <xf numFmtId="4" fontId="26" fillId="16" borderId="3" xfId="0" applyNumberFormat="1" applyFont="1" applyFill="1" applyBorder="1" applyAlignment="1">
      <alignment horizontal="center" vertical="center" wrapText="1"/>
    </xf>
    <xf numFmtId="4" fontId="26" fillId="17" borderId="3" xfId="0" applyNumberFormat="1" applyFont="1" applyFill="1" applyBorder="1" applyAlignment="1">
      <alignment horizontal="center" vertical="center"/>
    </xf>
    <xf numFmtId="4" fontId="26" fillId="23" borderId="3" xfId="0" applyNumberFormat="1" applyFont="1" applyFill="1" applyBorder="1" applyAlignment="1">
      <alignment horizontal="center" vertical="center" wrapText="1"/>
    </xf>
    <xf numFmtId="4" fontId="26" fillId="26" borderId="3" xfId="0" applyNumberFormat="1" applyFont="1" applyFill="1" applyBorder="1" applyAlignment="1">
      <alignment horizontal="center" vertical="center" wrapText="1"/>
    </xf>
    <xf numFmtId="4" fontId="28" fillId="23" borderId="3" xfId="0" applyNumberFormat="1" applyFont="1" applyFill="1" applyBorder="1" applyAlignment="1">
      <alignment horizontal="center" vertical="center" wrapText="1"/>
    </xf>
    <xf numFmtId="4" fontId="7" fillId="33" borderId="36" xfId="0" applyNumberFormat="1" applyFont="1" applyFill="1" applyBorder="1" applyAlignment="1">
      <alignment horizontal="center" vertical="center"/>
    </xf>
    <xf numFmtId="4" fontId="3" fillId="33" borderId="34" xfId="0" applyNumberFormat="1" applyFont="1" applyFill="1" applyBorder="1" applyAlignment="1">
      <alignment horizontal="center" vertical="center" wrapText="1"/>
    </xf>
    <xf numFmtId="0" fontId="0" fillId="33" borderId="36" xfId="0" applyFill="1" applyBorder="1"/>
    <xf numFmtId="4" fontId="20" fillId="33" borderId="34" xfId="0" applyNumberFormat="1" applyFont="1" applyFill="1" applyBorder="1" applyAlignment="1">
      <alignment horizontal="center" vertical="center" wrapText="1"/>
    </xf>
    <xf numFmtId="0" fontId="22" fillId="33" borderId="36" xfId="0" applyFont="1" applyFill="1" applyBorder="1"/>
    <xf numFmtId="4" fontId="9" fillId="33" borderId="34" xfId="0" applyNumberFormat="1" applyFont="1" applyFill="1" applyBorder="1" applyAlignment="1">
      <alignment horizontal="center" vertical="center" wrapText="1"/>
    </xf>
    <xf numFmtId="4" fontId="12" fillId="33" borderId="34" xfId="0" applyNumberFormat="1" applyFont="1" applyFill="1" applyBorder="1" applyAlignment="1">
      <alignment horizontal="center" vertical="center" wrapText="1"/>
    </xf>
    <xf numFmtId="4" fontId="39" fillId="33" borderId="34" xfId="0" applyNumberFormat="1" applyFont="1" applyFill="1" applyBorder="1" applyAlignment="1">
      <alignment horizontal="center" vertical="center" wrapText="1"/>
    </xf>
    <xf numFmtId="4" fontId="33" fillId="33" borderId="34" xfId="0" applyNumberFormat="1" applyFont="1" applyFill="1" applyBorder="1" applyAlignment="1">
      <alignment horizontal="center" vertical="center" wrapText="1"/>
    </xf>
    <xf numFmtId="4" fontId="25" fillId="33" borderId="34" xfId="0" applyNumberFormat="1" applyFont="1" applyFill="1" applyBorder="1" applyAlignment="1">
      <alignment horizontal="center" vertical="center" wrapText="1"/>
    </xf>
    <xf numFmtId="4" fontId="12" fillId="34" borderId="36" xfId="0" applyNumberFormat="1" applyFont="1" applyFill="1" applyBorder="1" applyAlignment="1">
      <alignment horizontal="center" vertical="center"/>
    </xf>
    <xf numFmtId="4" fontId="36" fillId="16" borderId="25" xfId="0" applyNumberFormat="1" applyFont="1" applyFill="1" applyBorder="1" applyAlignment="1">
      <alignment horizontal="center" vertical="center"/>
    </xf>
    <xf numFmtId="4" fontId="36" fillId="27" borderId="25" xfId="0" applyNumberFormat="1" applyFont="1" applyFill="1" applyBorder="1" applyAlignment="1">
      <alignment horizontal="center" vertical="center"/>
    </xf>
    <xf numFmtId="4" fontId="36" fillId="33" borderId="25" xfId="0" applyNumberFormat="1" applyFont="1" applyFill="1" applyBorder="1" applyAlignment="1">
      <alignment horizontal="center" vertical="center"/>
    </xf>
    <xf numFmtId="164" fontId="3" fillId="23" borderId="34" xfId="0" applyNumberFormat="1" applyFont="1" applyFill="1" applyBorder="1" applyAlignment="1">
      <alignment horizontal="center" vertical="center" wrapText="1"/>
    </xf>
    <xf numFmtId="0" fontId="46" fillId="23" borderId="19" xfId="0" applyFont="1" applyFill="1" applyBorder="1" applyAlignment="1">
      <alignment horizontal="left" vertical="center"/>
    </xf>
    <xf numFmtId="0" fontId="46" fillId="23" borderId="4" xfId="0" applyFont="1" applyFill="1" applyBorder="1" applyAlignment="1">
      <alignment horizontal="left" vertical="center"/>
    </xf>
    <xf numFmtId="0" fontId="46" fillId="23" borderId="4" xfId="0" applyFont="1" applyFill="1" applyBorder="1" applyAlignment="1">
      <alignment horizontal="left" vertical="center" wrapText="1"/>
    </xf>
    <xf numFmtId="0" fontId="46" fillId="23" borderId="4" xfId="0" applyFont="1" applyFill="1" applyBorder="1" applyAlignment="1">
      <alignment horizontal="center" vertical="center" wrapText="1"/>
    </xf>
    <xf numFmtId="164" fontId="46" fillId="23" borderId="4" xfId="0" applyNumberFormat="1" applyFont="1" applyFill="1" applyBorder="1" applyAlignment="1">
      <alignment horizontal="center" vertical="center" wrapText="1"/>
    </xf>
    <xf numFmtId="164" fontId="46" fillId="23" borderId="1" xfId="0" applyNumberFormat="1" applyFont="1" applyFill="1" applyBorder="1" applyAlignment="1">
      <alignment horizontal="center" vertical="center" wrapText="1"/>
    </xf>
    <xf numFmtId="164" fontId="46" fillId="23" borderId="34" xfId="0" applyNumberFormat="1" applyFont="1" applyFill="1" applyBorder="1" applyAlignment="1">
      <alignment horizontal="center" vertical="center" wrapText="1"/>
    </xf>
    <xf numFmtId="4" fontId="46" fillId="23" borderId="34" xfId="0" applyNumberFormat="1" applyFont="1" applyFill="1" applyBorder="1" applyAlignment="1">
      <alignment horizontal="center" vertical="center" wrapText="1"/>
    </xf>
    <xf numFmtId="4" fontId="8" fillId="27" borderId="34" xfId="0" applyNumberFormat="1" applyFont="1" applyFill="1" applyBorder="1" applyAlignment="1">
      <alignment horizontal="center" vertical="center" wrapText="1"/>
    </xf>
    <xf numFmtId="164" fontId="39" fillId="23" borderId="33" xfId="0" applyNumberFormat="1" applyFont="1" applyFill="1" applyBorder="1" applyAlignment="1">
      <alignment horizontal="center" vertical="center" wrapText="1"/>
    </xf>
    <xf numFmtId="4" fontId="8" fillId="24" borderId="34" xfId="0" applyNumberFormat="1" applyFont="1" applyFill="1" applyBorder="1" applyAlignment="1">
      <alignment horizontal="center" vertical="center" wrapText="1"/>
    </xf>
    <xf numFmtId="164" fontId="36" fillId="23" borderId="33" xfId="0" applyNumberFormat="1" applyFont="1" applyFill="1" applyBorder="1" applyAlignment="1">
      <alignment horizontal="center" vertical="center" wrapText="1"/>
    </xf>
    <xf numFmtId="164" fontId="47" fillId="23" borderId="4" xfId="0" applyNumberFormat="1" applyFont="1" applyFill="1" applyBorder="1" applyAlignment="1">
      <alignment horizontal="center" vertical="center" wrapText="1"/>
    </xf>
    <xf numFmtId="164" fontId="47" fillId="23" borderId="1" xfId="0" applyNumberFormat="1" applyFont="1" applyFill="1" applyBorder="1" applyAlignment="1">
      <alignment horizontal="center" vertical="center" wrapText="1"/>
    </xf>
    <xf numFmtId="4" fontId="8" fillId="26" borderId="34" xfId="0" applyNumberFormat="1" applyFont="1" applyFill="1" applyBorder="1" applyAlignment="1">
      <alignment horizontal="center" vertical="center" wrapText="1"/>
    </xf>
    <xf numFmtId="0" fontId="3" fillId="0" borderId="19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164" fontId="3" fillId="0" borderId="4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4" fontId="3" fillId="21" borderId="34" xfId="0" applyNumberFormat="1" applyFont="1" applyFill="1" applyBorder="1" applyAlignment="1">
      <alignment horizontal="center" vertical="center" wrapText="1"/>
    </xf>
    <xf numFmtId="4" fontId="28" fillId="0" borderId="3" xfId="0" applyNumberFormat="1" applyFont="1" applyBorder="1" applyAlignment="1">
      <alignment horizontal="center" vertical="center" wrapText="1"/>
    </xf>
    <xf numFmtId="4" fontId="28" fillId="3" borderId="4" xfId="0" applyNumberFormat="1" applyFont="1" applyFill="1" applyBorder="1" applyAlignment="1">
      <alignment horizontal="center" vertical="center" wrapText="1"/>
    </xf>
    <xf numFmtId="4" fontId="28" fillId="0" borderId="20" xfId="0" applyNumberFormat="1" applyFont="1" applyBorder="1" applyAlignment="1">
      <alignment horizontal="center" vertical="center" wrapText="1"/>
    </xf>
    <xf numFmtId="4" fontId="3" fillId="0" borderId="3" xfId="0" applyNumberFormat="1" applyFont="1" applyBorder="1" applyAlignment="1">
      <alignment horizontal="center" vertical="center" wrapText="1"/>
    </xf>
    <xf numFmtId="4" fontId="3" fillId="0" borderId="4" xfId="0" applyNumberFormat="1" applyFont="1" applyBorder="1" applyAlignment="1">
      <alignment horizontal="center" vertical="center" wrapText="1"/>
    </xf>
    <xf numFmtId="4" fontId="5" fillId="0" borderId="3" xfId="0" applyNumberFormat="1" applyFont="1" applyBorder="1" applyAlignment="1">
      <alignment horizontal="center" vertical="center" wrapText="1"/>
    </xf>
    <xf numFmtId="4" fontId="5" fillId="0" borderId="4" xfId="0" applyNumberFormat="1" applyFont="1" applyBorder="1" applyAlignment="1">
      <alignment horizontal="center" vertical="center" wrapText="1"/>
    </xf>
    <xf numFmtId="4" fontId="5" fillId="16" borderId="4" xfId="0" applyNumberFormat="1" applyFont="1" applyFill="1" applyBorder="1" applyAlignment="1">
      <alignment horizontal="center" vertical="center" wrapText="1"/>
    </xf>
    <xf numFmtId="4" fontId="36" fillId="0" borderId="3" xfId="0" applyNumberFormat="1" applyFont="1" applyBorder="1" applyAlignment="1">
      <alignment horizontal="center" vertical="center" wrapText="1"/>
    </xf>
    <xf numFmtId="4" fontId="36" fillId="3" borderId="4" xfId="0" applyNumberFormat="1" applyFont="1" applyFill="1" applyBorder="1" applyAlignment="1">
      <alignment horizontal="center" vertical="center" wrapText="1"/>
    </xf>
    <xf numFmtId="4" fontId="36" fillId="0" borderId="20" xfId="0" applyNumberFormat="1" applyFont="1" applyBorder="1" applyAlignment="1">
      <alignment horizontal="center" vertical="center" wrapText="1"/>
    </xf>
    <xf numFmtId="4" fontId="47" fillId="0" borderId="3" xfId="0" applyNumberFormat="1" applyFont="1" applyBorder="1" applyAlignment="1">
      <alignment horizontal="center" vertical="center" wrapText="1"/>
    </xf>
    <xf numFmtId="4" fontId="47" fillId="0" borderId="4" xfId="0" applyNumberFormat="1" applyFont="1" applyBorder="1" applyAlignment="1">
      <alignment horizontal="center" vertical="center" wrapText="1"/>
    </xf>
    <xf numFmtId="4" fontId="47" fillId="16" borderId="4" xfId="0" applyNumberFormat="1" applyFont="1" applyFill="1" applyBorder="1" applyAlignment="1">
      <alignment horizontal="center" vertical="center" wrapText="1"/>
    </xf>
    <xf numFmtId="4" fontId="36" fillId="23" borderId="34" xfId="0" applyNumberFormat="1" applyFont="1" applyFill="1" applyBorder="1" applyAlignment="1">
      <alignment horizontal="center" vertical="center" wrapText="1"/>
    </xf>
    <xf numFmtId="0" fontId="5" fillId="23" borderId="19" xfId="0" applyFont="1" applyFill="1" applyBorder="1" applyAlignment="1">
      <alignment horizontal="left" vertical="center"/>
    </xf>
    <xf numFmtId="4" fontId="8" fillId="33" borderId="34" xfId="0" applyNumberFormat="1" applyFont="1" applyFill="1" applyBorder="1" applyAlignment="1">
      <alignment horizontal="center" vertical="center" wrapText="1"/>
    </xf>
    <xf numFmtId="0" fontId="36" fillId="23" borderId="19" xfId="0" applyFont="1" applyFill="1" applyBorder="1" applyAlignment="1">
      <alignment horizontal="left" vertical="center"/>
    </xf>
    <xf numFmtId="0" fontId="36" fillId="23" borderId="4" xfId="0" applyFont="1" applyFill="1" applyBorder="1" applyAlignment="1">
      <alignment horizontal="left" vertical="center"/>
    </xf>
    <xf numFmtId="0" fontId="36" fillId="23" borderId="4" xfId="0" applyFont="1" applyFill="1" applyBorder="1" applyAlignment="1">
      <alignment horizontal="left" vertical="center" wrapText="1"/>
    </xf>
    <xf numFmtId="0" fontId="36" fillId="23" borderId="4" xfId="0" applyFont="1" applyFill="1" applyBorder="1" applyAlignment="1">
      <alignment horizontal="center" vertical="center" wrapText="1"/>
    </xf>
    <xf numFmtId="164" fontId="36" fillId="23" borderId="4" xfId="0" applyNumberFormat="1" applyFont="1" applyFill="1" applyBorder="1" applyAlignment="1">
      <alignment horizontal="center" vertical="center" wrapText="1"/>
    </xf>
    <xf numFmtId="164" fontId="36" fillId="23" borderId="1" xfId="0" applyNumberFormat="1" applyFont="1" applyFill="1" applyBorder="1" applyAlignment="1">
      <alignment horizontal="center" vertical="center" wrapText="1"/>
    </xf>
    <xf numFmtId="4" fontId="28" fillId="24" borderId="34" xfId="0" applyNumberFormat="1" applyFont="1" applyFill="1" applyBorder="1" applyAlignment="1">
      <alignment horizontal="center" vertical="center" wrapText="1"/>
    </xf>
    <xf numFmtId="0" fontId="26" fillId="23" borderId="19" xfId="0" applyFont="1" applyFill="1" applyBorder="1" applyAlignment="1">
      <alignment horizontal="left" vertical="center"/>
    </xf>
    <xf numFmtId="0" fontId="26" fillId="23" borderId="4" xfId="0" applyFont="1" applyFill="1" applyBorder="1" applyAlignment="1">
      <alignment horizontal="left" vertical="center"/>
    </xf>
    <xf numFmtId="0" fontId="26" fillId="23" borderId="4" xfId="0" applyFont="1" applyFill="1" applyBorder="1" applyAlignment="1">
      <alignment horizontal="left" vertical="center" wrapText="1"/>
    </xf>
    <xf numFmtId="0" fontId="26" fillId="23" borderId="4" xfId="0" applyFont="1" applyFill="1" applyBorder="1" applyAlignment="1">
      <alignment horizontal="center" vertical="center" wrapText="1"/>
    </xf>
    <xf numFmtId="164" fontId="26" fillId="23" borderId="4" xfId="0" applyNumberFormat="1" applyFont="1" applyFill="1" applyBorder="1" applyAlignment="1">
      <alignment horizontal="center" vertical="center" wrapText="1"/>
    </xf>
    <xf numFmtId="164" fontId="26" fillId="23" borderId="1" xfId="0" applyNumberFormat="1" applyFont="1" applyFill="1" applyBorder="1" applyAlignment="1">
      <alignment horizontal="center" vertical="center" wrapText="1"/>
    </xf>
    <xf numFmtId="164" fontId="26" fillId="23" borderId="34" xfId="0" applyNumberFormat="1" applyFont="1" applyFill="1" applyBorder="1" applyAlignment="1">
      <alignment horizontal="center" vertical="center" wrapText="1"/>
    </xf>
    <xf numFmtId="4" fontId="26" fillId="23" borderId="34" xfId="0" applyNumberFormat="1" applyFont="1" applyFill="1" applyBorder="1" applyAlignment="1">
      <alignment horizontal="center" vertical="center" wrapText="1"/>
    </xf>
    <xf numFmtId="4" fontId="26" fillId="24" borderId="34" xfId="0" applyNumberFormat="1" applyFont="1" applyFill="1" applyBorder="1" applyAlignment="1">
      <alignment horizontal="center" vertical="center" wrapText="1"/>
    </xf>
    <xf numFmtId="4" fontId="36" fillId="24" borderId="34" xfId="0" applyNumberFormat="1" applyFont="1" applyFill="1" applyBorder="1" applyAlignment="1">
      <alignment horizontal="center" vertical="center" wrapText="1"/>
    </xf>
    <xf numFmtId="4" fontId="36" fillId="30" borderId="34" xfId="0" applyNumberFormat="1" applyFont="1" applyFill="1" applyBorder="1" applyAlignment="1">
      <alignment horizontal="center" vertical="center" wrapText="1"/>
    </xf>
    <xf numFmtId="4" fontId="36" fillId="32" borderId="34" xfId="0" applyNumberFormat="1" applyFont="1" applyFill="1" applyBorder="1" applyAlignment="1">
      <alignment horizontal="center" vertical="center" wrapText="1"/>
    </xf>
    <xf numFmtId="4" fontId="36" fillId="26" borderId="34" xfId="0" applyNumberFormat="1" applyFont="1" applyFill="1" applyBorder="1" applyAlignment="1">
      <alignment horizontal="center" vertical="center" wrapText="1"/>
    </xf>
    <xf numFmtId="164" fontId="48" fillId="23" borderId="4" xfId="0" applyNumberFormat="1" applyFont="1" applyFill="1" applyBorder="1" applyAlignment="1">
      <alignment horizontal="center" vertical="center" wrapText="1"/>
    </xf>
    <xf numFmtId="164" fontId="48" fillId="23" borderId="1" xfId="0" applyNumberFormat="1" applyFont="1" applyFill="1" applyBorder="1" applyAlignment="1">
      <alignment horizontal="center" vertical="center" wrapText="1"/>
    </xf>
    <xf numFmtId="4" fontId="46" fillId="24" borderId="34" xfId="0" applyNumberFormat="1" applyFont="1" applyFill="1" applyBorder="1" applyAlignment="1">
      <alignment horizontal="center" vertical="center" wrapText="1"/>
    </xf>
    <xf numFmtId="4" fontId="46" fillId="30" borderId="34" xfId="0" applyNumberFormat="1" applyFont="1" applyFill="1" applyBorder="1" applyAlignment="1">
      <alignment horizontal="center" vertical="center" wrapText="1"/>
    </xf>
    <xf numFmtId="4" fontId="46" fillId="32" borderId="34" xfId="0" applyNumberFormat="1" applyFont="1" applyFill="1" applyBorder="1" applyAlignment="1">
      <alignment horizontal="center" vertical="center" wrapText="1"/>
    </xf>
    <xf numFmtId="0" fontId="48" fillId="23" borderId="19" xfId="0" applyFont="1" applyFill="1" applyBorder="1" applyAlignment="1">
      <alignment horizontal="left" vertical="center"/>
    </xf>
    <xf numFmtId="0" fontId="49" fillId="23" borderId="4" xfId="0" applyFont="1" applyFill="1" applyBorder="1" applyAlignment="1">
      <alignment horizontal="center" vertical="center" wrapText="1"/>
    </xf>
    <xf numFmtId="4" fontId="3" fillId="35" borderId="34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3" fillId="6" borderId="3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/>
    </xf>
    <xf numFmtId="0" fontId="8" fillId="5" borderId="2" xfId="0" applyFont="1" applyFill="1" applyBorder="1" applyAlignment="1">
      <alignment horizontal="left" vertical="center"/>
    </xf>
    <xf numFmtId="0" fontId="8" fillId="5" borderId="3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1" xfId="0" applyFont="1" applyFill="1" applyBorder="1" applyAlignment="1" applyProtection="1">
      <alignment horizontal="center" vertical="center"/>
      <protection locked="0"/>
    </xf>
    <xf numFmtId="0" fontId="5" fillId="3" borderId="2" xfId="0" applyFont="1" applyFill="1" applyBorder="1" applyAlignment="1" applyProtection="1">
      <alignment horizontal="center" vertical="center"/>
      <protection locked="0"/>
    </xf>
    <xf numFmtId="0" fontId="5" fillId="3" borderId="3" xfId="0" applyFont="1" applyFill="1" applyBorder="1" applyAlignment="1" applyProtection="1">
      <alignment horizontal="center" vertical="center"/>
      <protection locked="0"/>
    </xf>
    <xf numFmtId="0" fontId="4" fillId="0" borderId="7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6" fillId="14" borderId="1" xfId="0" applyFont="1" applyFill="1" applyBorder="1" applyAlignment="1">
      <alignment horizontal="left" vertical="center"/>
    </xf>
    <xf numFmtId="0" fontId="16" fillId="14" borderId="2" xfId="0" applyFont="1" applyFill="1" applyBorder="1" applyAlignment="1">
      <alignment horizontal="left" vertical="center"/>
    </xf>
    <xf numFmtId="0" fontId="16" fillId="14" borderId="3" xfId="0" applyFont="1" applyFill="1" applyBorder="1" applyAlignment="1">
      <alignment horizontal="left" vertical="center"/>
    </xf>
    <xf numFmtId="0" fontId="16" fillId="15" borderId="1" xfId="0" applyFont="1" applyFill="1" applyBorder="1" applyAlignment="1">
      <alignment horizontal="left" vertical="center"/>
    </xf>
    <xf numFmtId="0" fontId="16" fillId="15" borderId="2" xfId="0" applyFont="1" applyFill="1" applyBorder="1" applyAlignment="1">
      <alignment horizontal="left" vertical="center"/>
    </xf>
    <xf numFmtId="0" fontId="16" fillId="15" borderId="3" xfId="0" applyFont="1" applyFill="1" applyBorder="1" applyAlignment="1">
      <alignment horizontal="left" vertical="center"/>
    </xf>
    <xf numFmtId="0" fontId="18" fillId="13" borderId="1" xfId="0" applyFont="1" applyFill="1" applyBorder="1" applyAlignment="1">
      <alignment horizontal="left" vertical="center"/>
    </xf>
    <xf numFmtId="0" fontId="18" fillId="13" borderId="2" xfId="0" applyFont="1" applyFill="1" applyBorder="1" applyAlignment="1">
      <alignment horizontal="left" vertical="center"/>
    </xf>
    <xf numFmtId="0" fontId="18" fillId="13" borderId="3" xfId="0" applyFont="1" applyFill="1" applyBorder="1" applyAlignment="1">
      <alignment horizontal="left" vertical="center"/>
    </xf>
    <xf numFmtId="0" fontId="16" fillId="11" borderId="1" xfId="0" applyFont="1" applyFill="1" applyBorder="1" applyAlignment="1">
      <alignment horizontal="left" vertical="center"/>
    </xf>
    <xf numFmtId="0" fontId="16" fillId="11" borderId="2" xfId="0" applyFont="1" applyFill="1" applyBorder="1" applyAlignment="1">
      <alignment horizontal="left" vertical="center"/>
    </xf>
    <xf numFmtId="0" fontId="16" fillId="11" borderId="3" xfId="0" applyFont="1" applyFill="1" applyBorder="1" applyAlignment="1">
      <alignment horizontal="left" vertical="center"/>
    </xf>
    <xf numFmtId="0" fontId="18" fillId="12" borderId="1" xfId="0" applyFont="1" applyFill="1" applyBorder="1" applyAlignment="1">
      <alignment horizontal="left" vertical="center"/>
    </xf>
    <xf numFmtId="0" fontId="18" fillId="12" borderId="2" xfId="0" applyFont="1" applyFill="1" applyBorder="1" applyAlignment="1">
      <alignment horizontal="left" vertical="center"/>
    </xf>
    <xf numFmtId="0" fontId="18" fillId="12" borderId="3" xfId="0" applyFont="1" applyFill="1" applyBorder="1" applyAlignment="1">
      <alignment horizontal="left" vertical="center"/>
    </xf>
    <xf numFmtId="0" fontId="16" fillId="10" borderId="1" xfId="0" applyFont="1" applyFill="1" applyBorder="1" applyAlignment="1">
      <alignment horizontal="left" vertical="center"/>
    </xf>
    <xf numFmtId="0" fontId="16" fillId="10" borderId="2" xfId="0" applyFont="1" applyFill="1" applyBorder="1" applyAlignment="1">
      <alignment horizontal="left" vertical="center"/>
    </xf>
    <xf numFmtId="0" fontId="16" fillId="10" borderId="3" xfId="0" applyFont="1" applyFill="1" applyBorder="1" applyAlignment="1">
      <alignment horizontal="left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28" fillId="19" borderId="38" xfId="0" applyFont="1" applyFill="1" applyBorder="1" applyAlignment="1">
      <alignment horizontal="center" vertical="center" wrapText="1"/>
    </xf>
    <xf numFmtId="0" fontId="28" fillId="19" borderId="36" xfId="0" applyFont="1" applyFill="1" applyBorder="1" applyAlignment="1">
      <alignment horizontal="center" vertical="center" wrapText="1"/>
    </xf>
    <xf numFmtId="0" fontId="28" fillId="19" borderId="37" xfId="0" applyFont="1" applyFill="1" applyBorder="1" applyAlignment="1">
      <alignment horizontal="center" vertical="center" wrapText="1"/>
    </xf>
    <xf numFmtId="0" fontId="28" fillId="21" borderId="38" xfId="0" applyFont="1" applyFill="1" applyBorder="1" applyAlignment="1">
      <alignment horizontal="center" vertical="center" wrapText="1"/>
    </xf>
    <xf numFmtId="0" fontId="28" fillId="21" borderId="36" xfId="0" applyFont="1" applyFill="1" applyBorder="1" applyAlignment="1">
      <alignment horizontal="center" vertical="center" wrapText="1"/>
    </xf>
    <xf numFmtId="0" fontId="28" fillId="21" borderId="37" xfId="0" applyFont="1" applyFill="1" applyBorder="1" applyAlignment="1">
      <alignment horizontal="center" vertical="center" wrapText="1"/>
    </xf>
    <xf numFmtId="0" fontId="45" fillId="17" borderId="38" xfId="0" applyFont="1" applyFill="1" applyBorder="1" applyAlignment="1">
      <alignment horizontal="center" vertical="center"/>
    </xf>
    <xf numFmtId="0" fontId="45" fillId="17" borderId="36" xfId="0" applyFont="1" applyFill="1" applyBorder="1" applyAlignment="1">
      <alignment horizontal="center" vertical="center"/>
    </xf>
    <xf numFmtId="0" fontId="45" fillId="17" borderId="37" xfId="0" applyFont="1" applyFill="1" applyBorder="1" applyAlignment="1">
      <alignment horizontal="center" vertical="center"/>
    </xf>
    <xf numFmtId="0" fontId="26" fillId="0" borderId="28" xfId="0" applyFont="1" applyBorder="1" applyAlignment="1">
      <alignment horizontal="center" vertical="center" wrapText="1"/>
    </xf>
    <xf numFmtId="0" fontId="26" fillId="0" borderId="16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14" xfId="0" applyFont="1" applyBorder="1" applyAlignment="1">
      <alignment horizontal="center" vertical="center" wrapText="1"/>
    </xf>
    <xf numFmtId="0" fontId="28" fillId="0" borderId="16" xfId="0" applyFont="1" applyBorder="1" applyAlignment="1">
      <alignment horizontal="center" vertical="center" wrapText="1"/>
    </xf>
    <xf numFmtId="0" fontId="26" fillId="3" borderId="26" xfId="0" applyFont="1" applyFill="1" applyBorder="1" applyAlignment="1" applyProtection="1">
      <alignment horizontal="center" vertical="center"/>
      <protection locked="0"/>
    </xf>
    <xf numFmtId="0" fontId="26" fillId="3" borderId="27" xfId="0" applyFont="1" applyFill="1" applyBorder="1" applyAlignment="1" applyProtection="1">
      <alignment horizontal="center" vertical="center"/>
      <protection locked="0"/>
    </xf>
    <xf numFmtId="0" fontId="5" fillId="3" borderId="26" xfId="0" applyFont="1" applyFill="1" applyBorder="1" applyAlignment="1" applyProtection="1">
      <alignment horizontal="center" vertical="center"/>
      <protection locked="0"/>
    </xf>
    <xf numFmtId="0" fontId="5" fillId="3" borderId="27" xfId="0" applyFont="1" applyFill="1" applyBorder="1" applyAlignment="1" applyProtection="1">
      <alignment horizontal="center" vertical="center"/>
      <protection locked="0"/>
    </xf>
    <xf numFmtId="0" fontId="45" fillId="29" borderId="38" xfId="0" applyFont="1" applyFill="1" applyBorder="1" applyAlignment="1">
      <alignment horizontal="center" vertical="center"/>
    </xf>
    <xf numFmtId="0" fontId="45" fillId="29" borderId="36" xfId="0" applyFont="1" applyFill="1" applyBorder="1" applyAlignment="1">
      <alignment horizontal="center" vertical="center"/>
    </xf>
    <xf numFmtId="0" fontId="45" fillId="29" borderId="37" xfId="0" applyFont="1" applyFill="1" applyBorder="1" applyAlignment="1">
      <alignment horizontal="center" vertical="center"/>
    </xf>
    <xf numFmtId="0" fontId="28" fillId="25" borderId="38" xfId="0" applyFont="1" applyFill="1" applyBorder="1" applyAlignment="1">
      <alignment horizontal="center" vertical="center"/>
    </xf>
    <xf numFmtId="0" fontId="28" fillId="25" borderId="36" xfId="0" applyFont="1" applyFill="1" applyBorder="1" applyAlignment="1">
      <alignment horizontal="center" vertical="center"/>
    </xf>
    <xf numFmtId="0" fontId="28" fillId="25" borderId="37" xfId="0" applyFont="1" applyFill="1" applyBorder="1" applyAlignment="1">
      <alignment horizontal="center" vertical="center"/>
    </xf>
    <xf numFmtId="0" fontId="8" fillId="5" borderId="17" xfId="0" applyFont="1" applyFill="1" applyBorder="1" applyAlignment="1">
      <alignment horizontal="left" vertical="center"/>
    </xf>
    <xf numFmtId="0" fontId="8" fillId="5" borderId="18" xfId="0" applyFont="1" applyFill="1" applyBorder="1" applyAlignment="1">
      <alignment horizontal="left" vertical="center"/>
    </xf>
    <xf numFmtId="0" fontId="43" fillId="17" borderId="45" xfId="0" applyFont="1" applyFill="1" applyBorder="1" applyAlignment="1">
      <alignment horizontal="center" vertical="center"/>
    </xf>
    <xf numFmtId="0" fontId="43" fillId="17" borderId="46" xfId="0" applyFont="1" applyFill="1" applyBorder="1" applyAlignment="1">
      <alignment horizontal="center" vertical="center"/>
    </xf>
    <xf numFmtId="0" fontId="43" fillId="17" borderId="47" xfId="0" applyFont="1" applyFill="1" applyBorder="1" applyAlignment="1">
      <alignment horizontal="center" vertical="center"/>
    </xf>
    <xf numFmtId="0" fontId="43" fillId="17" borderId="29" xfId="0" applyFont="1" applyFill="1" applyBorder="1" applyAlignment="1">
      <alignment horizontal="center" vertical="center"/>
    </xf>
    <xf numFmtId="0" fontId="43" fillId="17" borderId="0" xfId="0" applyFont="1" applyFill="1" applyBorder="1" applyAlignment="1">
      <alignment horizontal="center" vertical="center"/>
    </xf>
    <xf numFmtId="0" fontId="43" fillId="17" borderId="30" xfId="0" applyFont="1" applyFill="1" applyBorder="1" applyAlignment="1">
      <alignment horizontal="center" vertical="center"/>
    </xf>
    <xf numFmtId="0" fontId="43" fillId="17" borderId="21" xfId="0" applyFont="1" applyFill="1" applyBorder="1" applyAlignment="1">
      <alignment horizontal="center" vertical="center"/>
    </xf>
    <xf numFmtId="0" fontId="43" fillId="17" borderId="22" xfId="0" applyFont="1" applyFill="1" applyBorder="1" applyAlignment="1">
      <alignment horizontal="center" vertical="center"/>
    </xf>
    <xf numFmtId="0" fontId="43" fillId="17" borderId="24" xfId="0" applyFont="1" applyFill="1" applyBorder="1" applyAlignment="1">
      <alignment horizontal="center" vertical="center"/>
    </xf>
    <xf numFmtId="0" fontId="16" fillId="10" borderId="18" xfId="0" applyFont="1" applyFill="1" applyBorder="1" applyAlignment="1">
      <alignment horizontal="left" vertical="center"/>
    </xf>
    <xf numFmtId="0" fontId="16" fillId="11" borderId="18" xfId="0" applyFont="1" applyFill="1" applyBorder="1" applyAlignment="1">
      <alignment horizontal="left" vertical="center"/>
    </xf>
    <xf numFmtId="0" fontId="18" fillId="12" borderId="18" xfId="0" applyFont="1" applyFill="1" applyBorder="1" applyAlignment="1">
      <alignment horizontal="left" vertical="center"/>
    </xf>
    <xf numFmtId="0" fontId="26" fillId="0" borderId="2" xfId="0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0" fontId="43" fillId="31" borderId="38" xfId="0" applyFont="1" applyFill="1" applyBorder="1" applyAlignment="1">
      <alignment horizontal="center" vertical="center"/>
    </xf>
    <xf numFmtId="0" fontId="43" fillId="31" borderId="36" xfId="0" applyFont="1" applyFill="1" applyBorder="1" applyAlignment="1">
      <alignment horizontal="center" vertical="center"/>
    </xf>
    <xf numFmtId="0" fontId="43" fillId="31" borderId="37" xfId="0" applyFont="1" applyFill="1" applyBorder="1" applyAlignment="1">
      <alignment horizontal="center" vertical="center"/>
    </xf>
    <xf numFmtId="0" fontId="16" fillId="14" borderId="32" xfId="0" applyFont="1" applyFill="1" applyBorder="1" applyAlignment="1">
      <alignment horizontal="left" vertical="center"/>
    </xf>
    <xf numFmtId="0" fontId="18" fillId="13" borderId="18" xfId="0" applyFont="1" applyFill="1" applyBorder="1" applyAlignment="1">
      <alignment horizontal="left" vertical="center"/>
    </xf>
    <xf numFmtId="0" fontId="16" fillId="14" borderId="31" xfId="0" applyFont="1" applyFill="1" applyBorder="1" applyAlignment="1">
      <alignment horizontal="left" vertical="center"/>
    </xf>
    <xf numFmtId="0" fontId="16" fillId="15" borderId="30" xfId="0" applyFont="1" applyFill="1" applyBorder="1" applyAlignment="1">
      <alignment horizontal="left" vertical="center"/>
    </xf>
    <xf numFmtId="0" fontId="18" fillId="12" borderId="32" xfId="0" applyFont="1" applyFill="1" applyBorder="1" applyAlignment="1">
      <alignment horizontal="left" vertical="center"/>
    </xf>
    <xf numFmtId="4" fontId="36" fillId="21" borderId="49" xfId="0" applyNumberFormat="1" applyFont="1" applyFill="1" applyBorder="1" applyAlignment="1">
      <alignment horizontal="center" vertical="center"/>
    </xf>
    <xf numFmtId="4" fontId="36" fillId="21" borderId="50" xfId="0" applyNumberFormat="1" applyFont="1" applyFill="1" applyBorder="1" applyAlignment="1">
      <alignment horizontal="center" vertical="center"/>
    </xf>
    <xf numFmtId="0" fontId="16" fillId="15" borderId="32" xfId="0" applyFont="1" applyFill="1" applyBorder="1" applyAlignment="1">
      <alignment horizontal="left" vertical="center"/>
    </xf>
    <xf numFmtId="0" fontId="16" fillId="15" borderId="31" xfId="0" applyFont="1" applyFill="1" applyBorder="1" applyAlignment="1">
      <alignment horizontal="left" vertical="center"/>
    </xf>
    <xf numFmtId="0" fontId="18" fillId="13" borderId="32" xfId="0" applyFont="1" applyFill="1" applyBorder="1" applyAlignment="1">
      <alignment horizontal="left" vertical="center"/>
    </xf>
    <xf numFmtId="0" fontId="16" fillId="11" borderId="32" xfId="0" applyFont="1" applyFill="1" applyBorder="1" applyAlignment="1">
      <alignment horizontal="left" vertical="center"/>
    </xf>
    <xf numFmtId="0" fontId="16" fillId="14" borderId="18" xfId="0" applyFont="1" applyFill="1" applyBorder="1" applyAlignment="1">
      <alignment horizontal="left" vertical="center"/>
    </xf>
    <xf numFmtId="0" fontId="4" fillId="0" borderId="9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56" xfId="0" applyFont="1" applyBorder="1" applyAlignment="1">
      <alignment horizontal="center" vertical="center" wrapText="1"/>
    </xf>
    <xf numFmtId="0" fontId="4" fillId="0" borderId="57" xfId="0" applyFont="1" applyBorder="1" applyAlignment="1">
      <alignment horizontal="center" vertical="center" wrapText="1"/>
    </xf>
    <xf numFmtId="0" fontId="4" fillId="0" borderId="54" xfId="0" applyFont="1" applyBorder="1" applyAlignment="1">
      <alignment horizontal="center" vertical="center" wrapText="1"/>
    </xf>
    <xf numFmtId="0" fontId="4" fillId="0" borderId="49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wrapText="1"/>
    </xf>
    <xf numFmtId="0" fontId="4" fillId="0" borderId="5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/>
  <colors>
    <mruColors>
      <color rgb="FF99FF99"/>
      <color rgb="FFFFCCFF"/>
      <color rgb="FFFFCCCC"/>
      <color rgb="FF66FFFF"/>
      <color rgb="FFCCFF33"/>
      <color rgb="FFFF66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345"/>
  <sheetViews>
    <sheetView zoomScale="37" zoomScaleNormal="37" workbookViewId="0">
      <pane xSplit="9" ySplit="7" topLeftCell="J80" activePane="bottomRight" state="frozen"/>
      <selection pane="topRight"/>
      <selection pane="bottomLeft"/>
      <selection pane="bottomRight" activeCell="AP1345" sqref="AP1345"/>
    </sheetView>
  </sheetViews>
  <sheetFormatPr defaultRowHeight="14.4" x14ac:dyDescent="0.3"/>
  <cols>
    <col min="1" max="1" width="20" customWidth="1"/>
    <col min="2" max="2" width="23.6640625" customWidth="1"/>
    <col min="3" max="3" width="55.6640625" customWidth="1"/>
    <col min="4" max="5" width="38" customWidth="1"/>
    <col min="6" max="7" width="16.44140625" customWidth="1"/>
    <col min="8" max="8" width="16" customWidth="1"/>
    <col min="9" max="9" width="16.77734375" customWidth="1"/>
    <col min="10" max="10" width="16" customWidth="1"/>
    <col min="11" max="11" width="17" customWidth="1"/>
    <col min="12" max="12" width="17.6640625" customWidth="1"/>
    <col min="13" max="13" width="18" customWidth="1"/>
    <col min="14" max="14" width="18.77734375" customWidth="1"/>
    <col min="15" max="15" width="23.6640625" customWidth="1"/>
    <col min="16" max="16" width="16" customWidth="1"/>
    <col min="17" max="17" width="17" customWidth="1"/>
    <col min="18" max="18" width="17.6640625" customWidth="1"/>
    <col min="19" max="19" width="18" customWidth="1"/>
    <col min="20" max="20" width="18.77734375" customWidth="1"/>
    <col min="21" max="21" width="23.6640625" customWidth="1"/>
    <col min="22" max="35" width="9.109375" hidden="1"/>
    <col min="37" max="38" width="17.21875" customWidth="1"/>
    <col min="39" max="39" width="22.88671875" customWidth="1"/>
    <col min="40" max="41" width="17.21875" customWidth="1"/>
    <col min="42" max="42" width="22.88671875" customWidth="1"/>
  </cols>
  <sheetData>
    <row r="1" spans="1:42" ht="15" customHeight="1" x14ac:dyDescent="0.3">
      <c r="A1" s="1" t="s">
        <v>0</v>
      </c>
      <c r="B1" s="4"/>
      <c r="C1" s="4"/>
      <c r="D1" s="2" t="s">
        <v>1</v>
      </c>
      <c r="E1" s="2" t="s">
        <v>3</v>
      </c>
      <c r="F1" s="2" t="s">
        <v>2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4"/>
      <c r="S1" s="4"/>
      <c r="T1" s="4"/>
      <c r="U1" s="4"/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</row>
    <row r="2" spans="1:42" ht="30.75" customHeight="1" x14ac:dyDescent="0.3">
      <c r="A2" s="469" t="s">
        <v>4</v>
      </c>
      <c r="B2" s="469"/>
      <c r="C2" s="469"/>
      <c r="D2" s="469"/>
      <c r="E2" s="469"/>
      <c r="F2" s="469"/>
      <c r="G2" s="469"/>
      <c r="H2" s="469"/>
      <c r="I2" s="469"/>
      <c r="J2" s="469"/>
      <c r="K2" s="469"/>
      <c r="L2" s="469"/>
      <c r="M2" s="469"/>
      <c r="N2" s="469"/>
      <c r="O2" s="469"/>
      <c r="P2" s="469"/>
      <c r="Q2" s="469"/>
      <c r="R2" s="469"/>
      <c r="S2" s="469"/>
      <c r="T2" s="469"/>
      <c r="U2" s="469"/>
    </row>
    <row r="3" spans="1:42" ht="15" customHeight="1" x14ac:dyDescent="0.3">
      <c r="A3" s="470" t="s">
        <v>5</v>
      </c>
      <c r="B3" s="470"/>
      <c r="C3" s="470"/>
      <c r="D3" s="470"/>
      <c r="E3" s="470"/>
      <c r="F3" s="470"/>
      <c r="G3" s="470"/>
      <c r="H3" s="470"/>
      <c r="I3" s="470"/>
      <c r="J3" s="470"/>
      <c r="K3" s="470"/>
      <c r="L3" s="470"/>
      <c r="M3" s="470"/>
      <c r="N3" s="470"/>
      <c r="O3" s="470"/>
      <c r="P3" s="470"/>
      <c r="Q3" s="470"/>
      <c r="R3" s="470"/>
      <c r="S3" s="470"/>
      <c r="T3" s="470"/>
      <c r="U3" s="470"/>
    </row>
    <row r="4" spans="1:42" ht="15" customHeight="1" x14ac:dyDescent="0.3">
      <c r="A4" s="471" t="s">
        <v>6</v>
      </c>
      <c r="B4" s="471"/>
      <c r="C4" s="471"/>
      <c r="D4" s="471"/>
      <c r="E4" s="471"/>
      <c r="F4" s="471"/>
      <c r="G4" s="471"/>
      <c r="H4" s="471"/>
      <c r="I4" s="471"/>
      <c r="J4" s="471"/>
      <c r="K4" s="471"/>
      <c r="L4" s="471"/>
      <c r="M4" s="471"/>
      <c r="N4" s="471"/>
      <c r="O4" s="471"/>
      <c r="P4" s="471"/>
      <c r="Q4" s="471"/>
      <c r="R4" s="471"/>
      <c r="S4" s="471"/>
      <c r="T4" s="471"/>
      <c r="U4" s="471"/>
    </row>
    <row r="5" spans="1:42" ht="40.799999999999997" customHeight="1" x14ac:dyDescent="0.3">
      <c r="A5" s="461" t="s">
        <v>34</v>
      </c>
      <c r="B5" s="461" t="s">
        <v>35</v>
      </c>
      <c r="C5" s="461" t="s">
        <v>36</v>
      </c>
      <c r="D5" s="461" t="s">
        <v>37</v>
      </c>
      <c r="E5" s="461" t="s">
        <v>38</v>
      </c>
      <c r="F5" s="461" t="s">
        <v>39</v>
      </c>
      <c r="G5" s="461" t="s">
        <v>40</v>
      </c>
      <c r="H5" s="461" t="s">
        <v>41</v>
      </c>
      <c r="I5" s="461" t="s">
        <v>42</v>
      </c>
      <c r="J5" s="472" t="s">
        <v>7</v>
      </c>
      <c r="K5" s="473"/>
      <c r="L5" s="473"/>
      <c r="M5" s="473"/>
      <c r="N5" s="473"/>
      <c r="O5" s="474"/>
      <c r="P5" s="475" t="s">
        <v>8</v>
      </c>
      <c r="Q5" s="476"/>
      <c r="R5" s="477"/>
      <c r="S5" s="475" t="s">
        <v>9</v>
      </c>
      <c r="T5" s="476"/>
      <c r="U5" s="477"/>
      <c r="AK5" s="466" t="s">
        <v>10</v>
      </c>
      <c r="AL5" s="467"/>
      <c r="AM5" s="467"/>
      <c r="AN5" s="467"/>
      <c r="AO5" s="467"/>
      <c r="AP5" s="468"/>
    </row>
    <row r="6" spans="1:42" ht="15.75" customHeight="1" x14ac:dyDescent="0.3">
      <c r="A6" s="478"/>
      <c r="B6" s="478"/>
      <c r="C6" s="478"/>
      <c r="D6" s="478"/>
      <c r="E6" s="478"/>
      <c r="F6" s="478"/>
      <c r="G6" s="478"/>
      <c r="H6" s="478"/>
      <c r="I6" s="478"/>
      <c r="J6" s="459" t="s">
        <v>43</v>
      </c>
      <c r="K6" s="460"/>
      <c r="L6" s="461" t="s">
        <v>43</v>
      </c>
      <c r="M6" s="459" t="s">
        <v>44</v>
      </c>
      <c r="N6" s="460"/>
      <c r="O6" s="461" t="s">
        <v>45</v>
      </c>
      <c r="P6" s="459" t="s">
        <v>43</v>
      </c>
      <c r="Q6" s="460"/>
      <c r="R6" s="461" t="s">
        <v>43</v>
      </c>
      <c r="S6" s="459" t="s">
        <v>44</v>
      </c>
      <c r="T6" s="460"/>
      <c r="U6" s="461" t="s">
        <v>45</v>
      </c>
      <c r="AK6" s="459" t="s">
        <v>11</v>
      </c>
      <c r="AL6" s="460"/>
      <c r="AM6" s="461" t="s">
        <v>14</v>
      </c>
      <c r="AN6" s="459" t="s">
        <v>15</v>
      </c>
      <c r="AO6" s="460"/>
      <c r="AP6" s="461" t="s">
        <v>14</v>
      </c>
    </row>
    <row r="7" spans="1:42" ht="31.2" customHeight="1" x14ac:dyDescent="0.3">
      <c r="A7" s="462"/>
      <c r="B7" s="462"/>
      <c r="C7" s="462"/>
      <c r="D7" s="462"/>
      <c r="E7" s="462"/>
      <c r="F7" s="462"/>
      <c r="G7" s="462"/>
      <c r="H7" s="462"/>
      <c r="I7" s="462"/>
      <c r="J7" s="3" t="s">
        <v>12</v>
      </c>
      <c r="K7" s="3" t="s">
        <v>13</v>
      </c>
      <c r="L7" s="462"/>
      <c r="M7" s="3" t="s">
        <v>12</v>
      </c>
      <c r="N7" s="3" t="s">
        <v>13</v>
      </c>
      <c r="O7" s="462"/>
      <c r="P7" s="3" t="s">
        <v>12</v>
      </c>
      <c r="Q7" s="3" t="s">
        <v>13</v>
      </c>
      <c r="R7" s="462"/>
      <c r="S7" s="3" t="s">
        <v>12</v>
      </c>
      <c r="T7" s="3" t="s">
        <v>13</v>
      </c>
      <c r="U7" s="462"/>
      <c r="AK7" s="3" t="s">
        <v>12</v>
      </c>
      <c r="AL7" s="3" t="s">
        <v>13</v>
      </c>
      <c r="AM7" s="462"/>
      <c r="AN7" s="3" t="s">
        <v>12</v>
      </c>
      <c r="AO7" s="3" t="s">
        <v>13</v>
      </c>
      <c r="AP7" s="462"/>
    </row>
    <row r="8" spans="1:42" ht="30" customHeight="1" x14ac:dyDescent="0.3">
      <c r="A8" s="463" t="s">
        <v>46</v>
      </c>
      <c r="B8" s="464"/>
      <c r="C8" s="464"/>
      <c r="D8" s="464"/>
      <c r="E8" s="464"/>
      <c r="F8" s="464"/>
      <c r="G8" s="464"/>
      <c r="H8" s="464"/>
      <c r="I8" s="465"/>
      <c r="J8" s="7"/>
      <c r="K8" s="7"/>
      <c r="L8" s="7"/>
      <c r="M8" s="8">
        <f>SUM(M9)</f>
        <v>32057765.25</v>
      </c>
      <c r="N8" s="8">
        <f>SUM(N9)</f>
        <v>66553873.439999998</v>
      </c>
      <c r="O8" s="8">
        <f>SUM(O9)</f>
        <v>98611638.690000013</v>
      </c>
      <c r="P8" s="7"/>
      <c r="Q8" s="7"/>
      <c r="R8" s="7"/>
      <c r="S8" s="8">
        <f>SUM(S9)</f>
        <v>39041721.680000007</v>
      </c>
      <c r="T8" s="8">
        <f>SUM(T9)</f>
        <v>99751374.810000017</v>
      </c>
      <c r="U8" s="8">
        <f>SUM(U9)</f>
        <v>138793096.49000001</v>
      </c>
      <c r="Y8" s="9">
        <f>SUM(Y9)</f>
        <v>32534768.209999993</v>
      </c>
      <c r="Z8" s="9">
        <f>SUM(Z9)</f>
        <v>83126145.850000009</v>
      </c>
      <c r="AA8" s="9">
        <f>SUM(AA9)</f>
        <v>115660914.06</v>
      </c>
      <c r="AC8" s="5" t="s">
        <v>47</v>
      </c>
      <c r="AK8" s="8">
        <f t="shared" ref="AK8:AK20" si="0">S8-M8</f>
        <v>6983956.4300000072</v>
      </c>
      <c r="AL8" s="8">
        <f t="shared" ref="AL8:AL20" si="1">T8-N8</f>
        <v>33197501.37000002</v>
      </c>
      <c r="AM8" s="8">
        <f t="shared" ref="AM8:AM20" si="2">U8-O8</f>
        <v>40181457.799999997</v>
      </c>
      <c r="AN8" s="11">
        <f t="shared" ref="AN8:AN20" si="3">IFERROR(AK8/M8,0)</f>
        <v>0.21785537374599145</v>
      </c>
      <c r="AO8" s="11">
        <f t="shared" ref="AO8:AO20" si="4">IFERROR(AL8/N8,0)</f>
        <v>0.4988064503853169</v>
      </c>
      <c r="AP8" s="11">
        <f t="shared" ref="AP8:AP20" si="5">IFERROR(AM8/O8,0)</f>
        <v>0.40747175824058901</v>
      </c>
    </row>
    <row r="9" spans="1:42" ht="16.95" customHeight="1" x14ac:dyDescent="0.3">
      <c r="A9" s="12" t="s">
        <v>48</v>
      </c>
      <c r="B9" s="12" t="s">
        <v>49</v>
      </c>
      <c r="C9" s="456" t="s">
        <v>50</v>
      </c>
      <c r="D9" s="457"/>
      <c r="E9" s="457"/>
      <c r="F9" s="457"/>
      <c r="G9" s="457"/>
      <c r="H9" s="457"/>
      <c r="I9" s="458"/>
      <c r="M9" s="6">
        <f>SUM(M10,M15,M160)</f>
        <v>32057765.25</v>
      </c>
      <c r="N9" s="6">
        <f>SUM(N10,N15,N160)</f>
        <v>66553873.439999998</v>
      </c>
      <c r="O9" s="6">
        <f>SUM(O10,O15,O160)</f>
        <v>98611638.690000013</v>
      </c>
      <c r="S9" s="6">
        <f>SUM(S10,S15,S160)</f>
        <v>39041721.680000007</v>
      </c>
      <c r="T9" s="6">
        <f>SUM(T10,T15,T160)</f>
        <v>99751374.810000017</v>
      </c>
      <c r="U9" s="6">
        <f>SUM(U10,U15,U160)</f>
        <v>138793096.49000001</v>
      </c>
      <c r="Y9" s="9">
        <f>SUM(Y10,Y15,Y160)</f>
        <v>32534768.209999993</v>
      </c>
      <c r="Z9" s="9">
        <f>SUM(Z10,Z15,Z160)</f>
        <v>83126145.850000009</v>
      </c>
      <c r="AA9" s="9">
        <f>SUM(AA10,AA15,AA160)</f>
        <v>115660914.06</v>
      </c>
      <c r="AD9" s="5">
        <v>378365632</v>
      </c>
      <c r="AE9" s="5">
        <v>27245612</v>
      </c>
      <c r="AK9" s="6">
        <f t="shared" si="0"/>
        <v>6983956.4300000072</v>
      </c>
      <c r="AL9" s="6">
        <f t="shared" si="1"/>
        <v>33197501.37000002</v>
      </c>
      <c r="AM9" s="6">
        <f t="shared" si="2"/>
        <v>40181457.799999997</v>
      </c>
      <c r="AN9" s="10">
        <f t="shared" si="3"/>
        <v>0.21785537374599145</v>
      </c>
      <c r="AO9" s="10">
        <f t="shared" si="4"/>
        <v>0.4988064503853169</v>
      </c>
      <c r="AP9" s="10">
        <f t="shared" si="5"/>
        <v>0.40747175824058901</v>
      </c>
    </row>
    <row r="10" spans="1:42" ht="16.95" customHeight="1" x14ac:dyDescent="0.3">
      <c r="A10" s="13" t="s">
        <v>51</v>
      </c>
      <c r="B10" s="13" t="s">
        <v>52</v>
      </c>
      <c r="C10" s="453" t="s">
        <v>53</v>
      </c>
      <c r="D10" s="454"/>
      <c r="E10" s="454"/>
      <c r="F10" s="454"/>
      <c r="G10" s="454"/>
      <c r="H10" s="454"/>
      <c r="I10" s="455"/>
      <c r="J10" s="14"/>
      <c r="K10" s="14"/>
      <c r="L10" s="14"/>
      <c r="M10" s="15">
        <f t="shared" ref="M10:O13" si="6">SUM(M11)</f>
        <v>0</v>
      </c>
      <c r="N10" s="15">
        <f t="shared" si="6"/>
        <v>846922.5</v>
      </c>
      <c r="O10" s="15">
        <f t="shared" si="6"/>
        <v>846922.5</v>
      </c>
      <c r="P10" s="14"/>
      <c r="Q10" s="14"/>
      <c r="R10" s="14"/>
      <c r="S10" s="15">
        <f t="shared" ref="S10:U13" si="7">SUM(S11)</f>
        <v>0</v>
      </c>
      <c r="T10" s="15">
        <f t="shared" si="7"/>
        <v>1270383.75</v>
      </c>
      <c r="U10" s="15">
        <f t="shared" si="7"/>
        <v>1270383.75</v>
      </c>
      <c r="Y10" s="9">
        <f t="shared" ref="Y10:AA13" si="8">SUM(Y11)</f>
        <v>0</v>
      </c>
      <c r="Z10" s="9">
        <f t="shared" si="8"/>
        <v>1058653.1299999999</v>
      </c>
      <c r="AA10" s="9">
        <f t="shared" si="8"/>
        <v>1058653.1299999999</v>
      </c>
      <c r="AD10" s="5">
        <v>378365633</v>
      </c>
      <c r="AE10" s="5">
        <v>29196638</v>
      </c>
      <c r="AK10" s="6">
        <f t="shared" si="0"/>
        <v>0</v>
      </c>
      <c r="AL10" s="6">
        <f t="shared" si="1"/>
        <v>423461.25</v>
      </c>
      <c r="AM10" s="6">
        <f t="shared" si="2"/>
        <v>423461.25</v>
      </c>
      <c r="AN10" s="10">
        <f t="shared" si="3"/>
        <v>0</v>
      </c>
      <c r="AO10" s="10">
        <f t="shared" si="4"/>
        <v>0.5</v>
      </c>
      <c r="AP10" s="10">
        <f t="shared" si="5"/>
        <v>0.5</v>
      </c>
    </row>
    <row r="11" spans="1:42" ht="16.95" customHeight="1" x14ac:dyDescent="0.3">
      <c r="A11" s="13" t="s">
        <v>54</v>
      </c>
      <c r="B11" s="13" t="s">
        <v>55</v>
      </c>
      <c r="C11" s="453" t="s">
        <v>56</v>
      </c>
      <c r="D11" s="454"/>
      <c r="E11" s="454"/>
      <c r="F11" s="454"/>
      <c r="G11" s="454"/>
      <c r="H11" s="454"/>
      <c r="I11" s="455"/>
      <c r="J11" s="14"/>
      <c r="K11" s="14"/>
      <c r="L11" s="14"/>
      <c r="M11" s="15">
        <f t="shared" si="6"/>
        <v>0</v>
      </c>
      <c r="N11" s="15">
        <f t="shared" si="6"/>
        <v>846922.5</v>
      </c>
      <c r="O11" s="15">
        <f t="shared" si="6"/>
        <v>846922.5</v>
      </c>
      <c r="P11" s="14"/>
      <c r="Q11" s="14"/>
      <c r="R11" s="14"/>
      <c r="S11" s="15">
        <f t="shared" si="7"/>
        <v>0</v>
      </c>
      <c r="T11" s="15">
        <f t="shared" si="7"/>
        <v>1270383.75</v>
      </c>
      <c r="U11" s="15">
        <f t="shared" si="7"/>
        <v>1270383.75</v>
      </c>
      <c r="Y11" s="9">
        <f t="shared" si="8"/>
        <v>0</v>
      </c>
      <c r="Z11" s="9">
        <f t="shared" si="8"/>
        <v>1058653.1299999999</v>
      </c>
      <c r="AA11" s="9">
        <f t="shared" si="8"/>
        <v>1058653.1299999999</v>
      </c>
      <c r="AD11" s="5">
        <v>378365634</v>
      </c>
      <c r="AE11" s="5">
        <v>29196636</v>
      </c>
      <c r="AK11" s="6">
        <f t="shared" si="0"/>
        <v>0</v>
      </c>
      <c r="AL11" s="6">
        <f t="shared" si="1"/>
        <v>423461.25</v>
      </c>
      <c r="AM11" s="6">
        <f t="shared" si="2"/>
        <v>423461.25</v>
      </c>
      <c r="AN11" s="10">
        <f t="shared" si="3"/>
        <v>0</v>
      </c>
      <c r="AO11" s="10">
        <f t="shared" si="4"/>
        <v>0.5</v>
      </c>
      <c r="AP11" s="10">
        <f t="shared" si="5"/>
        <v>0.5</v>
      </c>
    </row>
    <row r="12" spans="1:42" ht="16.95" customHeight="1" x14ac:dyDescent="0.3">
      <c r="A12" s="13" t="s">
        <v>57</v>
      </c>
      <c r="B12" s="13" t="s">
        <v>58</v>
      </c>
      <c r="C12" s="453" t="s">
        <v>59</v>
      </c>
      <c r="D12" s="454"/>
      <c r="E12" s="454"/>
      <c r="F12" s="454"/>
      <c r="G12" s="454"/>
      <c r="H12" s="454"/>
      <c r="I12" s="455"/>
      <c r="J12" s="14"/>
      <c r="K12" s="14"/>
      <c r="L12" s="14"/>
      <c r="M12" s="15">
        <f t="shared" si="6"/>
        <v>0</v>
      </c>
      <c r="N12" s="15">
        <f t="shared" si="6"/>
        <v>846922.5</v>
      </c>
      <c r="O12" s="15">
        <f t="shared" si="6"/>
        <v>846922.5</v>
      </c>
      <c r="P12" s="14"/>
      <c r="Q12" s="14"/>
      <c r="R12" s="14"/>
      <c r="S12" s="15">
        <f t="shared" si="7"/>
        <v>0</v>
      </c>
      <c r="T12" s="15">
        <f t="shared" si="7"/>
        <v>1270383.75</v>
      </c>
      <c r="U12" s="15">
        <f t="shared" si="7"/>
        <v>1270383.75</v>
      </c>
      <c r="Y12" s="9">
        <f t="shared" si="8"/>
        <v>0</v>
      </c>
      <c r="Z12" s="9">
        <f t="shared" si="8"/>
        <v>1058653.1299999999</v>
      </c>
      <c r="AA12" s="9">
        <f t="shared" si="8"/>
        <v>1058653.1299999999</v>
      </c>
      <c r="AD12" s="5">
        <v>378365635</v>
      </c>
      <c r="AE12" s="5">
        <v>29196653</v>
      </c>
      <c r="AK12" s="6">
        <f t="shared" si="0"/>
        <v>0</v>
      </c>
      <c r="AL12" s="6">
        <f t="shared" si="1"/>
        <v>423461.25</v>
      </c>
      <c r="AM12" s="6">
        <f t="shared" si="2"/>
        <v>423461.25</v>
      </c>
      <c r="AN12" s="10">
        <f t="shared" si="3"/>
        <v>0</v>
      </c>
      <c r="AO12" s="10">
        <f t="shared" si="4"/>
        <v>0.5</v>
      </c>
      <c r="AP12" s="10">
        <f t="shared" si="5"/>
        <v>0.5</v>
      </c>
    </row>
    <row r="13" spans="1:42" ht="16.95" customHeight="1" x14ac:dyDescent="0.3">
      <c r="A13" s="13" t="s">
        <v>60</v>
      </c>
      <c r="B13" s="13" t="s">
        <v>61</v>
      </c>
      <c r="C13" s="453" t="s">
        <v>62</v>
      </c>
      <c r="D13" s="454"/>
      <c r="E13" s="454"/>
      <c r="F13" s="454"/>
      <c r="G13" s="454"/>
      <c r="H13" s="454"/>
      <c r="I13" s="455"/>
      <c r="J13" s="14"/>
      <c r="K13" s="14"/>
      <c r="L13" s="14"/>
      <c r="M13" s="15">
        <f t="shared" si="6"/>
        <v>0</v>
      </c>
      <c r="N13" s="15">
        <f t="shared" si="6"/>
        <v>846922.5</v>
      </c>
      <c r="O13" s="15">
        <f t="shared" si="6"/>
        <v>846922.5</v>
      </c>
      <c r="P13" s="14"/>
      <c r="Q13" s="14"/>
      <c r="R13" s="14"/>
      <c r="S13" s="15">
        <f t="shared" si="7"/>
        <v>0</v>
      </c>
      <c r="T13" s="15">
        <f t="shared" si="7"/>
        <v>1270383.75</v>
      </c>
      <c r="U13" s="15">
        <f t="shared" si="7"/>
        <v>1270383.75</v>
      </c>
      <c r="Y13" s="9">
        <f t="shared" si="8"/>
        <v>0</v>
      </c>
      <c r="Z13" s="9">
        <f t="shared" si="8"/>
        <v>1058653.1299999999</v>
      </c>
      <c r="AA13" s="9">
        <f t="shared" si="8"/>
        <v>1058653.1299999999</v>
      </c>
      <c r="AD13" s="5">
        <v>378365636</v>
      </c>
      <c r="AE13" s="5">
        <v>29196647</v>
      </c>
      <c r="AK13" s="6">
        <f t="shared" si="0"/>
        <v>0</v>
      </c>
      <c r="AL13" s="6">
        <f t="shared" si="1"/>
        <v>423461.25</v>
      </c>
      <c r="AM13" s="6">
        <f t="shared" si="2"/>
        <v>423461.25</v>
      </c>
      <c r="AN13" s="10">
        <f t="shared" si="3"/>
        <v>0</v>
      </c>
      <c r="AO13" s="10">
        <f t="shared" si="4"/>
        <v>0.5</v>
      </c>
      <c r="AP13" s="10">
        <f t="shared" si="5"/>
        <v>0.5</v>
      </c>
    </row>
    <row r="14" spans="1:42" ht="180" x14ac:dyDescent="0.3">
      <c r="A14" s="13" t="s">
        <v>63</v>
      </c>
      <c r="B14" s="13" t="s">
        <v>64</v>
      </c>
      <c r="C14" s="23" t="s">
        <v>65</v>
      </c>
      <c r="D14" s="24"/>
      <c r="E14" s="24" t="s">
        <v>66</v>
      </c>
      <c r="F14" s="24" t="s">
        <v>67</v>
      </c>
      <c r="G14" s="25">
        <v>1</v>
      </c>
      <c r="H14" s="24"/>
      <c r="I14" s="25">
        <v>2258.46</v>
      </c>
      <c r="J14" s="26">
        <v>0</v>
      </c>
      <c r="K14" s="26">
        <v>375</v>
      </c>
      <c r="L14" s="26">
        <f>J14+ROUND(K14, 2)</f>
        <v>375</v>
      </c>
      <c r="M14" s="26">
        <v>0</v>
      </c>
      <c r="N14" s="26">
        <v>846922.5</v>
      </c>
      <c r="O14" s="26">
        <f>M14+N14</f>
        <v>846922.5</v>
      </c>
      <c r="P14" s="26">
        <v>0</v>
      </c>
      <c r="Q14" s="26">
        <v>562.5</v>
      </c>
      <c r="R14" s="26">
        <f>P14+ROUND(Q14, 2)</f>
        <v>562.5</v>
      </c>
      <c r="S14" s="26">
        <v>0</v>
      </c>
      <c r="T14" s="26">
        <v>1270383.75</v>
      </c>
      <c r="U14" s="26">
        <f>S14+T14</f>
        <v>1270383.75</v>
      </c>
      <c r="V14" s="9"/>
      <c r="W14" s="9">
        <f>ROUND(Q14 / 1.2, 2)</f>
        <v>468.75</v>
      </c>
      <c r="X14" s="9">
        <f>ROUND(R14 / 1.2, 2)</f>
        <v>468.75</v>
      </c>
      <c r="Y14" s="9"/>
      <c r="Z14" s="9">
        <f>ROUND(T14 / 1.2, 2)</f>
        <v>1058653.1299999999</v>
      </c>
      <c r="AA14" s="9">
        <f>Y14+Z14</f>
        <v>1058653.1299999999</v>
      </c>
      <c r="AD14" s="5">
        <v>378365638</v>
      </c>
      <c r="AE14" s="5">
        <v>29196680</v>
      </c>
      <c r="AG14" s="5" t="s">
        <v>68</v>
      </c>
      <c r="AH14" s="5" t="s">
        <v>69</v>
      </c>
      <c r="AI14" s="5" t="s">
        <v>70</v>
      </c>
      <c r="AK14" s="19">
        <f t="shared" si="0"/>
        <v>0</v>
      </c>
      <c r="AL14" s="19">
        <f t="shared" si="1"/>
        <v>423461.25</v>
      </c>
      <c r="AM14" s="19">
        <f t="shared" si="2"/>
        <v>423461.25</v>
      </c>
      <c r="AN14" s="22">
        <f t="shared" si="3"/>
        <v>0</v>
      </c>
      <c r="AO14" s="22">
        <f t="shared" si="4"/>
        <v>0.5</v>
      </c>
      <c r="AP14" s="22">
        <f t="shared" si="5"/>
        <v>0.5</v>
      </c>
    </row>
    <row r="15" spans="1:42" ht="16.95" customHeight="1" x14ac:dyDescent="0.3">
      <c r="A15" s="12" t="s">
        <v>71</v>
      </c>
      <c r="B15" s="12" t="s">
        <v>72</v>
      </c>
      <c r="C15" s="456" t="s">
        <v>73</v>
      </c>
      <c r="D15" s="457"/>
      <c r="E15" s="457"/>
      <c r="F15" s="457"/>
      <c r="G15" s="457"/>
      <c r="H15" s="457"/>
      <c r="I15" s="458"/>
      <c r="M15" s="6">
        <f>SUM(M16,M34)</f>
        <v>4396306.580000001</v>
      </c>
      <c r="N15" s="6">
        <f>SUM(N16,N34)</f>
        <v>5284200.57</v>
      </c>
      <c r="O15" s="6">
        <f>SUM(O16,O34)</f>
        <v>9680507.1500000004</v>
      </c>
      <c r="S15" s="6">
        <f>SUM(S16,S34)</f>
        <v>4500654.6400000006</v>
      </c>
      <c r="T15" s="6">
        <f>SUM(T16,T34)</f>
        <v>7926300.1600000011</v>
      </c>
      <c r="U15" s="6">
        <f>SUM(U16,U34)</f>
        <v>12426954.800000001</v>
      </c>
      <c r="Y15" s="9">
        <f>SUM(Y16,Y34)</f>
        <v>3750545.54</v>
      </c>
      <c r="Z15" s="9">
        <f>SUM(Z16,Z34)</f>
        <v>6605250.1600000001</v>
      </c>
      <c r="AA15" s="9">
        <f>SUM(AA16,AA34)</f>
        <v>10355795.699999999</v>
      </c>
      <c r="AD15" s="5">
        <v>378365639</v>
      </c>
      <c r="AE15" s="5">
        <v>27245716</v>
      </c>
      <c r="AK15" s="6">
        <f t="shared" si="0"/>
        <v>104348.05999999959</v>
      </c>
      <c r="AL15" s="6">
        <f t="shared" si="1"/>
        <v>2642099.5900000008</v>
      </c>
      <c r="AM15" s="6">
        <f t="shared" si="2"/>
        <v>2746447.6500000004</v>
      </c>
      <c r="AN15" s="10">
        <f t="shared" si="3"/>
        <v>2.3735391993521881E-2</v>
      </c>
      <c r="AO15" s="10">
        <f t="shared" si="4"/>
        <v>0.49999986847584793</v>
      </c>
      <c r="AP15" s="10">
        <f t="shared" si="5"/>
        <v>0.28370906683334252</v>
      </c>
    </row>
    <row r="16" spans="1:42" ht="16.95" customHeight="1" x14ac:dyDescent="0.3">
      <c r="A16" s="13" t="s">
        <v>74</v>
      </c>
      <c r="B16" s="13" t="s">
        <v>75</v>
      </c>
      <c r="C16" s="453" t="s">
        <v>76</v>
      </c>
      <c r="D16" s="454"/>
      <c r="E16" s="454"/>
      <c r="F16" s="454"/>
      <c r="G16" s="454"/>
      <c r="H16" s="454"/>
      <c r="I16" s="455"/>
      <c r="J16" s="14"/>
      <c r="K16" s="14"/>
      <c r="L16" s="14"/>
      <c r="M16" s="15">
        <f t="shared" ref="M16:O17" si="9">SUM(M17)</f>
        <v>714834.43</v>
      </c>
      <c r="N16" s="15">
        <f t="shared" si="9"/>
        <v>737423.42</v>
      </c>
      <c r="O16" s="15">
        <f t="shared" si="9"/>
        <v>1452257.85</v>
      </c>
      <c r="P16" s="14"/>
      <c r="Q16" s="14"/>
      <c r="R16" s="14"/>
      <c r="S16" s="15">
        <f t="shared" ref="S16:U17" si="10">SUM(S17)</f>
        <v>714114.10000000009</v>
      </c>
      <c r="T16" s="15">
        <f t="shared" si="10"/>
        <v>1106135.1200000001</v>
      </c>
      <c r="U16" s="15">
        <f t="shared" si="10"/>
        <v>1820249.22</v>
      </c>
      <c r="Y16" s="9">
        <f t="shared" ref="Y16:AA17" si="11">SUM(Y17)</f>
        <v>595095.09000000008</v>
      </c>
      <c r="Z16" s="9">
        <f t="shared" si="11"/>
        <v>921779.27</v>
      </c>
      <c r="AA16" s="9">
        <f t="shared" si="11"/>
        <v>1516874.36</v>
      </c>
      <c r="AD16" s="5">
        <v>378365640</v>
      </c>
      <c r="AE16" s="5">
        <v>33712777</v>
      </c>
      <c r="AK16" s="6">
        <f t="shared" si="0"/>
        <v>-720.32999999995809</v>
      </c>
      <c r="AL16" s="6">
        <f t="shared" si="1"/>
        <v>368711.70000000007</v>
      </c>
      <c r="AM16" s="6">
        <f t="shared" si="2"/>
        <v>367991.36999999988</v>
      </c>
      <c r="AN16" s="10">
        <f t="shared" si="3"/>
        <v>-1.007687892145819E-3</v>
      </c>
      <c r="AO16" s="10">
        <f t="shared" si="4"/>
        <v>0.49999998643926991</v>
      </c>
      <c r="AP16" s="10">
        <f t="shared" si="5"/>
        <v>0.25339258451933988</v>
      </c>
    </row>
    <row r="17" spans="1:42" ht="16.95" customHeight="1" x14ac:dyDescent="0.3">
      <c r="A17" s="13" t="s">
        <v>77</v>
      </c>
      <c r="B17" s="13" t="s">
        <v>78</v>
      </c>
      <c r="C17" s="453" t="s">
        <v>79</v>
      </c>
      <c r="D17" s="454"/>
      <c r="E17" s="454"/>
      <c r="F17" s="454"/>
      <c r="G17" s="454"/>
      <c r="H17" s="454"/>
      <c r="I17" s="455"/>
      <c r="J17" s="14"/>
      <c r="K17" s="14"/>
      <c r="L17" s="14"/>
      <c r="M17" s="15">
        <f t="shared" si="9"/>
        <v>714834.43</v>
      </c>
      <c r="N17" s="15">
        <f t="shared" si="9"/>
        <v>737423.42</v>
      </c>
      <c r="O17" s="15">
        <f t="shared" si="9"/>
        <v>1452257.85</v>
      </c>
      <c r="P17" s="14"/>
      <c r="Q17" s="14"/>
      <c r="R17" s="14"/>
      <c r="S17" s="15">
        <f t="shared" si="10"/>
        <v>714114.10000000009</v>
      </c>
      <c r="T17" s="15">
        <f t="shared" si="10"/>
        <v>1106135.1200000001</v>
      </c>
      <c r="U17" s="15">
        <f t="shared" si="10"/>
        <v>1820249.22</v>
      </c>
      <c r="Y17" s="9">
        <f t="shared" si="11"/>
        <v>595095.09000000008</v>
      </c>
      <c r="Z17" s="9">
        <f t="shared" si="11"/>
        <v>921779.27</v>
      </c>
      <c r="AA17" s="9">
        <f t="shared" si="11"/>
        <v>1516874.36</v>
      </c>
      <c r="AD17" s="5">
        <v>378365641</v>
      </c>
      <c r="AE17" s="5">
        <v>33712785</v>
      </c>
      <c r="AK17" s="6">
        <f t="shared" si="0"/>
        <v>-720.32999999995809</v>
      </c>
      <c r="AL17" s="6">
        <f t="shared" si="1"/>
        <v>368711.70000000007</v>
      </c>
      <c r="AM17" s="6">
        <f t="shared" si="2"/>
        <v>367991.36999999988</v>
      </c>
      <c r="AN17" s="10">
        <f t="shared" si="3"/>
        <v>-1.007687892145819E-3</v>
      </c>
      <c r="AO17" s="10">
        <f t="shared" si="4"/>
        <v>0.49999998643926991</v>
      </c>
      <c r="AP17" s="10">
        <f t="shared" si="5"/>
        <v>0.25339258451933988</v>
      </c>
    </row>
    <row r="18" spans="1:42" ht="16.95" customHeight="1" x14ac:dyDescent="0.3">
      <c r="A18" s="13" t="s">
        <v>80</v>
      </c>
      <c r="B18" s="13" t="s">
        <v>81</v>
      </c>
      <c r="C18" s="453" t="s">
        <v>82</v>
      </c>
      <c r="D18" s="454"/>
      <c r="E18" s="454"/>
      <c r="F18" s="454"/>
      <c r="G18" s="454"/>
      <c r="H18" s="454"/>
      <c r="I18" s="455"/>
      <c r="J18" s="14"/>
      <c r="K18" s="14"/>
      <c r="L18" s="14"/>
      <c r="M18" s="15">
        <f>SUM(M19,M27)</f>
        <v>714834.43</v>
      </c>
      <c r="N18" s="15">
        <f>SUM(N19,N27)</f>
        <v>737423.42</v>
      </c>
      <c r="O18" s="15">
        <f>SUM(O19,O27)</f>
        <v>1452257.85</v>
      </c>
      <c r="P18" s="14"/>
      <c r="Q18" s="14"/>
      <c r="R18" s="14"/>
      <c r="S18" s="15">
        <f>SUM(S19,S27)</f>
        <v>714114.10000000009</v>
      </c>
      <c r="T18" s="15">
        <f>SUM(T19,T27)</f>
        <v>1106135.1200000001</v>
      </c>
      <c r="U18" s="15">
        <f>SUM(U19,U27)</f>
        <v>1820249.22</v>
      </c>
      <c r="Y18" s="9">
        <f>SUM(Y19,Y27)</f>
        <v>595095.09000000008</v>
      </c>
      <c r="Z18" s="9">
        <f>SUM(Z19,Z27)</f>
        <v>921779.27</v>
      </c>
      <c r="AA18" s="9">
        <f>SUM(AA19,AA27)</f>
        <v>1516874.36</v>
      </c>
      <c r="AD18" s="5">
        <v>378365642</v>
      </c>
      <c r="AE18" s="5">
        <v>33712772</v>
      </c>
      <c r="AK18" s="6">
        <f t="shared" si="0"/>
        <v>-720.32999999995809</v>
      </c>
      <c r="AL18" s="6">
        <f t="shared" si="1"/>
        <v>368711.70000000007</v>
      </c>
      <c r="AM18" s="6">
        <f t="shared" si="2"/>
        <v>367991.36999999988</v>
      </c>
      <c r="AN18" s="10">
        <f t="shared" si="3"/>
        <v>-1.007687892145819E-3</v>
      </c>
      <c r="AO18" s="10">
        <f t="shared" si="4"/>
        <v>0.49999998643926991</v>
      </c>
      <c r="AP18" s="10">
        <f t="shared" si="5"/>
        <v>0.25339258451933988</v>
      </c>
    </row>
    <row r="19" spans="1:42" ht="16.95" customHeight="1" x14ac:dyDescent="0.3">
      <c r="A19" s="13" t="s">
        <v>83</v>
      </c>
      <c r="B19" s="13" t="s">
        <v>84</v>
      </c>
      <c r="C19" s="453" t="s">
        <v>85</v>
      </c>
      <c r="D19" s="454"/>
      <c r="E19" s="454"/>
      <c r="F19" s="454"/>
      <c r="G19" s="454"/>
      <c r="H19" s="454"/>
      <c r="I19" s="455"/>
      <c r="J19" s="14"/>
      <c r="K19" s="14"/>
      <c r="L19" s="14"/>
      <c r="M19" s="15">
        <f>SUM(M20)</f>
        <v>11404.14</v>
      </c>
      <c r="N19" s="15">
        <f>SUM(N20)</f>
        <v>14099.92</v>
      </c>
      <c r="O19" s="15">
        <f>SUM(O20)</f>
        <v>25504.059999999998</v>
      </c>
      <c r="P19" s="14"/>
      <c r="Q19" s="14"/>
      <c r="R19" s="14"/>
      <c r="S19" s="15">
        <f>SUM(S20)</f>
        <v>10683.81</v>
      </c>
      <c r="T19" s="15">
        <f>SUM(T20)</f>
        <v>21149.87</v>
      </c>
      <c r="U19" s="15">
        <f>SUM(U20)</f>
        <v>31833.68</v>
      </c>
      <c r="Y19" s="9">
        <f>SUM(Y20)</f>
        <v>8903.18</v>
      </c>
      <c r="Z19" s="9">
        <f>SUM(Z20)</f>
        <v>17624.89</v>
      </c>
      <c r="AA19" s="9">
        <f>SUM(AA20)</f>
        <v>26528.07</v>
      </c>
      <c r="AD19" s="5">
        <v>378365643</v>
      </c>
      <c r="AE19" s="5">
        <v>33712779</v>
      </c>
      <c r="AK19" s="6">
        <f t="shared" si="0"/>
        <v>-720.32999999999993</v>
      </c>
      <c r="AL19" s="6">
        <f t="shared" si="1"/>
        <v>7049.9499999999989</v>
      </c>
      <c r="AM19" s="6">
        <f t="shared" si="2"/>
        <v>6329.6200000000026</v>
      </c>
      <c r="AN19" s="10">
        <f t="shared" si="3"/>
        <v>-6.3163903634995702E-2</v>
      </c>
      <c r="AO19" s="10">
        <f t="shared" si="4"/>
        <v>0.49999929077611782</v>
      </c>
      <c r="AP19" s="10">
        <f t="shared" si="5"/>
        <v>0.24818087786807289</v>
      </c>
    </row>
    <row r="20" spans="1:42" ht="54" x14ac:dyDescent="0.3">
      <c r="A20" s="13" t="s">
        <v>86</v>
      </c>
      <c r="B20" s="13" t="s">
        <v>87</v>
      </c>
      <c r="C20" s="23" t="s">
        <v>88</v>
      </c>
      <c r="D20" s="24" t="s">
        <v>89</v>
      </c>
      <c r="E20" s="24" t="s">
        <v>90</v>
      </c>
      <c r="F20" s="24" t="s">
        <v>91</v>
      </c>
      <c r="G20" s="25">
        <v>1</v>
      </c>
      <c r="H20" s="24"/>
      <c r="I20" s="25">
        <v>1.81</v>
      </c>
      <c r="J20" s="26">
        <v>6300.63</v>
      </c>
      <c r="K20" s="26">
        <v>7790.01</v>
      </c>
      <c r="L20" s="26">
        <f>J20+ROUND(K20, 2)</f>
        <v>14090.64</v>
      </c>
      <c r="M20" s="26">
        <v>11404.14</v>
      </c>
      <c r="N20" s="26">
        <v>14099.92</v>
      </c>
      <c r="O20" s="26">
        <f>M20+N20</f>
        <v>25504.059999999998</v>
      </c>
      <c r="P20" s="26">
        <v>5902.66</v>
      </c>
      <c r="Q20" s="26">
        <v>11685.01</v>
      </c>
      <c r="R20" s="26">
        <f>P20+ROUND(Q20, 2)</f>
        <v>17587.669999999998</v>
      </c>
      <c r="S20" s="26">
        <v>10683.81</v>
      </c>
      <c r="T20" s="26">
        <v>21149.87</v>
      </c>
      <c r="U20" s="26">
        <f>S20+T20</f>
        <v>31833.68</v>
      </c>
      <c r="V20" s="9">
        <f>ROUND(P20 / 1.2, 2)</f>
        <v>4918.88</v>
      </c>
      <c r="W20" s="9">
        <f>ROUND(Q20 / 1.2, 2)</f>
        <v>9737.51</v>
      </c>
      <c r="X20" s="9">
        <f>ROUND(R20 / 1.2, 2)</f>
        <v>14656.39</v>
      </c>
      <c r="Y20" s="9">
        <f>ROUND(S20 / 1.2, 2)</f>
        <v>8903.18</v>
      </c>
      <c r="Z20" s="9">
        <f>ROUND(T20 / 1.2, 2)</f>
        <v>17624.89</v>
      </c>
      <c r="AA20" s="9">
        <f>Y20+Z20</f>
        <v>26528.07</v>
      </c>
      <c r="AD20" s="5">
        <v>378365645</v>
      </c>
      <c r="AE20" s="5">
        <v>33712782</v>
      </c>
      <c r="AG20" s="5" t="s">
        <v>92</v>
      </c>
      <c r="AH20" s="5" t="s">
        <v>93</v>
      </c>
      <c r="AI20" s="5" t="s">
        <v>94</v>
      </c>
      <c r="AK20" s="19">
        <f t="shared" si="0"/>
        <v>-720.32999999999993</v>
      </c>
      <c r="AL20" s="19">
        <f t="shared" si="1"/>
        <v>7049.9499999999989</v>
      </c>
      <c r="AM20" s="19">
        <f t="shared" si="2"/>
        <v>6329.6200000000026</v>
      </c>
      <c r="AN20" s="22">
        <f t="shared" si="3"/>
        <v>-6.3163903634995702E-2</v>
      </c>
      <c r="AO20" s="22">
        <f t="shared" si="4"/>
        <v>0.49999929077611782</v>
      </c>
      <c r="AP20" s="22">
        <f t="shared" si="5"/>
        <v>0.24818087786807289</v>
      </c>
    </row>
    <row r="21" spans="1:42" ht="18" x14ac:dyDescent="0.3">
      <c r="A21" s="13" t="s">
        <v>95</v>
      </c>
      <c r="B21" s="13"/>
      <c r="C21" s="27" t="s">
        <v>96</v>
      </c>
      <c r="D21" s="24"/>
      <c r="E21" s="24"/>
      <c r="F21" s="35" t="s">
        <v>91</v>
      </c>
      <c r="G21" s="36">
        <v>1.05</v>
      </c>
      <c r="H21" s="24"/>
      <c r="I21" s="37">
        <v>1.901</v>
      </c>
      <c r="J21" s="38">
        <v>5098.92</v>
      </c>
      <c r="K21" s="14"/>
      <c r="L21" s="14"/>
      <c r="M21" s="38">
        <f t="shared" ref="M21:M26" si="12">ROUND(ROUND(J21, 2)*I21, 2)</f>
        <v>9693.0499999999993</v>
      </c>
      <c r="N21" s="14"/>
      <c r="O21" s="14"/>
      <c r="P21" s="38">
        <v>4728.34</v>
      </c>
      <c r="Q21" s="14"/>
      <c r="R21" s="14"/>
      <c r="S21" s="38">
        <f t="shared" ref="S21:S26" si="13">ROUND(ROUND(P21, 2)*I21, 2)</f>
        <v>8988.57</v>
      </c>
      <c r="T21" s="14"/>
      <c r="U21" s="39"/>
      <c r="V21" s="9">
        <f t="shared" ref="V21:V26" si="14">ROUND(ROUND(P21, 2)/1.2, 2)</f>
        <v>3940.28</v>
      </c>
      <c r="Y21" s="9">
        <f t="shared" ref="Y21:Y26" si="15">ROUND(S21 / 1.2, 2)</f>
        <v>7490.48</v>
      </c>
      <c r="AD21" s="5" t="s">
        <v>97</v>
      </c>
      <c r="AE21" s="5" t="s">
        <v>98</v>
      </c>
      <c r="AF21" s="5" t="s">
        <v>99</v>
      </c>
      <c r="AK21" s="32">
        <f t="shared" ref="AK21:AK52" si="16">S21-M21</f>
        <v>-704.47999999999956</v>
      </c>
      <c r="AL21" s="32"/>
      <c r="AM21" s="32"/>
      <c r="AN21" s="34">
        <f t="shared" ref="AN21:AN52" si="17">IFERROR(AK21/M21,0)</f>
        <v>-7.2678878165283331E-2</v>
      </c>
      <c r="AO21" s="32"/>
      <c r="AP21" s="32"/>
    </row>
    <row r="22" spans="1:42" ht="18" x14ac:dyDescent="0.3">
      <c r="A22" s="13" t="s">
        <v>100</v>
      </c>
      <c r="B22" s="13"/>
      <c r="C22" s="27" t="s">
        <v>101</v>
      </c>
      <c r="D22" s="24"/>
      <c r="E22" s="24"/>
      <c r="F22" s="35" t="s">
        <v>102</v>
      </c>
      <c r="G22" s="36">
        <v>25</v>
      </c>
      <c r="H22" s="24"/>
      <c r="I22" s="36">
        <v>45.25</v>
      </c>
      <c r="J22" s="38">
        <v>6.8</v>
      </c>
      <c r="K22" s="14"/>
      <c r="L22" s="14"/>
      <c r="M22" s="38">
        <f t="shared" si="12"/>
        <v>307.7</v>
      </c>
      <c r="N22" s="14"/>
      <c r="O22" s="14"/>
      <c r="P22" s="38">
        <v>6.45</v>
      </c>
      <c r="Q22" s="14"/>
      <c r="R22" s="14"/>
      <c r="S22" s="38">
        <f t="shared" si="13"/>
        <v>291.86</v>
      </c>
      <c r="T22" s="14"/>
      <c r="U22" s="39"/>
      <c r="V22" s="9">
        <f t="shared" si="14"/>
        <v>5.38</v>
      </c>
      <c r="Y22" s="9">
        <f t="shared" si="15"/>
        <v>243.22</v>
      </c>
      <c r="AD22" s="5" t="s">
        <v>103</v>
      </c>
      <c r="AE22" s="5" t="s">
        <v>104</v>
      </c>
      <c r="AF22" s="5" t="s">
        <v>105</v>
      </c>
      <c r="AK22" s="32">
        <f t="shared" si="16"/>
        <v>-15.839999999999975</v>
      </c>
      <c r="AL22" s="32"/>
      <c r="AM22" s="32"/>
      <c r="AN22" s="34">
        <f t="shared" si="17"/>
        <v>-5.1478713032174113E-2</v>
      </c>
      <c r="AO22" s="32"/>
      <c r="AP22" s="32"/>
    </row>
    <row r="23" spans="1:42" ht="36" x14ac:dyDescent="0.3">
      <c r="A23" s="13" t="s">
        <v>106</v>
      </c>
      <c r="B23" s="13"/>
      <c r="C23" s="41" t="s">
        <v>107</v>
      </c>
      <c r="D23" s="24"/>
      <c r="E23" s="24"/>
      <c r="F23" s="35" t="s">
        <v>108</v>
      </c>
      <c r="G23" s="36">
        <v>1</v>
      </c>
      <c r="H23" s="24"/>
      <c r="I23" s="36">
        <v>1.81</v>
      </c>
      <c r="J23" s="38">
        <v>332.24</v>
      </c>
      <c r="K23" s="14"/>
      <c r="L23" s="14"/>
      <c r="M23" s="38">
        <f t="shared" si="12"/>
        <v>601.35</v>
      </c>
      <c r="N23" s="14"/>
      <c r="O23" s="14"/>
      <c r="P23" s="38">
        <v>332.24</v>
      </c>
      <c r="Q23" s="14"/>
      <c r="R23" s="14"/>
      <c r="S23" s="38">
        <f t="shared" si="13"/>
        <v>601.35</v>
      </c>
      <c r="T23" s="14"/>
      <c r="U23" s="39"/>
      <c r="V23" s="9">
        <f t="shared" si="14"/>
        <v>276.87</v>
      </c>
      <c r="Y23" s="9">
        <f t="shared" si="15"/>
        <v>501.13</v>
      </c>
      <c r="AD23" s="5" t="s">
        <v>109</v>
      </c>
      <c r="AE23" s="5" t="s">
        <v>110</v>
      </c>
      <c r="AF23" s="5" t="s">
        <v>111</v>
      </c>
      <c r="AK23" s="32">
        <f t="shared" si="16"/>
        <v>0</v>
      </c>
      <c r="AL23" s="32"/>
      <c r="AM23" s="32"/>
      <c r="AN23" s="34">
        <f t="shared" si="17"/>
        <v>0</v>
      </c>
      <c r="AO23" s="32"/>
      <c r="AP23" s="32"/>
    </row>
    <row r="24" spans="1:42" ht="36" x14ac:dyDescent="0.3">
      <c r="A24" s="13" t="s">
        <v>112</v>
      </c>
      <c r="B24" s="13"/>
      <c r="C24" s="41" t="s">
        <v>113</v>
      </c>
      <c r="D24" s="24"/>
      <c r="E24" s="24"/>
      <c r="F24" s="35" t="s">
        <v>114</v>
      </c>
      <c r="G24" s="36">
        <v>2.2000000000000002</v>
      </c>
      <c r="H24" s="24"/>
      <c r="I24" s="36">
        <v>3.9820000000000002</v>
      </c>
      <c r="J24" s="38">
        <v>85.4</v>
      </c>
      <c r="K24" s="14"/>
      <c r="L24" s="14"/>
      <c r="M24" s="38">
        <f t="shared" si="12"/>
        <v>340.06</v>
      </c>
      <c r="N24" s="14"/>
      <c r="O24" s="14"/>
      <c r="P24" s="38">
        <v>85.4</v>
      </c>
      <c r="Q24" s="14"/>
      <c r="R24" s="14"/>
      <c r="S24" s="38">
        <f t="shared" si="13"/>
        <v>340.06</v>
      </c>
      <c r="T24" s="14"/>
      <c r="U24" s="39"/>
      <c r="V24" s="9">
        <f t="shared" si="14"/>
        <v>71.17</v>
      </c>
      <c r="Y24" s="9">
        <f t="shared" si="15"/>
        <v>283.38</v>
      </c>
      <c r="AD24" s="5" t="s">
        <v>115</v>
      </c>
      <c r="AE24" s="5" t="s">
        <v>116</v>
      </c>
      <c r="AF24" s="5" t="s">
        <v>117</v>
      </c>
      <c r="AK24" s="32">
        <f t="shared" si="16"/>
        <v>0</v>
      </c>
      <c r="AL24" s="32"/>
      <c r="AM24" s="32"/>
      <c r="AN24" s="34">
        <f t="shared" si="17"/>
        <v>0</v>
      </c>
      <c r="AO24" s="32"/>
      <c r="AP24" s="32"/>
    </row>
    <row r="25" spans="1:42" ht="18" x14ac:dyDescent="0.3">
      <c r="A25" s="13" t="s">
        <v>118</v>
      </c>
      <c r="B25" s="13"/>
      <c r="C25" s="41" t="s">
        <v>119</v>
      </c>
      <c r="D25" s="24"/>
      <c r="E25" s="24"/>
      <c r="F25" s="35" t="s">
        <v>102</v>
      </c>
      <c r="G25" s="36">
        <v>12</v>
      </c>
      <c r="H25" s="24"/>
      <c r="I25" s="36">
        <v>21.72</v>
      </c>
      <c r="J25" s="38">
        <v>6.38</v>
      </c>
      <c r="K25" s="14"/>
      <c r="L25" s="14"/>
      <c r="M25" s="38">
        <f t="shared" si="12"/>
        <v>138.57</v>
      </c>
      <c r="N25" s="14"/>
      <c r="O25" s="14"/>
      <c r="P25" s="38">
        <v>6.38</v>
      </c>
      <c r="Q25" s="14"/>
      <c r="R25" s="14"/>
      <c r="S25" s="38">
        <f t="shared" si="13"/>
        <v>138.57</v>
      </c>
      <c r="T25" s="14"/>
      <c r="U25" s="39"/>
      <c r="V25" s="9">
        <f t="shared" si="14"/>
        <v>5.32</v>
      </c>
      <c r="Y25" s="9">
        <f t="shared" si="15"/>
        <v>115.48</v>
      </c>
      <c r="AD25" s="5" t="s">
        <v>120</v>
      </c>
      <c r="AE25" s="5" t="s">
        <v>121</v>
      </c>
      <c r="AF25" s="5" t="s">
        <v>122</v>
      </c>
      <c r="AK25" s="32">
        <f t="shared" si="16"/>
        <v>0</v>
      </c>
      <c r="AL25" s="32"/>
      <c r="AM25" s="32"/>
      <c r="AN25" s="34">
        <f t="shared" si="17"/>
        <v>0</v>
      </c>
      <c r="AO25" s="32"/>
      <c r="AP25" s="32"/>
    </row>
    <row r="26" spans="1:42" ht="36" x14ac:dyDescent="0.3">
      <c r="A26" s="13" t="s">
        <v>123</v>
      </c>
      <c r="B26" s="13"/>
      <c r="C26" s="41" t="s">
        <v>124</v>
      </c>
      <c r="D26" s="24"/>
      <c r="E26" s="24"/>
      <c r="F26" s="35" t="s">
        <v>108</v>
      </c>
      <c r="G26" s="36">
        <v>1</v>
      </c>
      <c r="H26" s="24"/>
      <c r="I26" s="36">
        <v>1.81</v>
      </c>
      <c r="J26" s="38">
        <v>178.68</v>
      </c>
      <c r="K26" s="14"/>
      <c r="L26" s="14"/>
      <c r="M26" s="38">
        <f t="shared" si="12"/>
        <v>323.41000000000003</v>
      </c>
      <c r="N26" s="14"/>
      <c r="O26" s="14"/>
      <c r="P26" s="38">
        <v>178.68</v>
      </c>
      <c r="Q26" s="14"/>
      <c r="R26" s="14"/>
      <c r="S26" s="38">
        <f t="shared" si="13"/>
        <v>323.41000000000003</v>
      </c>
      <c r="T26" s="14"/>
      <c r="U26" s="39"/>
      <c r="V26" s="9">
        <f t="shared" si="14"/>
        <v>148.9</v>
      </c>
      <c r="Y26" s="9">
        <f t="shared" si="15"/>
        <v>269.51</v>
      </c>
      <c r="AD26" s="5" t="s">
        <v>125</v>
      </c>
      <c r="AE26" s="5" t="s">
        <v>126</v>
      </c>
      <c r="AF26" s="5" t="s">
        <v>127</v>
      </c>
      <c r="AK26" s="32">
        <f t="shared" si="16"/>
        <v>0</v>
      </c>
      <c r="AL26" s="32"/>
      <c r="AM26" s="32"/>
      <c r="AN26" s="34">
        <f t="shared" si="17"/>
        <v>0</v>
      </c>
      <c r="AO26" s="32"/>
      <c r="AP26" s="32"/>
    </row>
    <row r="27" spans="1:42" ht="16.95" customHeight="1" x14ac:dyDescent="0.3">
      <c r="A27" s="13" t="s">
        <v>128</v>
      </c>
      <c r="B27" s="13" t="s">
        <v>129</v>
      </c>
      <c r="C27" s="453" t="s">
        <v>130</v>
      </c>
      <c r="D27" s="454"/>
      <c r="E27" s="454"/>
      <c r="F27" s="454"/>
      <c r="G27" s="454"/>
      <c r="H27" s="454"/>
      <c r="I27" s="455"/>
      <c r="J27" s="14"/>
      <c r="K27" s="14"/>
      <c r="L27" s="14"/>
      <c r="M27" s="15">
        <f>SUM(M28)</f>
        <v>703430.29</v>
      </c>
      <c r="N27" s="15">
        <f>SUM(N28)</f>
        <v>723323.5</v>
      </c>
      <c r="O27" s="15">
        <f>SUM(O28)</f>
        <v>1426753.79</v>
      </c>
      <c r="P27" s="14"/>
      <c r="Q27" s="14"/>
      <c r="R27" s="14"/>
      <c r="S27" s="15">
        <f>SUM(S28)</f>
        <v>703430.29</v>
      </c>
      <c r="T27" s="15">
        <f>SUM(T28)</f>
        <v>1084985.25</v>
      </c>
      <c r="U27" s="15">
        <f>SUM(U28)</f>
        <v>1788415.54</v>
      </c>
      <c r="Y27" s="9">
        <f>SUM(Y28)</f>
        <v>586191.91</v>
      </c>
      <c r="Z27" s="9">
        <f>SUM(Z28)</f>
        <v>904154.38</v>
      </c>
      <c r="AA27" s="9">
        <f>SUM(AA28)</f>
        <v>1490346.29</v>
      </c>
      <c r="AD27" s="5">
        <v>378365646</v>
      </c>
      <c r="AE27" s="5">
        <v>33712783</v>
      </c>
      <c r="AK27" s="6">
        <f t="shared" si="16"/>
        <v>0</v>
      </c>
      <c r="AL27" s="6">
        <f>T27-N27</f>
        <v>361661.75</v>
      </c>
      <c r="AM27" s="6">
        <f>U27-O27</f>
        <v>361661.75</v>
      </c>
      <c r="AN27" s="10">
        <f t="shared" si="17"/>
        <v>0</v>
      </c>
      <c r="AO27" s="10">
        <f>IFERROR(AL27/N27,0)</f>
        <v>0.5</v>
      </c>
      <c r="AP27" s="10">
        <f>IFERROR(AM27/O27,0)</f>
        <v>0.2534857468295213</v>
      </c>
    </row>
    <row r="28" spans="1:42" ht="72" x14ac:dyDescent="0.3">
      <c r="A28" s="13" t="s">
        <v>131</v>
      </c>
      <c r="B28" s="13" t="s">
        <v>132</v>
      </c>
      <c r="C28" s="23" t="s">
        <v>133</v>
      </c>
      <c r="D28" s="24" t="s">
        <v>89</v>
      </c>
      <c r="E28" s="24" t="s">
        <v>134</v>
      </c>
      <c r="F28" s="24" t="s">
        <v>67</v>
      </c>
      <c r="G28" s="25">
        <v>1</v>
      </c>
      <c r="H28" s="24"/>
      <c r="I28" s="25">
        <v>362.75</v>
      </c>
      <c r="J28" s="26">
        <v>1939.16</v>
      </c>
      <c r="K28" s="26">
        <v>1994</v>
      </c>
      <c r="L28" s="26">
        <f>J28+ROUND(K28, 2)</f>
        <v>3933.16</v>
      </c>
      <c r="M28" s="26">
        <v>703430.29</v>
      </c>
      <c r="N28" s="26">
        <v>723323.5</v>
      </c>
      <c r="O28" s="26">
        <f>M28+N28</f>
        <v>1426753.79</v>
      </c>
      <c r="P28" s="26">
        <v>1939.16</v>
      </c>
      <c r="Q28" s="26">
        <v>2991</v>
      </c>
      <c r="R28" s="26">
        <f>P28+ROUND(Q28, 2)</f>
        <v>4930.16</v>
      </c>
      <c r="S28" s="26">
        <v>703430.29</v>
      </c>
      <c r="T28" s="26">
        <v>1084985.25</v>
      </c>
      <c r="U28" s="26">
        <f>S28+T28</f>
        <v>1788415.54</v>
      </c>
      <c r="V28" s="9">
        <f>ROUND(P28 / 1.2, 2)</f>
        <v>1615.97</v>
      </c>
      <c r="W28" s="9">
        <f>ROUND(Q28 / 1.2, 2)</f>
        <v>2492.5</v>
      </c>
      <c r="X28" s="9">
        <f>ROUND(R28 / 1.2, 2)</f>
        <v>4108.47</v>
      </c>
      <c r="Y28" s="9">
        <f>ROUND(S28 / 1.2, 2)</f>
        <v>586191.91</v>
      </c>
      <c r="Z28" s="9">
        <f>ROUND(T28 / 1.2, 2)</f>
        <v>904154.38</v>
      </c>
      <c r="AA28" s="9">
        <f>Y28+Z28</f>
        <v>1490346.29</v>
      </c>
      <c r="AD28" s="5">
        <v>378365648</v>
      </c>
      <c r="AE28" s="5">
        <v>33712792</v>
      </c>
      <c r="AG28" s="5" t="s">
        <v>135</v>
      </c>
      <c r="AH28" s="5" t="s">
        <v>136</v>
      </c>
      <c r="AI28" s="5" t="s">
        <v>94</v>
      </c>
      <c r="AK28" s="19">
        <f t="shared" si="16"/>
        <v>0</v>
      </c>
      <c r="AL28" s="19">
        <f>T28-N28</f>
        <v>361661.75</v>
      </c>
      <c r="AM28" s="19">
        <f>U28-O28</f>
        <v>361661.75</v>
      </c>
      <c r="AN28" s="22">
        <f t="shared" si="17"/>
        <v>0</v>
      </c>
      <c r="AO28" s="22">
        <f>IFERROR(AL28/N28,0)</f>
        <v>0.5</v>
      </c>
      <c r="AP28" s="22">
        <f>IFERROR(AM28/O28,0)</f>
        <v>0.2534857468295213</v>
      </c>
    </row>
    <row r="29" spans="1:42" ht="18" x14ac:dyDescent="0.3">
      <c r="A29" s="13" t="s">
        <v>137</v>
      </c>
      <c r="B29" s="13"/>
      <c r="C29" s="41" t="s">
        <v>138</v>
      </c>
      <c r="D29" s="24"/>
      <c r="E29" s="24"/>
      <c r="F29" s="35" t="s">
        <v>139</v>
      </c>
      <c r="G29" s="36">
        <v>50.4</v>
      </c>
      <c r="H29" s="24"/>
      <c r="I29" s="36">
        <v>18282.599999999999</v>
      </c>
      <c r="J29" s="38">
        <v>26.44</v>
      </c>
      <c r="K29" s="14"/>
      <c r="L29" s="14"/>
      <c r="M29" s="38">
        <f>ROUND(ROUND(J29, 2)*I29, 2)</f>
        <v>483391.94</v>
      </c>
      <c r="N29" s="14"/>
      <c r="O29" s="14"/>
      <c r="P29" s="38">
        <v>26.44</v>
      </c>
      <c r="Q29" s="14"/>
      <c r="R29" s="14"/>
      <c r="S29" s="38">
        <f>ROUND(ROUND(P29, 2)*I29, 2)</f>
        <v>483391.94</v>
      </c>
      <c r="T29" s="14"/>
      <c r="U29" s="39"/>
      <c r="V29" s="9">
        <f>ROUND(ROUND(P29, 2)/1.2, 2)</f>
        <v>22.03</v>
      </c>
      <c r="Y29" s="9">
        <f>ROUND(S29 / 1.2, 2)</f>
        <v>402826.62</v>
      </c>
      <c r="AD29" s="5" t="s">
        <v>140</v>
      </c>
      <c r="AE29" s="5" t="s">
        <v>141</v>
      </c>
      <c r="AF29" s="5" t="s">
        <v>142</v>
      </c>
      <c r="AK29" s="32">
        <f t="shared" si="16"/>
        <v>0</v>
      </c>
      <c r="AL29" s="32"/>
      <c r="AM29" s="32"/>
      <c r="AN29" s="34">
        <f t="shared" si="17"/>
        <v>0</v>
      </c>
      <c r="AO29" s="32"/>
      <c r="AP29" s="32"/>
    </row>
    <row r="30" spans="1:42" ht="18" x14ac:dyDescent="0.3">
      <c r="A30" s="13" t="s">
        <v>143</v>
      </c>
      <c r="B30" s="13"/>
      <c r="C30" s="41" t="s">
        <v>144</v>
      </c>
      <c r="D30" s="24"/>
      <c r="E30" s="24"/>
      <c r="F30" s="35" t="s">
        <v>67</v>
      </c>
      <c r="G30" s="36">
        <v>0.504</v>
      </c>
      <c r="H30" s="24"/>
      <c r="I30" s="36">
        <v>182.82599999999999</v>
      </c>
      <c r="J30" s="38">
        <v>269.41000000000003</v>
      </c>
      <c r="K30" s="14"/>
      <c r="L30" s="14"/>
      <c r="M30" s="38">
        <f>ROUND(ROUND(J30, 2)*I30, 2)</f>
        <v>49255.15</v>
      </c>
      <c r="N30" s="14"/>
      <c r="O30" s="14"/>
      <c r="P30" s="38">
        <v>269.41000000000003</v>
      </c>
      <c r="Q30" s="14"/>
      <c r="R30" s="14"/>
      <c r="S30" s="38">
        <f>ROUND(ROUND(P30, 2)*I30, 2)</f>
        <v>49255.15</v>
      </c>
      <c r="T30" s="14"/>
      <c r="U30" s="39"/>
      <c r="V30" s="9">
        <f>ROUND(ROUND(P30, 2)/1.2, 2)</f>
        <v>224.51</v>
      </c>
      <c r="Y30" s="9">
        <f>ROUND(S30 / 1.2, 2)</f>
        <v>41045.96</v>
      </c>
      <c r="AD30" s="5" t="s">
        <v>145</v>
      </c>
      <c r="AE30" s="5" t="s">
        <v>146</v>
      </c>
      <c r="AF30" s="5" t="s">
        <v>147</v>
      </c>
      <c r="AK30" s="32">
        <f t="shared" si="16"/>
        <v>0</v>
      </c>
      <c r="AL30" s="32"/>
      <c r="AM30" s="32"/>
      <c r="AN30" s="34">
        <f t="shared" si="17"/>
        <v>0</v>
      </c>
      <c r="AO30" s="32"/>
      <c r="AP30" s="32"/>
    </row>
    <row r="31" spans="1:42" ht="36" x14ac:dyDescent="0.3">
      <c r="A31" s="13" t="s">
        <v>148</v>
      </c>
      <c r="B31" s="13"/>
      <c r="C31" s="41" t="s">
        <v>149</v>
      </c>
      <c r="D31" s="24"/>
      <c r="E31" s="24"/>
      <c r="F31" s="35" t="s">
        <v>108</v>
      </c>
      <c r="G31" s="36">
        <v>1</v>
      </c>
      <c r="H31" s="24"/>
      <c r="I31" s="36">
        <v>362.75</v>
      </c>
      <c r="J31" s="38">
        <v>118.99</v>
      </c>
      <c r="K31" s="14"/>
      <c r="L31" s="14"/>
      <c r="M31" s="38">
        <f>ROUND(ROUND(J31, 2)*I31, 2)</f>
        <v>43163.62</v>
      </c>
      <c r="N31" s="14"/>
      <c r="O31" s="14"/>
      <c r="P31" s="38">
        <v>118.99</v>
      </c>
      <c r="Q31" s="14"/>
      <c r="R31" s="14"/>
      <c r="S31" s="38">
        <f>ROUND(ROUND(P31, 2)*I31, 2)</f>
        <v>43163.62</v>
      </c>
      <c r="T31" s="14"/>
      <c r="U31" s="39"/>
      <c r="V31" s="9">
        <f>ROUND(ROUND(P31, 2)/1.2, 2)</f>
        <v>99.16</v>
      </c>
      <c r="Y31" s="9">
        <f>ROUND(S31 / 1.2, 2)</f>
        <v>35969.68</v>
      </c>
      <c r="AD31" s="5" t="s">
        <v>150</v>
      </c>
      <c r="AE31" s="5" t="s">
        <v>151</v>
      </c>
      <c r="AF31" s="5" t="s">
        <v>152</v>
      </c>
      <c r="AK31" s="32">
        <f t="shared" si="16"/>
        <v>0</v>
      </c>
      <c r="AL31" s="32"/>
      <c r="AM31" s="32"/>
      <c r="AN31" s="34">
        <f t="shared" si="17"/>
        <v>0</v>
      </c>
      <c r="AO31" s="32"/>
      <c r="AP31" s="32"/>
    </row>
    <row r="32" spans="1:42" ht="36" x14ac:dyDescent="0.3">
      <c r="A32" s="13" t="s">
        <v>153</v>
      </c>
      <c r="B32" s="13"/>
      <c r="C32" s="41" t="s">
        <v>154</v>
      </c>
      <c r="D32" s="24"/>
      <c r="E32" s="24"/>
      <c r="F32" s="35" t="s">
        <v>108</v>
      </c>
      <c r="G32" s="36">
        <v>1</v>
      </c>
      <c r="H32" s="24"/>
      <c r="I32" s="36">
        <v>362.75</v>
      </c>
      <c r="J32" s="38">
        <v>65.67</v>
      </c>
      <c r="K32" s="14"/>
      <c r="L32" s="14"/>
      <c r="M32" s="38">
        <f>ROUND(ROUND(J32, 2)*I32, 2)</f>
        <v>23821.79</v>
      </c>
      <c r="N32" s="14"/>
      <c r="O32" s="14"/>
      <c r="P32" s="38">
        <v>65.67</v>
      </c>
      <c r="Q32" s="14"/>
      <c r="R32" s="14"/>
      <c r="S32" s="38">
        <f>ROUND(ROUND(P32, 2)*I32, 2)</f>
        <v>23821.79</v>
      </c>
      <c r="T32" s="14"/>
      <c r="U32" s="39"/>
      <c r="V32" s="9">
        <f>ROUND(ROUND(P32, 2)/1.2, 2)</f>
        <v>54.73</v>
      </c>
      <c r="Y32" s="9">
        <f>ROUND(S32 / 1.2, 2)</f>
        <v>19851.490000000002</v>
      </c>
      <c r="AD32" s="5" t="s">
        <v>155</v>
      </c>
      <c r="AE32" s="5" t="s">
        <v>156</v>
      </c>
      <c r="AF32" s="5" t="s">
        <v>157</v>
      </c>
      <c r="AK32" s="32">
        <f t="shared" si="16"/>
        <v>0</v>
      </c>
      <c r="AL32" s="32"/>
      <c r="AM32" s="32"/>
      <c r="AN32" s="34">
        <f t="shared" si="17"/>
        <v>0</v>
      </c>
      <c r="AO32" s="32"/>
      <c r="AP32" s="32"/>
    </row>
    <row r="33" spans="1:42" ht="18" x14ac:dyDescent="0.3">
      <c r="A33" s="13" t="s">
        <v>158</v>
      </c>
      <c r="B33" s="13"/>
      <c r="C33" s="41" t="s">
        <v>119</v>
      </c>
      <c r="D33" s="24"/>
      <c r="E33" s="24"/>
      <c r="F33" s="35" t="s">
        <v>102</v>
      </c>
      <c r="G33" s="36">
        <v>44.85</v>
      </c>
      <c r="H33" s="24"/>
      <c r="I33" s="36">
        <v>16269.338</v>
      </c>
      <c r="J33" s="38">
        <v>6.38</v>
      </c>
      <c r="K33" s="14"/>
      <c r="L33" s="14"/>
      <c r="M33" s="38">
        <f>ROUND(ROUND(J33, 2)*I33, 2)</f>
        <v>103798.38</v>
      </c>
      <c r="N33" s="14"/>
      <c r="O33" s="14"/>
      <c r="P33" s="38">
        <v>6.38</v>
      </c>
      <c r="Q33" s="14"/>
      <c r="R33" s="14"/>
      <c r="S33" s="38">
        <f>ROUND(ROUND(P33, 2)*I33, 2)</f>
        <v>103798.38</v>
      </c>
      <c r="T33" s="14"/>
      <c r="U33" s="39"/>
      <c r="V33" s="9">
        <f>ROUND(ROUND(P33, 2)/1.2, 2)</f>
        <v>5.32</v>
      </c>
      <c r="Y33" s="9">
        <f>ROUND(S33 / 1.2, 2)</f>
        <v>86498.65</v>
      </c>
      <c r="AD33" s="5" t="s">
        <v>159</v>
      </c>
      <c r="AE33" s="5" t="s">
        <v>160</v>
      </c>
      <c r="AF33" s="5" t="s">
        <v>122</v>
      </c>
      <c r="AK33" s="32">
        <f t="shared" si="16"/>
        <v>0</v>
      </c>
      <c r="AL33" s="32"/>
      <c r="AM33" s="32"/>
      <c r="AN33" s="34">
        <f t="shared" si="17"/>
        <v>0</v>
      </c>
      <c r="AO33" s="32"/>
      <c r="AP33" s="32"/>
    </row>
    <row r="34" spans="1:42" ht="16.95" customHeight="1" x14ac:dyDescent="0.3">
      <c r="A34" s="12" t="s">
        <v>161</v>
      </c>
      <c r="B34" s="12" t="s">
        <v>162</v>
      </c>
      <c r="C34" s="456" t="s">
        <v>163</v>
      </c>
      <c r="D34" s="457"/>
      <c r="E34" s="457"/>
      <c r="F34" s="457"/>
      <c r="G34" s="457"/>
      <c r="H34" s="457"/>
      <c r="I34" s="458"/>
      <c r="M34" s="6">
        <f>SUM(M35,M144)</f>
        <v>3681472.1500000008</v>
      </c>
      <c r="N34" s="6">
        <f>SUM(N35,N144)</f>
        <v>4546777.1500000004</v>
      </c>
      <c r="O34" s="6">
        <f>SUM(O35,O144)</f>
        <v>8228249.2999999998</v>
      </c>
      <c r="S34" s="6">
        <f>SUM(S35,S144)</f>
        <v>3786540.540000001</v>
      </c>
      <c r="T34" s="6">
        <f>SUM(T35,T144)</f>
        <v>6820165.040000001</v>
      </c>
      <c r="U34" s="6">
        <f>SUM(U35,U144)</f>
        <v>10606705.58</v>
      </c>
      <c r="Y34" s="9">
        <f>SUM(Y35,Y144)</f>
        <v>3155450.45</v>
      </c>
      <c r="Z34" s="9">
        <f>SUM(Z35,Z144)</f>
        <v>5683470.8899999997</v>
      </c>
      <c r="AA34" s="9">
        <f>SUM(AA35,AA144)</f>
        <v>8838921.3399999999</v>
      </c>
      <c r="AD34" s="5">
        <v>378365649</v>
      </c>
      <c r="AE34" s="5">
        <v>27245640</v>
      </c>
      <c r="AK34" s="6">
        <f t="shared" si="16"/>
        <v>105068.39000000013</v>
      </c>
      <c r="AL34" s="6">
        <f t="shared" ref="AL34:AM37" si="18">T34-N34</f>
        <v>2273387.8900000006</v>
      </c>
      <c r="AM34" s="6">
        <f t="shared" si="18"/>
        <v>2378456.2800000003</v>
      </c>
      <c r="AN34" s="10">
        <f t="shared" si="17"/>
        <v>2.8539775861132103E-2</v>
      </c>
      <c r="AO34" s="10">
        <f t="shared" ref="AO34:AP37" si="19">IFERROR(AL34/N34,0)</f>
        <v>0.49999984934383696</v>
      </c>
      <c r="AP34" s="10">
        <f t="shared" si="19"/>
        <v>0.28905982223946475</v>
      </c>
    </row>
    <row r="35" spans="1:42" ht="16.95" customHeight="1" x14ac:dyDescent="0.3">
      <c r="A35" s="12" t="s">
        <v>164</v>
      </c>
      <c r="B35" s="12" t="s">
        <v>165</v>
      </c>
      <c r="C35" s="456" t="s">
        <v>166</v>
      </c>
      <c r="D35" s="457"/>
      <c r="E35" s="457"/>
      <c r="F35" s="457"/>
      <c r="G35" s="457"/>
      <c r="H35" s="457"/>
      <c r="I35" s="458"/>
      <c r="M35" s="6">
        <f>SUM(M36,M58)</f>
        <v>3619422.1800000006</v>
      </c>
      <c r="N35" s="6">
        <f>SUM(N36,N58)</f>
        <v>4470045.5600000005</v>
      </c>
      <c r="O35" s="6">
        <f>SUM(O36,O58)</f>
        <v>8089467.7400000002</v>
      </c>
      <c r="S35" s="6">
        <f>SUM(S36,S58)</f>
        <v>3724490.5700000008</v>
      </c>
      <c r="T35" s="6">
        <f>SUM(T36,T58)</f>
        <v>6705067.7000000011</v>
      </c>
      <c r="U35" s="6">
        <f>SUM(U36,U58)</f>
        <v>10429558.27</v>
      </c>
      <c r="Y35" s="9">
        <f>SUM(Y36,Y58)</f>
        <v>3103742.14</v>
      </c>
      <c r="Z35" s="9">
        <f>SUM(Z36,Z58)</f>
        <v>5587556.4299999997</v>
      </c>
      <c r="AA35" s="9">
        <f>SUM(AA36,AA58)</f>
        <v>8691298.5700000003</v>
      </c>
      <c r="AD35" s="5">
        <v>378365650</v>
      </c>
      <c r="AE35" s="5">
        <v>27245618</v>
      </c>
      <c r="AK35" s="6">
        <f t="shared" si="16"/>
        <v>105068.39000000013</v>
      </c>
      <c r="AL35" s="6">
        <f t="shared" si="18"/>
        <v>2235022.1400000006</v>
      </c>
      <c r="AM35" s="6">
        <f t="shared" si="18"/>
        <v>2340090.5299999993</v>
      </c>
      <c r="AN35" s="10">
        <f t="shared" si="17"/>
        <v>2.9029050708862074E-2</v>
      </c>
      <c r="AO35" s="10">
        <f t="shared" si="19"/>
        <v>0.49999985682472559</v>
      </c>
      <c r="AP35" s="10">
        <f t="shared" si="19"/>
        <v>0.2892762052105049</v>
      </c>
    </row>
    <row r="36" spans="1:42" ht="16.95" customHeight="1" x14ac:dyDescent="0.3">
      <c r="A36" s="13" t="s">
        <v>167</v>
      </c>
      <c r="B36" s="13" t="s">
        <v>168</v>
      </c>
      <c r="C36" s="453" t="s">
        <v>169</v>
      </c>
      <c r="D36" s="454"/>
      <c r="E36" s="454"/>
      <c r="F36" s="454"/>
      <c r="G36" s="454"/>
      <c r="H36" s="454"/>
      <c r="I36" s="455"/>
      <c r="J36" s="14"/>
      <c r="K36" s="14"/>
      <c r="L36" s="14"/>
      <c r="M36" s="15">
        <f>SUM(M37,M44,M51)</f>
        <v>807248.77</v>
      </c>
      <c r="N36" s="15">
        <f>SUM(N37,N44,N51)</f>
        <v>998289.78</v>
      </c>
      <c r="O36" s="15">
        <f>SUM(O37,O44,O51)</f>
        <v>1805538.5499999998</v>
      </c>
      <c r="P36" s="14"/>
      <c r="Q36" s="14"/>
      <c r="R36" s="14"/>
      <c r="S36" s="15">
        <f>SUM(S37,S44,S51)</f>
        <v>807248.77</v>
      </c>
      <c r="T36" s="15">
        <f>SUM(T37,T44,T51)</f>
        <v>1497434.03</v>
      </c>
      <c r="U36" s="15">
        <f>SUM(U37,U44,U51)</f>
        <v>2304682.7999999998</v>
      </c>
      <c r="Y36" s="9">
        <f>SUM(Y37,Y44,Y51)</f>
        <v>672707.31</v>
      </c>
      <c r="Z36" s="9">
        <f>SUM(Z37,Z44,Z51)</f>
        <v>1247861.69</v>
      </c>
      <c r="AA36" s="9">
        <f>SUM(AA37,AA44,AA51)</f>
        <v>1920568.9999999998</v>
      </c>
      <c r="AD36" s="5">
        <v>378365651</v>
      </c>
      <c r="AE36" s="5">
        <v>33712780</v>
      </c>
      <c r="AK36" s="6">
        <f t="shared" si="16"/>
        <v>0</v>
      </c>
      <c r="AL36" s="6">
        <f t="shared" si="18"/>
        <v>499144.25</v>
      </c>
      <c r="AM36" s="6">
        <f t="shared" si="18"/>
        <v>499144.25</v>
      </c>
      <c r="AN36" s="10">
        <f t="shared" si="17"/>
        <v>0</v>
      </c>
      <c r="AO36" s="10">
        <f t="shared" si="19"/>
        <v>0.4999993589035841</v>
      </c>
      <c r="AP36" s="10">
        <f t="shared" si="19"/>
        <v>0.27645172682687946</v>
      </c>
    </row>
    <row r="37" spans="1:42" ht="90" x14ac:dyDescent="0.3">
      <c r="A37" s="13" t="s">
        <v>170</v>
      </c>
      <c r="B37" s="13" t="s">
        <v>171</v>
      </c>
      <c r="C37" s="23" t="s">
        <v>88</v>
      </c>
      <c r="D37" s="24" t="s">
        <v>89</v>
      </c>
      <c r="E37" s="24" t="s">
        <v>172</v>
      </c>
      <c r="F37" s="24" t="s">
        <v>91</v>
      </c>
      <c r="G37" s="25">
        <v>1</v>
      </c>
      <c r="H37" s="24"/>
      <c r="I37" s="25">
        <v>58.16</v>
      </c>
      <c r="J37" s="26">
        <v>6299.23</v>
      </c>
      <c r="K37" s="26">
        <v>7790.01</v>
      </c>
      <c r="L37" s="26">
        <f>J37+ROUND(K37, 2)</f>
        <v>14089.24</v>
      </c>
      <c r="M37" s="26">
        <v>366363.22</v>
      </c>
      <c r="N37" s="26">
        <v>453066.98</v>
      </c>
      <c r="O37" s="26">
        <f>M37+N37</f>
        <v>819430.2</v>
      </c>
      <c r="P37" s="26">
        <v>6299.23</v>
      </c>
      <c r="Q37" s="26">
        <v>11685.01</v>
      </c>
      <c r="R37" s="26">
        <f>P37+ROUND(Q37, 2)</f>
        <v>17984.239999999998</v>
      </c>
      <c r="S37" s="26">
        <v>366363.22</v>
      </c>
      <c r="T37" s="26">
        <v>679600.18</v>
      </c>
      <c r="U37" s="26">
        <f>S37+T37</f>
        <v>1045963.4</v>
      </c>
      <c r="V37" s="9">
        <f>ROUND(P37 / 1.2, 2)</f>
        <v>5249.36</v>
      </c>
      <c r="W37" s="9">
        <f>ROUND(Q37 / 1.2, 2)</f>
        <v>9737.51</v>
      </c>
      <c r="X37" s="9">
        <f>ROUND(R37 / 1.2, 2)</f>
        <v>14986.87</v>
      </c>
      <c r="Y37" s="9">
        <f>ROUND(S37 / 1.2, 2)</f>
        <v>305302.68</v>
      </c>
      <c r="Z37" s="9">
        <f>ROUND(T37 / 1.2, 2)</f>
        <v>566333.48</v>
      </c>
      <c r="AA37" s="9">
        <f>Y37+Z37</f>
        <v>871636.15999999992</v>
      </c>
      <c r="AD37" s="5">
        <v>378365653</v>
      </c>
      <c r="AE37" s="5">
        <v>33712786</v>
      </c>
      <c r="AG37" s="5" t="s">
        <v>92</v>
      </c>
      <c r="AH37" s="5" t="s">
        <v>173</v>
      </c>
      <c r="AI37" s="5" t="s">
        <v>174</v>
      </c>
      <c r="AK37" s="19">
        <f t="shared" si="16"/>
        <v>0</v>
      </c>
      <c r="AL37" s="19">
        <f t="shared" si="18"/>
        <v>226533.20000000007</v>
      </c>
      <c r="AM37" s="19">
        <f t="shared" si="18"/>
        <v>226533.20000000007</v>
      </c>
      <c r="AN37" s="22">
        <f t="shared" si="17"/>
        <v>0</v>
      </c>
      <c r="AO37" s="22">
        <f t="shared" si="19"/>
        <v>0.49999935991804145</v>
      </c>
      <c r="AP37" s="22">
        <f t="shared" si="19"/>
        <v>0.27645210049617414</v>
      </c>
    </row>
    <row r="38" spans="1:42" ht="18" x14ac:dyDescent="0.3">
      <c r="A38" s="13" t="s">
        <v>175</v>
      </c>
      <c r="B38" s="13"/>
      <c r="C38" s="27" t="s">
        <v>96</v>
      </c>
      <c r="D38" s="24"/>
      <c r="E38" s="24"/>
      <c r="F38" s="35" t="s">
        <v>91</v>
      </c>
      <c r="G38" s="36">
        <v>1.05</v>
      </c>
      <c r="H38" s="24"/>
      <c r="I38" s="37">
        <v>61.067999999999998</v>
      </c>
      <c r="J38" s="38">
        <v>5098.92</v>
      </c>
      <c r="K38" s="14"/>
      <c r="L38" s="14"/>
      <c r="M38" s="38">
        <f t="shared" ref="M38:M43" si="20">ROUND(ROUND(J38, 2)*I38, 2)</f>
        <v>311380.84999999998</v>
      </c>
      <c r="N38" s="14"/>
      <c r="O38" s="14"/>
      <c r="P38" s="38">
        <v>5098.92</v>
      </c>
      <c r="Q38" s="14"/>
      <c r="R38" s="14"/>
      <c r="S38" s="38">
        <f t="shared" ref="S38:S43" si="21">ROUND(ROUND(P38, 2)*I38, 2)</f>
        <v>311380.84999999998</v>
      </c>
      <c r="T38" s="14"/>
      <c r="U38" s="39"/>
      <c r="V38" s="9">
        <f t="shared" ref="V38:V43" si="22">ROUND(ROUND(P38, 2)/1.2, 2)</f>
        <v>4249.1000000000004</v>
      </c>
      <c r="Y38" s="9">
        <f t="shared" ref="Y38:Y57" si="23">ROUND(S38 / 1.2, 2)</f>
        <v>259484.04</v>
      </c>
      <c r="AD38" s="5" t="s">
        <v>176</v>
      </c>
      <c r="AE38" s="5" t="s">
        <v>177</v>
      </c>
      <c r="AF38" s="5" t="s">
        <v>99</v>
      </c>
      <c r="AK38" s="32">
        <f t="shared" si="16"/>
        <v>0</v>
      </c>
      <c r="AL38" s="32"/>
      <c r="AM38" s="32"/>
      <c r="AN38" s="34">
        <f t="shared" si="17"/>
        <v>0</v>
      </c>
      <c r="AO38" s="32"/>
      <c r="AP38" s="32"/>
    </row>
    <row r="39" spans="1:42" ht="18" x14ac:dyDescent="0.3">
      <c r="A39" s="13" t="s">
        <v>178</v>
      </c>
      <c r="B39" s="13"/>
      <c r="C39" s="27" t="s">
        <v>101</v>
      </c>
      <c r="D39" s="24"/>
      <c r="E39" s="24"/>
      <c r="F39" s="35" t="s">
        <v>102</v>
      </c>
      <c r="G39" s="36">
        <v>25</v>
      </c>
      <c r="H39" s="24"/>
      <c r="I39" s="36">
        <v>1454</v>
      </c>
      <c r="J39" s="38">
        <v>6.8</v>
      </c>
      <c r="K39" s="14"/>
      <c r="L39" s="14"/>
      <c r="M39" s="38">
        <f t="shared" si="20"/>
        <v>9887.2000000000007</v>
      </c>
      <c r="N39" s="14"/>
      <c r="O39" s="14"/>
      <c r="P39" s="38">
        <v>6.8</v>
      </c>
      <c r="Q39" s="14"/>
      <c r="R39" s="14"/>
      <c r="S39" s="38">
        <f t="shared" si="21"/>
        <v>9887.2000000000007</v>
      </c>
      <c r="T39" s="14"/>
      <c r="U39" s="39"/>
      <c r="V39" s="9">
        <f t="shared" si="22"/>
        <v>5.67</v>
      </c>
      <c r="Y39" s="9">
        <f t="shared" si="23"/>
        <v>8239.33</v>
      </c>
      <c r="AD39" s="5" t="s">
        <v>179</v>
      </c>
      <c r="AE39" s="5" t="s">
        <v>180</v>
      </c>
      <c r="AF39" s="5" t="s">
        <v>105</v>
      </c>
      <c r="AK39" s="32">
        <f t="shared" si="16"/>
        <v>0</v>
      </c>
      <c r="AL39" s="32"/>
      <c r="AM39" s="32"/>
      <c r="AN39" s="34">
        <f t="shared" si="17"/>
        <v>0</v>
      </c>
      <c r="AO39" s="32"/>
      <c r="AP39" s="32"/>
    </row>
    <row r="40" spans="1:42" ht="36" x14ac:dyDescent="0.3">
      <c r="A40" s="13" t="s">
        <v>181</v>
      </c>
      <c r="B40" s="13"/>
      <c r="C40" s="41" t="s">
        <v>107</v>
      </c>
      <c r="D40" s="24"/>
      <c r="E40" s="24"/>
      <c r="F40" s="35" t="s">
        <v>108</v>
      </c>
      <c r="G40" s="36">
        <v>1</v>
      </c>
      <c r="H40" s="24"/>
      <c r="I40" s="36">
        <v>58.16</v>
      </c>
      <c r="J40" s="38">
        <v>332.24</v>
      </c>
      <c r="K40" s="14"/>
      <c r="L40" s="14"/>
      <c r="M40" s="38">
        <f t="shared" si="20"/>
        <v>19323.080000000002</v>
      </c>
      <c r="N40" s="14"/>
      <c r="O40" s="14"/>
      <c r="P40" s="38">
        <v>332.24</v>
      </c>
      <c r="Q40" s="14"/>
      <c r="R40" s="14"/>
      <c r="S40" s="38">
        <f t="shared" si="21"/>
        <v>19323.080000000002</v>
      </c>
      <c r="T40" s="14"/>
      <c r="U40" s="39"/>
      <c r="V40" s="9">
        <f t="shared" si="22"/>
        <v>276.87</v>
      </c>
      <c r="Y40" s="9">
        <f t="shared" si="23"/>
        <v>16102.57</v>
      </c>
      <c r="AD40" s="5" t="s">
        <v>182</v>
      </c>
      <c r="AE40" s="5" t="s">
        <v>183</v>
      </c>
      <c r="AF40" s="5" t="s">
        <v>111</v>
      </c>
      <c r="AK40" s="32">
        <f t="shared" si="16"/>
        <v>0</v>
      </c>
      <c r="AL40" s="32"/>
      <c r="AM40" s="32"/>
      <c r="AN40" s="34">
        <f t="shared" si="17"/>
        <v>0</v>
      </c>
      <c r="AO40" s="32"/>
      <c r="AP40" s="32"/>
    </row>
    <row r="41" spans="1:42" ht="36" x14ac:dyDescent="0.3">
      <c r="A41" s="13" t="s">
        <v>184</v>
      </c>
      <c r="B41" s="13"/>
      <c r="C41" s="41" t="s">
        <v>113</v>
      </c>
      <c r="D41" s="24"/>
      <c r="E41" s="24"/>
      <c r="F41" s="35" t="s">
        <v>114</v>
      </c>
      <c r="G41" s="36">
        <v>2.2000000000000002</v>
      </c>
      <c r="H41" s="24"/>
      <c r="I41" s="36">
        <v>127.952</v>
      </c>
      <c r="J41" s="38">
        <v>85.4</v>
      </c>
      <c r="K41" s="14"/>
      <c r="L41" s="14"/>
      <c r="M41" s="38">
        <f t="shared" si="20"/>
        <v>10927.1</v>
      </c>
      <c r="N41" s="14"/>
      <c r="O41" s="14"/>
      <c r="P41" s="38">
        <v>85.4</v>
      </c>
      <c r="Q41" s="14"/>
      <c r="R41" s="14"/>
      <c r="S41" s="38">
        <f t="shared" si="21"/>
        <v>10927.1</v>
      </c>
      <c r="T41" s="14"/>
      <c r="U41" s="39"/>
      <c r="V41" s="9">
        <f t="shared" si="22"/>
        <v>71.17</v>
      </c>
      <c r="Y41" s="9">
        <f t="shared" si="23"/>
        <v>9105.92</v>
      </c>
      <c r="AD41" s="5" t="s">
        <v>185</v>
      </c>
      <c r="AE41" s="5" t="s">
        <v>186</v>
      </c>
      <c r="AF41" s="5" t="s">
        <v>117</v>
      </c>
      <c r="AK41" s="32">
        <f t="shared" si="16"/>
        <v>0</v>
      </c>
      <c r="AL41" s="32"/>
      <c r="AM41" s="32"/>
      <c r="AN41" s="34">
        <f t="shared" si="17"/>
        <v>0</v>
      </c>
      <c r="AO41" s="32"/>
      <c r="AP41" s="32"/>
    </row>
    <row r="42" spans="1:42" ht="18" x14ac:dyDescent="0.3">
      <c r="A42" s="13" t="s">
        <v>187</v>
      </c>
      <c r="B42" s="13"/>
      <c r="C42" s="41" t="s">
        <v>119</v>
      </c>
      <c r="D42" s="24"/>
      <c r="E42" s="24"/>
      <c r="F42" s="35" t="s">
        <v>102</v>
      </c>
      <c r="G42" s="36">
        <v>12</v>
      </c>
      <c r="H42" s="24"/>
      <c r="I42" s="36">
        <v>697.92</v>
      </c>
      <c r="J42" s="38">
        <v>6.38</v>
      </c>
      <c r="K42" s="14"/>
      <c r="L42" s="14"/>
      <c r="M42" s="38">
        <f t="shared" si="20"/>
        <v>4452.7299999999996</v>
      </c>
      <c r="N42" s="14"/>
      <c r="O42" s="14"/>
      <c r="P42" s="38">
        <v>6.38</v>
      </c>
      <c r="Q42" s="14"/>
      <c r="R42" s="14"/>
      <c r="S42" s="38">
        <f t="shared" si="21"/>
        <v>4452.7299999999996</v>
      </c>
      <c r="T42" s="14"/>
      <c r="U42" s="39"/>
      <c r="V42" s="9">
        <f t="shared" si="22"/>
        <v>5.32</v>
      </c>
      <c r="Y42" s="9">
        <f t="shared" si="23"/>
        <v>3710.61</v>
      </c>
      <c r="AD42" s="5" t="s">
        <v>188</v>
      </c>
      <c r="AE42" s="5" t="s">
        <v>189</v>
      </c>
      <c r="AF42" s="5" t="s">
        <v>122</v>
      </c>
      <c r="AK42" s="32">
        <f t="shared" si="16"/>
        <v>0</v>
      </c>
      <c r="AL42" s="32"/>
      <c r="AM42" s="32"/>
      <c r="AN42" s="34">
        <f t="shared" si="17"/>
        <v>0</v>
      </c>
      <c r="AO42" s="32"/>
      <c r="AP42" s="32"/>
    </row>
    <row r="43" spans="1:42" ht="36" x14ac:dyDescent="0.3">
      <c r="A43" s="13" t="s">
        <v>190</v>
      </c>
      <c r="B43" s="13"/>
      <c r="C43" s="41" t="s">
        <v>124</v>
      </c>
      <c r="D43" s="24"/>
      <c r="E43" s="24"/>
      <c r="F43" s="35" t="s">
        <v>108</v>
      </c>
      <c r="G43" s="36">
        <v>1</v>
      </c>
      <c r="H43" s="24"/>
      <c r="I43" s="36">
        <v>58.16</v>
      </c>
      <c r="J43" s="38">
        <v>178.68</v>
      </c>
      <c r="K43" s="14"/>
      <c r="L43" s="14"/>
      <c r="M43" s="38">
        <f t="shared" si="20"/>
        <v>10392.030000000001</v>
      </c>
      <c r="N43" s="14"/>
      <c r="O43" s="14"/>
      <c r="P43" s="38">
        <v>178.68</v>
      </c>
      <c r="Q43" s="14"/>
      <c r="R43" s="14"/>
      <c r="S43" s="38">
        <f t="shared" si="21"/>
        <v>10392.030000000001</v>
      </c>
      <c r="T43" s="14"/>
      <c r="U43" s="39"/>
      <c r="V43" s="9">
        <f t="shared" si="22"/>
        <v>148.9</v>
      </c>
      <c r="Y43" s="9">
        <f t="shared" si="23"/>
        <v>8660.0300000000007</v>
      </c>
      <c r="AD43" s="5" t="s">
        <v>191</v>
      </c>
      <c r="AE43" s="5" t="s">
        <v>192</v>
      </c>
      <c r="AF43" s="5" t="s">
        <v>127</v>
      </c>
      <c r="AK43" s="32">
        <f t="shared" si="16"/>
        <v>0</v>
      </c>
      <c r="AL43" s="32"/>
      <c r="AM43" s="32"/>
      <c r="AN43" s="34">
        <f t="shared" si="17"/>
        <v>0</v>
      </c>
      <c r="AO43" s="32"/>
      <c r="AP43" s="32"/>
    </row>
    <row r="44" spans="1:42" ht="72" x14ac:dyDescent="0.3">
      <c r="A44" s="13" t="s">
        <v>193</v>
      </c>
      <c r="B44" s="13" t="s">
        <v>171</v>
      </c>
      <c r="C44" s="23" t="s">
        <v>88</v>
      </c>
      <c r="D44" s="24" t="s">
        <v>89</v>
      </c>
      <c r="E44" s="24" t="s">
        <v>194</v>
      </c>
      <c r="F44" s="24" t="s">
        <v>91</v>
      </c>
      <c r="G44" s="25">
        <v>1</v>
      </c>
      <c r="H44" s="24"/>
      <c r="I44" s="25">
        <v>16.25</v>
      </c>
      <c r="J44" s="26">
        <v>6299.38</v>
      </c>
      <c r="K44" s="26">
        <v>7790.01</v>
      </c>
      <c r="L44" s="26">
        <f>J44+ROUND(K44, 2)</f>
        <v>14089.39</v>
      </c>
      <c r="M44" s="26">
        <v>102364.93</v>
      </c>
      <c r="N44" s="26">
        <v>126587.66</v>
      </c>
      <c r="O44" s="26">
        <f>M44+N44</f>
        <v>228952.59</v>
      </c>
      <c r="P44" s="26">
        <v>6299.38</v>
      </c>
      <c r="Q44" s="26">
        <v>11685.01</v>
      </c>
      <c r="R44" s="26">
        <f>P44+ROUND(Q44, 2)</f>
        <v>17984.39</v>
      </c>
      <c r="S44" s="26">
        <v>102364.93</v>
      </c>
      <c r="T44" s="26">
        <v>189881.41</v>
      </c>
      <c r="U44" s="26">
        <f>S44+T44</f>
        <v>292246.33999999997</v>
      </c>
      <c r="V44" s="9">
        <f>ROUND(P44 / 1.2, 2)</f>
        <v>5249.48</v>
      </c>
      <c r="W44" s="9">
        <f>ROUND(Q44 / 1.2, 2)</f>
        <v>9737.51</v>
      </c>
      <c r="X44" s="9">
        <f>ROUND(R44 / 1.2, 2)</f>
        <v>14986.99</v>
      </c>
      <c r="Y44" s="9">
        <f t="shared" si="23"/>
        <v>85304.11</v>
      </c>
      <c r="Z44" s="9">
        <f>ROUND(T44 / 1.2, 2)</f>
        <v>158234.51</v>
      </c>
      <c r="AA44" s="9">
        <f>Y44+Z44</f>
        <v>243538.62</v>
      </c>
      <c r="AD44" s="5">
        <v>378365784</v>
      </c>
      <c r="AE44" s="5">
        <v>33714336</v>
      </c>
      <c r="AG44" s="5" t="s">
        <v>92</v>
      </c>
      <c r="AH44" s="5" t="s">
        <v>173</v>
      </c>
      <c r="AI44" s="5" t="s">
        <v>174</v>
      </c>
      <c r="AK44" s="19">
        <f t="shared" si="16"/>
        <v>0</v>
      </c>
      <c r="AL44" s="19">
        <f>T44-N44</f>
        <v>63293.75</v>
      </c>
      <c r="AM44" s="19">
        <f>U44-O44</f>
        <v>63293.749999999971</v>
      </c>
      <c r="AN44" s="22">
        <f t="shared" si="17"/>
        <v>0</v>
      </c>
      <c r="AO44" s="22">
        <f>IFERROR(AL44/N44,0)</f>
        <v>0.49999936802686767</v>
      </c>
      <c r="AP44" s="22">
        <f>IFERROR(AM44/O44,0)</f>
        <v>0.27644915482283894</v>
      </c>
    </row>
    <row r="45" spans="1:42" ht="36" x14ac:dyDescent="0.3">
      <c r="A45" s="13" t="s">
        <v>195</v>
      </c>
      <c r="B45" s="13"/>
      <c r="C45" s="41" t="s">
        <v>124</v>
      </c>
      <c r="D45" s="24"/>
      <c r="E45" s="24"/>
      <c r="F45" s="35" t="s">
        <v>108</v>
      </c>
      <c r="G45" s="36">
        <v>1</v>
      </c>
      <c r="H45" s="24"/>
      <c r="I45" s="36">
        <v>16.25</v>
      </c>
      <c r="J45" s="38">
        <v>178.68</v>
      </c>
      <c r="K45" s="14"/>
      <c r="L45" s="14"/>
      <c r="M45" s="38">
        <f t="shared" ref="M45:M50" si="24">ROUND(ROUND(J45, 2)*I45, 2)</f>
        <v>2903.55</v>
      </c>
      <c r="N45" s="14"/>
      <c r="O45" s="14"/>
      <c r="P45" s="38">
        <v>178.68</v>
      </c>
      <c r="Q45" s="14"/>
      <c r="R45" s="14"/>
      <c r="S45" s="38">
        <f t="shared" ref="S45:S50" si="25">ROUND(ROUND(P45, 2)*I45, 2)</f>
        <v>2903.55</v>
      </c>
      <c r="T45" s="14"/>
      <c r="U45" s="39"/>
      <c r="V45" s="9">
        <f t="shared" ref="V45:V50" si="26">ROUND(ROUND(P45, 2)/1.2, 2)</f>
        <v>148.9</v>
      </c>
      <c r="Y45" s="9">
        <f t="shared" si="23"/>
        <v>2419.63</v>
      </c>
      <c r="AD45" s="5" t="s">
        <v>196</v>
      </c>
      <c r="AE45" s="5" t="s">
        <v>197</v>
      </c>
      <c r="AF45" s="5" t="s">
        <v>127</v>
      </c>
      <c r="AK45" s="32">
        <f t="shared" si="16"/>
        <v>0</v>
      </c>
      <c r="AL45" s="32"/>
      <c r="AM45" s="32"/>
      <c r="AN45" s="34">
        <f t="shared" si="17"/>
        <v>0</v>
      </c>
      <c r="AO45" s="32"/>
      <c r="AP45" s="32"/>
    </row>
    <row r="46" spans="1:42" ht="18" x14ac:dyDescent="0.3">
      <c r="A46" s="13" t="s">
        <v>198</v>
      </c>
      <c r="B46" s="13"/>
      <c r="C46" s="41" t="s">
        <v>119</v>
      </c>
      <c r="D46" s="24"/>
      <c r="E46" s="24"/>
      <c r="F46" s="35" t="s">
        <v>102</v>
      </c>
      <c r="G46" s="36">
        <v>12</v>
      </c>
      <c r="H46" s="24"/>
      <c r="I46" s="36">
        <v>195</v>
      </c>
      <c r="J46" s="38">
        <v>6.38</v>
      </c>
      <c r="K46" s="14"/>
      <c r="L46" s="14"/>
      <c r="M46" s="38">
        <f t="shared" si="24"/>
        <v>1244.0999999999999</v>
      </c>
      <c r="N46" s="14"/>
      <c r="O46" s="14"/>
      <c r="P46" s="38">
        <v>6.38</v>
      </c>
      <c r="Q46" s="14"/>
      <c r="R46" s="14"/>
      <c r="S46" s="38">
        <f t="shared" si="25"/>
        <v>1244.0999999999999</v>
      </c>
      <c r="T46" s="14"/>
      <c r="U46" s="39"/>
      <c r="V46" s="9">
        <f t="shared" si="26"/>
        <v>5.32</v>
      </c>
      <c r="Y46" s="9">
        <f t="shared" si="23"/>
        <v>1036.75</v>
      </c>
      <c r="AD46" s="5" t="s">
        <v>199</v>
      </c>
      <c r="AE46" s="5" t="s">
        <v>200</v>
      </c>
      <c r="AF46" s="5" t="s">
        <v>122</v>
      </c>
      <c r="AK46" s="32">
        <f t="shared" si="16"/>
        <v>0</v>
      </c>
      <c r="AL46" s="32"/>
      <c r="AM46" s="32"/>
      <c r="AN46" s="34">
        <f t="shared" si="17"/>
        <v>0</v>
      </c>
      <c r="AO46" s="32"/>
      <c r="AP46" s="32"/>
    </row>
    <row r="47" spans="1:42" ht="36" x14ac:dyDescent="0.3">
      <c r="A47" s="13" t="s">
        <v>201</v>
      </c>
      <c r="B47" s="13"/>
      <c r="C47" s="41" t="s">
        <v>113</v>
      </c>
      <c r="D47" s="24"/>
      <c r="E47" s="24"/>
      <c r="F47" s="35" t="s">
        <v>114</v>
      </c>
      <c r="G47" s="36">
        <v>2.2000000000000002</v>
      </c>
      <c r="H47" s="24"/>
      <c r="I47" s="36">
        <v>35.75</v>
      </c>
      <c r="J47" s="38">
        <v>85.4</v>
      </c>
      <c r="K47" s="14"/>
      <c r="L47" s="14"/>
      <c r="M47" s="38">
        <f t="shared" si="24"/>
        <v>3053.05</v>
      </c>
      <c r="N47" s="14"/>
      <c r="O47" s="14"/>
      <c r="P47" s="38">
        <v>85.4</v>
      </c>
      <c r="Q47" s="14"/>
      <c r="R47" s="14"/>
      <c r="S47" s="38">
        <f t="shared" si="25"/>
        <v>3053.05</v>
      </c>
      <c r="T47" s="14"/>
      <c r="U47" s="39"/>
      <c r="V47" s="9">
        <f t="shared" si="26"/>
        <v>71.17</v>
      </c>
      <c r="Y47" s="9">
        <f t="shared" si="23"/>
        <v>2544.21</v>
      </c>
      <c r="AD47" s="5" t="s">
        <v>202</v>
      </c>
      <c r="AE47" s="5" t="s">
        <v>203</v>
      </c>
      <c r="AF47" s="5" t="s">
        <v>117</v>
      </c>
      <c r="AK47" s="32">
        <f t="shared" si="16"/>
        <v>0</v>
      </c>
      <c r="AL47" s="32"/>
      <c r="AM47" s="32"/>
      <c r="AN47" s="34">
        <f t="shared" si="17"/>
        <v>0</v>
      </c>
      <c r="AO47" s="32"/>
      <c r="AP47" s="32"/>
    </row>
    <row r="48" spans="1:42" ht="36" x14ac:dyDescent="0.3">
      <c r="A48" s="13" t="s">
        <v>204</v>
      </c>
      <c r="B48" s="13"/>
      <c r="C48" s="41" t="s">
        <v>107</v>
      </c>
      <c r="D48" s="24"/>
      <c r="E48" s="24"/>
      <c r="F48" s="35" t="s">
        <v>108</v>
      </c>
      <c r="G48" s="36">
        <v>1</v>
      </c>
      <c r="H48" s="24"/>
      <c r="I48" s="36">
        <v>16.25</v>
      </c>
      <c r="J48" s="38">
        <v>332.24</v>
      </c>
      <c r="K48" s="14"/>
      <c r="L48" s="14"/>
      <c r="M48" s="38">
        <f t="shared" si="24"/>
        <v>5398.9</v>
      </c>
      <c r="N48" s="14"/>
      <c r="O48" s="14"/>
      <c r="P48" s="38">
        <v>332.24</v>
      </c>
      <c r="Q48" s="14"/>
      <c r="R48" s="14"/>
      <c r="S48" s="38">
        <f t="shared" si="25"/>
        <v>5398.9</v>
      </c>
      <c r="T48" s="14"/>
      <c r="U48" s="39"/>
      <c r="V48" s="9">
        <f t="shared" si="26"/>
        <v>276.87</v>
      </c>
      <c r="Y48" s="9">
        <f t="shared" si="23"/>
        <v>4499.08</v>
      </c>
      <c r="AD48" s="5" t="s">
        <v>205</v>
      </c>
      <c r="AE48" s="5" t="s">
        <v>206</v>
      </c>
      <c r="AF48" s="5" t="s">
        <v>111</v>
      </c>
      <c r="AK48" s="32">
        <f t="shared" si="16"/>
        <v>0</v>
      </c>
      <c r="AL48" s="32"/>
      <c r="AM48" s="32"/>
      <c r="AN48" s="34">
        <f t="shared" si="17"/>
        <v>0</v>
      </c>
      <c r="AO48" s="32"/>
      <c r="AP48" s="32"/>
    </row>
    <row r="49" spans="1:42" ht="18" x14ac:dyDescent="0.3">
      <c r="A49" s="13" t="s">
        <v>207</v>
      </c>
      <c r="B49" s="13"/>
      <c r="C49" s="27" t="s">
        <v>101</v>
      </c>
      <c r="D49" s="24"/>
      <c r="E49" s="24"/>
      <c r="F49" s="35" t="s">
        <v>102</v>
      </c>
      <c r="G49" s="36">
        <v>25</v>
      </c>
      <c r="H49" s="24"/>
      <c r="I49" s="36">
        <v>406.25</v>
      </c>
      <c r="J49" s="38">
        <v>6.8</v>
      </c>
      <c r="K49" s="14"/>
      <c r="L49" s="14"/>
      <c r="M49" s="38">
        <f t="shared" si="24"/>
        <v>2762.5</v>
      </c>
      <c r="N49" s="14"/>
      <c r="O49" s="14"/>
      <c r="P49" s="38">
        <v>6.8</v>
      </c>
      <c r="Q49" s="14"/>
      <c r="R49" s="14"/>
      <c r="S49" s="38">
        <f t="shared" si="25"/>
        <v>2762.5</v>
      </c>
      <c r="T49" s="14"/>
      <c r="U49" s="39"/>
      <c r="V49" s="9">
        <f t="shared" si="26"/>
        <v>5.67</v>
      </c>
      <c r="Y49" s="9">
        <f t="shared" si="23"/>
        <v>2302.08</v>
      </c>
      <c r="AD49" s="5" t="s">
        <v>208</v>
      </c>
      <c r="AE49" s="5" t="s">
        <v>209</v>
      </c>
      <c r="AF49" s="5" t="s">
        <v>105</v>
      </c>
      <c r="AK49" s="32">
        <f t="shared" si="16"/>
        <v>0</v>
      </c>
      <c r="AL49" s="32"/>
      <c r="AM49" s="32"/>
      <c r="AN49" s="34">
        <f t="shared" si="17"/>
        <v>0</v>
      </c>
      <c r="AO49" s="32"/>
      <c r="AP49" s="32"/>
    </row>
    <row r="50" spans="1:42" ht="18" x14ac:dyDescent="0.3">
      <c r="A50" s="13" t="s">
        <v>210</v>
      </c>
      <c r="B50" s="13"/>
      <c r="C50" s="27" t="s">
        <v>96</v>
      </c>
      <c r="D50" s="24"/>
      <c r="E50" s="24"/>
      <c r="F50" s="35" t="s">
        <v>91</v>
      </c>
      <c r="G50" s="36">
        <v>1.05</v>
      </c>
      <c r="H50" s="24"/>
      <c r="I50" s="37">
        <v>17.062999999999999</v>
      </c>
      <c r="J50" s="38">
        <v>5098.92</v>
      </c>
      <c r="K50" s="14"/>
      <c r="L50" s="14"/>
      <c r="M50" s="38">
        <f t="shared" si="24"/>
        <v>87002.87</v>
      </c>
      <c r="N50" s="14"/>
      <c r="O50" s="14"/>
      <c r="P50" s="38">
        <v>5098.92</v>
      </c>
      <c r="Q50" s="14"/>
      <c r="R50" s="14"/>
      <c r="S50" s="38">
        <f t="shared" si="25"/>
        <v>87002.87</v>
      </c>
      <c r="T50" s="14"/>
      <c r="U50" s="39"/>
      <c r="V50" s="9">
        <f t="shared" si="26"/>
        <v>4249.1000000000004</v>
      </c>
      <c r="Y50" s="9">
        <f t="shared" si="23"/>
        <v>72502.39</v>
      </c>
      <c r="AD50" s="5" t="s">
        <v>211</v>
      </c>
      <c r="AE50" s="5" t="s">
        <v>212</v>
      </c>
      <c r="AF50" s="5" t="s">
        <v>99</v>
      </c>
      <c r="AK50" s="32">
        <f t="shared" si="16"/>
        <v>0</v>
      </c>
      <c r="AL50" s="32"/>
      <c r="AM50" s="32"/>
      <c r="AN50" s="34">
        <f t="shared" si="17"/>
        <v>0</v>
      </c>
      <c r="AO50" s="32"/>
      <c r="AP50" s="32"/>
    </row>
    <row r="51" spans="1:42" ht="72" x14ac:dyDescent="0.3">
      <c r="A51" s="13" t="s">
        <v>213</v>
      </c>
      <c r="B51" s="13" t="s">
        <v>171</v>
      </c>
      <c r="C51" s="23" t="s">
        <v>88</v>
      </c>
      <c r="D51" s="24" t="s">
        <v>89</v>
      </c>
      <c r="E51" s="24" t="s">
        <v>214</v>
      </c>
      <c r="F51" s="24" t="s">
        <v>91</v>
      </c>
      <c r="G51" s="25">
        <v>1</v>
      </c>
      <c r="H51" s="24"/>
      <c r="I51" s="25">
        <v>53.74</v>
      </c>
      <c r="J51" s="26">
        <v>6299.23</v>
      </c>
      <c r="K51" s="26">
        <v>7790.01</v>
      </c>
      <c r="L51" s="26">
        <f>J51+ROUND(K51, 2)</f>
        <v>14089.24</v>
      </c>
      <c r="M51" s="26">
        <v>338520.62</v>
      </c>
      <c r="N51" s="26">
        <v>418635.14</v>
      </c>
      <c r="O51" s="26">
        <f>M51+N51</f>
        <v>757155.76</v>
      </c>
      <c r="P51" s="26">
        <v>6299.23</v>
      </c>
      <c r="Q51" s="26">
        <v>11685.01</v>
      </c>
      <c r="R51" s="26">
        <f>P51+ROUND(Q51, 2)</f>
        <v>17984.239999999998</v>
      </c>
      <c r="S51" s="26">
        <v>338520.62</v>
      </c>
      <c r="T51" s="26">
        <v>627952.43999999994</v>
      </c>
      <c r="U51" s="26">
        <f>S51+T51</f>
        <v>966473.05999999994</v>
      </c>
      <c r="V51" s="9">
        <f>ROUND(P51 / 1.2, 2)</f>
        <v>5249.36</v>
      </c>
      <c r="W51" s="9">
        <f>ROUND(Q51 / 1.2, 2)</f>
        <v>9737.51</v>
      </c>
      <c r="X51" s="9">
        <f>ROUND(R51 / 1.2, 2)</f>
        <v>14986.87</v>
      </c>
      <c r="Y51" s="9">
        <f t="shared" si="23"/>
        <v>282100.52</v>
      </c>
      <c r="Z51" s="9">
        <f>ROUND(T51 / 1.2, 2)</f>
        <v>523293.7</v>
      </c>
      <c r="AA51" s="9">
        <f>Y51+Z51</f>
        <v>805394.22</v>
      </c>
      <c r="AD51" s="5">
        <v>378365785</v>
      </c>
      <c r="AE51" s="5">
        <v>33714337</v>
      </c>
      <c r="AG51" s="5" t="s">
        <v>92</v>
      </c>
      <c r="AH51" s="5" t="s">
        <v>173</v>
      </c>
      <c r="AI51" s="5" t="s">
        <v>174</v>
      </c>
      <c r="AK51" s="19">
        <f t="shared" si="16"/>
        <v>0</v>
      </c>
      <c r="AL51" s="19">
        <f>T51-N51</f>
        <v>209317.29999999993</v>
      </c>
      <c r="AM51" s="19">
        <f>U51-O51</f>
        <v>209317.29999999993</v>
      </c>
      <c r="AN51" s="22">
        <f t="shared" si="17"/>
        <v>0</v>
      </c>
      <c r="AO51" s="22">
        <f>IFERROR(AL51/N51,0)</f>
        <v>0.49999935504697463</v>
      </c>
      <c r="AP51" s="22">
        <f>IFERROR(AM51/O51,0)</f>
        <v>0.27645210015968169</v>
      </c>
    </row>
    <row r="52" spans="1:42" ht="18" x14ac:dyDescent="0.3">
      <c r="A52" s="13" t="s">
        <v>215</v>
      </c>
      <c r="B52" s="13"/>
      <c r="C52" s="27" t="s">
        <v>96</v>
      </c>
      <c r="D52" s="24"/>
      <c r="E52" s="24"/>
      <c r="F52" s="35" t="s">
        <v>91</v>
      </c>
      <c r="G52" s="36">
        <v>1.05</v>
      </c>
      <c r="H52" s="24"/>
      <c r="I52" s="37">
        <v>56.427</v>
      </c>
      <c r="J52" s="38">
        <v>5098.92</v>
      </c>
      <c r="K52" s="14"/>
      <c r="L52" s="14"/>
      <c r="M52" s="38">
        <f t="shared" ref="M52:M57" si="27">ROUND(ROUND(J52, 2)*I52, 2)</f>
        <v>287716.76</v>
      </c>
      <c r="N52" s="14"/>
      <c r="O52" s="14"/>
      <c r="P52" s="38">
        <v>5098.92</v>
      </c>
      <c r="Q52" s="14"/>
      <c r="R52" s="14"/>
      <c r="S52" s="38">
        <f t="shared" ref="S52:S57" si="28">ROUND(ROUND(P52, 2)*I52, 2)</f>
        <v>287716.76</v>
      </c>
      <c r="T52" s="14"/>
      <c r="U52" s="39"/>
      <c r="V52" s="9">
        <f t="shared" ref="V52:V57" si="29">ROUND(ROUND(P52, 2)/1.2, 2)</f>
        <v>4249.1000000000004</v>
      </c>
      <c r="Y52" s="9">
        <f t="shared" si="23"/>
        <v>239763.97</v>
      </c>
      <c r="AD52" s="5" t="s">
        <v>216</v>
      </c>
      <c r="AE52" s="5" t="s">
        <v>217</v>
      </c>
      <c r="AF52" s="5" t="s">
        <v>99</v>
      </c>
      <c r="AK52" s="32">
        <f t="shared" si="16"/>
        <v>0</v>
      </c>
      <c r="AL52" s="32"/>
      <c r="AM52" s="32"/>
      <c r="AN52" s="34">
        <f t="shared" si="17"/>
        <v>0</v>
      </c>
      <c r="AO52" s="32"/>
      <c r="AP52" s="32"/>
    </row>
    <row r="53" spans="1:42" ht="18" x14ac:dyDescent="0.3">
      <c r="A53" s="13" t="s">
        <v>218</v>
      </c>
      <c r="B53" s="13"/>
      <c r="C53" s="27" t="s">
        <v>101</v>
      </c>
      <c r="D53" s="24"/>
      <c r="E53" s="24"/>
      <c r="F53" s="35" t="s">
        <v>102</v>
      </c>
      <c r="G53" s="36">
        <v>25</v>
      </c>
      <c r="H53" s="24"/>
      <c r="I53" s="36">
        <v>1343.5</v>
      </c>
      <c r="J53" s="38">
        <v>6.8</v>
      </c>
      <c r="K53" s="14"/>
      <c r="L53" s="14"/>
      <c r="M53" s="38">
        <f t="shared" si="27"/>
        <v>9135.7999999999993</v>
      </c>
      <c r="N53" s="14"/>
      <c r="O53" s="14"/>
      <c r="P53" s="38">
        <v>6.8</v>
      </c>
      <c r="Q53" s="14"/>
      <c r="R53" s="14"/>
      <c r="S53" s="38">
        <f t="shared" si="28"/>
        <v>9135.7999999999993</v>
      </c>
      <c r="T53" s="14"/>
      <c r="U53" s="39"/>
      <c r="V53" s="9">
        <f t="shared" si="29"/>
        <v>5.67</v>
      </c>
      <c r="Y53" s="9">
        <f t="shared" si="23"/>
        <v>7613.17</v>
      </c>
      <c r="AD53" s="5" t="s">
        <v>219</v>
      </c>
      <c r="AE53" s="5" t="s">
        <v>220</v>
      </c>
      <c r="AF53" s="5" t="s">
        <v>105</v>
      </c>
      <c r="AK53" s="32">
        <f t="shared" ref="AK53:AK84" si="30">S53-M53</f>
        <v>0</v>
      </c>
      <c r="AL53" s="32"/>
      <c r="AM53" s="32"/>
      <c r="AN53" s="34">
        <f t="shared" ref="AN53:AN84" si="31">IFERROR(AK53/M53,0)</f>
        <v>0</v>
      </c>
      <c r="AO53" s="32"/>
      <c r="AP53" s="32"/>
    </row>
    <row r="54" spans="1:42" ht="36" x14ac:dyDescent="0.3">
      <c r="A54" s="13" t="s">
        <v>221</v>
      </c>
      <c r="B54" s="13"/>
      <c r="C54" s="41" t="s">
        <v>107</v>
      </c>
      <c r="D54" s="24"/>
      <c r="E54" s="24"/>
      <c r="F54" s="35" t="s">
        <v>108</v>
      </c>
      <c r="G54" s="36">
        <v>1</v>
      </c>
      <c r="H54" s="24"/>
      <c r="I54" s="36">
        <v>53.74</v>
      </c>
      <c r="J54" s="38">
        <v>332.24</v>
      </c>
      <c r="K54" s="14"/>
      <c r="L54" s="14"/>
      <c r="M54" s="38">
        <f t="shared" si="27"/>
        <v>17854.580000000002</v>
      </c>
      <c r="N54" s="14"/>
      <c r="O54" s="14"/>
      <c r="P54" s="38">
        <v>332.24</v>
      </c>
      <c r="Q54" s="14"/>
      <c r="R54" s="14"/>
      <c r="S54" s="38">
        <f t="shared" si="28"/>
        <v>17854.580000000002</v>
      </c>
      <c r="T54" s="14"/>
      <c r="U54" s="39"/>
      <c r="V54" s="9">
        <f t="shared" si="29"/>
        <v>276.87</v>
      </c>
      <c r="Y54" s="9">
        <f t="shared" si="23"/>
        <v>14878.82</v>
      </c>
      <c r="AD54" s="5" t="s">
        <v>222</v>
      </c>
      <c r="AE54" s="5" t="s">
        <v>223</v>
      </c>
      <c r="AF54" s="5" t="s">
        <v>111</v>
      </c>
      <c r="AK54" s="32">
        <f t="shared" si="30"/>
        <v>0</v>
      </c>
      <c r="AL54" s="32"/>
      <c r="AM54" s="32"/>
      <c r="AN54" s="34">
        <f t="shared" si="31"/>
        <v>0</v>
      </c>
      <c r="AO54" s="32"/>
      <c r="AP54" s="32"/>
    </row>
    <row r="55" spans="1:42" ht="36" x14ac:dyDescent="0.3">
      <c r="A55" s="13" t="s">
        <v>224</v>
      </c>
      <c r="B55" s="13"/>
      <c r="C55" s="41" t="s">
        <v>113</v>
      </c>
      <c r="D55" s="24"/>
      <c r="E55" s="24"/>
      <c r="F55" s="35" t="s">
        <v>114</v>
      </c>
      <c r="G55" s="36">
        <v>2.2000000000000002</v>
      </c>
      <c r="H55" s="24"/>
      <c r="I55" s="36">
        <v>118.22799999999999</v>
      </c>
      <c r="J55" s="38">
        <v>85.4</v>
      </c>
      <c r="K55" s="14"/>
      <c r="L55" s="14"/>
      <c r="M55" s="38">
        <f t="shared" si="27"/>
        <v>10096.67</v>
      </c>
      <c r="N55" s="14"/>
      <c r="O55" s="14"/>
      <c r="P55" s="38">
        <v>85.4</v>
      </c>
      <c r="Q55" s="14"/>
      <c r="R55" s="14"/>
      <c r="S55" s="38">
        <f t="shared" si="28"/>
        <v>10096.67</v>
      </c>
      <c r="T55" s="14"/>
      <c r="U55" s="39"/>
      <c r="V55" s="9">
        <f t="shared" si="29"/>
        <v>71.17</v>
      </c>
      <c r="Y55" s="9">
        <f t="shared" si="23"/>
        <v>8413.89</v>
      </c>
      <c r="AD55" s="5" t="s">
        <v>225</v>
      </c>
      <c r="AE55" s="5" t="s">
        <v>226</v>
      </c>
      <c r="AF55" s="5" t="s">
        <v>117</v>
      </c>
      <c r="AK55" s="32">
        <f t="shared" si="30"/>
        <v>0</v>
      </c>
      <c r="AL55" s="32"/>
      <c r="AM55" s="32"/>
      <c r="AN55" s="34">
        <f t="shared" si="31"/>
        <v>0</v>
      </c>
      <c r="AO55" s="32"/>
      <c r="AP55" s="32"/>
    </row>
    <row r="56" spans="1:42" ht="18" x14ac:dyDescent="0.3">
      <c r="A56" s="13" t="s">
        <v>227</v>
      </c>
      <c r="B56" s="13"/>
      <c r="C56" s="41" t="s">
        <v>119</v>
      </c>
      <c r="D56" s="24"/>
      <c r="E56" s="24"/>
      <c r="F56" s="35" t="s">
        <v>102</v>
      </c>
      <c r="G56" s="36">
        <v>12</v>
      </c>
      <c r="H56" s="24"/>
      <c r="I56" s="36">
        <v>644.88</v>
      </c>
      <c r="J56" s="38">
        <v>6.38</v>
      </c>
      <c r="K56" s="14"/>
      <c r="L56" s="14"/>
      <c r="M56" s="38">
        <f t="shared" si="27"/>
        <v>4114.33</v>
      </c>
      <c r="N56" s="14"/>
      <c r="O56" s="14"/>
      <c r="P56" s="38">
        <v>6.38</v>
      </c>
      <c r="Q56" s="14"/>
      <c r="R56" s="14"/>
      <c r="S56" s="38">
        <f t="shared" si="28"/>
        <v>4114.33</v>
      </c>
      <c r="T56" s="14"/>
      <c r="U56" s="39"/>
      <c r="V56" s="9">
        <f t="shared" si="29"/>
        <v>5.32</v>
      </c>
      <c r="Y56" s="9">
        <f t="shared" si="23"/>
        <v>3428.61</v>
      </c>
      <c r="AD56" s="5" t="s">
        <v>228</v>
      </c>
      <c r="AE56" s="5" t="s">
        <v>229</v>
      </c>
      <c r="AF56" s="5" t="s">
        <v>122</v>
      </c>
      <c r="AK56" s="32">
        <f t="shared" si="30"/>
        <v>0</v>
      </c>
      <c r="AL56" s="32"/>
      <c r="AM56" s="32"/>
      <c r="AN56" s="34">
        <f t="shared" si="31"/>
        <v>0</v>
      </c>
      <c r="AO56" s="32"/>
      <c r="AP56" s="32"/>
    </row>
    <row r="57" spans="1:42" ht="36" x14ac:dyDescent="0.3">
      <c r="A57" s="13" t="s">
        <v>230</v>
      </c>
      <c r="B57" s="13"/>
      <c r="C57" s="41" t="s">
        <v>124</v>
      </c>
      <c r="D57" s="24"/>
      <c r="E57" s="24"/>
      <c r="F57" s="35" t="s">
        <v>108</v>
      </c>
      <c r="G57" s="36">
        <v>1</v>
      </c>
      <c r="H57" s="24"/>
      <c r="I57" s="36">
        <v>53.74</v>
      </c>
      <c r="J57" s="38">
        <v>178.68</v>
      </c>
      <c r="K57" s="14"/>
      <c r="L57" s="14"/>
      <c r="M57" s="38">
        <f t="shared" si="27"/>
        <v>9602.26</v>
      </c>
      <c r="N57" s="14"/>
      <c r="O57" s="14"/>
      <c r="P57" s="38">
        <v>178.68</v>
      </c>
      <c r="Q57" s="14"/>
      <c r="R57" s="14"/>
      <c r="S57" s="38">
        <f t="shared" si="28"/>
        <v>9602.26</v>
      </c>
      <c r="T57" s="14"/>
      <c r="U57" s="39"/>
      <c r="V57" s="9">
        <f t="shared" si="29"/>
        <v>148.9</v>
      </c>
      <c r="Y57" s="9">
        <f t="shared" si="23"/>
        <v>8001.88</v>
      </c>
      <c r="AD57" s="5" t="s">
        <v>231</v>
      </c>
      <c r="AE57" s="5" t="s">
        <v>232</v>
      </c>
      <c r="AF57" s="5" t="s">
        <v>127</v>
      </c>
      <c r="AK57" s="32">
        <f t="shared" si="30"/>
        <v>0</v>
      </c>
      <c r="AL57" s="32"/>
      <c r="AM57" s="32"/>
      <c r="AN57" s="34">
        <f t="shared" si="31"/>
        <v>0</v>
      </c>
      <c r="AO57" s="32"/>
      <c r="AP57" s="32"/>
    </row>
    <row r="58" spans="1:42" ht="16.95" customHeight="1" x14ac:dyDescent="0.3">
      <c r="A58" s="12" t="s">
        <v>233</v>
      </c>
      <c r="B58" s="12" t="s">
        <v>234</v>
      </c>
      <c r="C58" s="456" t="s">
        <v>235</v>
      </c>
      <c r="D58" s="457"/>
      <c r="E58" s="457"/>
      <c r="F58" s="457"/>
      <c r="G58" s="457"/>
      <c r="H58" s="457"/>
      <c r="I58" s="458"/>
      <c r="M58" s="6">
        <f>SUM(M59,M66,M82)</f>
        <v>2812173.4100000006</v>
      </c>
      <c r="N58" s="6">
        <f>SUM(N59,N66,N82)</f>
        <v>3471755.7800000003</v>
      </c>
      <c r="O58" s="6">
        <f>SUM(O59,O66,O82)</f>
        <v>6283929.1900000004</v>
      </c>
      <c r="S58" s="6">
        <f>SUM(S59,S66,S82)</f>
        <v>2917241.8000000007</v>
      </c>
      <c r="T58" s="6">
        <f>SUM(T59,T66,T82)</f>
        <v>5207633.6700000009</v>
      </c>
      <c r="U58" s="6">
        <f>SUM(U59,U66,U82)</f>
        <v>8124875.4699999997</v>
      </c>
      <c r="Y58" s="9">
        <f>SUM(Y59,Y66,Y82)</f>
        <v>2431034.83</v>
      </c>
      <c r="Z58" s="9">
        <f>SUM(Z59,Z66,Z82)</f>
        <v>4339694.74</v>
      </c>
      <c r="AA58" s="9">
        <f>SUM(AA59,AA66,AA82)</f>
        <v>6770729.5700000003</v>
      </c>
      <c r="AD58" s="5">
        <v>378365654</v>
      </c>
      <c r="AE58" s="5">
        <v>27245643</v>
      </c>
      <c r="AK58" s="6">
        <f t="shared" si="30"/>
        <v>105068.39000000013</v>
      </c>
      <c r="AL58" s="6">
        <f t="shared" ref="AL58:AM60" si="32">T58-N58</f>
        <v>1735877.8900000006</v>
      </c>
      <c r="AM58" s="6">
        <f t="shared" si="32"/>
        <v>1840946.2799999993</v>
      </c>
      <c r="AN58" s="10">
        <f t="shared" si="31"/>
        <v>3.7361988285068135E-2</v>
      </c>
      <c r="AO58" s="10">
        <f t="shared" ref="AO58:AP60" si="33">IFERROR(AL58/N58,0)</f>
        <v>0.50000000000000011</v>
      </c>
      <c r="AP58" s="10">
        <f t="shared" si="33"/>
        <v>0.29296101600406466</v>
      </c>
    </row>
    <row r="59" spans="1:42" ht="16.95" customHeight="1" x14ac:dyDescent="0.3">
      <c r="A59" s="13" t="s">
        <v>236</v>
      </c>
      <c r="B59" s="13" t="s">
        <v>237</v>
      </c>
      <c r="C59" s="453" t="s">
        <v>238</v>
      </c>
      <c r="D59" s="454"/>
      <c r="E59" s="454"/>
      <c r="F59" s="454"/>
      <c r="G59" s="454"/>
      <c r="H59" s="454"/>
      <c r="I59" s="455"/>
      <c r="J59" s="14"/>
      <c r="K59" s="14"/>
      <c r="L59" s="14"/>
      <c r="M59" s="15">
        <f>SUM(M60)</f>
        <v>209802.99</v>
      </c>
      <c r="N59" s="15">
        <f>SUM(N60)</f>
        <v>227814.5</v>
      </c>
      <c r="O59" s="15">
        <f>SUM(O60)</f>
        <v>437617.49</v>
      </c>
      <c r="P59" s="14"/>
      <c r="Q59" s="14"/>
      <c r="R59" s="14"/>
      <c r="S59" s="15">
        <f>SUM(S60)</f>
        <v>209802.99</v>
      </c>
      <c r="T59" s="15">
        <f>SUM(T60)</f>
        <v>341721.75</v>
      </c>
      <c r="U59" s="15">
        <f>SUM(U60)</f>
        <v>551524.74</v>
      </c>
      <c r="Y59" s="9">
        <f>SUM(Y60)</f>
        <v>174835.83</v>
      </c>
      <c r="Z59" s="9">
        <f>SUM(Z60)</f>
        <v>284768.13</v>
      </c>
      <c r="AA59" s="9">
        <f>SUM(AA60)</f>
        <v>459603.95999999996</v>
      </c>
      <c r="AD59" s="5">
        <v>378365655</v>
      </c>
      <c r="AE59" s="5">
        <v>33712787</v>
      </c>
      <c r="AK59" s="6">
        <f t="shared" si="30"/>
        <v>0</v>
      </c>
      <c r="AL59" s="6">
        <f t="shared" si="32"/>
        <v>113907.25</v>
      </c>
      <c r="AM59" s="6">
        <f t="shared" si="32"/>
        <v>113907.25</v>
      </c>
      <c r="AN59" s="10">
        <f t="shared" si="31"/>
        <v>0</v>
      </c>
      <c r="AO59" s="10">
        <f t="shared" si="33"/>
        <v>0.5</v>
      </c>
      <c r="AP59" s="10">
        <f t="shared" si="33"/>
        <v>0.26028952819047518</v>
      </c>
    </row>
    <row r="60" spans="1:42" ht="72" x14ac:dyDescent="0.3">
      <c r="A60" s="13" t="s">
        <v>239</v>
      </c>
      <c r="B60" s="13" t="s">
        <v>240</v>
      </c>
      <c r="C60" s="23" t="s">
        <v>133</v>
      </c>
      <c r="D60" s="24" t="s">
        <v>89</v>
      </c>
      <c r="E60" s="24" t="s">
        <v>241</v>
      </c>
      <c r="F60" s="24" t="s">
        <v>67</v>
      </c>
      <c r="G60" s="25">
        <v>1</v>
      </c>
      <c r="H60" s="24"/>
      <c r="I60" s="25">
        <v>114.25</v>
      </c>
      <c r="J60" s="26">
        <v>1836.35</v>
      </c>
      <c r="K60" s="26">
        <v>1994</v>
      </c>
      <c r="L60" s="26">
        <f>J60+ROUND(K60, 2)</f>
        <v>3830.35</v>
      </c>
      <c r="M60" s="26">
        <v>209802.99</v>
      </c>
      <c r="N60" s="26">
        <v>227814.5</v>
      </c>
      <c r="O60" s="26">
        <f>M60+N60</f>
        <v>437617.49</v>
      </c>
      <c r="P60" s="26">
        <v>1836.35</v>
      </c>
      <c r="Q60" s="26">
        <v>2991</v>
      </c>
      <c r="R60" s="26">
        <f>P60+ROUND(Q60, 2)</f>
        <v>4827.3500000000004</v>
      </c>
      <c r="S60" s="26">
        <v>209802.99</v>
      </c>
      <c r="T60" s="26">
        <v>341721.75</v>
      </c>
      <c r="U60" s="26">
        <f>S60+T60</f>
        <v>551524.74</v>
      </c>
      <c r="V60" s="9">
        <f>ROUND(P60 / 1.2, 2)</f>
        <v>1530.29</v>
      </c>
      <c r="W60" s="9">
        <f>ROUND(Q60 / 1.2, 2)</f>
        <v>2492.5</v>
      </c>
      <c r="X60" s="9">
        <f>ROUND(R60 / 1.2, 2)</f>
        <v>4022.79</v>
      </c>
      <c r="Y60" s="9">
        <f>ROUND(S60 / 1.2, 2)</f>
        <v>174835.83</v>
      </c>
      <c r="Z60" s="9">
        <f>ROUND(T60 / 1.2, 2)</f>
        <v>284768.13</v>
      </c>
      <c r="AA60" s="9">
        <f>Y60+Z60</f>
        <v>459603.95999999996</v>
      </c>
      <c r="AD60" s="5">
        <v>378365657</v>
      </c>
      <c r="AE60" s="5">
        <v>33712773</v>
      </c>
      <c r="AG60" s="5" t="s">
        <v>135</v>
      </c>
      <c r="AH60" s="5" t="s">
        <v>242</v>
      </c>
      <c r="AI60" s="5" t="s">
        <v>174</v>
      </c>
      <c r="AK60" s="19">
        <f t="shared" si="30"/>
        <v>0</v>
      </c>
      <c r="AL60" s="19">
        <f t="shared" si="32"/>
        <v>113907.25</v>
      </c>
      <c r="AM60" s="19">
        <f t="shared" si="32"/>
        <v>113907.25</v>
      </c>
      <c r="AN60" s="22">
        <f t="shared" si="31"/>
        <v>0</v>
      </c>
      <c r="AO60" s="22">
        <f t="shared" si="33"/>
        <v>0.5</v>
      </c>
      <c r="AP60" s="22">
        <f t="shared" si="33"/>
        <v>0.26028952819047518</v>
      </c>
    </row>
    <row r="61" spans="1:42" ht="18" x14ac:dyDescent="0.3">
      <c r="A61" s="13" t="s">
        <v>243</v>
      </c>
      <c r="B61" s="13"/>
      <c r="C61" s="41" t="s">
        <v>244</v>
      </c>
      <c r="D61" s="24"/>
      <c r="E61" s="24"/>
      <c r="F61" s="35" t="s">
        <v>139</v>
      </c>
      <c r="G61" s="36">
        <v>50.4</v>
      </c>
      <c r="H61" s="24"/>
      <c r="I61" s="36">
        <v>5758.2</v>
      </c>
      <c r="J61" s="38">
        <v>24.4</v>
      </c>
      <c r="K61" s="14"/>
      <c r="L61" s="14"/>
      <c r="M61" s="38">
        <f>ROUND(ROUND(J61, 2)*I61, 2)</f>
        <v>140500.07999999999</v>
      </c>
      <c r="N61" s="14"/>
      <c r="O61" s="14"/>
      <c r="P61" s="38">
        <v>24.4</v>
      </c>
      <c r="Q61" s="14"/>
      <c r="R61" s="14"/>
      <c r="S61" s="38">
        <f>ROUND(ROUND(P61, 2)*I61, 2)</f>
        <v>140500.07999999999</v>
      </c>
      <c r="T61" s="14"/>
      <c r="U61" s="39"/>
      <c r="V61" s="9">
        <f>ROUND(ROUND(P61, 2)/1.2, 2)</f>
        <v>20.329999999999998</v>
      </c>
      <c r="Y61" s="9">
        <f>ROUND(S61 / 1.2, 2)</f>
        <v>117083.4</v>
      </c>
      <c r="AD61" s="5" t="s">
        <v>245</v>
      </c>
      <c r="AE61" s="5" t="s">
        <v>246</v>
      </c>
      <c r="AF61" s="5" t="s">
        <v>247</v>
      </c>
      <c r="AK61" s="32">
        <f t="shared" si="30"/>
        <v>0</v>
      </c>
      <c r="AL61" s="32"/>
      <c r="AM61" s="32"/>
      <c r="AN61" s="34">
        <f t="shared" si="31"/>
        <v>0</v>
      </c>
      <c r="AO61" s="32"/>
      <c r="AP61" s="32"/>
    </row>
    <row r="62" spans="1:42" ht="18" x14ac:dyDescent="0.3">
      <c r="A62" s="13" t="s">
        <v>248</v>
      </c>
      <c r="B62" s="13"/>
      <c r="C62" s="41" t="s">
        <v>144</v>
      </c>
      <c r="D62" s="24"/>
      <c r="E62" s="24"/>
      <c r="F62" s="35" t="s">
        <v>67</v>
      </c>
      <c r="G62" s="36">
        <v>0.504</v>
      </c>
      <c r="H62" s="24"/>
      <c r="I62" s="36">
        <v>57.582000000000001</v>
      </c>
      <c r="J62" s="38">
        <v>269.41000000000003</v>
      </c>
      <c r="K62" s="14"/>
      <c r="L62" s="14"/>
      <c r="M62" s="38">
        <f>ROUND(ROUND(J62, 2)*I62, 2)</f>
        <v>15513.17</v>
      </c>
      <c r="N62" s="14"/>
      <c r="O62" s="14"/>
      <c r="P62" s="38">
        <v>269.41000000000003</v>
      </c>
      <c r="Q62" s="14"/>
      <c r="R62" s="14"/>
      <c r="S62" s="38">
        <f>ROUND(ROUND(P62, 2)*I62, 2)</f>
        <v>15513.17</v>
      </c>
      <c r="T62" s="14"/>
      <c r="U62" s="39"/>
      <c r="V62" s="9">
        <f>ROUND(ROUND(P62, 2)/1.2, 2)</f>
        <v>224.51</v>
      </c>
      <c r="Y62" s="9">
        <f>ROUND(S62 / 1.2, 2)</f>
        <v>12927.64</v>
      </c>
      <c r="AD62" s="5" t="s">
        <v>249</v>
      </c>
      <c r="AE62" s="5" t="s">
        <v>250</v>
      </c>
      <c r="AF62" s="5" t="s">
        <v>147</v>
      </c>
      <c r="AK62" s="32">
        <f t="shared" si="30"/>
        <v>0</v>
      </c>
      <c r="AL62" s="32"/>
      <c r="AM62" s="32"/>
      <c r="AN62" s="34">
        <f t="shared" si="31"/>
        <v>0</v>
      </c>
      <c r="AO62" s="32"/>
      <c r="AP62" s="32"/>
    </row>
    <row r="63" spans="1:42" ht="36" x14ac:dyDescent="0.3">
      <c r="A63" s="13" t="s">
        <v>251</v>
      </c>
      <c r="B63" s="13"/>
      <c r="C63" s="41" t="s">
        <v>149</v>
      </c>
      <c r="D63" s="24"/>
      <c r="E63" s="24"/>
      <c r="F63" s="35" t="s">
        <v>108</v>
      </c>
      <c r="G63" s="36">
        <v>1</v>
      </c>
      <c r="H63" s="24"/>
      <c r="I63" s="36">
        <v>114.25</v>
      </c>
      <c r="J63" s="38">
        <v>118.99</v>
      </c>
      <c r="K63" s="14"/>
      <c r="L63" s="14"/>
      <c r="M63" s="38">
        <f>ROUND(ROUND(J63, 2)*I63, 2)</f>
        <v>13594.61</v>
      </c>
      <c r="N63" s="14"/>
      <c r="O63" s="14"/>
      <c r="P63" s="38">
        <v>118.99</v>
      </c>
      <c r="Q63" s="14"/>
      <c r="R63" s="14"/>
      <c r="S63" s="38">
        <f>ROUND(ROUND(P63, 2)*I63, 2)</f>
        <v>13594.61</v>
      </c>
      <c r="T63" s="14"/>
      <c r="U63" s="39"/>
      <c r="V63" s="9">
        <f>ROUND(ROUND(P63, 2)/1.2, 2)</f>
        <v>99.16</v>
      </c>
      <c r="Y63" s="9">
        <f>ROUND(S63 / 1.2, 2)</f>
        <v>11328.84</v>
      </c>
      <c r="AD63" s="5" t="s">
        <v>252</v>
      </c>
      <c r="AE63" s="5" t="s">
        <v>253</v>
      </c>
      <c r="AF63" s="5" t="s">
        <v>152</v>
      </c>
      <c r="AK63" s="32">
        <f t="shared" si="30"/>
        <v>0</v>
      </c>
      <c r="AL63" s="32"/>
      <c r="AM63" s="32"/>
      <c r="AN63" s="34">
        <f t="shared" si="31"/>
        <v>0</v>
      </c>
      <c r="AO63" s="32"/>
      <c r="AP63" s="32"/>
    </row>
    <row r="64" spans="1:42" ht="36" x14ac:dyDescent="0.3">
      <c r="A64" s="13" t="s">
        <v>254</v>
      </c>
      <c r="B64" s="13"/>
      <c r="C64" s="41" t="s">
        <v>154</v>
      </c>
      <c r="D64" s="24"/>
      <c r="E64" s="24"/>
      <c r="F64" s="35" t="s">
        <v>108</v>
      </c>
      <c r="G64" s="36">
        <v>1</v>
      </c>
      <c r="H64" s="24"/>
      <c r="I64" s="36">
        <v>114.25</v>
      </c>
      <c r="J64" s="38">
        <v>65.67</v>
      </c>
      <c r="K64" s="14"/>
      <c r="L64" s="14"/>
      <c r="M64" s="38">
        <f>ROUND(ROUND(J64, 2)*I64, 2)</f>
        <v>7502.8</v>
      </c>
      <c r="N64" s="14"/>
      <c r="O64" s="14"/>
      <c r="P64" s="38">
        <v>65.67</v>
      </c>
      <c r="Q64" s="14"/>
      <c r="R64" s="14"/>
      <c r="S64" s="38">
        <f>ROUND(ROUND(P64, 2)*I64, 2)</f>
        <v>7502.8</v>
      </c>
      <c r="T64" s="14"/>
      <c r="U64" s="39"/>
      <c r="V64" s="9">
        <f>ROUND(ROUND(P64, 2)/1.2, 2)</f>
        <v>54.73</v>
      </c>
      <c r="Y64" s="9">
        <f>ROUND(S64 / 1.2, 2)</f>
        <v>6252.33</v>
      </c>
      <c r="AD64" s="5" t="s">
        <v>255</v>
      </c>
      <c r="AE64" s="5" t="s">
        <v>256</v>
      </c>
      <c r="AF64" s="5" t="s">
        <v>157</v>
      </c>
      <c r="AK64" s="32">
        <f t="shared" si="30"/>
        <v>0</v>
      </c>
      <c r="AL64" s="32"/>
      <c r="AM64" s="32"/>
      <c r="AN64" s="34">
        <f t="shared" si="31"/>
        <v>0</v>
      </c>
      <c r="AO64" s="32"/>
      <c r="AP64" s="32"/>
    </row>
    <row r="65" spans="1:42" ht="18" x14ac:dyDescent="0.3">
      <c r="A65" s="13" t="s">
        <v>257</v>
      </c>
      <c r="B65" s="13"/>
      <c r="C65" s="41" t="s">
        <v>119</v>
      </c>
      <c r="D65" s="24"/>
      <c r="E65" s="24"/>
      <c r="F65" s="35" t="s">
        <v>102</v>
      </c>
      <c r="G65" s="36">
        <v>44.85</v>
      </c>
      <c r="H65" s="24"/>
      <c r="I65" s="36">
        <v>5124.1130000000003</v>
      </c>
      <c r="J65" s="38">
        <v>6.38</v>
      </c>
      <c r="K65" s="14"/>
      <c r="L65" s="14"/>
      <c r="M65" s="38">
        <f>ROUND(ROUND(J65, 2)*I65, 2)</f>
        <v>32691.84</v>
      </c>
      <c r="N65" s="14"/>
      <c r="O65" s="14"/>
      <c r="P65" s="38">
        <v>6.38</v>
      </c>
      <c r="Q65" s="14"/>
      <c r="R65" s="14"/>
      <c r="S65" s="38">
        <f>ROUND(ROUND(P65, 2)*I65, 2)</f>
        <v>32691.84</v>
      </c>
      <c r="T65" s="14"/>
      <c r="U65" s="39"/>
      <c r="V65" s="9">
        <f>ROUND(ROUND(P65, 2)/1.2, 2)</f>
        <v>5.32</v>
      </c>
      <c r="Y65" s="9">
        <f>ROUND(S65 / 1.2, 2)</f>
        <v>27243.200000000001</v>
      </c>
      <c r="AD65" s="5" t="s">
        <v>258</v>
      </c>
      <c r="AE65" s="5" t="s">
        <v>259</v>
      </c>
      <c r="AF65" s="5" t="s">
        <v>122</v>
      </c>
      <c r="AK65" s="32">
        <f t="shared" si="30"/>
        <v>0</v>
      </c>
      <c r="AL65" s="32"/>
      <c r="AM65" s="32"/>
      <c r="AN65" s="34">
        <f t="shared" si="31"/>
        <v>0</v>
      </c>
      <c r="AO65" s="32"/>
      <c r="AP65" s="32"/>
    </row>
    <row r="66" spans="1:42" ht="16.95" customHeight="1" x14ac:dyDescent="0.3">
      <c r="A66" s="13" t="s">
        <v>260</v>
      </c>
      <c r="B66" s="13" t="s">
        <v>261</v>
      </c>
      <c r="C66" s="453" t="s">
        <v>262</v>
      </c>
      <c r="D66" s="454"/>
      <c r="E66" s="454"/>
      <c r="F66" s="454"/>
      <c r="G66" s="454"/>
      <c r="H66" s="454"/>
      <c r="I66" s="455"/>
      <c r="J66" s="14"/>
      <c r="K66" s="14"/>
      <c r="L66" s="14"/>
      <c r="M66" s="15">
        <f>SUM(M67,M72,M77)</f>
        <v>2530101.0700000003</v>
      </c>
      <c r="N66" s="15">
        <f>SUM(N67,N72,N77)</f>
        <v>3134759.68</v>
      </c>
      <c r="O66" s="15">
        <f>SUM(O67,O72,O77)</f>
        <v>5664860.75</v>
      </c>
      <c r="P66" s="14"/>
      <c r="Q66" s="14"/>
      <c r="R66" s="14"/>
      <c r="S66" s="15">
        <f>SUM(S67,S72,S77)</f>
        <v>2530101.0700000003</v>
      </c>
      <c r="T66" s="15">
        <f>SUM(T67,T72,T77)</f>
        <v>4702139.5200000005</v>
      </c>
      <c r="U66" s="15">
        <f>SUM(U67,U72,U77)</f>
        <v>7232240.5899999999</v>
      </c>
      <c r="Y66" s="9">
        <f>SUM(Y67,Y72,Y77)</f>
        <v>2108417.5499999998</v>
      </c>
      <c r="Z66" s="9">
        <f>SUM(Z67,Z72,Z77)</f>
        <v>3918449.6000000006</v>
      </c>
      <c r="AA66" s="9">
        <f>SUM(AA67,AA72,AA77)</f>
        <v>6026867.1500000004</v>
      </c>
      <c r="AD66" s="5">
        <v>378365658</v>
      </c>
      <c r="AE66" s="5">
        <v>33712767</v>
      </c>
      <c r="AK66" s="6">
        <f t="shared" si="30"/>
        <v>0</v>
      </c>
      <c r="AL66" s="6">
        <f>T66-N66</f>
        <v>1567379.8400000003</v>
      </c>
      <c r="AM66" s="6">
        <f>U66-O66</f>
        <v>1567379.8399999999</v>
      </c>
      <c r="AN66" s="10">
        <f t="shared" si="31"/>
        <v>0</v>
      </c>
      <c r="AO66" s="10">
        <f>IFERROR(AL66/N66,0)</f>
        <v>0.50000000000000011</v>
      </c>
      <c r="AP66" s="10">
        <f>IFERROR(AM66/O66,0)</f>
        <v>0.27668461929977711</v>
      </c>
    </row>
    <row r="67" spans="1:42" ht="72" x14ac:dyDescent="0.3">
      <c r="A67" s="13" t="s">
        <v>263</v>
      </c>
      <c r="B67" s="13" t="s">
        <v>264</v>
      </c>
      <c r="C67" s="23" t="s">
        <v>265</v>
      </c>
      <c r="D67" s="24" t="s">
        <v>89</v>
      </c>
      <c r="E67" s="24" t="s">
        <v>266</v>
      </c>
      <c r="F67" s="24" t="s">
        <v>67</v>
      </c>
      <c r="G67" s="25">
        <v>1</v>
      </c>
      <c r="H67" s="24"/>
      <c r="I67" s="25">
        <v>719.88</v>
      </c>
      <c r="J67" s="26">
        <v>1330.12</v>
      </c>
      <c r="K67" s="26">
        <v>1648</v>
      </c>
      <c r="L67" s="26">
        <f>J67+ROUND(K67, 2)</f>
        <v>2978.12</v>
      </c>
      <c r="M67" s="26">
        <v>957526.79</v>
      </c>
      <c r="N67" s="26">
        <v>1186362.24</v>
      </c>
      <c r="O67" s="26">
        <f>M67+N67</f>
        <v>2143889.0300000003</v>
      </c>
      <c r="P67" s="26">
        <v>1330.12</v>
      </c>
      <c r="Q67" s="26">
        <v>2472</v>
      </c>
      <c r="R67" s="26">
        <f>P67+ROUND(Q67, 2)</f>
        <v>3802.12</v>
      </c>
      <c r="S67" s="26">
        <v>957526.79</v>
      </c>
      <c r="T67" s="26">
        <v>1779543.36</v>
      </c>
      <c r="U67" s="26">
        <f>S67+T67</f>
        <v>2737070.1500000004</v>
      </c>
      <c r="V67" s="9">
        <f>ROUND(P67 / 1.2, 2)</f>
        <v>1108.43</v>
      </c>
      <c r="W67" s="9">
        <f>ROUND(Q67 / 1.2, 2)</f>
        <v>2060</v>
      </c>
      <c r="X67" s="9">
        <f>ROUND(R67 / 1.2, 2)</f>
        <v>3168.43</v>
      </c>
      <c r="Y67" s="9">
        <f>ROUND(S67 / 1.2, 2)</f>
        <v>797938.99</v>
      </c>
      <c r="Z67" s="9">
        <f>ROUND(T67 / 1.2, 2)</f>
        <v>1482952.8</v>
      </c>
      <c r="AA67" s="9">
        <f>Y67+Z67</f>
        <v>2280891.79</v>
      </c>
      <c r="AD67" s="5">
        <v>378365660</v>
      </c>
      <c r="AE67" s="5">
        <v>33712775</v>
      </c>
      <c r="AG67" s="5" t="s">
        <v>267</v>
      </c>
      <c r="AH67" s="5" t="s">
        <v>268</v>
      </c>
      <c r="AI67" s="5" t="s">
        <v>174</v>
      </c>
      <c r="AK67" s="19">
        <f t="shared" si="30"/>
        <v>0</v>
      </c>
      <c r="AL67" s="19">
        <f>T67-N67</f>
        <v>593181.12000000011</v>
      </c>
      <c r="AM67" s="19">
        <f>U67-O67</f>
        <v>593181.12000000011</v>
      </c>
      <c r="AN67" s="22">
        <f t="shared" si="31"/>
        <v>0</v>
      </c>
      <c r="AO67" s="22">
        <f>IFERROR(AL67/N67,0)</f>
        <v>0.50000000000000011</v>
      </c>
      <c r="AP67" s="22">
        <f>IFERROR(AM67/O67,0)</f>
        <v>0.27668461925942128</v>
      </c>
    </row>
    <row r="68" spans="1:42" ht="18" x14ac:dyDescent="0.3">
      <c r="A68" s="13" t="s">
        <v>269</v>
      </c>
      <c r="B68" s="13"/>
      <c r="C68" s="27" t="s">
        <v>270</v>
      </c>
      <c r="D68" s="24"/>
      <c r="E68" s="24"/>
      <c r="F68" s="35" t="s">
        <v>102</v>
      </c>
      <c r="G68" s="36">
        <v>2</v>
      </c>
      <c r="H68" s="24"/>
      <c r="I68" s="36">
        <v>1439.76</v>
      </c>
      <c r="J68" s="38">
        <v>9.85</v>
      </c>
      <c r="K68" s="14"/>
      <c r="L68" s="14"/>
      <c r="M68" s="38">
        <f>ROUND(ROUND(J68, 2)*I68, 2)</f>
        <v>14181.64</v>
      </c>
      <c r="N68" s="14"/>
      <c r="O68" s="14"/>
      <c r="P68" s="38">
        <v>9.85</v>
      </c>
      <c r="Q68" s="14"/>
      <c r="R68" s="14"/>
      <c r="S68" s="38">
        <f>ROUND(ROUND(P68, 2)*I68, 2)</f>
        <v>14181.64</v>
      </c>
      <c r="T68" s="14"/>
      <c r="U68" s="39"/>
      <c r="V68" s="9">
        <f>ROUND(ROUND(P68, 2)/1.2, 2)</f>
        <v>8.2100000000000009</v>
      </c>
      <c r="Y68" s="9">
        <f t="shared" ref="Y68:Y81" si="34">ROUND(S68 / 1.2, 2)</f>
        <v>11818.03</v>
      </c>
      <c r="AD68" s="5" t="s">
        <v>271</v>
      </c>
      <c r="AE68" s="5" t="s">
        <v>272</v>
      </c>
      <c r="AF68" s="5" t="s">
        <v>273</v>
      </c>
      <c r="AK68" s="32">
        <f t="shared" si="30"/>
        <v>0</v>
      </c>
      <c r="AL68" s="32"/>
      <c r="AM68" s="32"/>
      <c r="AN68" s="34">
        <f t="shared" si="31"/>
        <v>0</v>
      </c>
      <c r="AO68" s="32"/>
      <c r="AP68" s="32"/>
    </row>
    <row r="69" spans="1:42" ht="36" x14ac:dyDescent="0.3">
      <c r="A69" s="13" t="s">
        <v>274</v>
      </c>
      <c r="B69" s="13"/>
      <c r="C69" s="41" t="s">
        <v>275</v>
      </c>
      <c r="D69" s="24"/>
      <c r="E69" s="24"/>
      <c r="F69" s="35" t="s">
        <v>108</v>
      </c>
      <c r="G69" s="36">
        <v>1</v>
      </c>
      <c r="H69" s="24"/>
      <c r="I69" s="36">
        <v>719.88</v>
      </c>
      <c r="J69" s="38">
        <v>11.19</v>
      </c>
      <c r="K69" s="14"/>
      <c r="L69" s="14"/>
      <c r="M69" s="38">
        <f>ROUND(ROUND(J69, 2)*I69, 2)</f>
        <v>8055.46</v>
      </c>
      <c r="N69" s="14"/>
      <c r="O69" s="14"/>
      <c r="P69" s="38">
        <v>11.19</v>
      </c>
      <c r="Q69" s="14"/>
      <c r="R69" s="14"/>
      <c r="S69" s="38">
        <f>ROUND(ROUND(P69, 2)*I69, 2)</f>
        <v>8055.46</v>
      </c>
      <c r="T69" s="14"/>
      <c r="U69" s="39"/>
      <c r="V69" s="9">
        <f>ROUND(ROUND(P69, 2)/1.2, 2)</f>
        <v>9.33</v>
      </c>
      <c r="Y69" s="9">
        <f t="shared" si="34"/>
        <v>6712.88</v>
      </c>
      <c r="AD69" s="5" t="s">
        <v>276</v>
      </c>
      <c r="AE69" s="5" t="s">
        <v>277</v>
      </c>
      <c r="AF69" s="5" t="s">
        <v>278</v>
      </c>
      <c r="AK69" s="32">
        <f t="shared" si="30"/>
        <v>0</v>
      </c>
      <c r="AL69" s="32"/>
      <c r="AM69" s="32"/>
      <c r="AN69" s="34">
        <f t="shared" si="31"/>
        <v>0</v>
      </c>
      <c r="AO69" s="32"/>
      <c r="AP69" s="32"/>
    </row>
    <row r="70" spans="1:42" ht="36" x14ac:dyDescent="0.3">
      <c r="A70" s="13" t="s">
        <v>279</v>
      </c>
      <c r="B70" s="13"/>
      <c r="C70" s="27" t="s">
        <v>280</v>
      </c>
      <c r="D70" s="24"/>
      <c r="E70" s="24"/>
      <c r="F70" s="35" t="s">
        <v>67</v>
      </c>
      <c r="G70" s="36">
        <v>1.02</v>
      </c>
      <c r="H70" s="24"/>
      <c r="I70" s="36">
        <v>734.27800000000002</v>
      </c>
      <c r="J70" s="38">
        <v>1105.31</v>
      </c>
      <c r="K70" s="14"/>
      <c r="L70" s="14"/>
      <c r="M70" s="38">
        <f>ROUND(ROUND(J70, 2)*I70, 2)</f>
        <v>811604.82</v>
      </c>
      <c r="N70" s="14"/>
      <c r="O70" s="14"/>
      <c r="P70" s="38">
        <v>1105.31</v>
      </c>
      <c r="Q70" s="14"/>
      <c r="R70" s="14"/>
      <c r="S70" s="38">
        <f>ROUND(ROUND(P70, 2)*I70, 2)</f>
        <v>811604.82</v>
      </c>
      <c r="T70" s="14"/>
      <c r="U70" s="39"/>
      <c r="V70" s="9">
        <f>ROUND(ROUND(P70, 2)/1.2, 2)</f>
        <v>921.09</v>
      </c>
      <c r="Y70" s="9">
        <f t="shared" si="34"/>
        <v>676337.35</v>
      </c>
      <c r="AD70" s="5" t="s">
        <v>281</v>
      </c>
      <c r="AE70" s="5" t="s">
        <v>282</v>
      </c>
      <c r="AF70" s="5" t="s">
        <v>283</v>
      </c>
      <c r="AK70" s="32">
        <f t="shared" si="30"/>
        <v>0</v>
      </c>
      <c r="AL70" s="32"/>
      <c r="AM70" s="32"/>
      <c r="AN70" s="34">
        <f t="shared" si="31"/>
        <v>0</v>
      </c>
      <c r="AO70" s="32"/>
      <c r="AP70" s="32"/>
    </row>
    <row r="71" spans="1:42" ht="36" x14ac:dyDescent="0.3">
      <c r="A71" s="13" t="s">
        <v>284</v>
      </c>
      <c r="B71" s="13"/>
      <c r="C71" s="41" t="s">
        <v>285</v>
      </c>
      <c r="D71" s="24"/>
      <c r="E71" s="24"/>
      <c r="F71" s="35" t="s">
        <v>108</v>
      </c>
      <c r="G71" s="36">
        <v>1</v>
      </c>
      <c r="H71" s="24"/>
      <c r="I71" s="36">
        <v>719.88</v>
      </c>
      <c r="J71" s="38">
        <v>171.81</v>
      </c>
      <c r="K71" s="14"/>
      <c r="L71" s="14"/>
      <c r="M71" s="38">
        <f>ROUND(ROUND(J71, 2)*I71, 2)</f>
        <v>123682.58</v>
      </c>
      <c r="N71" s="14"/>
      <c r="O71" s="14"/>
      <c r="P71" s="38">
        <v>171.81</v>
      </c>
      <c r="Q71" s="14"/>
      <c r="R71" s="14"/>
      <c r="S71" s="38">
        <f>ROUND(ROUND(P71, 2)*I71, 2)</f>
        <v>123682.58</v>
      </c>
      <c r="T71" s="14"/>
      <c r="U71" s="39"/>
      <c r="V71" s="9">
        <f>ROUND(ROUND(P71, 2)/1.2, 2)</f>
        <v>143.18</v>
      </c>
      <c r="Y71" s="9">
        <f t="shared" si="34"/>
        <v>103068.82</v>
      </c>
      <c r="AD71" s="5" t="s">
        <v>286</v>
      </c>
      <c r="AE71" s="5" t="s">
        <v>287</v>
      </c>
      <c r="AF71" s="5" t="s">
        <v>288</v>
      </c>
      <c r="AK71" s="32">
        <f t="shared" si="30"/>
        <v>0</v>
      </c>
      <c r="AL71" s="32"/>
      <c r="AM71" s="32"/>
      <c r="AN71" s="34">
        <f t="shared" si="31"/>
        <v>0</v>
      </c>
      <c r="AO71" s="32"/>
      <c r="AP71" s="32"/>
    </row>
    <row r="72" spans="1:42" ht="72" x14ac:dyDescent="0.3">
      <c r="A72" s="13" t="s">
        <v>289</v>
      </c>
      <c r="B72" s="13" t="s">
        <v>264</v>
      </c>
      <c r="C72" s="23" t="s">
        <v>265</v>
      </c>
      <c r="D72" s="24" t="s">
        <v>89</v>
      </c>
      <c r="E72" s="24" t="s">
        <v>290</v>
      </c>
      <c r="F72" s="24" t="s">
        <v>67</v>
      </c>
      <c r="G72" s="25">
        <v>1</v>
      </c>
      <c r="H72" s="24"/>
      <c r="I72" s="25">
        <v>804.46</v>
      </c>
      <c r="J72" s="26">
        <v>1330.12</v>
      </c>
      <c r="K72" s="26">
        <v>1648</v>
      </c>
      <c r="L72" s="26">
        <f>J72+ROUND(K72, 2)</f>
        <v>2978.12</v>
      </c>
      <c r="M72" s="26">
        <v>1070028.3400000001</v>
      </c>
      <c r="N72" s="26">
        <v>1325750.08</v>
      </c>
      <c r="O72" s="26">
        <f>M72+N72</f>
        <v>2395778.42</v>
      </c>
      <c r="P72" s="26">
        <v>1330.12</v>
      </c>
      <c r="Q72" s="26">
        <v>2472</v>
      </c>
      <c r="R72" s="26">
        <f>P72+ROUND(Q72, 2)</f>
        <v>3802.12</v>
      </c>
      <c r="S72" s="26">
        <v>1070028.3400000001</v>
      </c>
      <c r="T72" s="26">
        <v>1988625.12</v>
      </c>
      <c r="U72" s="26">
        <f>S72+T72</f>
        <v>3058653.46</v>
      </c>
      <c r="V72" s="9">
        <f>ROUND(P72 / 1.2, 2)</f>
        <v>1108.43</v>
      </c>
      <c r="W72" s="9">
        <f>ROUND(Q72 / 1.2, 2)</f>
        <v>2060</v>
      </c>
      <c r="X72" s="9">
        <f>ROUND(R72 / 1.2, 2)</f>
        <v>3168.43</v>
      </c>
      <c r="Y72" s="9">
        <f t="shared" si="34"/>
        <v>891690.28</v>
      </c>
      <c r="Z72" s="9">
        <f>ROUND(T72 / 1.2, 2)</f>
        <v>1657187.6</v>
      </c>
      <c r="AA72" s="9">
        <f>Y72+Z72</f>
        <v>2548877.88</v>
      </c>
      <c r="AD72" s="5">
        <v>378365786</v>
      </c>
      <c r="AE72" s="5">
        <v>33714339</v>
      </c>
      <c r="AG72" s="5" t="s">
        <v>267</v>
      </c>
      <c r="AH72" s="5" t="s">
        <v>268</v>
      </c>
      <c r="AI72" s="5" t="s">
        <v>174</v>
      </c>
      <c r="AK72" s="19">
        <f t="shared" si="30"/>
        <v>0</v>
      </c>
      <c r="AL72" s="19">
        <f>T72-N72</f>
        <v>662875.04</v>
      </c>
      <c r="AM72" s="19">
        <f>U72-O72</f>
        <v>662875.04</v>
      </c>
      <c r="AN72" s="22">
        <f t="shared" si="31"/>
        <v>0</v>
      </c>
      <c r="AO72" s="22">
        <f>IFERROR(AL72/N72,0)</f>
        <v>0.5</v>
      </c>
      <c r="AP72" s="22">
        <f>IFERROR(AM72/O72,0)</f>
        <v>0.27668461927292926</v>
      </c>
    </row>
    <row r="73" spans="1:42" ht="36" x14ac:dyDescent="0.3">
      <c r="A73" s="13" t="s">
        <v>291</v>
      </c>
      <c r="B73" s="13"/>
      <c r="C73" s="41" t="s">
        <v>285</v>
      </c>
      <c r="D73" s="24"/>
      <c r="E73" s="24"/>
      <c r="F73" s="35" t="s">
        <v>108</v>
      </c>
      <c r="G73" s="36">
        <v>1</v>
      </c>
      <c r="H73" s="24"/>
      <c r="I73" s="36">
        <v>804.46</v>
      </c>
      <c r="J73" s="38">
        <v>171.81</v>
      </c>
      <c r="K73" s="14"/>
      <c r="L73" s="14"/>
      <c r="M73" s="38">
        <f>ROUND(ROUND(J73, 2)*I73, 2)</f>
        <v>138214.26999999999</v>
      </c>
      <c r="N73" s="14"/>
      <c r="O73" s="14"/>
      <c r="P73" s="38">
        <v>171.81</v>
      </c>
      <c r="Q73" s="14"/>
      <c r="R73" s="14"/>
      <c r="S73" s="38">
        <f>ROUND(ROUND(P73, 2)*I73, 2)</f>
        <v>138214.26999999999</v>
      </c>
      <c r="T73" s="14"/>
      <c r="U73" s="39"/>
      <c r="V73" s="9">
        <f>ROUND(ROUND(P73, 2)/1.2, 2)</f>
        <v>143.18</v>
      </c>
      <c r="Y73" s="9">
        <f t="shared" si="34"/>
        <v>115178.56</v>
      </c>
      <c r="AD73" s="5" t="s">
        <v>292</v>
      </c>
      <c r="AE73" s="5" t="s">
        <v>293</v>
      </c>
      <c r="AF73" s="5" t="s">
        <v>288</v>
      </c>
      <c r="AK73" s="32">
        <f t="shared" si="30"/>
        <v>0</v>
      </c>
      <c r="AL73" s="32"/>
      <c r="AM73" s="32"/>
      <c r="AN73" s="34">
        <f t="shared" si="31"/>
        <v>0</v>
      </c>
      <c r="AO73" s="32"/>
      <c r="AP73" s="32"/>
    </row>
    <row r="74" spans="1:42" ht="36" x14ac:dyDescent="0.3">
      <c r="A74" s="13" t="s">
        <v>294</v>
      </c>
      <c r="B74" s="13"/>
      <c r="C74" s="27" t="s">
        <v>280</v>
      </c>
      <c r="D74" s="24"/>
      <c r="E74" s="24"/>
      <c r="F74" s="35" t="s">
        <v>67</v>
      </c>
      <c r="G74" s="36">
        <v>1.02</v>
      </c>
      <c r="H74" s="24"/>
      <c r="I74" s="36">
        <v>820.54899999999998</v>
      </c>
      <c r="J74" s="38">
        <v>1105.31</v>
      </c>
      <c r="K74" s="14"/>
      <c r="L74" s="14"/>
      <c r="M74" s="38">
        <f>ROUND(ROUND(J74, 2)*I74, 2)</f>
        <v>906961.02</v>
      </c>
      <c r="N74" s="14"/>
      <c r="O74" s="14"/>
      <c r="P74" s="38">
        <v>1105.31</v>
      </c>
      <c r="Q74" s="14"/>
      <c r="R74" s="14"/>
      <c r="S74" s="38">
        <f>ROUND(ROUND(P74, 2)*I74, 2)</f>
        <v>906961.02</v>
      </c>
      <c r="T74" s="14"/>
      <c r="U74" s="39"/>
      <c r="V74" s="9">
        <f>ROUND(ROUND(P74, 2)/1.2, 2)</f>
        <v>921.09</v>
      </c>
      <c r="Y74" s="9">
        <f t="shared" si="34"/>
        <v>755800.85</v>
      </c>
      <c r="AD74" s="5" t="s">
        <v>295</v>
      </c>
      <c r="AE74" s="5" t="s">
        <v>296</v>
      </c>
      <c r="AF74" s="5" t="s">
        <v>283</v>
      </c>
      <c r="AK74" s="32">
        <f t="shared" si="30"/>
        <v>0</v>
      </c>
      <c r="AL74" s="32"/>
      <c r="AM74" s="32"/>
      <c r="AN74" s="34">
        <f t="shared" si="31"/>
        <v>0</v>
      </c>
      <c r="AO74" s="32"/>
      <c r="AP74" s="32"/>
    </row>
    <row r="75" spans="1:42" ht="36" x14ac:dyDescent="0.3">
      <c r="A75" s="13" t="s">
        <v>297</v>
      </c>
      <c r="B75" s="13"/>
      <c r="C75" s="41" t="s">
        <v>275</v>
      </c>
      <c r="D75" s="24"/>
      <c r="E75" s="24"/>
      <c r="F75" s="35" t="s">
        <v>108</v>
      </c>
      <c r="G75" s="36">
        <v>1</v>
      </c>
      <c r="H75" s="24"/>
      <c r="I75" s="36">
        <v>804.46</v>
      </c>
      <c r="J75" s="38">
        <v>11.19</v>
      </c>
      <c r="K75" s="14"/>
      <c r="L75" s="14"/>
      <c r="M75" s="38">
        <f>ROUND(ROUND(J75, 2)*I75, 2)</f>
        <v>9001.91</v>
      </c>
      <c r="N75" s="14"/>
      <c r="O75" s="14"/>
      <c r="P75" s="38">
        <v>11.19</v>
      </c>
      <c r="Q75" s="14"/>
      <c r="R75" s="14"/>
      <c r="S75" s="38">
        <f>ROUND(ROUND(P75, 2)*I75, 2)</f>
        <v>9001.91</v>
      </c>
      <c r="T75" s="14"/>
      <c r="U75" s="39"/>
      <c r="V75" s="9">
        <f>ROUND(ROUND(P75, 2)/1.2, 2)</f>
        <v>9.33</v>
      </c>
      <c r="Y75" s="9">
        <f t="shared" si="34"/>
        <v>7501.59</v>
      </c>
      <c r="AD75" s="5" t="s">
        <v>298</v>
      </c>
      <c r="AE75" s="5" t="s">
        <v>299</v>
      </c>
      <c r="AF75" s="5" t="s">
        <v>278</v>
      </c>
      <c r="AK75" s="32">
        <f t="shared" si="30"/>
        <v>0</v>
      </c>
      <c r="AL75" s="32"/>
      <c r="AM75" s="32"/>
      <c r="AN75" s="34">
        <f t="shared" si="31"/>
        <v>0</v>
      </c>
      <c r="AO75" s="32"/>
      <c r="AP75" s="32"/>
    </row>
    <row r="76" spans="1:42" ht="18" x14ac:dyDescent="0.3">
      <c r="A76" s="13" t="s">
        <v>300</v>
      </c>
      <c r="B76" s="13"/>
      <c r="C76" s="27" t="s">
        <v>270</v>
      </c>
      <c r="D76" s="24"/>
      <c r="E76" s="24"/>
      <c r="F76" s="35" t="s">
        <v>102</v>
      </c>
      <c r="G76" s="36">
        <v>2</v>
      </c>
      <c r="H76" s="24"/>
      <c r="I76" s="36">
        <v>1608.92</v>
      </c>
      <c r="J76" s="38">
        <v>9.85</v>
      </c>
      <c r="K76" s="14"/>
      <c r="L76" s="14"/>
      <c r="M76" s="38">
        <f>ROUND(ROUND(J76, 2)*I76, 2)</f>
        <v>15847.86</v>
      </c>
      <c r="N76" s="14"/>
      <c r="O76" s="14"/>
      <c r="P76" s="38">
        <v>9.85</v>
      </c>
      <c r="Q76" s="14"/>
      <c r="R76" s="14"/>
      <c r="S76" s="38">
        <f>ROUND(ROUND(P76, 2)*I76, 2)</f>
        <v>15847.86</v>
      </c>
      <c r="T76" s="14"/>
      <c r="U76" s="39"/>
      <c r="V76" s="9">
        <f>ROUND(ROUND(P76, 2)/1.2, 2)</f>
        <v>8.2100000000000009</v>
      </c>
      <c r="Y76" s="9">
        <f t="shared" si="34"/>
        <v>13206.55</v>
      </c>
      <c r="AD76" s="5" t="s">
        <v>301</v>
      </c>
      <c r="AE76" s="5" t="s">
        <v>302</v>
      </c>
      <c r="AF76" s="5" t="s">
        <v>273</v>
      </c>
      <c r="AK76" s="32">
        <f t="shared" si="30"/>
        <v>0</v>
      </c>
      <c r="AL76" s="32"/>
      <c r="AM76" s="32"/>
      <c r="AN76" s="34">
        <f t="shared" si="31"/>
        <v>0</v>
      </c>
      <c r="AO76" s="32"/>
      <c r="AP76" s="32"/>
    </row>
    <row r="77" spans="1:42" ht="72" x14ac:dyDescent="0.3">
      <c r="A77" s="13" t="s">
        <v>303</v>
      </c>
      <c r="B77" s="13" t="s">
        <v>264</v>
      </c>
      <c r="C77" s="23" t="s">
        <v>265</v>
      </c>
      <c r="D77" s="24" t="s">
        <v>89</v>
      </c>
      <c r="E77" s="24" t="s">
        <v>304</v>
      </c>
      <c r="F77" s="24" t="s">
        <v>67</v>
      </c>
      <c r="G77" s="25">
        <v>1</v>
      </c>
      <c r="H77" s="24"/>
      <c r="I77" s="25">
        <v>377.82</v>
      </c>
      <c r="J77" s="26">
        <v>1330.12</v>
      </c>
      <c r="K77" s="26">
        <v>1648</v>
      </c>
      <c r="L77" s="26">
        <f>J77+ROUND(K77, 2)</f>
        <v>2978.12</v>
      </c>
      <c r="M77" s="26">
        <v>502545.94</v>
      </c>
      <c r="N77" s="26">
        <v>622647.36</v>
      </c>
      <c r="O77" s="26">
        <f>M77+N77</f>
        <v>1125193.3</v>
      </c>
      <c r="P77" s="26">
        <v>1330.12</v>
      </c>
      <c r="Q77" s="26">
        <v>2472</v>
      </c>
      <c r="R77" s="26">
        <f>P77+ROUND(Q77, 2)</f>
        <v>3802.12</v>
      </c>
      <c r="S77" s="26">
        <v>502545.94</v>
      </c>
      <c r="T77" s="26">
        <v>933971.04</v>
      </c>
      <c r="U77" s="26">
        <f>S77+T77</f>
        <v>1436516.98</v>
      </c>
      <c r="V77" s="9">
        <f>ROUND(P77 / 1.2, 2)</f>
        <v>1108.43</v>
      </c>
      <c r="W77" s="9">
        <f>ROUND(Q77 / 1.2, 2)</f>
        <v>2060</v>
      </c>
      <c r="X77" s="9">
        <f>ROUND(R77 / 1.2, 2)</f>
        <v>3168.43</v>
      </c>
      <c r="Y77" s="9">
        <f t="shared" si="34"/>
        <v>418788.28</v>
      </c>
      <c r="Z77" s="9">
        <f>ROUND(T77 / 1.2, 2)</f>
        <v>778309.2</v>
      </c>
      <c r="AA77" s="9">
        <f>Y77+Z77</f>
        <v>1197097.48</v>
      </c>
      <c r="AD77" s="5">
        <v>378365787</v>
      </c>
      <c r="AE77" s="5">
        <v>33714340</v>
      </c>
      <c r="AG77" s="5" t="s">
        <v>267</v>
      </c>
      <c r="AH77" s="5" t="s">
        <v>268</v>
      </c>
      <c r="AI77" s="5" t="s">
        <v>174</v>
      </c>
      <c r="AK77" s="19">
        <f t="shared" si="30"/>
        <v>0</v>
      </c>
      <c r="AL77" s="19">
        <f>T77-N77</f>
        <v>311323.68000000005</v>
      </c>
      <c r="AM77" s="19">
        <f>U77-O77</f>
        <v>311323.67999999993</v>
      </c>
      <c r="AN77" s="22">
        <f t="shared" si="31"/>
        <v>0</v>
      </c>
      <c r="AO77" s="22">
        <f>IFERROR(AL77/N77,0)</f>
        <v>0.50000000000000011</v>
      </c>
      <c r="AP77" s="22">
        <f>IFERROR(AM77/O77,0)</f>
        <v>0.2766846194338341</v>
      </c>
    </row>
    <row r="78" spans="1:42" ht="18" x14ac:dyDescent="0.3">
      <c r="A78" s="13" t="s">
        <v>305</v>
      </c>
      <c r="B78" s="13"/>
      <c r="C78" s="27" t="s">
        <v>270</v>
      </c>
      <c r="D78" s="24"/>
      <c r="E78" s="24"/>
      <c r="F78" s="35" t="s">
        <v>102</v>
      </c>
      <c r="G78" s="36">
        <v>2</v>
      </c>
      <c r="H78" s="24"/>
      <c r="I78" s="36">
        <v>755.64</v>
      </c>
      <c r="J78" s="38">
        <v>9.85</v>
      </c>
      <c r="K78" s="14"/>
      <c r="L78" s="14"/>
      <c r="M78" s="38">
        <f>ROUND(ROUND(J78, 2)*I78, 2)</f>
        <v>7443.05</v>
      </c>
      <c r="N78" s="14"/>
      <c r="O78" s="14"/>
      <c r="P78" s="38">
        <v>9.85</v>
      </c>
      <c r="Q78" s="14"/>
      <c r="R78" s="14"/>
      <c r="S78" s="38">
        <f>ROUND(ROUND(P78, 2)*I78, 2)</f>
        <v>7443.05</v>
      </c>
      <c r="T78" s="14"/>
      <c r="U78" s="39"/>
      <c r="V78" s="9">
        <f>ROUND(ROUND(P78, 2)/1.2, 2)</f>
        <v>8.2100000000000009</v>
      </c>
      <c r="Y78" s="9">
        <f t="shared" si="34"/>
        <v>6202.54</v>
      </c>
      <c r="AD78" s="5" t="s">
        <v>306</v>
      </c>
      <c r="AE78" s="5" t="s">
        <v>307</v>
      </c>
      <c r="AF78" s="5" t="s">
        <v>273</v>
      </c>
      <c r="AK78" s="32">
        <f t="shared" si="30"/>
        <v>0</v>
      </c>
      <c r="AL78" s="32"/>
      <c r="AM78" s="32"/>
      <c r="AN78" s="34">
        <f t="shared" si="31"/>
        <v>0</v>
      </c>
      <c r="AO78" s="32"/>
      <c r="AP78" s="32"/>
    </row>
    <row r="79" spans="1:42" ht="36" x14ac:dyDescent="0.3">
      <c r="A79" s="13" t="s">
        <v>308</v>
      </c>
      <c r="B79" s="13"/>
      <c r="C79" s="41" t="s">
        <v>275</v>
      </c>
      <c r="D79" s="24"/>
      <c r="E79" s="24"/>
      <c r="F79" s="35" t="s">
        <v>108</v>
      </c>
      <c r="G79" s="36">
        <v>1</v>
      </c>
      <c r="H79" s="24"/>
      <c r="I79" s="36">
        <v>377.82</v>
      </c>
      <c r="J79" s="38">
        <v>11.19</v>
      </c>
      <c r="K79" s="14"/>
      <c r="L79" s="14"/>
      <c r="M79" s="38">
        <f>ROUND(ROUND(J79, 2)*I79, 2)</f>
        <v>4227.8100000000004</v>
      </c>
      <c r="N79" s="14"/>
      <c r="O79" s="14"/>
      <c r="P79" s="38">
        <v>11.19</v>
      </c>
      <c r="Q79" s="14"/>
      <c r="R79" s="14"/>
      <c r="S79" s="38">
        <f>ROUND(ROUND(P79, 2)*I79, 2)</f>
        <v>4227.8100000000004</v>
      </c>
      <c r="T79" s="14"/>
      <c r="U79" s="39"/>
      <c r="V79" s="9">
        <f>ROUND(ROUND(P79, 2)/1.2, 2)</f>
        <v>9.33</v>
      </c>
      <c r="Y79" s="9">
        <f t="shared" si="34"/>
        <v>3523.18</v>
      </c>
      <c r="AD79" s="5" t="s">
        <v>309</v>
      </c>
      <c r="AE79" s="5" t="s">
        <v>310</v>
      </c>
      <c r="AF79" s="5" t="s">
        <v>278</v>
      </c>
      <c r="AK79" s="32">
        <f t="shared" si="30"/>
        <v>0</v>
      </c>
      <c r="AL79" s="32"/>
      <c r="AM79" s="32"/>
      <c r="AN79" s="34">
        <f t="shared" si="31"/>
        <v>0</v>
      </c>
      <c r="AO79" s="32"/>
      <c r="AP79" s="32"/>
    </row>
    <row r="80" spans="1:42" ht="36" x14ac:dyDescent="0.3">
      <c r="A80" s="13" t="s">
        <v>311</v>
      </c>
      <c r="B80" s="13"/>
      <c r="C80" s="27" t="s">
        <v>280</v>
      </c>
      <c r="D80" s="24"/>
      <c r="E80" s="24"/>
      <c r="F80" s="35" t="s">
        <v>67</v>
      </c>
      <c r="G80" s="36">
        <v>1.02</v>
      </c>
      <c r="H80" s="24"/>
      <c r="I80" s="36">
        <v>385.37599999999998</v>
      </c>
      <c r="J80" s="38">
        <v>1105.31</v>
      </c>
      <c r="K80" s="14"/>
      <c r="L80" s="14"/>
      <c r="M80" s="38">
        <f>ROUND(ROUND(J80, 2)*I80, 2)</f>
        <v>425959.95</v>
      </c>
      <c r="N80" s="14"/>
      <c r="O80" s="14"/>
      <c r="P80" s="38">
        <v>1105.31</v>
      </c>
      <c r="Q80" s="14"/>
      <c r="R80" s="14"/>
      <c r="S80" s="38">
        <f>ROUND(ROUND(P80, 2)*I80, 2)</f>
        <v>425959.95</v>
      </c>
      <c r="T80" s="14"/>
      <c r="U80" s="39"/>
      <c r="V80" s="9">
        <f>ROUND(ROUND(P80, 2)/1.2, 2)</f>
        <v>921.09</v>
      </c>
      <c r="Y80" s="9">
        <f t="shared" si="34"/>
        <v>354966.63</v>
      </c>
      <c r="AD80" s="5" t="s">
        <v>312</v>
      </c>
      <c r="AE80" s="5" t="s">
        <v>313</v>
      </c>
      <c r="AF80" s="5" t="s">
        <v>283</v>
      </c>
      <c r="AK80" s="32">
        <f t="shared" si="30"/>
        <v>0</v>
      </c>
      <c r="AL80" s="32"/>
      <c r="AM80" s="32"/>
      <c r="AN80" s="34">
        <f t="shared" si="31"/>
        <v>0</v>
      </c>
      <c r="AO80" s="32"/>
      <c r="AP80" s="32"/>
    </row>
    <row r="81" spans="1:42" ht="36" x14ac:dyDescent="0.3">
      <c r="A81" s="13" t="s">
        <v>314</v>
      </c>
      <c r="B81" s="13"/>
      <c r="C81" s="41" t="s">
        <v>285</v>
      </c>
      <c r="D81" s="24"/>
      <c r="E81" s="24"/>
      <c r="F81" s="35" t="s">
        <v>108</v>
      </c>
      <c r="G81" s="36">
        <v>1</v>
      </c>
      <c r="H81" s="24"/>
      <c r="I81" s="36">
        <v>377.82</v>
      </c>
      <c r="J81" s="38">
        <v>171.81</v>
      </c>
      <c r="K81" s="14"/>
      <c r="L81" s="14"/>
      <c r="M81" s="38">
        <f>ROUND(ROUND(J81, 2)*I81, 2)</f>
        <v>64913.25</v>
      </c>
      <c r="N81" s="14"/>
      <c r="O81" s="14"/>
      <c r="P81" s="38">
        <v>171.81</v>
      </c>
      <c r="Q81" s="14"/>
      <c r="R81" s="14"/>
      <c r="S81" s="38">
        <f>ROUND(ROUND(P81, 2)*I81, 2)</f>
        <v>64913.25</v>
      </c>
      <c r="T81" s="14"/>
      <c r="U81" s="39"/>
      <c r="V81" s="9">
        <f>ROUND(ROUND(P81, 2)/1.2, 2)</f>
        <v>143.18</v>
      </c>
      <c r="Y81" s="9">
        <f t="shared" si="34"/>
        <v>54094.38</v>
      </c>
      <c r="AD81" s="5" t="s">
        <v>315</v>
      </c>
      <c r="AE81" s="5" t="s">
        <v>316</v>
      </c>
      <c r="AF81" s="5" t="s">
        <v>288</v>
      </c>
      <c r="AK81" s="32">
        <f t="shared" si="30"/>
        <v>0</v>
      </c>
      <c r="AL81" s="32"/>
      <c r="AM81" s="32"/>
      <c r="AN81" s="34">
        <f t="shared" si="31"/>
        <v>0</v>
      </c>
      <c r="AO81" s="32"/>
      <c r="AP81" s="32"/>
    </row>
    <row r="82" spans="1:42" ht="16.95" customHeight="1" x14ac:dyDescent="0.3">
      <c r="A82" s="12" t="s">
        <v>317</v>
      </c>
      <c r="B82" s="12" t="s">
        <v>318</v>
      </c>
      <c r="C82" s="456" t="s">
        <v>319</v>
      </c>
      <c r="D82" s="457"/>
      <c r="E82" s="457"/>
      <c r="F82" s="457"/>
      <c r="G82" s="457"/>
      <c r="H82" s="457"/>
      <c r="I82" s="458"/>
      <c r="M82" s="6">
        <f>SUM(M83,M88,M93,M98,M108,M113,M123,M128,M138)</f>
        <v>72269.350000000006</v>
      </c>
      <c r="N82" s="6">
        <f>SUM(N83,N88,N93,N98,N108,N113,N123,N128,N138)</f>
        <v>109181.6</v>
      </c>
      <c r="O82" s="6">
        <f>SUM(O83,O88,O93,O98,O108,O113,O123,O128,O138)</f>
        <v>181450.95</v>
      </c>
      <c r="S82" s="6">
        <f>SUM(S83,S88,S93,S98,S108,S113,S123,S128,S138)</f>
        <v>177337.74</v>
      </c>
      <c r="T82" s="6">
        <f>SUM(T83,T88,T93,T98,T108,T113,T123,T128,T138)</f>
        <v>163772.39999999997</v>
      </c>
      <c r="U82" s="6">
        <f>SUM(U83,U88,U93,U98,U108,U113,U123,U128,U138)</f>
        <v>341110.14</v>
      </c>
      <c r="Y82" s="9">
        <f>SUM(Y83,Y88,Y93,Y98,Y108,Y113,Y123,Y128,Y138)</f>
        <v>147781.45000000001</v>
      </c>
      <c r="Z82" s="9">
        <f>SUM(Z83,Z88,Z93,Z98,Z108,Z113,Z123,Z128,Z138)</f>
        <v>136477.01</v>
      </c>
      <c r="AA82" s="9">
        <f>SUM(AA83,AA88,AA93,AA98,AA108,AA113,AA123,AA128,AA138)</f>
        <v>284258.46000000002</v>
      </c>
      <c r="AD82" s="5">
        <v>378365661</v>
      </c>
      <c r="AE82" s="5">
        <v>27245619</v>
      </c>
      <c r="AK82" s="6">
        <f t="shared" si="30"/>
        <v>105068.38999999998</v>
      </c>
      <c r="AL82" s="6">
        <f>T82-N82</f>
        <v>54590.799999999959</v>
      </c>
      <c r="AM82" s="6">
        <f>U82-O82</f>
        <v>159659.19</v>
      </c>
      <c r="AN82" s="10">
        <f t="shared" si="31"/>
        <v>1.4538444029176958</v>
      </c>
      <c r="AO82" s="10">
        <f>IFERROR(AL82/N82,0)</f>
        <v>0.49999999999999961</v>
      </c>
      <c r="AP82" s="10">
        <f>IFERROR(AM82/O82,0)</f>
        <v>0.87990275057804879</v>
      </c>
    </row>
    <row r="83" spans="1:42" ht="36" x14ac:dyDescent="0.3">
      <c r="A83" s="12" t="s">
        <v>320</v>
      </c>
      <c r="B83" s="12" t="s">
        <v>321</v>
      </c>
      <c r="C83" s="16" t="s">
        <v>322</v>
      </c>
      <c r="D83" s="17"/>
      <c r="E83" s="17"/>
      <c r="F83" s="17" t="s">
        <v>67</v>
      </c>
      <c r="G83" s="18">
        <v>1</v>
      </c>
      <c r="H83" s="17"/>
      <c r="I83" s="18">
        <v>0</v>
      </c>
      <c r="J83" s="19">
        <v>0</v>
      </c>
      <c r="K83" s="20">
        <v>2293</v>
      </c>
      <c r="L83" s="19">
        <f>J83+ROUND(K83, 2)</f>
        <v>2293</v>
      </c>
      <c r="M83" s="19">
        <v>0</v>
      </c>
      <c r="N83" s="19">
        <v>0</v>
      </c>
      <c r="O83" s="19">
        <f>M83+N83</f>
        <v>0</v>
      </c>
      <c r="P83" s="19">
        <v>877.6</v>
      </c>
      <c r="Q83" s="21">
        <v>2293</v>
      </c>
      <c r="R83" s="19">
        <f>P83+ROUND(Q83, 2)</f>
        <v>3170.6</v>
      </c>
      <c r="S83" s="19">
        <v>0</v>
      </c>
      <c r="T83" s="19">
        <v>0</v>
      </c>
      <c r="U83" s="19">
        <f>S83+T83</f>
        <v>0</v>
      </c>
      <c r="V83" s="9">
        <f>ROUND(P83 / 1.2, 2)</f>
        <v>731.33</v>
      </c>
      <c r="W83" s="9">
        <f>ROUND(Q83 / 1.2, 2)</f>
        <v>1910.83</v>
      </c>
      <c r="X83" s="9">
        <f>ROUND(R83 / 1.2, 2)</f>
        <v>2642.17</v>
      </c>
      <c r="Y83" s="9">
        <f>ROUND(S83 / 1.2, 2)</f>
        <v>0</v>
      </c>
      <c r="Z83" s="9">
        <f>ROUND(T83 / 1.2, 2)</f>
        <v>0</v>
      </c>
      <c r="AA83" s="9">
        <f>Y83+Z83</f>
        <v>0</v>
      </c>
      <c r="AD83" s="5">
        <v>378365663</v>
      </c>
      <c r="AE83" s="5">
        <v>27245632</v>
      </c>
      <c r="AG83" s="5" t="s">
        <v>323</v>
      </c>
      <c r="AH83" s="5" t="s">
        <v>324</v>
      </c>
      <c r="AI83" s="5" t="s">
        <v>174</v>
      </c>
      <c r="AK83" s="19">
        <f t="shared" si="30"/>
        <v>0</v>
      </c>
      <c r="AL83" s="19">
        <f>T83-N83</f>
        <v>0</v>
      </c>
      <c r="AM83" s="19">
        <f>U83-O83</f>
        <v>0</v>
      </c>
      <c r="AN83" s="22">
        <f t="shared" si="31"/>
        <v>0</v>
      </c>
      <c r="AO83" s="22">
        <f>IFERROR(AL83/N83,0)</f>
        <v>0</v>
      </c>
      <c r="AP83" s="22">
        <f>IFERROR(AM83/O83,0)</f>
        <v>0</v>
      </c>
    </row>
    <row r="84" spans="1:42" ht="18" x14ac:dyDescent="0.3">
      <c r="A84" s="12" t="s">
        <v>325</v>
      </c>
      <c r="B84" s="12"/>
      <c r="C84" s="27" t="s">
        <v>326</v>
      </c>
      <c r="D84" s="17"/>
      <c r="E84" s="17"/>
      <c r="F84" s="28" t="s">
        <v>114</v>
      </c>
      <c r="G84" s="29">
        <v>4.07</v>
      </c>
      <c r="H84" s="17"/>
      <c r="I84" s="30">
        <v>0</v>
      </c>
      <c r="J84" s="31">
        <v>64.56</v>
      </c>
      <c r="M84" s="32">
        <f>ROUND(ROUND(J84, 2)*I84, 2)</f>
        <v>0</v>
      </c>
      <c r="P84" s="33">
        <v>64.56</v>
      </c>
      <c r="S84" s="32">
        <f>ROUND(ROUND(P84, 2)*I84, 2)</f>
        <v>0</v>
      </c>
      <c r="V84" s="9">
        <f>ROUND(ROUND(P84, 2)/1.2, 2)</f>
        <v>53.8</v>
      </c>
      <c r="Y84" s="9">
        <f t="shared" ref="Y84:Y98" si="35">ROUND(S84 / 1.2, 2)</f>
        <v>0</v>
      </c>
      <c r="AD84" s="5" t="s">
        <v>327</v>
      </c>
      <c r="AE84" s="5" t="s">
        <v>328</v>
      </c>
      <c r="AF84" s="5" t="s">
        <v>329</v>
      </c>
      <c r="AK84" s="32">
        <f t="shared" si="30"/>
        <v>0</v>
      </c>
      <c r="AL84" s="32"/>
      <c r="AM84" s="32"/>
      <c r="AN84" s="34">
        <f t="shared" si="31"/>
        <v>0</v>
      </c>
      <c r="AO84" s="32"/>
      <c r="AP84" s="32"/>
    </row>
    <row r="85" spans="1:42" ht="18" x14ac:dyDescent="0.3">
      <c r="A85" s="12" t="s">
        <v>330</v>
      </c>
      <c r="B85" s="12"/>
      <c r="C85" s="27" t="s">
        <v>331</v>
      </c>
      <c r="D85" s="17"/>
      <c r="E85" s="17"/>
      <c r="F85" s="28" t="s">
        <v>114</v>
      </c>
      <c r="G85" s="29">
        <v>1.42</v>
      </c>
      <c r="H85" s="17"/>
      <c r="I85" s="30">
        <v>0</v>
      </c>
      <c r="J85" s="31">
        <v>51.63</v>
      </c>
      <c r="M85" s="32">
        <f>ROUND(ROUND(J85, 2)*I85, 2)</f>
        <v>0</v>
      </c>
      <c r="P85" s="33">
        <v>51.63</v>
      </c>
      <c r="S85" s="32">
        <f>ROUND(ROUND(P85, 2)*I85, 2)</f>
        <v>0</v>
      </c>
      <c r="V85" s="9">
        <f>ROUND(ROUND(P85, 2)/1.2, 2)</f>
        <v>43.03</v>
      </c>
      <c r="Y85" s="9">
        <f t="shared" si="35"/>
        <v>0</v>
      </c>
      <c r="AD85" s="5" t="s">
        <v>332</v>
      </c>
      <c r="AE85" s="5" t="s">
        <v>333</v>
      </c>
      <c r="AF85" s="5" t="s">
        <v>334</v>
      </c>
      <c r="AK85" s="32">
        <f t="shared" ref="AK85:AK98" si="36">S85-M85</f>
        <v>0</v>
      </c>
      <c r="AL85" s="32"/>
      <c r="AM85" s="32"/>
      <c r="AN85" s="34">
        <f t="shared" ref="AN85:AN98" si="37">IFERROR(AK85/M85,0)</f>
        <v>0</v>
      </c>
      <c r="AO85" s="32"/>
      <c r="AP85" s="32"/>
    </row>
    <row r="86" spans="1:42" ht="36" x14ac:dyDescent="0.3">
      <c r="A86" s="12" t="s">
        <v>335</v>
      </c>
      <c r="B86" s="12"/>
      <c r="C86" s="27" t="s">
        <v>336</v>
      </c>
      <c r="D86" s="17"/>
      <c r="E86" s="17"/>
      <c r="F86" s="28" t="s">
        <v>67</v>
      </c>
      <c r="G86" s="29">
        <v>4.2</v>
      </c>
      <c r="H86" s="17"/>
      <c r="I86" s="29">
        <v>0</v>
      </c>
      <c r="J86" s="31">
        <v>104.57</v>
      </c>
      <c r="M86" s="32">
        <f>ROUND(ROUND(J86, 2)*I86, 2)</f>
        <v>0</v>
      </c>
      <c r="P86" s="33">
        <v>104.57</v>
      </c>
      <c r="S86" s="32">
        <f>ROUND(ROUND(P86, 2)*I86, 2)</f>
        <v>0</v>
      </c>
      <c r="V86" s="9">
        <f>ROUND(ROUND(P86, 2)/1.2, 2)</f>
        <v>87.14</v>
      </c>
      <c r="Y86" s="9">
        <f t="shared" si="35"/>
        <v>0</v>
      </c>
      <c r="AD86" s="5" t="s">
        <v>337</v>
      </c>
      <c r="AE86" s="5" t="s">
        <v>338</v>
      </c>
      <c r="AF86" s="5" t="s">
        <v>339</v>
      </c>
      <c r="AK86" s="32">
        <f t="shared" si="36"/>
        <v>0</v>
      </c>
      <c r="AL86" s="32"/>
      <c r="AM86" s="32"/>
      <c r="AN86" s="34">
        <f t="shared" si="37"/>
        <v>0</v>
      </c>
      <c r="AO86" s="32"/>
      <c r="AP86" s="32"/>
    </row>
    <row r="87" spans="1:42" ht="72" x14ac:dyDescent="0.3">
      <c r="A87" s="12" t="s">
        <v>340</v>
      </c>
      <c r="B87" s="12"/>
      <c r="C87" s="40" t="s">
        <v>341</v>
      </c>
      <c r="D87" s="17"/>
      <c r="E87" s="17"/>
      <c r="F87" s="28" t="s">
        <v>108</v>
      </c>
      <c r="G87" s="29">
        <v>1</v>
      </c>
      <c r="H87" s="17"/>
      <c r="I87" s="29">
        <v>0</v>
      </c>
      <c r="J87" s="31">
        <v>102.33</v>
      </c>
      <c r="M87" s="32">
        <f>ROUND(ROUND(J87, 2)*I87, 2)</f>
        <v>0</v>
      </c>
      <c r="P87" s="33">
        <v>102.33</v>
      </c>
      <c r="S87" s="32">
        <f>ROUND(ROUND(P87, 2)*I87, 2)</f>
        <v>0</v>
      </c>
      <c r="V87" s="9">
        <f>ROUND(ROUND(P87, 2)/1.2, 2)</f>
        <v>85.28</v>
      </c>
      <c r="Y87" s="9">
        <f t="shared" si="35"/>
        <v>0</v>
      </c>
      <c r="AD87" s="5" t="s">
        <v>342</v>
      </c>
      <c r="AE87" s="5" t="s">
        <v>343</v>
      </c>
      <c r="AF87" s="5" t="s">
        <v>344</v>
      </c>
      <c r="AK87" s="32">
        <f t="shared" si="36"/>
        <v>0</v>
      </c>
      <c r="AL87" s="32"/>
      <c r="AM87" s="32"/>
      <c r="AN87" s="34">
        <f t="shared" si="37"/>
        <v>0</v>
      </c>
      <c r="AO87" s="32"/>
      <c r="AP87" s="32"/>
    </row>
    <row r="88" spans="1:42" ht="36" x14ac:dyDescent="0.3">
      <c r="A88" s="12" t="s">
        <v>345</v>
      </c>
      <c r="B88" s="12" t="s">
        <v>321</v>
      </c>
      <c r="C88" s="16" t="s">
        <v>322</v>
      </c>
      <c r="D88" s="17"/>
      <c r="E88" s="17"/>
      <c r="F88" s="17" t="s">
        <v>67</v>
      </c>
      <c r="G88" s="18">
        <v>1</v>
      </c>
      <c r="H88" s="17"/>
      <c r="I88" s="18">
        <v>0</v>
      </c>
      <c r="J88" s="19">
        <v>0</v>
      </c>
      <c r="K88" s="20">
        <v>2293</v>
      </c>
      <c r="L88" s="19">
        <f>J88+ROUND(K88, 2)</f>
        <v>2293</v>
      </c>
      <c r="M88" s="19">
        <v>0</v>
      </c>
      <c r="N88" s="19">
        <v>0</v>
      </c>
      <c r="O88" s="19">
        <f>M88+N88</f>
        <v>0</v>
      </c>
      <c r="P88" s="19">
        <v>3631.1</v>
      </c>
      <c r="Q88" s="21">
        <v>2293</v>
      </c>
      <c r="R88" s="19">
        <f>P88+ROUND(Q88, 2)</f>
        <v>5924.1</v>
      </c>
      <c r="S88" s="19">
        <v>0</v>
      </c>
      <c r="T88" s="19">
        <v>0</v>
      </c>
      <c r="U88" s="19">
        <f>S88+T88</f>
        <v>0</v>
      </c>
      <c r="V88" s="9">
        <f>ROUND(P88 / 1.2, 2)</f>
        <v>3025.92</v>
      </c>
      <c r="W88" s="9">
        <f>ROUND(Q88 / 1.2, 2)</f>
        <v>1910.83</v>
      </c>
      <c r="X88" s="9">
        <f>ROUND(R88 / 1.2, 2)</f>
        <v>4936.75</v>
      </c>
      <c r="Y88" s="9">
        <f t="shared" si="35"/>
        <v>0</v>
      </c>
      <c r="Z88" s="9">
        <f>ROUND(T88 / 1.2, 2)</f>
        <v>0</v>
      </c>
      <c r="AA88" s="9">
        <f>Y88+Z88</f>
        <v>0</v>
      </c>
      <c r="AD88" s="5">
        <v>378365788</v>
      </c>
      <c r="AE88" s="5">
        <v>27245633</v>
      </c>
      <c r="AG88" s="5" t="s">
        <v>323</v>
      </c>
      <c r="AH88" s="5" t="s">
        <v>324</v>
      </c>
      <c r="AI88" s="5" t="s">
        <v>174</v>
      </c>
      <c r="AK88" s="19">
        <f t="shared" si="36"/>
        <v>0</v>
      </c>
      <c r="AL88" s="19">
        <f>T88-N88</f>
        <v>0</v>
      </c>
      <c r="AM88" s="19">
        <f>U88-O88</f>
        <v>0</v>
      </c>
      <c r="AN88" s="22">
        <f t="shared" si="37"/>
        <v>0</v>
      </c>
      <c r="AO88" s="22">
        <f>IFERROR(AL88/N88,0)</f>
        <v>0</v>
      </c>
      <c r="AP88" s="22">
        <f>IFERROR(AM88/O88,0)</f>
        <v>0</v>
      </c>
    </row>
    <row r="89" spans="1:42" ht="72" x14ac:dyDescent="0.3">
      <c r="A89" s="12" t="s">
        <v>346</v>
      </c>
      <c r="B89" s="12"/>
      <c r="C89" s="40" t="s">
        <v>341</v>
      </c>
      <c r="D89" s="17"/>
      <c r="E89" s="17"/>
      <c r="F89" s="28" t="s">
        <v>108</v>
      </c>
      <c r="G89" s="29">
        <v>1</v>
      </c>
      <c r="H89" s="17"/>
      <c r="I89" s="29">
        <v>0</v>
      </c>
      <c r="J89" s="31">
        <v>102.33</v>
      </c>
      <c r="M89" s="32">
        <f>ROUND(ROUND(J89, 2)*I89, 2)</f>
        <v>0</v>
      </c>
      <c r="P89" s="33">
        <v>102.33</v>
      </c>
      <c r="S89" s="32">
        <f>ROUND(ROUND(P89, 2)*I89, 2)</f>
        <v>0</v>
      </c>
      <c r="V89" s="9">
        <f>ROUND(ROUND(P89, 2)/1.2, 2)</f>
        <v>85.28</v>
      </c>
      <c r="Y89" s="9">
        <f t="shared" si="35"/>
        <v>0</v>
      </c>
      <c r="AD89" s="5" t="s">
        <v>347</v>
      </c>
      <c r="AE89" s="5" t="s">
        <v>348</v>
      </c>
      <c r="AF89" s="5" t="s">
        <v>344</v>
      </c>
      <c r="AK89" s="32">
        <f t="shared" si="36"/>
        <v>0</v>
      </c>
      <c r="AL89" s="32"/>
      <c r="AM89" s="32"/>
      <c r="AN89" s="34">
        <f t="shared" si="37"/>
        <v>0</v>
      </c>
      <c r="AO89" s="32"/>
      <c r="AP89" s="32"/>
    </row>
    <row r="90" spans="1:42" ht="36" x14ac:dyDescent="0.3">
      <c r="A90" s="12" t="s">
        <v>349</v>
      </c>
      <c r="B90" s="12"/>
      <c r="C90" s="40" t="s">
        <v>350</v>
      </c>
      <c r="D90" s="17"/>
      <c r="E90" s="17"/>
      <c r="F90" s="28" t="s">
        <v>67</v>
      </c>
      <c r="G90" s="29">
        <v>2.1</v>
      </c>
      <c r="H90" s="17"/>
      <c r="I90" s="29">
        <v>0</v>
      </c>
      <c r="J90" s="31">
        <v>135.53</v>
      </c>
      <c r="M90" s="32">
        <f>ROUND(ROUND(J90, 2)*I90, 2)</f>
        <v>0</v>
      </c>
      <c r="P90" s="33">
        <v>1520.33</v>
      </c>
      <c r="S90" s="32">
        <f>ROUND(ROUND(P90, 2)*I90, 2)</f>
        <v>0</v>
      </c>
      <c r="V90" s="9">
        <f>ROUND(ROUND(P90, 2)/1.2, 2)</f>
        <v>1266.94</v>
      </c>
      <c r="Y90" s="9">
        <f t="shared" si="35"/>
        <v>0</v>
      </c>
      <c r="AD90" s="5" t="s">
        <v>351</v>
      </c>
      <c r="AE90" s="5" t="s">
        <v>352</v>
      </c>
      <c r="AF90" s="5" t="s">
        <v>353</v>
      </c>
      <c r="AK90" s="32">
        <f t="shared" si="36"/>
        <v>0</v>
      </c>
      <c r="AL90" s="32"/>
      <c r="AM90" s="32"/>
      <c r="AN90" s="34">
        <f t="shared" si="37"/>
        <v>0</v>
      </c>
      <c r="AO90" s="32"/>
      <c r="AP90" s="32"/>
    </row>
    <row r="91" spans="1:42" ht="18" x14ac:dyDescent="0.3">
      <c r="A91" s="12" t="s">
        <v>354</v>
      </c>
      <c r="B91" s="12"/>
      <c r="C91" s="27" t="s">
        <v>326</v>
      </c>
      <c r="D91" s="17"/>
      <c r="E91" s="17"/>
      <c r="F91" s="28" t="s">
        <v>114</v>
      </c>
      <c r="G91" s="29">
        <v>4.07</v>
      </c>
      <c r="H91" s="17"/>
      <c r="I91" s="30">
        <v>0</v>
      </c>
      <c r="J91" s="31">
        <v>64.56</v>
      </c>
      <c r="M91" s="32">
        <f>ROUND(ROUND(J91, 2)*I91, 2)</f>
        <v>0</v>
      </c>
      <c r="P91" s="33">
        <v>64.56</v>
      </c>
      <c r="S91" s="32">
        <f>ROUND(ROUND(P91, 2)*I91, 2)</f>
        <v>0</v>
      </c>
      <c r="V91" s="9">
        <f>ROUND(ROUND(P91, 2)/1.2, 2)</f>
        <v>53.8</v>
      </c>
      <c r="Y91" s="9">
        <f t="shared" si="35"/>
        <v>0</v>
      </c>
      <c r="AD91" s="5" t="s">
        <v>355</v>
      </c>
      <c r="AE91" s="5" t="s">
        <v>356</v>
      </c>
      <c r="AF91" s="5" t="s">
        <v>329</v>
      </c>
      <c r="AK91" s="32">
        <f t="shared" si="36"/>
        <v>0</v>
      </c>
      <c r="AL91" s="32"/>
      <c r="AM91" s="32"/>
      <c r="AN91" s="34">
        <f t="shared" si="37"/>
        <v>0</v>
      </c>
      <c r="AO91" s="32"/>
      <c r="AP91" s="32"/>
    </row>
    <row r="92" spans="1:42" ht="18" x14ac:dyDescent="0.3">
      <c r="A92" s="12" t="s">
        <v>357</v>
      </c>
      <c r="B92" s="12"/>
      <c r="C92" s="27" t="s">
        <v>331</v>
      </c>
      <c r="D92" s="17"/>
      <c r="E92" s="17"/>
      <c r="F92" s="28" t="s">
        <v>114</v>
      </c>
      <c r="G92" s="29">
        <v>1.42</v>
      </c>
      <c r="H92" s="17"/>
      <c r="I92" s="30">
        <v>0</v>
      </c>
      <c r="J92" s="31">
        <v>51.63</v>
      </c>
      <c r="M92" s="32">
        <f>ROUND(ROUND(J92, 2)*I92, 2)</f>
        <v>0</v>
      </c>
      <c r="P92" s="33">
        <v>51.63</v>
      </c>
      <c r="S92" s="32">
        <f>ROUND(ROUND(P92, 2)*I92, 2)</f>
        <v>0</v>
      </c>
      <c r="V92" s="9">
        <f>ROUND(ROUND(P92, 2)/1.2, 2)</f>
        <v>43.03</v>
      </c>
      <c r="Y92" s="9">
        <f t="shared" si="35"/>
        <v>0</v>
      </c>
      <c r="AD92" s="5" t="s">
        <v>358</v>
      </c>
      <c r="AE92" s="5" t="s">
        <v>359</v>
      </c>
      <c r="AF92" s="5" t="s">
        <v>334</v>
      </c>
      <c r="AK92" s="32">
        <f t="shared" si="36"/>
        <v>0</v>
      </c>
      <c r="AL92" s="32"/>
      <c r="AM92" s="32"/>
      <c r="AN92" s="34">
        <f t="shared" si="37"/>
        <v>0</v>
      </c>
      <c r="AO92" s="32"/>
      <c r="AP92" s="32"/>
    </row>
    <row r="93" spans="1:42" ht="162" x14ac:dyDescent="0.3">
      <c r="A93" s="12" t="s">
        <v>360</v>
      </c>
      <c r="B93" s="12" t="s">
        <v>321</v>
      </c>
      <c r="C93" s="16" t="s">
        <v>322</v>
      </c>
      <c r="D93" s="17"/>
      <c r="E93" s="17" t="s">
        <v>361</v>
      </c>
      <c r="F93" s="17" t="s">
        <v>67</v>
      </c>
      <c r="G93" s="18">
        <v>1</v>
      </c>
      <c r="H93" s="17"/>
      <c r="I93" s="18">
        <v>6.3</v>
      </c>
      <c r="J93" s="19">
        <v>877.62</v>
      </c>
      <c r="K93" s="20">
        <v>2293</v>
      </c>
      <c r="L93" s="19">
        <f>J93+ROUND(K93, 2)</f>
        <v>3170.62</v>
      </c>
      <c r="M93" s="19">
        <v>5529.01</v>
      </c>
      <c r="N93" s="19">
        <v>14445.9</v>
      </c>
      <c r="O93" s="19">
        <f>M93+N93</f>
        <v>19974.91</v>
      </c>
      <c r="P93" s="19">
        <v>877.6</v>
      </c>
      <c r="Q93" s="21">
        <v>3439.5</v>
      </c>
      <c r="R93" s="19">
        <f>P93+ROUND(Q93, 2)</f>
        <v>4317.1000000000004</v>
      </c>
      <c r="S93" s="19">
        <v>5528.88</v>
      </c>
      <c r="T93" s="19">
        <v>21668.85</v>
      </c>
      <c r="U93" s="19">
        <f>S93+T93</f>
        <v>27197.73</v>
      </c>
      <c r="V93" s="9">
        <f>ROUND(P93 / 1.2, 2)</f>
        <v>731.33</v>
      </c>
      <c r="W93" s="9">
        <f>ROUND(Q93 / 1.2, 2)</f>
        <v>2866.25</v>
      </c>
      <c r="X93" s="9">
        <f>ROUND(R93 / 1.2, 2)</f>
        <v>3597.58</v>
      </c>
      <c r="Y93" s="9">
        <f t="shared" si="35"/>
        <v>4607.3999999999996</v>
      </c>
      <c r="Z93" s="9">
        <f>ROUND(T93 / 1.2, 2)</f>
        <v>18057.38</v>
      </c>
      <c r="AA93" s="9">
        <f>Y93+Z93</f>
        <v>22664.78</v>
      </c>
      <c r="AD93" s="5">
        <v>378365789</v>
      </c>
      <c r="AE93" s="5">
        <v>27245768</v>
      </c>
      <c r="AG93" s="5" t="s">
        <v>323</v>
      </c>
      <c r="AH93" s="5" t="s">
        <v>324</v>
      </c>
      <c r="AI93" s="5" t="s">
        <v>174</v>
      </c>
      <c r="AK93" s="19">
        <f t="shared" si="36"/>
        <v>-0.13000000000010914</v>
      </c>
      <c r="AL93" s="19">
        <f>T93-N93</f>
        <v>7222.9499999999989</v>
      </c>
      <c r="AM93" s="19">
        <f>U93-O93</f>
        <v>7222.82</v>
      </c>
      <c r="AN93" s="22">
        <f t="shared" si="37"/>
        <v>-2.3512346694997683E-5</v>
      </c>
      <c r="AO93" s="22">
        <f>IFERROR(AL93/N93,0)</f>
        <v>0.49999999999999994</v>
      </c>
      <c r="AP93" s="22">
        <f>IFERROR(AM93/O93,0)</f>
        <v>0.36159462045135621</v>
      </c>
    </row>
    <row r="94" spans="1:42" ht="18" x14ac:dyDescent="0.3">
      <c r="A94" s="12" t="s">
        <v>362</v>
      </c>
      <c r="B94" s="12"/>
      <c r="C94" s="27" t="s">
        <v>326</v>
      </c>
      <c r="D94" s="17"/>
      <c r="E94" s="17"/>
      <c r="F94" s="28" t="s">
        <v>114</v>
      </c>
      <c r="G94" s="29">
        <v>4.07</v>
      </c>
      <c r="H94" s="17"/>
      <c r="I94" s="30">
        <v>25.640999999999998</v>
      </c>
      <c r="J94" s="31">
        <v>64.56</v>
      </c>
      <c r="M94" s="32">
        <f>ROUND(ROUND(J94, 2)*I94, 2)</f>
        <v>1655.38</v>
      </c>
      <c r="P94" s="33">
        <v>64.56</v>
      </c>
      <c r="S94" s="32">
        <f>ROUND(ROUND(P94, 2)*I94, 2)</f>
        <v>1655.38</v>
      </c>
      <c r="V94" s="9">
        <f>ROUND(ROUND(P94, 2)/1.2, 2)</f>
        <v>53.8</v>
      </c>
      <c r="Y94" s="9">
        <f t="shared" si="35"/>
        <v>1379.48</v>
      </c>
      <c r="AD94" s="5" t="s">
        <v>363</v>
      </c>
      <c r="AE94" s="5" t="s">
        <v>364</v>
      </c>
      <c r="AF94" s="5" t="s">
        <v>329</v>
      </c>
      <c r="AK94" s="32">
        <f t="shared" si="36"/>
        <v>0</v>
      </c>
      <c r="AL94" s="32"/>
      <c r="AM94" s="32"/>
      <c r="AN94" s="34">
        <f t="shared" si="37"/>
        <v>0</v>
      </c>
      <c r="AO94" s="32"/>
      <c r="AP94" s="32"/>
    </row>
    <row r="95" spans="1:42" ht="18" x14ac:dyDescent="0.3">
      <c r="A95" s="12" t="s">
        <v>365</v>
      </c>
      <c r="B95" s="12"/>
      <c r="C95" s="27" t="s">
        <v>331</v>
      </c>
      <c r="D95" s="17"/>
      <c r="E95" s="17"/>
      <c r="F95" s="28" t="s">
        <v>114</v>
      </c>
      <c r="G95" s="29">
        <v>1.42</v>
      </c>
      <c r="H95" s="17"/>
      <c r="I95" s="30">
        <v>8.9459999999999997</v>
      </c>
      <c r="J95" s="31">
        <v>51.64</v>
      </c>
      <c r="M95" s="32">
        <f>ROUND(ROUND(J95, 2)*I95, 2)</f>
        <v>461.97</v>
      </c>
      <c r="P95" s="33">
        <v>51.63</v>
      </c>
      <c r="S95" s="32">
        <f>ROUND(ROUND(P95, 2)*I95, 2)</f>
        <v>461.88</v>
      </c>
      <c r="V95" s="9">
        <f>ROUND(ROUND(P95, 2)/1.2, 2)</f>
        <v>43.03</v>
      </c>
      <c r="Y95" s="9">
        <f t="shared" si="35"/>
        <v>384.9</v>
      </c>
      <c r="AD95" s="5" t="s">
        <v>366</v>
      </c>
      <c r="AE95" s="5" t="s">
        <v>367</v>
      </c>
      <c r="AF95" s="5" t="s">
        <v>334</v>
      </c>
      <c r="AK95" s="32">
        <f t="shared" si="36"/>
        <v>-9.0000000000031832E-2</v>
      </c>
      <c r="AL95" s="32"/>
      <c r="AM95" s="32"/>
      <c r="AN95" s="34">
        <f t="shared" si="37"/>
        <v>-1.9481784531469971E-4</v>
      </c>
      <c r="AO95" s="32"/>
      <c r="AP95" s="32"/>
    </row>
    <row r="96" spans="1:42" ht="36" x14ac:dyDescent="0.3">
      <c r="A96" s="12" t="s">
        <v>368</v>
      </c>
      <c r="B96" s="12"/>
      <c r="C96" s="27" t="s">
        <v>336</v>
      </c>
      <c r="D96" s="17"/>
      <c r="E96" s="17"/>
      <c r="F96" s="28" t="s">
        <v>67</v>
      </c>
      <c r="G96" s="29">
        <v>4.2</v>
      </c>
      <c r="H96" s="17"/>
      <c r="I96" s="29">
        <v>26.46</v>
      </c>
      <c r="J96" s="31">
        <v>104.57</v>
      </c>
      <c r="M96" s="32">
        <f>ROUND(ROUND(J96, 2)*I96, 2)</f>
        <v>2766.92</v>
      </c>
      <c r="P96" s="33">
        <v>104.57</v>
      </c>
      <c r="S96" s="32">
        <f>ROUND(ROUND(P96, 2)*I96, 2)</f>
        <v>2766.92</v>
      </c>
      <c r="V96" s="9">
        <f>ROUND(ROUND(P96, 2)/1.2, 2)</f>
        <v>87.14</v>
      </c>
      <c r="Y96" s="9">
        <f t="shared" si="35"/>
        <v>2305.77</v>
      </c>
      <c r="AD96" s="5" t="s">
        <v>369</v>
      </c>
      <c r="AE96" s="5" t="s">
        <v>370</v>
      </c>
      <c r="AF96" s="5" t="s">
        <v>339</v>
      </c>
      <c r="AK96" s="32">
        <f t="shared" si="36"/>
        <v>0</v>
      </c>
      <c r="AL96" s="32"/>
      <c r="AM96" s="32"/>
      <c r="AN96" s="34">
        <f t="shared" si="37"/>
        <v>0</v>
      </c>
      <c r="AO96" s="32"/>
      <c r="AP96" s="32"/>
    </row>
    <row r="97" spans="1:42" ht="72" x14ac:dyDescent="0.3">
      <c r="A97" s="12" t="s">
        <v>371</v>
      </c>
      <c r="B97" s="12"/>
      <c r="C97" s="40" t="s">
        <v>341</v>
      </c>
      <c r="D97" s="17"/>
      <c r="E97" s="17"/>
      <c r="F97" s="28" t="s">
        <v>108</v>
      </c>
      <c r="G97" s="29">
        <v>1</v>
      </c>
      <c r="H97" s="17"/>
      <c r="I97" s="29">
        <v>6.3</v>
      </c>
      <c r="J97" s="31">
        <v>102.34</v>
      </c>
      <c r="M97" s="32">
        <f>ROUND(ROUND(J97, 2)*I97, 2)</f>
        <v>644.74</v>
      </c>
      <c r="P97" s="33">
        <v>102.33</v>
      </c>
      <c r="S97" s="32">
        <f>ROUND(ROUND(P97, 2)*I97, 2)</f>
        <v>644.67999999999995</v>
      </c>
      <c r="V97" s="9">
        <f>ROUND(ROUND(P97, 2)/1.2, 2)</f>
        <v>85.28</v>
      </c>
      <c r="Y97" s="9">
        <f t="shared" si="35"/>
        <v>537.23</v>
      </c>
      <c r="AD97" s="5" t="s">
        <v>372</v>
      </c>
      <c r="AE97" s="5" t="s">
        <v>373</v>
      </c>
      <c r="AF97" s="5" t="s">
        <v>344</v>
      </c>
      <c r="AK97" s="32">
        <f t="shared" si="36"/>
        <v>-6.0000000000059117E-2</v>
      </c>
      <c r="AL97" s="32"/>
      <c r="AM97" s="32"/>
      <c r="AN97" s="34">
        <f t="shared" si="37"/>
        <v>-9.3060768682041E-5</v>
      </c>
      <c r="AO97" s="32"/>
      <c r="AP97" s="32"/>
    </row>
    <row r="98" spans="1:42" ht="198" x14ac:dyDescent="0.3">
      <c r="A98" s="42" t="s">
        <v>374</v>
      </c>
      <c r="B98" s="42" t="s">
        <v>321</v>
      </c>
      <c r="C98" s="43" t="s">
        <v>322</v>
      </c>
      <c r="D98" s="44"/>
      <c r="E98" s="44" t="s">
        <v>375</v>
      </c>
      <c r="F98" s="44" t="s">
        <v>67</v>
      </c>
      <c r="G98" s="45">
        <v>1</v>
      </c>
      <c r="H98" s="44"/>
      <c r="I98" s="46">
        <v>24.1</v>
      </c>
      <c r="J98" s="47">
        <v>723.04</v>
      </c>
      <c r="K98" s="47">
        <v>2293</v>
      </c>
      <c r="L98" s="47">
        <f>J98+ROUND(K98, 2)</f>
        <v>3016.04</v>
      </c>
      <c r="M98" s="47">
        <v>17425.259999999998</v>
      </c>
      <c r="N98" s="47">
        <v>55261.3</v>
      </c>
      <c r="O98" s="47">
        <f>M98+N98</f>
        <v>72686.559999999998</v>
      </c>
      <c r="P98" s="47">
        <v>3631.1</v>
      </c>
      <c r="Q98" s="47">
        <v>3439.5</v>
      </c>
      <c r="R98" s="47">
        <f>P98+ROUND(Q98, 2)</f>
        <v>7070.6</v>
      </c>
      <c r="S98" s="47">
        <v>87509.51</v>
      </c>
      <c r="T98" s="47">
        <v>82891.95</v>
      </c>
      <c r="U98" s="47">
        <f>S98+T98</f>
        <v>170401.46</v>
      </c>
      <c r="V98" s="9">
        <f>ROUND(P98 / 1.2, 2)</f>
        <v>3025.92</v>
      </c>
      <c r="W98" s="9">
        <f>ROUND(Q98 / 1.2, 2)</f>
        <v>2866.25</v>
      </c>
      <c r="X98" s="9">
        <f>ROUND(R98 / 1.2, 2)</f>
        <v>5892.17</v>
      </c>
      <c r="Y98" s="9">
        <f t="shared" si="35"/>
        <v>72924.59</v>
      </c>
      <c r="Z98" s="9">
        <f>ROUND(T98 / 1.2, 2)</f>
        <v>69076.63</v>
      </c>
      <c r="AA98" s="9">
        <f>Y98+Z98</f>
        <v>142001.22</v>
      </c>
      <c r="AD98" s="5">
        <v>378365790</v>
      </c>
      <c r="AE98" s="5">
        <v>27245765</v>
      </c>
      <c r="AG98" s="5" t="s">
        <v>323</v>
      </c>
      <c r="AH98" s="5" t="s">
        <v>324</v>
      </c>
      <c r="AI98" s="5" t="s">
        <v>174</v>
      </c>
      <c r="AK98" s="19">
        <f t="shared" si="36"/>
        <v>70084.25</v>
      </c>
      <c r="AL98" s="19">
        <f>T98-N98</f>
        <v>27630.649999999994</v>
      </c>
      <c r="AM98" s="19">
        <f>U98-O98</f>
        <v>97714.9</v>
      </c>
      <c r="AN98" s="22">
        <f t="shared" si="37"/>
        <v>4.0219916374275053</v>
      </c>
      <c r="AO98" s="22">
        <f>IFERROR(AL98/N98,0)</f>
        <v>0.49999999999999989</v>
      </c>
      <c r="AP98" s="22">
        <f>IFERROR(AM98/O98,0)</f>
        <v>1.344332432295599</v>
      </c>
    </row>
    <row r="99" spans="1:42" ht="198" x14ac:dyDescent="0.3">
      <c r="A99" s="48" t="s">
        <v>376</v>
      </c>
      <c r="B99" s="48" t="s">
        <v>321</v>
      </c>
      <c r="C99" s="49" t="s">
        <v>322</v>
      </c>
      <c r="D99" s="50"/>
      <c r="E99" s="50" t="s">
        <v>375</v>
      </c>
      <c r="F99" s="50" t="s">
        <v>67</v>
      </c>
      <c r="G99" s="51">
        <v>1</v>
      </c>
      <c r="H99" s="50"/>
      <c r="I99" s="51">
        <v>25.4</v>
      </c>
      <c r="J99" s="52">
        <v>723.04</v>
      </c>
      <c r="K99" s="52">
        <v>2293</v>
      </c>
      <c r="L99" s="52">
        <v>2293</v>
      </c>
      <c r="M99" s="52">
        <v>18365.22</v>
      </c>
      <c r="N99" s="52">
        <v>58242.2</v>
      </c>
      <c r="O99" s="52"/>
      <c r="P99" s="52">
        <v>3631.1</v>
      </c>
      <c r="Q99" s="52">
        <v>3439.5</v>
      </c>
      <c r="R99" s="52">
        <v>3439.5</v>
      </c>
      <c r="S99" s="52">
        <v>92229.94</v>
      </c>
      <c r="T99" s="52">
        <v>87363.3</v>
      </c>
      <c r="U99" s="52"/>
      <c r="V99" s="9"/>
      <c r="W99" s="9">
        <f>ROUND(Q99 / 1.2, 2)</f>
        <v>2866.25</v>
      </c>
      <c r="X99" s="9">
        <f>ROUND(R99 / 1.2, 2)</f>
        <v>2866.25</v>
      </c>
      <c r="Y99" s="9"/>
      <c r="Z99" s="9">
        <f>ROUND(T99 / 1.2, 2)</f>
        <v>72802.75</v>
      </c>
      <c r="AA99" s="9"/>
      <c r="AD99" s="5">
        <v>315889900</v>
      </c>
      <c r="AE99" s="5">
        <v>27245765</v>
      </c>
      <c r="AG99" s="5" t="s">
        <v>323</v>
      </c>
      <c r="AH99" s="5" t="s">
        <v>324</v>
      </c>
      <c r="AI99" s="5"/>
      <c r="AK99" s="19">
        <f>S98-M98</f>
        <v>70084.25</v>
      </c>
      <c r="AL99" s="19">
        <f>T98-N98</f>
        <v>27630.649999999994</v>
      </c>
      <c r="AM99" s="19">
        <f>U98-O98</f>
        <v>97714.9</v>
      </c>
      <c r="AN99" s="22">
        <f>IFERROR(AK99/M98,0)</f>
        <v>4.0219916374275053</v>
      </c>
      <c r="AO99" s="22">
        <f>IFERROR(AL99/N98,0)</f>
        <v>0.49999999999999989</v>
      </c>
      <c r="AP99" s="22">
        <f>IFERROR(AM99/O98,0)</f>
        <v>1.344332432295599</v>
      </c>
    </row>
    <row r="100" spans="1:42" ht="72" x14ac:dyDescent="0.3">
      <c r="A100" s="42" t="s">
        <v>377</v>
      </c>
      <c r="B100" s="42"/>
      <c r="C100" s="53" t="s">
        <v>341</v>
      </c>
      <c r="D100" s="44"/>
      <c r="E100" s="44"/>
      <c r="F100" s="54" t="s">
        <v>108</v>
      </c>
      <c r="G100" s="55">
        <v>1</v>
      </c>
      <c r="H100" s="44"/>
      <c r="I100" s="56">
        <v>24.1</v>
      </c>
      <c r="J100" s="57">
        <v>102.34</v>
      </c>
      <c r="K100" s="58"/>
      <c r="L100" s="58"/>
      <c r="M100" s="57">
        <f t="shared" ref="M100:M107" si="38">ROUND(ROUND(J100, 2)*I100, 2)</f>
        <v>2466.39</v>
      </c>
      <c r="N100" s="58"/>
      <c r="O100" s="58"/>
      <c r="P100" s="57">
        <v>102.33</v>
      </c>
      <c r="Q100" s="58"/>
      <c r="R100" s="58"/>
      <c r="S100" s="57">
        <f t="shared" ref="S100:S107" si="39">ROUND(ROUND(P100, 2)*I100, 2)</f>
        <v>2466.15</v>
      </c>
      <c r="T100" s="58"/>
      <c r="U100" s="59"/>
      <c r="V100" s="9">
        <f t="shared" ref="V100:V107" si="40">ROUND(ROUND(P100, 2)/1.2, 2)</f>
        <v>85.28</v>
      </c>
      <c r="Y100" s="9">
        <f t="shared" ref="Y100:Y113" si="41">ROUND(S100 / 1.2, 2)</f>
        <v>2055.13</v>
      </c>
      <c r="AD100" s="5" t="s">
        <v>378</v>
      </c>
      <c r="AE100" s="5" t="s">
        <v>379</v>
      </c>
      <c r="AF100" s="5" t="s">
        <v>344</v>
      </c>
      <c r="AK100" s="32">
        <f>S100-M100</f>
        <v>-0.23999999999978172</v>
      </c>
      <c r="AL100" s="32"/>
      <c r="AM100" s="32"/>
      <c r="AN100" s="34">
        <f>IFERROR(AK100/M100,0)</f>
        <v>-9.7308211596617626E-5</v>
      </c>
      <c r="AO100" s="32"/>
      <c r="AP100" s="32"/>
    </row>
    <row r="101" spans="1:42" ht="72" x14ac:dyDescent="0.3">
      <c r="A101" s="48" t="s">
        <v>380</v>
      </c>
      <c r="B101" s="48"/>
      <c r="C101" s="60" t="s">
        <v>341</v>
      </c>
      <c r="D101" s="50"/>
      <c r="E101" s="50"/>
      <c r="F101" s="61" t="s">
        <v>108</v>
      </c>
      <c r="G101" s="62">
        <v>1</v>
      </c>
      <c r="H101" s="50"/>
      <c r="I101" s="62">
        <v>25.4</v>
      </c>
      <c r="J101" s="63">
        <v>102.34</v>
      </c>
      <c r="K101" s="64"/>
      <c r="L101" s="64"/>
      <c r="M101" s="63">
        <f t="shared" si="38"/>
        <v>2599.44</v>
      </c>
      <c r="N101" s="64"/>
      <c r="O101" s="64"/>
      <c r="P101" s="63">
        <v>102.33</v>
      </c>
      <c r="Q101" s="64"/>
      <c r="R101" s="64"/>
      <c r="S101" s="63">
        <f t="shared" si="39"/>
        <v>2599.1799999999998</v>
      </c>
      <c r="T101" s="64"/>
      <c r="U101" s="65"/>
      <c r="V101" s="9">
        <f t="shared" si="40"/>
        <v>85.28</v>
      </c>
      <c r="Y101" s="9">
        <f t="shared" si="41"/>
        <v>2165.98</v>
      </c>
      <c r="AD101" s="5" t="s">
        <v>381</v>
      </c>
      <c r="AE101" s="5" t="s">
        <v>379</v>
      </c>
      <c r="AF101" s="5" t="s">
        <v>344</v>
      </c>
      <c r="AK101" s="32">
        <f>S100-M100</f>
        <v>-0.23999999999978172</v>
      </c>
      <c r="AL101" s="32"/>
      <c r="AM101" s="32"/>
      <c r="AN101" s="34">
        <f>IFERROR(AK101/M100,0)</f>
        <v>-9.7308211596617626E-5</v>
      </c>
      <c r="AO101" s="32"/>
      <c r="AP101" s="32"/>
    </row>
    <row r="102" spans="1:42" ht="36" x14ac:dyDescent="0.3">
      <c r="A102" s="42" t="s">
        <v>382</v>
      </c>
      <c r="B102" s="42"/>
      <c r="C102" s="53" t="s">
        <v>350</v>
      </c>
      <c r="D102" s="44"/>
      <c r="E102" s="44" t="s">
        <v>383</v>
      </c>
      <c r="F102" s="54" t="s">
        <v>67</v>
      </c>
      <c r="G102" s="55">
        <v>2.1</v>
      </c>
      <c r="H102" s="44"/>
      <c r="I102" s="56">
        <v>50.61</v>
      </c>
      <c r="J102" s="57">
        <v>135.53</v>
      </c>
      <c r="K102" s="58"/>
      <c r="L102" s="58"/>
      <c r="M102" s="57">
        <f t="shared" si="38"/>
        <v>6859.17</v>
      </c>
      <c r="N102" s="58"/>
      <c r="O102" s="58"/>
      <c r="P102" s="57">
        <v>1520.33</v>
      </c>
      <c r="Q102" s="58"/>
      <c r="R102" s="58"/>
      <c r="S102" s="57">
        <f t="shared" si="39"/>
        <v>76943.899999999994</v>
      </c>
      <c r="T102" s="58"/>
      <c r="U102" s="59"/>
      <c r="V102" s="9">
        <f t="shared" si="40"/>
        <v>1266.94</v>
      </c>
      <c r="Y102" s="9">
        <f t="shared" si="41"/>
        <v>64119.92</v>
      </c>
      <c r="AD102" s="5" t="s">
        <v>384</v>
      </c>
      <c r="AE102" s="5" t="s">
        <v>385</v>
      </c>
      <c r="AF102" s="5" t="s">
        <v>353</v>
      </c>
      <c r="AK102" s="32">
        <f>S102-M102</f>
        <v>70084.73</v>
      </c>
      <c r="AL102" s="32"/>
      <c r="AM102" s="32"/>
      <c r="AN102" s="34">
        <f>IFERROR(AK102/M102,0)</f>
        <v>10.217669193211423</v>
      </c>
      <c r="AO102" s="32"/>
      <c r="AP102" s="32"/>
    </row>
    <row r="103" spans="1:42" ht="36" x14ac:dyDescent="0.3">
      <c r="A103" s="48" t="s">
        <v>386</v>
      </c>
      <c r="B103" s="48"/>
      <c r="C103" s="60" t="s">
        <v>350</v>
      </c>
      <c r="D103" s="50"/>
      <c r="E103" s="50" t="s">
        <v>383</v>
      </c>
      <c r="F103" s="61" t="s">
        <v>67</v>
      </c>
      <c r="G103" s="62">
        <v>2.1</v>
      </c>
      <c r="H103" s="50"/>
      <c r="I103" s="62">
        <v>53.34</v>
      </c>
      <c r="J103" s="63">
        <v>135.53</v>
      </c>
      <c r="K103" s="64"/>
      <c r="L103" s="64"/>
      <c r="M103" s="63">
        <f t="shared" si="38"/>
        <v>7229.17</v>
      </c>
      <c r="N103" s="64"/>
      <c r="O103" s="64"/>
      <c r="P103" s="63">
        <v>1520.33</v>
      </c>
      <c r="Q103" s="64"/>
      <c r="R103" s="64"/>
      <c r="S103" s="63">
        <f t="shared" si="39"/>
        <v>81094.399999999994</v>
      </c>
      <c r="T103" s="64"/>
      <c r="U103" s="65"/>
      <c r="V103" s="9">
        <f t="shared" si="40"/>
        <v>1266.94</v>
      </c>
      <c r="Y103" s="9">
        <f t="shared" si="41"/>
        <v>67578.67</v>
      </c>
      <c r="AD103" s="5" t="s">
        <v>387</v>
      </c>
      <c r="AE103" s="5" t="s">
        <v>385</v>
      </c>
      <c r="AF103" s="5" t="s">
        <v>353</v>
      </c>
      <c r="AK103" s="32">
        <f>S102-M102</f>
        <v>70084.73</v>
      </c>
      <c r="AL103" s="32"/>
      <c r="AM103" s="32"/>
      <c r="AN103" s="34">
        <f>IFERROR(AK103/M102,0)</f>
        <v>10.217669193211423</v>
      </c>
      <c r="AO103" s="32"/>
      <c r="AP103" s="32"/>
    </row>
    <row r="104" spans="1:42" ht="18" x14ac:dyDescent="0.3">
      <c r="A104" s="42" t="s">
        <v>388</v>
      </c>
      <c r="B104" s="42"/>
      <c r="C104" s="53" t="s">
        <v>326</v>
      </c>
      <c r="D104" s="44"/>
      <c r="E104" s="44"/>
      <c r="F104" s="54" t="s">
        <v>114</v>
      </c>
      <c r="G104" s="55">
        <v>4.07</v>
      </c>
      <c r="H104" s="44"/>
      <c r="I104" s="66">
        <v>98.087000000000003</v>
      </c>
      <c r="J104" s="57">
        <v>64.56</v>
      </c>
      <c r="K104" s="58"/>
      <c r="L104" s="58"/>
      <c r="M104" s="57">
        <f t="shared" si="38"/>
        <v>6332.5</v>
      </c>
      <c r="N104" s="58"/>
      <c r="O104" s="58"/>
      <c r="P104" s="57">
        <v>64.56</v>
      </c>
      <c r="Q104" s="58"/>
      <c r="R104" s="58"/>
      <c r="S104" s="57">
        <f t="shared" si="39"/>
        <v>6332.5</v>
      </c>
      <c r="T104" s="58"/>
      <c r="U104" s="59"/>
      <c r="V104" s="9">
        <f t="shared" si="40"/>
        <v>53.8</v>
      </c>
      <c r="Y104" s="9">
        <f t="shared" si="41"/>
        <v>5277.08</v>
      </c>
      <c r="AD104" s="5" t="s">
        <v>389</v>
      </c>
      <c r="AE104" s="5" t="s">
        <v>390</v>
      </c>
      <c r="AF104" s="5" t="s">
        <v>329</v>
      </c>
      <c r="AK104" s="32">
        <f>S104-M104</f>
        <v>0</v>
      </c>
      <c r="AL104" s="32"/>
      <c r="AM104" s="32"/>
      <c r="AN104" s="34">
        <f>IFERROR(AK104/M104,0)</f>
        <v>0</v>
      </c>
      <c r="AO104" s="32"/>
      <c r="AP104" s="32"/>
    </row>
    <row r="105" spans="1:42" ht="18" x14ac:dyDescent="0.3">
      <c r="A105" s="48" t="s">
        <v>391</v>
      </c>
      <c r="B105" s="48"/>
      <c r="C105" s="60" t="s">
        <v>326</v>
      </c>
      <c r="D105" s="50"/>
      <c r="E105" s="50"/>
      <c r="F105" s="61" t="s">
        <v>114</v>
      </c>
      <c r="G105" s="62">
        <v>4.07</v>
      </c>
      <c r="H105" s="50"/>
      <c r="I105" s="67">
        <v>103.378</v>
      </c>
      <c r="J105" s="63">
        <v>64.56</v>
      </c>
      <c r="K105" s="64"/>
      <c r="L105" s="64"/>
      <c r="M105" s="63">
        <f t="shared" si="38"/>
        <v>6674.08</v>
      </c>
      <c r="N105" s="64"/>
      <c r="O105" s="64"/>
      <c r="P105" s="63">
        <v>64.56</v>
      </c>
      <c r="Q105" s="64"/>
      <c r="R105" s="64"/>
      <c r="S105" s="63">
        <f t="shared" si="39"/>
        <v>6674.08</v>
      </c>
      <c r="T105" s="64"/>
      <c r="U105" s="65"/>
      <c r="V105" s="9">
        <f t="shared" si="40"/>
        <v>53.8</v>
      </c>
      <c r="Y105" s="9">
        <f t="shared" si="41"/>
        <v>5561.73</v>
      </c>
      <c r="AD105" s="5" t="s">
        <v>392</v>
      </c>
      <c r="AE105" s="5" t="s">
        <v>390</v>
      </c>
      <c r="AF105" s="5" t="s">
        <v>329</v>
      </c>
      <c r="AK105" s="32">
        <f>S104-M104</f>
        <v>0</v>
      </c>
      <c r="AL105" s="32"/>
      <c r="AM105" s="32"/>
      <c r="AN105" s="34">
        <f>IFERROR(AK105/M104,0)</f>
        <v>0</v>
      </c>
      <c r="AO105" s="32"/>
      <c r="AP105" s="32"/>
    </row>
    <row r="106" spans="1:42" ht="18" x14ac:dyDescent="0.3">
      <c r="A106" s="42" t="s">
        <v>393</v>
      </c>
      <c r="B106" s="42"/>
      <c r="C106" s="53" t="s">
        <v>331</v>
      </c>
      <c r="D106" s="44"/>
      <c r="E106" s="44"/>
      <c r="F106" s="54" t="s">
        <v>114</v>
      </c>
      <c r="G106" s="55">
        <v>1.42</v>
      </c>
      <c r="H106" s="44"/>
      <c r="I106" s="66">
        <v>34.222000000000001</v>
      </c>
      <c r="J106" s="57">
        <v>51.64</v>
      </c>
      <c r="K106" s="58"/>
      <c r="L106" s="58"/>
      <c r="M106" s="57">
        <f t="shared" si="38"/>
        <v>1767.22</v>
      </c>
      <c r="N106" s="58"/>
      <c r="O106" s="58"/>
      <c r="P106" s="57">
        <v>51.63</v>
      </c>
      <c r="Q106" s="58"/>
      <c r="R106" s="58"/>
      <c r="S106" s="57">
        <f t="shared" si="39"/>
        <v>1766.88</v>
      </c>
      <c r="T106" s="58"/>
      <c r="U106" s="59"/>
      <c r="V106" s="9">
        <f t="shared" si="40"/>
        <v>43.03</v>
      </c>
      <c r="Y106" s="9">
        <f t="shared" si="41"/>
        <v>1472.4</v>
      </c>
      <c r="AD106" s="5" t="s">
        <v>394</v>
      </c>
      <c r="AE106" s="5" t="s">
        <v>395</v>
      </c>
      <c r="AF106" s="5" t="s">
        <v>334</v>
      </c>
      <c r="AK106" s="32">
        <f>S106-M106</f>
        <v>-0.33999999999991815</v>
      </c>
      <c r="AL106" s="32"/>
      <c r="AM106" s="32"/>
      <c r="AN106" s="34">
        <f>IFERROR(AK106/M106,0)</f>
        <v>-1.9239257138325627E-4</v>
      </c>
      <c r="AO106" s="32"/>
      <c r="AP106" s="32"/>
    </row>
    <row r="107" spans="1:42" ht="18" x14ac:dyDescent="0.3">
      <c r="A107" s="48" t="s">
        <v>396</v>
      </c>
      <c r="B107" s="48"/>
      <c r="C107" s="60" t="s">
        <v>331</v>
      </c>
      <c r="D107" s="50"/>
      <c r="E107" s="50"/>
      <c r="F107" s="61" t="s">
        <v>114</v>
      </c>
      <c r="G107" s="62">
        <v>1.42</v>
      </c>
      <c r="H107" s="50"/>
      <c r="I107" s="67">
        <v>36.067999999999998</v>
      </c>
      <c r="J107" s="63">
        <v>51.64</v>
      </c>
      <c r="K107" s="64"/>
      <c r="L107" s="64"/>
      <c r="M107" s="63">
        <f t="shared" si="38"/>
        <v>1862.55</v>
      </c>
      <c r="N107" s="64"/>
      <c r="O107" s="64"/>
      <c r="P107" s="63">
        <v>51.63</v>
      </c>
      <c r="Q107" s="64"/>
      <c r="R107" s="64"/>
      <c r="S107" s="63">
        <f t="shared" si="39"/>
        <v>1862.19</v>
      </c>
      <c r="T107" s="64"/>
      <c r="U107" s="65"/>
      <c r="V107" s="9">
        <f t="shared" si="40"/>
        <v>43.03</v>
      </c>
      <c r="Y107" s="9">
        <f t="shared" si="41"/>
        <v>1551.83</v>
      </c>
      <c r="AD107" s="5" t="s">
        <v>397</v>
      </c>
      <c r="AE107" s="5" t="s">
        <v>395</v>
      </c>
      <c r="AF107" s="5" t="s">
        <v>334</v>
      </c>
      <c r="AK107" s="32">
        <f>S106-M106</f>
        <v>-0.33999999999991815</v>
      </c>
      <c r="AL107" s="32"/>
      <c r="AM107" s="32"/>
      <c r="AN107" s="34">
        <f>IFERROR(AK107/M106,0)</f>
        <v>-1.9239257138325627E-4</v>
      </c>
      <c r="AO107" s="32"/>
      <c r="AP107" s="32"/>
    </row>
    <row r="108" spans="1:42" ht="36" x14ac:dyDescent="0.3">
      <c r="A108" s="12" t="s">
        <v>398</v>
      </c>
      <c r="B108" s="12" t="s">
        <v>399</v>
      </c>
      <c r="C108" s="16" t="s">
        <v>400</v>
      </c>
      <c r="D108" s="17" t="s">
        <v>89</v>
      </c>
      <c r="E108" s="17"/>
      <c r="F108" s="17" t="s">
        <v>67</v>
      </c>
      <c r="G108" s="18">
        <v>1</v>
      </c>
      <c r="H108" s="17"/>
      <c r="I108" s="18">
        <v>0</v>
      </c>
      <c r="J108" s="19">
        <v>0</v>
      </c>
      <c r="K108" s="20">
        <v>1064</v>
      </c>
      <c r="L108" s="19">
        <f>J108+ROUND(K108, 2)</f>
        <v>1064</v>
      </c>
      <c r="M108" s="19">
        <v>0</v>
      </c>
      <c r="N108" s="19">
        <v>0</v>
      </c>
      <c r="O108" s="19">
        <f>M108+N108</f>
        <v>0</v>
      </c>
      <c r="P108" s="19">
        <v>333.37</v>
      </c>
      <c r="Q108" s="21">
        <v>1064</v>
      </c>
      <c r="R108" s="19">
        <f>P108+ROUND(Q108, 2)</f>
        <v>1397.37</v>
      </c>
      <c r="S108" s="19">
        <v>0</v>
      </c>
      <c r="T108" s="19">
        <v>0</v>
      </c>
      <c r="U108" s="19">
        <f>S108+T108</f>
        <v>0</v>
      </c>
      <c r="V108" s="9">
        <f>ROUND(P108 / 1.2, 2)</f>
        <v>277.81</v>
      </c>
      <c r="W108" s="9">
        <f>ROUND(Q108 / 1.2, 2)</f>
        <v>886.67</v>
      </c>
      <c r="X108" s="9">
        <f>ROUND(R108 / 1.2, 2)</f>
        <v>1164.48</v>
      </c>
      <c r="Y108" s="9">
        <f t="shared" si="41"/>
        <v>0</v>
      </c>
      <c r="Z108" s="9">
        <f>ROUND(T108 / 1.2, 2)</f>
        <v>0</v>
      </c>
      <c r="AA108" s="9">
        <f>Y108+Z108</f>
        <v>0</v>
      </c>
      <c r="AD108" s="5">
        <v>378365665</v>
      </c>
      <c r="AE108" s="5">
        <v>27245691</v>
      </c>
      <c r="AG108" s="5" t="s">
        <v>401</v>
      </c>
      <c r="AH108" s="5" t="s">
        <v>402</v>
      </c>
      <c r="AI108" s="5" t="s">
        <v>174</v>
      </c>
      <c r="AK108" s="19">
        <f>S108-M108</f>
        <v>0</v>
      </c>
      <c r="AL108" s="19">
        <f>T108-N108</f>
        <v>0</v>
      </c>
      <c r="AM108" s="19">
        <f>U108-O108</f>
        <v>0</v>
      </c>
      <c r="AN108" s="22">
        <f>IFERROR(AK108/M108,0)</f>
        <v>0</v>
      </c>
      <c r="AO108" s="22">
        <f>IFERROR(AL108/N108,0)</f>
        <v>0</v>
      </c>
      <c r="AP108" s="22">
        <f>IFERROR(AM108/O108,0)</f>
        <v>0</v>
      </c>
    </row>
    <row r="109" spans="1:42" ht="18" x14ac:dyDescent="0.3">
      <c r="A109" s="12" t="s">
        <v>403</v>
      </c>
      <c r="B109" s="12"/>
      <c r="C109" s="27" t="s">
        <v>326</v>
      </c>
      <c r="D109" s="17"/>
      <c r="E109" s="17"/>
      <c r="F109" s="28" t="s">
        <v>114</v>
      </c>
      <c r="G109" s="29">
        <v>2.1</v>
      </c>
      <c r="H109" s="17"/>
      <c r="I109" s="29">
        <v>0</v>
      </c>
      <c r="J109" s="31">
        <v>64.56</v>
      </c>
      <c r="M109" s="32">
        <f>ROUND(ROUND(J109, 2)*I109, 2)</f>
        <v>0</v>
      </c>
      <c r="P109" s="33">
        <v>64.56</v>
      </c>
      <c r="S109" s="32">
        <f>ROUND(ROUND(P109, 2)*I109, 2)</f>
        <v>0</v>
      </c>
      <c r="V109" s="9">
        <f>ROUND(ROUND(P109, 2)/1.2, 2)</f>
        <v>53.8</v>
      </c>
      <c r="Y109" s="9">
        <f t="shared" si="41"/>
        <v>0</v>
      </c>
      <c r="AD109" s="5" t="s">
        <v>404</v>
      </c>
      <c r="AE109" s="5" t="s">
        <v>405</v>
      </c>
      <c r="AF109" s="5" t="s">
        <v>329</v>
      </c>
      <c r="AK109" s="32">
        <f>S109-M109</f>
        <v>0</v>
      </c>
      <c r="AL109" s="32"/>
      <c r="AM109" s="32"/>
      <c r="AN109" s="34">
        <f>IFERROR(AK109/M109,0)</f>
        <v>0</v>
      </c>
      <c r="AO109" s="32"/>
      <c r="AP109" s="32"/>
    </row>
    <row r="110" spans="1:42" ht="18" x14ac:dyDescent="0.3">
      <c r="A110" s="12" t="s">
        <v>406</v>
      </c>
      <c r="B110" s="12"/>
      <c r="C110" s="40" t="s">
        <v>407</v>
      </c>
      <c r="D110" s="17"/>
      <c r="E110" s="17"/>
      <c r="F110" s="28" t="s">
        <v>114</v>
      </c>
      <c r="G110" s="29">
        <v>0.8</v>
      </c>
      <c r="H110" s="17"/>
      <c r="I110" s="29">
        <v>0</v>
      </c>
      <c r="J110" s="31">
        <v>35.76</v>
      </c>
      <c r="M110" s="32">
        <f>ROUND(ROUND(J110, 2)*I110, 2)</f>
        <v>0</v>
      </c>
      <c r="P110" s="33">
        <v>35.76</v>
      </c>
      <c r="S110" s="32">
        <f>ROUND(ROUND(P110, 2)*I110, 2)</f>
        <v>0</v>
      </c>
      <c r="V110" s="9">
        <f>ROUND(ROUND(P110, 2)/1.2, 2)</f>
        <v>29.8</v>
      </c>
      <c r="Y110" s="9">
        <f t="shared" si="41"/>
        <v>0</v>
      </c>
      <c r="AD110" s="5" t="s">
        <v>408</v>
      </c>
      <c r="AE110" s="5" t="s">
        <v>409</v>
      </c>
      <c r="AF110" s="5" t="s">
        <v>410</v>
      </c>
      <c r="AK110" s="32">
        <f>S110-M110</f>
        <v>0</v>
      </c>
      <c r="AL110" s="32"/>
      <c r="AM110" s="32"/>
      <c r="AN110" s="34">
        <f>IFERROR(AK110/M110,0)</f>
        <v>0</v>
      </c>
      <c r="AO110" s="32"/>
      <c r="AP110" s="32"/>
    </row>
    <row r="111" spans="1:42" ht="36" x14ac:dyDescent="0.3">
      <c r="A111" s="12" t="s">
        <v>411</v>
      </c>
      <c r="B111" s="12"/>
      <c r="C111" s="27" t="s">
        <v>412</v>
      </c>
      <c r="D111" s="17"/>
      <c r="E111" s="17"/>
      <c r="F111" s="28" t="s">
        <v>67</v>
      </c>
      <c r="G111" s="29">
        <v>1.2</v>
      </c>
      <c r="H111" s="17"/>
      <c r="I111" s="29">
        <v>0</v>
      </c>
      <c r="J111" s="31">
        <v>104.57</v>
      </c>
      <c r="M111" s="32">
        <f>ROUND(ROUND(J111, 2)*I111, 2)</f>
        <v>0</v>
      </c>
      <c r="P111" s="33">
        <v>104.57</v>
      </c>
      <c r="S111" s="32">
        <f>ROUND(ROUND(P111, 2)*I111, 2)</f>
        <v>0</v>
      </c>
      <c r="V111" s="9">
        <f>ROUND(ROUND(P111, 2)/1.2, 2)</f>
        <v>87.14</v>
      </c>
      <c r="Y111" s="9">
        <f t="shared" si="41"/>
        <v>0</v>
      </c>
      <c r="AD111" s="5" t="s">
        <v>413</v>
      </c>
      <c r="AE111" s="5" t="s">
        <v>414</v>
      </c>
      <c r="AF111" s="5" t="s">
        <v>415</v>
      </c>
      <c r="AK111" s="32">
        <f>S111-M111</f>
        <v>0</v>
      </c>
      <c r="AL111" s="32"/>
      <c r="AM111" s="32"/>
      <c r="AN111" s="34">
        <f>IFERROR(AK111/M111,0)</f>
        <v>0</v>
      </c>
      <c r="AO111" s="32"/>
      <c r="AP111" s="32"/>
    </row>
    <row r="112" spans="1:42" ht="72" x14ac:dyDescent="0.3">
      <c r="A112" s="12" t="s">
        <v>416</v>
      </c>
      <c r="B112" s="12"/>
      <c r="C112" s="40" t="s">
        <v>417</v>
      </c>
      <c r="D112" s="17"/>
      <c r="E112" s="17"/>
      <c r="F112" s="28" t="s">
        <v>108</v>
      </c>
      <c r="G112" s="29">
        <v>1</v>
      </c>
      <c r="H112" s="17"/>
      <c r="I112" s="29">
        <v>0</v>
      </c>
      <c r="J112" s="31">
        <v>43.7</v>
      </c>
      <c r="M112" s="32">
        <f>ROUND(ROUND(J112, 2)*I112, 2)</f>
        <v>0</v>
      </c>
      <c r="P112" s="33">
        <v>43.7</v>
      </c>
      <c r="S112" s="32">
        <f>ROUND(ROUND(P112, 2)*I112, 2)</f>
        <v>0</v>
      </c>
      <c r="V112" s="9">
        <f>ROUND(ROUND(P112, 2)/1.2, 2)</f>
        <v>36.42</v>
      </c>
      <c r="Y112" s="9">
        <f t="shared" si="41"/>
        <v>0</v>
      </c>
      <c r="AD112" s="5" t="s">
        <v>418</v>
      </c>
      <c r="AE112" s="5" t="s">
        <v>419</v>
      </c>
      <c r="AF112" s="5" t="s">
        <v>420</v>
      </c>
      <c r="AK112" s="32">
        <f>S112-M112</f>
        <v>0</v>
      </c>
      <c r="AL112" s="32"/>
      <c r="AM112" s="32"/>
      <c r="AN112" s="34">
        <f>IFERROR(AK112/M112,0)</f>
        <v>0</v>
      </c>
      <c r="AO112" s="32"/>
      <c r="AP112" s="32"/>
    </row>
    <row r="113" spans="1:42" ht="144" x14ac:dyDescent="0.3">
      <c r="A113" s="42" t="s">
        <v>421</v>
      </c>
      <c r="B113" s="42" t="s">
        <v>399</v>
      </c>
      <c r="C113" s="43" t="s">
        <v>400</v>
      </c>
      <c r="D113" s="44" t="s">
        <v>89</v>
      </c>
      <c r="E113" s="44" t="s">
        <v>422</v>
      </c>
      <c r="F113" s="44" t="s">
        <v>67</v>
      </c>
      <c r="G113" s="45">
        <v>1</v>
      </c>
      <c r="H113" s="44"/>
      <c r="I113" s="46">
        <v>0.4</v>
      </c>
      <c r="J113" s="47">
        <v>484.9</v>
      </c>
      <c r="K113" s="47">
        <v>1064</v>
      </c>
      <c r="L113" s="47">
        <f>J113+ROUND(K113, 2)</f>
        <v>1548.9</v>
      </c>
      <c r="M113" s="47">
        <v>193.96</v>
      </c>
      <c r="N113" s="47">
        <v>425.6</v>
      </c>
      <c r="O113" s="47">
        <f>M113+N113</f>
        <v>619.56000000000006</v>
      </c>
      <c r="P113" s="47">
        <v>484.89</v>
      </c>
      <c r="Q113" s="47">
        <v>1596</v>
      </c>
      <c r="R113" s="47">
        <f>P113+ROUND(Q113, 2)</f>
        <v>2080.89</v>
      </c>
      <c r="S113" s="47">
        <v>193.96</v>
      </c>
      <c r="T113" s="47">
        <v>638.4</v>
      </c>
      <c r="U113" s="47">
        <f>S113+T113</f>
        <v>832.36</v>
      </c>
      <c r="V113" s="9">
        <f>ROUND(P113 / 1.2, 2)</f>
        <v>404.08</v>
      </c>
      <c r="W113" s="9">
        <f>ROUND(Q113 / 1.2, 2)</f>
        <v>1330</v>
      </c>
      <c r="X113" s="9">
        <f>ROUND(R113 / 1.2, 2)</f>
        <v>1734.08</v>
      </c>
      <c r="Y113" s="9">
        <f t="shared" si="41"/>
        <v>161.63</v>
      </c>
      <c r="Z113" s="9">
        <f>ROUND(T113 / 1.2, 2)</f>
        <v>532</v>
      </c>
      <c r="AA113" s="9">
        <f>Y113+Z113</f>
        <v>693.63</v>
      </c>
      <c r="AD113" s="5">
        <v>378365791</v>
      </c>
      <c r="AE113" s="5">
        <v>27245766</v>
      </c>
      <c r="AG113" s="5" t="s">
        <v>401</v>
      </c>
      <c r="AH113" s="5" t="s">
        <v>402</v>
      </c>
      <c r="AI113" s="5" t="s">
        <v>174</v>
      </c>
      <c r="AK113" s="19">
        <f>S113-M113</f>
        <v>0</v>
      </c>
      <c r="AL113" s="19">
        <f>T113-N113</f>
        <v>212.79999999999995</v>
      </c>
      <c r="AM113" s="19">
        <f>U113-O113</f>
        <v>212.79999999999995</v>
      </c>
      <c r="AN113" s="22">
        <f>IFERROR(AK113/M113,0)</f>
        <v>0</v>
      </c>
      <c r="AO113" s="22">
        <f>IFERROR(AL113/N113,0)</f>
        <v>0.49999999999999989</v>
      </c>
      <c r="AP113" s="22">
        <f>IFERROR(AM113/O113,0)</f>
        <v>0.34346955904190057</v>
      </c>
    </row>
    <row r="114" spans="1:42" ht="144" x14ac:dyDescent="0.3">
      <c r="A114" s="48" t="s">
        <v>423</v>
      </c>
      <c r="B114" s="48" t="s">
        <v>399</v>
      </c>
      <c r="C114" s="49" t="s">
        <v>400</v>
      </c>
      <c r="D114" s="50" t="s">
        <v>89</v>
      </c>
      <c r="E114" s="50" t="s">
        <v>422</v>
      </c>
      <c r="F114" s="50" t="s">
        <v>67</v>
      </c>
      <c r="G114" s="51">
        <v>1</v>
      </c>
      <c r="H114" s="50"/>
      <c r="I114" s="51">
        <v>45.4</v>
      </c>
      <c r="J114" s="52">
        <v>484.9</v>
      </c>
      <c r="K114" s="52">
        <v>1064</v>
      </c>
      <c r="L114" s="52">
        <v>1064</v>
      </c>
      <c r="M114" s="52">
        <v>22014.46</v>
      </c>
      <c r="N114" s="52">
        <v>48305.599999999999</v>
      </c>
      <c r="O114" s="52"/>
      <c r="P114" s="52">
        <v>484.89</v>
      </c>
      <c r="Q114" s="52">
        <v>1596</v>
      </c>
      <c r="R114" s="52">
        <v>1596</v>
      </c>
      <c r="S114" s="52">
        <v>22014.01</v>
      </c>
      <c r="T114" s="52">
        <v>72458.399999999994</v>
      </c>
      <c r="U114" s="52"/>
      <c r="V114" s="9"/>
      <c r="W114" s="9">
        <f>ROUND(Q114 / 1.2, 2)</f>
        <v>1330</v>
      </c>
      <c r="X114" s="9">
        <f>ROUND(R114 / 1.2, 2)</f>
        <v>1330</v>
      </c>
      <c r="Y114" s="9"/>
      <c r="Z114" s="9">
        <f>ROUND(T114 / 1.2, 2)</f>
        <v>60382</v>
      </c>
      <c r="AA114" s="9"/>
      <c r="AD114" s="5">
        <v>315889903</v>
      </c>
      <c r="AE114" s="5">
        <v>27245766</v>
      </c>
      <c r="AG114" s="5" t="s">
        <v>401</v>
      </c>
      <c r="AH114" s="5" t="s">
        <v>402</v>
      </c>
      <c r="AI114" s="5"/>
      <c r="AK114" s="19">
        <f>S113-M113</f>
        <v>0</v>
      </c>
      <c r="AL114" s="19">
        <f>T113-N113</f>
        <v>212.79999999999995</v>
      </c>
      <c r="AM114" s="19">
        <f>U113-O113</f>
        <v>212.79999999999995</v>
      </c>
      <c r="AN114" s="22">
        <f>IFERROR(AK114/M113,0)</f>
        <v>0</v>
      </c>
      <c r="AO114" s="22">
        <f>IFERROR(AL114/N113,0)</f>
        <v>0.49999999999999989</v>
      </c>
      <c r="AP114" s="22">
        <f>IFERROR(AM114/O113,0)</f>
        <v>0.34346955904190057</v>
      </c>
    </row>
    <row r="115" spans="1:42" ht="72" x14ac:dyDescent="0.3">
      <c r="A115" s="42" t="s">
        <v>424</v>
      </c>
      <c r="B115" s="42"/>
      <c r="C115" s="53" t="s">
        <v>417</v>
      </c>
      <c r="D115" s="44"/>
      <c r="E115" s="44"/>
      <c r="F115" s="54" t="s">
        <v>108</v>
      </c>
      <c r="G115" s="55">
        <v>1</v>
      </c>
      <c r="H115" s="44"/>
      <c r="I115" s="56">
        <v>0.4</v>
      </c>
      <c r="J115" s="57">
        <v>43.7</v>
      </c>
      <c r="K115" s="58"/>
      <c r="L115" s="58"/>
      <c r="M115" s="57">
        <f t="shared" ref="M115:M122" si="42">ROUND(ROUND(J115, 2)*I115, 2)</f>
        <v>17.48</v>
      </c>
      <c r="N115" s="58"/>
      <c r="O115" s="58"/>
      <c r="P115" s="57">
        <v>43.7</v>
      </c>
      <c r="Q115" s="58"/>
      <c r="R115" s="58"/>
      <c r="S115" s="57">
        <f t="shared" ref="S115:S122" si="43">ROUND(ROUND(P115, 2)*I115, 2)</f>
        <v>17.48</v>
      </c>
      <c r="T115" s="58"/>
      <c r="U115" s="59"/>
      <c r="V115" s="9">
        <f t="shared" ref="V115:V122" si="44">ROUND(ROUND(P115, 2)/1.2, 2)</f>
        <v>36.42</v>
      </c>
      <c r="Y115" s="9">
        <f t="shared" ref="Y115:Y128" si="45">ROUND(S115 / 1.2, 2)</f>
        <v>14.57</v>
      </c>
      <c r="AD115" s="5" t="s">
        <v>425</v>
      </c>
      <c r="AE115" s="5" t="s">
        <v>426</v>
      </c>
      <c r="AF115" s="5" t="s">
        <v>420</v>
      </c>
      <c r="AK115" s="32">
        <f>S115-M115</f>
        <v>0</v>
      </c>
      <c r="AL115" s="32"/>
      <c r="AM115" s="32"/>
      <c r="AN115" s="34">
        <f>IFERROR(AK115/M115,0)</f>
        <v>0</v>
      </c>
      <c r="AO115" s="32"/>
      <c r="AP115" s="32"/>
    </row>
    <row r="116" spans="1:42" ht="72" x14ac:dyDescent="0.3">
      <c r="A116" s="48" t="s">
        <v>427</v>
      </c>
      <c r="B116" s="48"/>
      <c r="C116" s="60" t="s">
        <v>417</v>
      </c>
      <c r="D116" s="50"/>
      <c r="E116" s="50"/>
      <c r="F116" s="61" t="s">
        <v>108</v>
      </c>
      <c r="G116" s="62">
        <v>1</v>
      </c>
      <c r="H116" s="50"/>
      <c r="I116" s="62">
        <v>45.4</v>
      </c>
      <c r="J116" s="63">
        <v>43.7</v>
      </c>
      <c r="K116" s="64"/>
      <c r="L116" s="64"/>
      <c r="M116" s="63">
        <f t="shared" si="42"/>
        <v>1983.98</v>
      </c>
      <c r="N116" s="64"/>
      <c r="O116" s="64"/>
      <c r="P116" s="63">
        <v>43.7</v>
      </c>
      <c r="Q116" s="64"/>
      <c r="R116" s="64"/>
      <c r="S116" s="63">
        <f t="shared" si="43"/>
        <v>1983.98</v>
      </c>
      <c r="T116" s="64"/>
      <c r="U116" s="65"/>
      <c r="V116" s="9">
        <f t="shared" si="44"/>
        <v>36.42</v>
      </c>
      <c r="Y116" s="9">
        <f t="shared" si="45"/>
        <v>1653.32</v>
      </c>
      <c r="AD116" s="5" t="s">
        <v>428</v>
      </c>
      <c r="AE116" s="5" t="s">
        <v>426</v>
      </c>
      <c r="AF116" s="5" t="s">
        <v>420</v>
      </c>
      <c r="AK116" s="32">
        <f>S115-M115</f>
        <v>0</v>
      </c>
      <c r="AL116" s="32"/>
      <c r="AM116" s="32"/>
      <c r="AN116" s="34">
        <f>IFERROR(AK116/M115,0)</f>
        <v>0</v>
      </c>
      <c r="AO116" s="32"/>
      <c r="AP116" s="32"/>
    </row>
    <row r="117" spans="1:42" ht="18" x14ac:dyDescent="0.3">
      <c r="A117" s="42" t="s">
        <v>429</v>
      </c>
      <c r="B117" s="42"/>
      <c r="C117" s="53" t="s">
        <v>430</v>
      </c>
      <c r="D117" s="44"/>
      <c r="E117" s="44"/>
      <c r="F117" s="54" t="s">
        <v>67</v>
      </c>
      <c r="G117" s="55">
        <v>1.2</v>
      </c>
      <c r="H117" s="44"/>
      <c r="I117" s="56">
        <v>0.48</v>
      </c>
      <c r="J117" s="57">
        <v>309.39999999999998</v>
      </c>
      <c r="K117" s="58"/>
      <c r="L117" s="58"/>
      <c r="M117" s="57">
        <f t="shared" si="42"/>
        <v>148.51</v>
      </c>
      <c r="N117" s="58"/>
      <c r="O117" s="58"/>
      <c r="P117" s="57">
        <v>309.39999999999998</v>
      </c>
      <c r="Q117" s="58"/>
      <c r="R117" s="58"/>
      <c r="S117" s="57">
        <f t="shared" si="43"/>
        <v>148.51</v>
      </c>
      <c r="T117" s="58"/>
      <c r="U117" s="59"/>
      <c r="V117" s="9">
        <f t="shared" si="44"/>
        <v>257.83</v>
      </c>
      <c r="Y117" s="9">
        <f t="shared" si="45"/>
        <v>123.76</v>
      </c>
      <c r="AD117" s="5" t="s">
        <v>431</v>
      </c>
      <c r="AE117" s="5" t="s">
        <v>432</v>
      </c>
      <c r="AF117" s="5" t="s">
        <v>433</v>
      </c>
      <c r="AK117" s="32">
        <f>S117-M117</f>
        <v>0</v>
      </c>
      <c r="AL117" s="32"/>
      <c r="AM117" s="32"/>
      <c r="AN117" s="34">
        <f>IFERROR(AK117/M117,0)</f>
        <v>0</v>
      </c>
      <c r="AO117" s="32"/>
      <c r="AP117" s="32"/>
    </row>
    <row r="118" spans="1:42" ht="18" x14ac:dyDescent="0.3">
      <c r="A118" s="48" t="s">
        <v>434</v>
      </c>
      <c r="B118" s="48"/>
      <c r="C118" s="60" t="s">
        <v>430</v>
      </c>
      <c r="D118" s="50"/>
      <c r="E118" s="50"/>
      <c r="F118" s="61" t="s">
        <v>67</v>
      </c>
      <c r="G118" s="62">
        <v>1.2</v>
      </c>
      <c r="H118" s="50"/>
      <c r="I118" s="62">
        <v>54.48</v>
      </c>
      <c r="J118" s="63">
        <v>309.39999999999998</v>
      </c>
      <c r="K118" s="64"/>
      <c r="L118" s="64"/>
      <c r="M118" s="63">
        <f t="shared" si="42"/>
        <v>16856.11</v>
      </c>
      <c r="N118" s="64"/>
      <c r="O118" s="64"/>
      <c r="P118" s="63">
        <v>309.39999999999998</v>
      </c>
      <c r="Q118" s="64"/>
      <c r="R118" s="64"/>
      <c r="S118" s="63">
        <f t="shared" si="43"/>
        <v>16856.11</v>
      </c>
      <c r="T118" s="64"/>
      <c r="U118" s="65"/>
      <c r="V118" s="9">
        <f t="shared" si="44"/>
        <v>257.83</v>
      </c>
      <c r="Y118" s="9">
        <f t="shared" si="45"/>
        <v>14046.76</v>
      </c>
      <c r="AD118" s="5" t="s">
        <v>435</v>
      </c>
      <c r="AE118" s="5" t="s">
        <v>432</v>
      </c>
      <c r="AF118" s="5" t="s">
        <v>433</v>
      </c>
      <c r="AK118" s="32">
        <f>S117-M117</f>
        <v>0</v>
      </c>
      <c r="AL118" s="32"/>
      <c r="AM118" s="32"/>
      <c r="AN118" s="34">
        <f>IFERROR(AK118/M117,0)</f>
        <v>0</v>
      </c>
      <c r="AO118" s="32"/>
      <c r="AP118" s="32"/>
    </row>
    <row r="119" spans="1:42" ht="18" x14ac:dyDescent="0.3">
      <c r="A119" s="42" t="s">
        <v>436</v>
      </c>
      <c r="B119" s="42"/>
      <c r="C119" s="53" t="s">
        <v>407</v>
      </c>
      <c r="D119" s="44"/>
      <c r="E119" s="44"/>
      <c r="F119" s="54" t="s">
        <v>114</v>
      </c>
      <c r="G119" s="55">
        <v>0.8</v>
      </c>
      <c r="H119" s="44"/>
      <c r="I119" s="56">
        <v>0.32</v>
      </c>
      <c r="J119" s="57">
        <v>35.76</v>
      </c>
      <c r="K119" s="58"/>
      <c r="L119" s="58"/>
      <c r="M119" s="57">
        <f t="shared" si="42"/>
        <v>11.44</v>
      </c>
      <c r="N119" s="58"/>
      <c r="O119" s="58"/>
      <c r="P119" s="57">
        <v>35.76</v>
      </c>
      <c r="Q119" s="58"/>
      <c r="R119" s="58"/>
      <c r="S119" s="57">
        <f t="shared" si="43"/>
        <v>11.44</v>
      </c>
      <c r="T119" s="58"/>
      <c r="U119" s="59"/>
      <c r="V119" s="9">
        <f t="shared" si="44"/>
        <v>29.8</v>
      </c>
      <c r="Y119" s="9">
        <f t="shared" si="45"/>
        <v>9.5299999999999994</v>
      </c>
      <c r="AD119" s="5" t="s">
        <v>437</v>
      </c>
      <c r="AE119" s="5" t="s">
        <v>438</v>
      </c>
      <c r="AF119" s="5" t="s">
        <v>410</v>
      </c>
      <c r="AK119" s="32">
        <f>S119-M119</f>
        <v>0</v>
      </c>
      <c r="AL119" s="32"/>
      <c r="AM119" s="32"/>
      <c r="AN119" s="34">
        <f>IFERROR(AK119/M119,0)</f>
        <v>0</v>
      </c>
      <c r="AO119" s="32"/>
      <c r="AP119" s="32"/>
    </row>
    <row r="120" spans="1:42" ht="18" x14ac:dyDescent="0.3">
      <c r="A120" s="48" t="s">
        <v>439</v>
      </c>
      <c r="B120" s="48"/>
      <c r="C120" s="60" t="s">
        <v>407</v>
      </c>
      <c r="D120" s="50"/>
      <c r="E120" s="50"/>
      <c r="F120" s="61" t="s">
        <v>114</v>
      </c>
      <c r="G120" s="62">
        <v>0.8</v>
      </c>
      <c r="H120" s="50"/>
      <c r="I120" s="62">
        <v>36.32</v>
      </c>
      <c r="J120" s="63">
        <v>35.76</v>
      </c>
      <c r="K120" s="64"/>
      <c r="L120" s="64"/>
      <c r="M120" s="63">
        <f t="shared" si="42"/>
        <v>1298.8</v>
      </c>
      <c r="N120" s="64"/>
      <c r="O120" s="64"/>
      <c r="P120" s="63">
        <v>35.76</v>
      </c>
      <c r="Q120" s="64"/>
      <c r="R120" s="64"/>
      <c r="S120" s="63">
        <f t="shared" si="43"/>
        <v>1298.8</v>
      </c>
      <c r="T120" s="64"/>
      <c r="U120" s="65"/>
      <c r="V120" s="9">
        <f t="shared" si="44"/>
        <v>29.8</v>
      </c>
      <c r="Y120" s="9">
        <f t="shared" si="45"/>
        <v>1082.33</v>
      </c>
      <c r="AD120" s="5" t="s">
        <v>440</v>
      </c>
      <c r="AE120" s="5" t="s">
        <v>438</v>
      </c>
      <c r="AF120" s="5" t="s">
        <v>410</v>
      </c>
      <c r="AK120" s="32">
        <f>S119-M119</f>
        <v>0</v>
      </c>
      <c r="AL120" s="32"/>
      <c r="AM120" s="32"/>
      <c r="AN120" s="34">
        <f>IFERROR(AK120/M119,0)</f>
        <v>0</v>
      </c>
      <c r="AO120" s="32"/>
      <c r="AP120" s="32"/>
    </row>
    <row r="121" spans="1:42" ht="18" x14ac:dyDescent="0.3">
      <c r="A121" s="42" t="s">
        <v>441</v>
      </c>
      <c r="B121" s="42"/>
      <c r="C121" s="53" t="s">
        <v>331</v>
      </c>
      <c r="D121" s="44"/>
      <c r="E121" s="44"/>
      <c r="F121" s="54" t="s">
        <v>114</v>
      </c>
      <c r="G121" s="55">
        <v>0.8</v>
      </c>
      <c r="H121" s="44"/>
      <c r="I121" s="56">
        <v>0.32</v>
      </c>
      <c r="J121" s="57">
        <v>51.64</v>
      </c>
      <c r="K121" s="58"/>
      <c r="L121" s="58"/>
      <c r="M121" s="57">
        <f t="shared" si="42"/>
        <v>16.52</v>
      </c>
      <c r="N121" s="58"/>
      <c r="O121" s="58"/>
      <c r="P121" s="57">
        <v>51.63</v>
      </c>
      <c r="Q121" s="58"/>
      <c r="R121" s="58"/>
      <c r="S121" s="57">
        <f t="shared" si="43"/>
        <v>16.52</v>
      </c>
      <c r="T121" s="58"/>
      <c r="U121" s="59"/>
      <c r="V121" s="9">
        <f t="shared" si="44"/>
        <v>43.03</v>
      </c>
      <c r="Y121" s="9">
        <f t="shared" si="45"/>
        <v>13.77</v>
      </c>
      <c r="AD121" s="5" t="s">
        <v>442</v>
      </c>
      <c r="AE121" s="5" t="s">
        <v>443</v>
      </c>
      <c r="AF121" s="5" t="s">
        <v>334</v>
      </c>
      <c r="AK121" s="32">
        <f>S121-M121</f>
        <v>0</v>
      </c>
      <c r="AL121" s="32"/>
      <c r="AM121" s="32"/>
      <c r="AN121" s="34">
        <f>IFERROR(AK121/M121,0)</f>
        <v>0</v>
      </c>
      <c r="AO121" s="32"/>
      <c r="AP121" s="32"/>
    </row>
    <row r="122" spans="1:42" ht="18" x14ac:dyDescent="0.3">
      <c r="A122" s="48" t="s">
        <v>444</v>
      </c>
      <c r="B122" s="48"/>
      <c r="C122" s="60" t="s">
        <v>331</v>
      </c>
      <c r="D122" s="50"/>
      <c r="E122" s="50"/>
      <c r="F122" s="61" t="s">
        <v>114</v>
      </c>
      <c r="G122" s="62">
        <v>0.8</v>
      </c>
      <c r="H122" s="50"/>
      <c r="I122" s="62">
        <v>36.32</v>
      </c>
      <c r="J122" s="63">
        <v>51.64</v>
      </c>
      <c r="K122" s="64"/>
      <c r="L122" s="64"/>
      <c r="M122" s="63">
        <f t="shared" si="42"/>
        <v>1875.56</v>
      </c>
      <c r="N122" s="64"/>
      <c r="O122" s="64"/>
      <c r="P122" s="63">
        <v>51.63</v>
      </c>
      <c r="Q122" s="64"/>
      <c r="R122" s="64"/>
      <c r="S122" s="63">
        <f t="shared" si="43"/>
        <v>1875.2</v>
      </c>
      <c r="T122" s="64"/>
      <c r="U122" s="65"/>
      <c r="V122" s="9">
        <f t="shared" si="44"/>
        <v>43.03</v>
      </c>
      <c r="Y122" s="9">
        <f t="shared" si="45"/>
        <v>1562.67</v>
      </c>
      <c r="AD122" s="5" t="s">
        <v>445</v>
      </c>
      <c r="AE122" s="5" t="s">
        <v>443</v>
      </c>
      <c r="AF122" s="5" t="s">
        <v>334</v>
      </c>
      <c r="AK122" s="32">
        <f>S121-M121</f>
        <v>0</v>
      </c>
      <c r="AL122" s="32"/>
      <c r="AM122" s="32"/>
      <c r="AN122" s="34">
        <f>IFERROR(AK122/M121,0)</f>
        <v>0</v>
      </c>
      <c r="AO122" s="32"/>
      <c r="AP122" s="32"/>
    </row>
    <row r="123" spans="1:42" ht="36" x14ac:dyDescent="0.3">
      <c r="A123" s="12" t="s">
        <v>446</v>
      </c>
      <c r="B123" s="12" t="s">
        <v>447</v>
      </c>
      <c r="C123" s="16" t="s">
        <v>448</v>
      </c>
      <c r="D123" s="17" t="s">
        <v>89</v>
      </c>
      <c r="E123" s="17"/>
      <c r="F123" s="17" t="s">
        <v>67</v>
      </c>
      <c r="G123" s="18">
        <v>1</v>
      </c>
      <c r="H123" s="17"/>
      <c r="I123" s="18">
        <v>0</v>
      </c>
      <c r="J123" s="19">
        <v>0</v>
      </c>
      <c r="K123" s="20">
        <v>1225</v>
      </c>
      <c r="L123" s="19">
        <f>J123+ROUND(K123, 2)</f>
        <v>1225</v>
      </c>
      <c r="M123" s="19">
        <v>0</v>
      </c>
      <c r="N123" s="19">
        <v>0</v>
      </c>
      <c r="O123" s="19">
        <f>M123+N123</f>
        <v>0</v>
      </c>
      <c r="P123" s="19">
        <v>518.09</v>
      </c>
      <c r="Q123" s="21">
        <v>1225</v>
      </c>
      <c r="R123" s="19">
        <f>P123+ROUND(Q123, 2)</f>
        <v>1743.0900000000001</v>
      </c>
      <c r="S123" s="19">
        <v>0</v>
      </c>
      <c r="T123" s="19">
        <v>0</v>
      </c>
      <c r="U123" s="19">
        <f>S123+T123</f>
        <v>0</v>
      </c>
      <c r="V123" s="9">
        <f>ROUND(P123 / 1.2, 2)</f>
        <v>431.74</v>
      </c>
      <c r="W123" s="9">
        <f>ROUND(Q123 / 1.2, 2)</f>
        <v>1020.83</v>
      </c>
      <c r="X123" s="9">
        <f>ROUND(R123 / 1.2, 2)</f>
        <v>1452.58</v>
      </c>
      <c r="Y123" s="9">
        <f t="shared" si="45"/>
        <v>0</v>
      </c>
      <c r="Z123" s="9">
        <f>ROUND(T123 / 1.2, 2)</f>
        <v>0</v>
      </c>
      <c r="AA123" s="9">
        <f>Y123+Z123</f>
        <v>0</v>
      </c>
      <c r="AD123" s="5">
        <v>378365666</v>
      </c>
      <c r="AE123" s="5">
        <v>27245718</v>
      </c>
      <c r="AG123" s="5" t="s">
        <v>449</v>
      </c>
      <c r="AH123" s="5" t="s">
        <v>450</v>
      </c>
      <c r="AI123" s="5" t="s">
        <v>174</v>
      </c>
      <c r="AK123" s="19">
        <f>S123-M123</f>
        <v>0</v>
      </c>
      <c r="AL123" s="19">
        <f>T123-N123</f>
        <v>0</v>
      </c>
      <c r="AM123" s="19">
        <f>U123-O123</f>
        <v>0</v>
      </c>
      <c r="AN123" s="22">
        <f>IFERROR(AK123/M123,0)</f>
        <v>0</v>
      </c>
      <c r="AO123" s="22">
        <f>IFERROR(AL123/N123,0)</f>
        <v>0</v>
      </c>
      <c r="AP123" s="22">
        <f>IFERROR(AM123/O123,0)</f>
        <v>0</v>
      </c>
    </row>
    <row r="124" spans="1:42" ht="18" x14ac:dyDescent="0.3">
      <c r="A124" s="12" t="s">
        <v>451</v>
      </c>
      <c r="B124" s="12"/>
      <c r="C124" s="27" t="s">
        <v>326</v>
      </c>
      <c r="D124" s="17"/>
      <c r="E124" s="17"/>
      <c r="F124" s="28" t="s">
        <v>114</v>
      </c>
      <c r="G124" s="29">
        <v>2.1</v>
      </c>
      <c r="H124" s="17"/>
      <c r="I124" s="29">
        <v>0</v>
      </c>
      <c r="J124" s="31">
        <v>64.56</v>
      </c>
      <c r="M124" s="32">
        <f>ROUND(ROUND(J124, 2)*I124, 2)</f>
        <v>0</v>
      </c>
      <c r="P124" s="33">
        <v>64.56</v>
      </c>
      <c r="S124" s="32">
        <f>ROUND(ROUND(P124, 2)*I124, 2)</f>
        <v>0</v>
      </c>
      <c r="V124" s="9">
        <f>ROUND(ROUND(P124, 2)/1.2, 2)</f>
        <v>53.8</v>
      </c>
      <c r="Y124" s="9">
        <f t="shared" si="45"/>
        <v>0</v>
      </c>
      <c r="AD124" s="5" t="s">
        <v>452</v>
      </c>
      <c r="AE124" s="5" t="s">
        <v>453</v>
      </c>
      <c r="AF124" s="5" t="s">
        <v>329</v>
      </c>
      <c r="AK124" s="32">
        <f>S124-M124</f>
        <v>0</v>
      </c>
      <c r="AL124" s="32"/>
      <c r="AM124" s="32"/>
      <c r="AN124" s="34">
        <f>IFERROR(AK124/M124,0)</f>
        <v>0</v>
      </c>
      <c r="AO124" s="32"/>
      <c r="AP124" s="32"/>
    </row>
    <row r="125" spans="1:42" ht="18" x14ac:dyDescent="0.3">
      <c r="A125" s="12" t="s">
        <v>454</v>
      </c>
      <c r="B125" s="12"/>
      <c r="C125" s="27" t="s">
        <v>331</v>
      </c>
      <c r="D125" s="17"/>
      <c r="E125" s="17"/>
      <c r="F125" s="28" t="s">
        <v>114</v>
      </c>
      <c r="G125" s="29">
        <v>0.8</v>
      </c>
      <c r="H125" s="17"/>
      <c r="I125" s="29">
        <v>0</v>
      </c>
      <c r="J125" s="31">
        <v>51.63</v>
      </c>
      <c r="M125" s="32">
        <f>ROUND(ROUND(J125, 2)*I125, 2)</f>
        <v>0</v>
      </c>
      <c r="P125" s="33">
        <v>51.63</v>
      </c>
      <c r="S125" s="32">
        <f>ROUND(ROUND(P125, 2)*I125, 2)</f>
        <v>0</v>
      </c>
      <c r="V125" s="9">
        <f>ROUND(ROUND(P125, 2)/1.2, 2)</f>
        <v>43.03</v>
      </c>
      <c r="Y125" s="9">
        <f t="shared" si="45"/>
        <v>0</v>
      </c>
      <c r="AD125" s="5" t="s">
        <v>455</v>
      </c>
      <c r="AE125" s="5" t="s">
        <v>456</v>
      </c>
      <c r="AF125" s="5" t="s">
        <v>334</v>
      </c>
      <c r="AK125" s="32">
        <f>S125-M125</f>
        <v>0</v>
      </c>
      <c r="AL125" s="32"/>
      <c r="AM125" s="32"/>
      <c r="AN125" s="34">
        <f>IFERROR(AK125/M125,0)</f>
        <v>0</v>
      </c>
      <c r="AO125" s="32"/>
      <c r="AP125" s="32"/>
    </row>
    <row r="126" spans="1:42" ht="36" x14ac:dyDescent="0.3">
      <c r="A126" s="12" t="s">
        <v>457</v>
      </c>
      <c r="B126" s="12"/>
      <c r="C126" s="27" t="s">
        <v>336</v>
      </c>
      <c r="D126" s="17"/>
      <c r="E126" s="17"/>
      <c r="F126" s="28" t="s">
        <v>67</v>
      </c>
      <c r="G126" s="29">
        <v>2.2000000000000002</v>
      </c>
      <c r="H126" s="17"/>
      <c r="I126" s="29">
        <v>0</v>
      </c>
      <c r="J126" s="31">
        <v>104.57</v>
      </c>
      <c r="M126" s="32">
        <f>ROUND(ROUND(J126, 2)*I126, 2)</f>
        <v>0</v>
      </c>
      <c r="P126" s="33">
        <v>104.57</v>
      </c>
      <c r="S126" s="32">
        <f>ROUND(ROUND(P126, 2)*I126, 2)</f>
        <v>0</v>
      </c>
      <c r="V126" s="9">
        <f>ROUND(ROUND(P126, 2)/1.2, 2)</f>
        <v>87.14</v>
      </c>
      <c r="Y126" s="9">
        <f t="shared" si="45"/>
        <v>0</v>
      </c>
      <c r="AD126" s="5" t="s">
        <v>458</v>
      </c>
      <c r="AE126" s="5" t="s">
        <v>459</v>
      </c>
      <c r="AF126" s="5" t="s">
        <v>460</v>
      </c>
      <c r="AK126" s="32">
        <f>S126-M126</f>
        <v>0</v>
      </c>
      <c r="AL126" s="32"/>
      <c r="AM126" s="32"/>
      <c r="AN126" s="34">
        <f>IFERROR(AK126/M126,0)</f>
        <v>0</v>
      </c>
      <c r="AO126" s="32"/>
      <c r="AP126" s="32"/>
    </row>
    <row r="127" spans="1:42" ht="72" x14ac:dyDescent="0.3">
      <c r="A127" s="12" t="s">
        <v>461</v>
      </c>
      <c r="B127" s="12"/>
      <c r="C127" s="40" t="s">
        <v>462</v>
      </c>
      <c r="D127" s="17"/>
      <c r="E127" s="17"/>
      <c r="F127" s="28" t="s">
        <v>108</v>
      </c>
      <c r="G127" s="29">
        <v>1</v>
      </c>
      <c r="H127" s="17"/>
      <c r="I127" s="29">
        <v>0</v>
      </c>
      <c r="J127" s="31">
        <v>111.15</v>
      </c>
      <c r="M127" s="32">
        <f>ROUND(ROUND(J127, 2)*I127, 2)</f>
        <v>0</v>
      </c>
      <c r="P127" s="33">
        <v>111.15</v>
      </c>
      <c r="S127" s="32">
        <f>ROUND(ROUND(P127, 2)*I127, 2)</f>
        <v>0</v>
      </c>
      <c r="V127" s="9">
        <f>ROUND(ROUND(P127, 2)/1.2, 2)</f>
        <v>92.63</v>
      </c>
      <c r="Y127" s="9">
        <f t="shared" si="45"/>
        <v>0</v>
      </c>
      <c r="AD127" s="5" t="s">
        <v>463</v>
      </c>
      <c r="AE127" s="5" t="s">
        <v>464</v>
      </c>
      <c r="AF127" s="5" t="s">
        <v>465</v>
      </c>
      <c r="AK127" s="32">
        <f>S127-M127</f>
        <v>0</v>
      </c>
      <c r="AL127" s="32"/>
      <c r="AM127" s="32"/>
      <c r="AN127" s="34">
        <f>IFERROR(AK127/M127,0)</f>
        <v>0</v>
      </c>
      <c r="AO127" s="32"/>
      <c r="AP127" s="32"/>
    </row>
    <row r="128" spans="1:42" ht="108" x14ac:dyDescent="0.3">
      <c r="A128" s="42" t="s">
        <v>466</v>
      </c>
      <c r="B128" s="42" t="s">
        <v>447</v>
      </c>
      <c r="C128" s="43" t="s">
        <v>448</v>
      </c>
      <c r="D128" s="44" t="s">
        <v>89</v>
      </c>
      <c r="E128" s="44" t="s">
        <v>467</v>
      </c>
      <c r="F128" s="44" t="s">
        <v>67</v>
      </c>
      <c r="G128" s="45">
        <v>1</v>
      </c>
      <c r="H128" s="44"/>
      <c r="I128" s="46">
        <v>0</v>
      </c>
      <c r="J128" s="47">
        <v>518.1</v>
      </c>
      <c r="K128" s="47">
        <v>1225</v>
      </c>
      <c r="L128" s="47">
        <f>J128+ROUND(K128, 2)</f>
        <v>1743.1</v>
      </c>
      <c r="M128" s="47">
        <v>0</v>
      </c>
      <c r="N128" s="47">
        <v>0</v>
      </c>
      <c r="O128" s="47">
        <f>M128+N128</f>
        <v>0</v>
      </c>
      <c r="P128" s="47">
        <v>518.09</v>
      </c>
      <c r="Q128" s="47">
        <v>1837.5</v>
      </c>
      <c r="R128" s="47">
        <f>P128+ROUND(Q128, 2)</f>
        <v>2355.59</v>
      </c>
      <c r="S128" s="47">
        <v>0</v>
      </c>
      <c r="T128" s="47">
        <v>0</v>
      </c>
      <c r="U128" s="47">
        <f>S128+T128</f>
        <v>0</v>
      </c>
      <c r="V128" s="9">
        <f>ROUND(P128 / 1.2, 2)</f>
        <v>431.74</v>
      </c>
      <c r="W128" s="9">
        <f>ROUND(Q128 / 1.2, 2)</f>
        <v>1531.25</v>
      </c>
      <c r="X128" s="9">
        <f>ROUND(R128 / 1.2, 2)</f>
        <v>1962.99</v>
      </c>
      <c r="Y128" s="9">
        <f t="shared" si="45"/>
        <v>0</v>
      </c>
      <c r="Z128" s="9">
        <f>ROUND(T128 / 1.2, 2)</f>
        <v>0</v>
      </c>
      <c r="AA128" s="9">
        <f>Y128+Z128</f>
        <v>0</v>
      </c>
      <c r="AD128" s="5">
        <v>378365792</v>
      </c>
      <c r="AE128" s="5">
        <v>27245767</v>
      </c>
      <c r="AG128" s="5" t="s">
        <v>449</v>
      </c>
      <c r="AH128" s="5" t="s">
        <v>450</v>
      </c>
      <c r="AI128" s="5" t="s">
        <v>174</v>
      </c>
      <c r="AK128" s="19">
        <f>S128-M128</f>
        <v>0</v>
      </c>
      <c r="AL128" s="19">
        <f>T128-N128</f>
        <v>0</v>
      </c>
      <c r="AM128" s="19">
        <f>U128-O128</f>
        <v>0</v>
      </c>
      <c r="AN128" s="22">
        <f>IFERROR(AK128/M128,0)</f>
        <v>0</v>
      </c>
      <c r="AO128" s="22">
        <f>IFERROR(AL128/N128,0)</f>
        <v>0</v>
      </c>
      <c r="AP128" s="22">
        <f>IFERROR(AM128/O128,0)</f>
        <v>0</v>
      </c>
    </row>
    <row r="129" spans="1:42" ht="108" x14ac:dyDescent="0.3">
      <c r="A129" s="48" t="s">
        <v>468</v>
      </c>
      <c r="B129" s="48" t="s">
        <v>447</v>
      </c>
      <c r="C129" s="49" t="s">
        <v>448</v>
      </c>
      <c r="D129" s="50" t="s">
        <v>89</v>
      </c>
      <c r="E129" s="50" t="s">
        <v>467</v>
      </c>
      <c r="F129" s="50" t="s">
        <v>67</v>
      </c>
      <c r="G129" s="51">
        <v>1</v>
      </c>
      <c r="H129" s="50"/>
      <c r="I129" s="51">
        <v>6.4</v>
      </c>
      <c r="J129" s="52">
        <v>518.1</v>
      </c>
      <c r="K129" s="52">
        <v>1225</v>
      </c>
      <c r="L129" s="52">
        <v>1225</v>
      </c>
      <c r="M129" s="52">
        <v>3315.84</v>
      </c>
      <c r="N129" s="52">
        <v>7840</v>
      </c>
      <c r="O129" s="52"/>
      <c r="P129" s="52">
        <v>518.09</v>
      </c>
      <c r="Q129" s="52">
        <v>1837.5</v>
      </c>
      <c r="R129" s="52">
        <v>1837.5</v>
      </c>
      <c r="S129" s="52">
        <v>3315.78</v>
      </c>
      <c r="T129" s="52">
        <v>11760</v>
      </c>
      <c r="U129" s="52"/>
      <c r="V129" s="9"/>
      <c r="W129" s="9">
        <f>ROUND(Q129 / 1.2, 2)</f>
        <v>1531.25</v>
      </c>
      <c r="X129" s="9">
        <f>ROUND(R129 / 1.2, 2)</f>
        <v>1531.25</v>
      </c>
      <c r="Y129" s="9"/>
      <c r="Z129" s="9">
        <f>ROUND(T129 / 1.2, 2)</f>
        <v>9800</v>
      </c>
      <c r="AA129" s="9"/>
      <c r="AD129" s="5">
        <v>315889905</v>
      </c>
      <c r="AE129" s="5">
        <v>27245767</v>
      </c>
      <c r="AG129" s="5" t="s">
        <v>449</v>
      </c>
      <c r="AH129" s="5" t="s">
        <v>450</v>
      </c>
      <c r="AI129" s="5"/>
      <c r="AK129" s="19">
        <f>S128-M128</f>
        <v>0</v>
      </c>
      <c r="AL129" s="19">
        <f>T128-N128</f>
        <v>0</v>
      </c>
      <c r="AM129" s="19">
        <f>U128-O128</f>
        <v>0</v>
      </c>
      <c r="AN129" s="22">
        <f>IFERROR(AK129/M128,0)</f>
        <v>0</v>
      </c>
      <c r="AO129" s="22">
        <f>IFERROR(AL129/N128,0)</f>
        <v>0</v>
      </c>
      <c r="AP129" s="22">
        <f>IFERROR(AM129/O128,0)</f>
        <v>0</v>
      </c>
    </row>
    <row r="130" spans="1:42" ht="72" x14ac:dyDescent="0.3">
      <c r="A130" s="42" t="s">
        <v>469</v>
      </c>
      <c r="B130" s="42"/>
      <c r="C130" s="53" t="s">
        <v>462</v>
      </c>
      <c r="D130" s="44"/>
      <c r="E130" s="44"/>
      <c r="F130" s="54" t="s">
        <v>108</v>
      </c>
      <c r="G130" s="55">
        <v>1</v>
      </c>
      <c r="H130" s="44"/>
      <c r="I130" s="56">
        <v>0</v>
      </c>
      <c r="J130" s="57">
        <v>111.16</v>
      </c>
      <c r="K130" s="58"/>
      <c r="L130" s="58"/>
      <c r="M130" s="57">
        <f t="shared" ref="M130:M137" si="46">ROUND(ROUND(J130, 2)*I130, 2)</f>
        <v>0</v>
      </c>
      <c r="N130" s="58"/>
      <c r="O130" s="58"/>
      <c r="P130" s="57">
        <v>111.15</v>
      </c>
      <c r="Q130" s="58"/>
      <c r="R130" s="58"/>
      <c r="S130" s="57">
        <f t="shared" ref="S130:S137" si="47">ROUND(ROUND(P130, 2)*I130, 2)</f>
        <v>0</v>
      </c>
      <c r="T130" s="58"/>
      <c r="U130" s="59"/>
      <c r="V130" s="9">
        <f t="shared" ref="V130:V137" si="48">ROUND(ROUND(P130, 2)/1.2, 2)</f>
        <v>92.63</v>
      </c>
      <c r="Y130" s="9">
        <f t="shared" ref="Y130:Y143" si="49">ROUND(S130 / 1.2, 2)</f>
        <v>0</v>
      </c>
      <c r="AD130" s="5" t="s">
        <v>470</v>
      </c>
      <c r="AE130" s="5" t="s">
        <v>471</v>
      </c>
      <c r="AF130" s="5" t="s">
        <v>465</v>
      </c>
      <c r="AK130" s="32">
        <f>S130-M130</f>
        <v>0</v>
      </c>
      <c r="AL130" s="32"/>
      <c r="AM130" s="32"/>
      <c r="AN130" s="34">
        <f>IFERROR(AK130/M130,0)</f>
        <v>0</v>
      </c>
      <c r="AO130" s="32"/>
      <c r="AP130" s="32"/>
    </row>
    <row r="131" spans="1:42" ht="72" x14ac:dyDescent="0.3">
      <c r="A131" s="48" t="s">
        <v>472</v>
      </c>
      <c r="B131" s="48"/>
      <c r="C131" s="60" t="s">
        <v>462</v>
      </c>
      <c r="D131" s="50"/>
      <c r="E131" s="50"/>
      <c r="F131" s="61" t="s">
        <v>108</v>
      </c>
      <c r="G131" s="62">
        <v>1</v>
      </c>
      <c r="H131" s="50"/>
      <c r="I131" s="62">
        <v>6.4</v>
      </c>
      <c r="J131" s="63">
        <v>111.16</v>
      </c>
      <c r="K131" s="64"/>
      <c r="L131" s="64"/>
      <c r="M131" s="63">
        <f t="shared" si="46"/>
        <v>711.42</v>
      </c>
      <c r="N131" s="64"/>
      <c r="O131" s="64"/>
      <c r="P131" s="63">
        <v>111.15</v>
      </c>
      <c r="Q131" s="64"/>
      <c r="R131" s="64"/>
      <c r="S131" s="63">
        <f t="shared" si="47"/>
        <v>711.36</v>
      </c>
      <c r="T131" s="64"/>
      <c r="U131" s="65"/>
      <c r="V131" s="9">
        <f t="shared" si="48"/>
        <v>92.63</v>
      </c>
      <c r="Y131" s="9">
        <f t="shared" si="49"/>
        <v>592.79999999999995</v>
      </c>
      <c r="AD131" s="5" t="s">
        <v>473</v>
      </c>
      <c r="AE131" s="5" t="s">
        <v>471</v>
      </c>
      <c r="AF131" s="5" t="s">
        <v>465</v>
      </c>
      <c r="AK131" s="32">
        <f>S130-M130</f>
        <v>0</v>
      </c>
      <c r="AL131" s="32"/>
      <c r="AM131" s="32"/>
      <c r="AN131" s="34">
        <f>IFERROR(AK131/M130,0)</f>
        <v>0</v>
      </c>
      <c r="AO131" s="32"/>
      <c r="AP131" s="32"/>
    </row>
    <row r="132" spans="1:42" ht="36" x14ac:dyDescent="0.3">
      <c r="A132" s="42" t="s">
        <v>474</v>
      </c>
      <c r="B132" s="42"/>
      <c r="C132" s="53" t="s">
        <v>336</v>
      </c>
      <c r="D132" s="44"/>
      <c r="E132" s="44"/>
      <c r="F132" s="54" t="s">
        <v>67</v>
      </c>
      <c r="G132" s="55">
        <v>2.2000000000000002</v>
      </c>
      <c r="H132" s="44"/>
      <c r="I132" s="56">
        <v>0</v>
      </c>
      <c r="J132" s="57">
        <v>104.57</v>
      </c>
      <c r="K132" s="58"/>
      <c r="L132" s="58"/>
      <c r="M132" s="57">
        <f t="shared" si="46"/>
        <v>0</v>
      </c>
      <c r="N132" s="58"/>
      <c r="O132" s="58"/>
      <c r="P132" s="57">
        <v>104.57</v>
      </c>
      <c r="Q132" s="58"/>
      <c r="R132" s="58"/>
      <c r="S132" s="57">
        <f t="shared" si="47"/>
        <v>0</v>
      </c>
      <c r="T132" s="58"/>
      <c r="U132" s="59"/>
      <c r="V132" s="9">
        <f t="shared" si="48"/>
        <v>87.14</v>
      </c>
      <c r="Y132" s="9">
        <f t="shared" si="49"/>
        <v>0</v>
      </c>
      <c r="AD132" s="5" t="s">
        <v>475</v>
      </c>
      <c r="AE132" s="5" t="s">
        <v>476</v>
      </c>
      <c r="AF132" s="5" t="s">
        <v>460</v>
      </c>
      <c r="AK132" s="32">
        <f>S132-M132</f>
        <v>0</v>
      </c>
      <c r="AL132" s="32"/>
      <c r="AM132" s="32"/>
      <c r="AN132" s="34">
        <f>IFERROR(AK132/M132,0)</f>
        <v>0</v>
      </c>
      <c r="AO132" s="32"/>
      <c r="AP132" s="32"/>
    </row>
    <row r="133" spans="1:42" ht="36" x14ac:dyDescent="0.3">
      <c r="A133" s="48" t="s">
        <v>477</v>
      </c>
      <c r="B133" s="48"/>
      <c r="C133" s="60" t="s">
        <v>336</v>
      </c>
      <c r="D133" s="50"/>
      <c r="E133" s="50"/>
      <c r="F133" s="61" t="s">
        <v>67</v>
      </c>
      <c r="G133" s="62">
        <v>2.2000000000000002</v>
      </c>
      <c r="H133" s="50"/>
      <c r="I133" s="62">
        <v>14.08</v>
      </c>
      <c r="J133" s="63">
        <v>104.57</v>
      </c>
      <c r="K133" s="64"/>
      <c r="L133" s="64"/>
      <c r="M133" s="63">
        <f t="shared" si="46"/>
        <v>1472.35</v>
      </c>
      <c r="N133" s="64"/>
      <c r="O133" s="64"/>
      <c r="P133" s="63">
        <v>104.57</v>
      </c>
      <c r="Q133" s="64"/>
      <c r="R133" s="64"/>
      <c r="S133" s="63">
        <f t="shared" si="47"/>
        <v>1472.35</v>
      </c>
      <c r="T133" s="64"/>
      <c r="U133" s="65"/>
      <c r="V133" s="9">
        <f t="shared" si="48"/>
        <v>87.14</v>
      </c>
      <c r="Y133" s="9">
        <f t="shared" si="49"/>
        <v>1226.96</v>
      </c>
      <c r="AD133" s="5" t="s">
        <v>478</v>
      </c>
      <c r="AE133" s="5" t="s">
        <v>476</v>
      </c>
      <c r="AF133" s="5" t="s">
        <v>460</v>
      </c>
      <c r="AK133" s="32">
        <f>S132-M132</f>
        <v>0</v>
      </c>
      <c r="AL133" s="32"/>
      <c r="AM133" s="32"/>
      <c r="AN133" s="34">
        <f>IFERROR(AK133/M132,0)</f>
        <v>0</v>
      </c>
      <c r="AO133" s="32"/>
      <c r="AP133" s="32"/>
    </row>
    <row r="134" spans="1:42" ht="18" x14ac:dyDescent="0.3">
      <c r="A134" s="42" t="s">
        <v>479</v>
      </c>
      <c r="B134" s="42"/>
      <c r="C134" s="53" t="s">
        <v>326</v>
      </c>
      <c r="D134" s="44"/>
      <c r="E134" s="44"/>
      <c r="F134" s="54" t="s">
        <v>114</v>
      </c>
      <c r="G134" s="55">
        <v>2.1</v>
      </c>
      <c r="H134" s="44"/>
      <c r="I134" s="56">
        <v>0</v>
      </c>
      <c r="J134" s="57">
        <v>64.56</v>
      </c>
      <c r="K134" s="58"/>
      <c r="L134" s="58"/>
      <c r="M134" s="57">
        <f t="shared" si="46"/>
        <v>0</v>
      </c>
      <c r="N134" s="58"/>
      <c r="O134" s="58"/>
      <c r="P134" s="57">
        <v>64.56</v>
      </c>
      <c r="Q134" s="58"/>
      <c r="R134" s="58"/>
      <c r="S134" s="57">
        <f t="shared" si="47"/>
        <v>0</v>
      </c>
      <c r="T134" s="58"/>
      <c r="U134" s="59"/>
      <c r="V134" s="9">
        <f t="shared" si="48"/>
        <v>53.8</v>
      </c>
      <c r="Y134" s="9">
        <f t="shared" si="49"/>
        <v>0</v>
      </c>
      <c r="AD134" s="5" t="s">
        <v>480</v>
      </c>
      <c r="AE134" s="5" t="s">
        <v>481</v>
      </c>
      <c r="AF134" s="5" t="s">
        <v>329</v>
      </c>
      <c r="AK134" s="32">
        <f>S134-M134</f>
        <v>0</v>
      </c>
      <c r="AL134" s="32"/>
      <c r="AM134" s="32"/>
      <c r="AN134" s="34">
        <f>IFERROR(AK134/M134,0)</f>
        <v>0</v>
      </c>
      <c r="AO134" s="32"/>
      <c r="AP134" s="32"/>
    </row>
    <row r="135" spans="1:42" ht="18" x14ac:dyDescent="0.3">
      <c r="A135" s="48" t="s">
        <v>482</v>
      </c>
      <c r="B135" s="48"/>
      <c r="C135" s="60" t="s">
        <v>326</v>
      </c>
      <c r="D135" s="50"/>
      <c r="E135" s="50"/>
      <c r="F135" s="61" t="s">
        <v>114</v>
      </c>
      <c r="G135" s="62">
        <v>2.1</v>
      </c>
      <c r="H135" s="50"/>
      <c r="I135" s="62">
        <v>13.44</v>
      </c>
      <c r="J135" s="63">
        <v>64.56</v>
      </c>
      <c r="K135" s="64"/>
      <c r="L135" s="64"/>
      <c r="M135" s="63">
        <f t="shared" si="46"/>
        <v>867.69</v>
      </c>
      <c r="N135" s="64"/>
      <c r="O135" s="64"/>
      <c r="P135" s="63">
        <v>64.56</v>
      </c>
      <c r="Q135" s="64"/>
      <c r="R135" s="64"/>
      <c r="S135" s="63">
        <f t="shared" si="47"/>
        <v>867.69</v>
      </c>
      <c r="T135" s="64"/>
      <c r="U135" s="65"/>
      <c r="V135" s="9">
        <f t="shared" si="48"/>
        <v>53.8</v>
      </c>
      <c r="Y135" s="9">
        <f t="shared" si="49"/>
        <v>723.08</v>
      </c>
      <c r="AD135" s="5" t="s">
        <v>483</v>
      </c>
      <c r="AE135" s="5" t="s">
        <v>481</v>
      </c>
      <c r="AF135" s="5" t="s">
        <v>329</v>
      </c>
      <c r="AK135" s="32">
        <f>S134-M134</f>
        <v>0</v>
      </c>
      <c r="AL135" s="32"/>
      <c r="AM135" s="32"/>
      <c r="AN135" s="34">
        <f>IFERROR(AK135/M134,0)</f>
        <v>0</v>
      </c>
      <c r="AO135" s="32"/>
      <c r="AP135" s="32"/>
    </row>
    <row r="136" spans="1:42" ht="18" x14ac:dyDescent="0.3">
      <c r="A136" s="42" t="s">
        <v>484</v>
      </c>
      <c r="B136" s="42"/>
      <c r="C136" s="53" t="s">
        <v>331</v>
      </c>
      <c r="D136" s="44"/>
      <c r="E136" s="44"/>
      <c r="F136" s="54" t="s">
        <v>114</v>
      </c>
      <c r="G136" s="55">
        <v>0.8</v>
      </c>
      <c r="H136" s="44"/>
      <c r="I136" s="56">
        <v>0</v>
      </c>
      <c r="J136" s="57">
        <v>51.64</v>
      </c>
      <c r="K136" s="58"/>
      <c r="L136" s="58"/>
      <c r="M136" s="57">
        <f t="shared" si="46"/>
        <v>0</v>
      </c>
      <c r="N136" s="58"/>
      <c r="O136" s="58"/>
      <c r="P136" s="57">
        <v>51.63</v>
      </c>
      <c r="Q136" s="58"/>
      <c r="R136" s="58"/>
      <c r="S136" s="57">
        <f t="shared" si="47"/>
        <v>0</v>
      </c>
      <c r="T136" s="58"/>
      <c r="U136" s="59"/>
      <c r="V136" s="9">
        <f t="shared" si="48"/>
        <v>43.03</v>
      </c>
      <c r="Y136" s="9">
        <f t="shared" si="49"/>
        <v>0</v>
      </c>
      <c r="AD136" s="5" t="s">
        <v>485</v>
      </c>
      <c r="AE136" s="5" t="s">
        <v>486</v>
      </c>
      <c r="AF136" s="5" t="s">
        <v>334</v>
      </c>
      <c r="AK136" s="32">
        <f>S136-M136</f>
        <v>0</v>
      </c>
      <c r="AL136" s="32"/>
      <c r="AM136" s="32"/>
      <c r="AN136" s="34">
        <f>IFERROR(AK136/M136,0)</f>
        <v>0</v>
      </c>
      <c r="AO136" s="32"/>
      <c r="AP136" s="32"/>
    </row>
    <row r="137" spans="1:42" ht="18" x14ac:dyDescent="0.3">
      <c r="A137" s="48" t="s">
        <v>487</v>
      </c>
      <c r="B137" s="48"/>
      <c r="C137" s="60" t="s">
        <v>331</v>
      </c>
      <c r="D137" s="50"/>
      <c r="E137" s="50"/>
      <c r="F137" s="61" t="s">
        <v>114</v>
      </c>
      <c r="G137" s="62">
        <v>0.8</v>
      </c>
      <c r="H137" s="50"/>
      <c r="I137" s="62">
        <v>5.12</v>
      </c>
      <c r="J137" s="63">
        <v>51.64</v>
      </c>
      <c r="K137" s="64"/>
      <c r="L137" s="64"/>
      <c r="M137" s="63">
        <f t="shared" si="46"/>
        <v>264.39999999999998</v>
      </c>
      <c r="N137" s="64"/>
      <c r="O137" s="64"/>
      <c r="P137" s="63">
        <v>51.63</v>
      </c>
      <c r="Q137" s="64"/>
      <c r="R137" s="64"/>
      <c r="S137" s="63">
        <f t="shared" si="47"/>
        <v>264.35000000000002</v>
      </c>
      <c r="T137" s="64"/>
      <c r="U137" s="65"/>
      <c r="V137" s="9">
        <f t="shared" si="48"/>
        <v>43.03</v>
      </c>
      <c r="Y137" s="9">
        <f t="shared" si="49"/>
        <v>220.29</v>
      </c>
      <c r="AD137" s="5" t="s">
        <v>488</v>
      </c>
      <c r="AE137" s="5" t="s">
        <v>486</v>
      </c>
      <c r="AF137" s="5" t="s">
        <v>334</v>
      </c>
      <c r="AK137" s="32">
        <f>S136-M136</f>
        <v>0</v>
      </c>
      <c r="AL137" s="32"/>
      <c r="AM137" s="32"/>
      <c r="AN137" s="34">
        <f>IFERROR(AK137/M136,0)</f>
        <v>0</v>
      </c>
      <c r="AO137" s="32"/>
      <c r="AP137" s="32"/>
    </row>
    <row r="138" spans="1:42" ht="216" x14ac:dyDescent="0.3">
      <c r="A138" s="13" t="s">
        <v>489</v>
      </c>
      <c r="B138" s="13" t="s">
        <v>490</v>
      </c>
      <c r="C138" s="23" t="s">
        <v>491</v>
      </c>
      <c r="D138" s="24"/>
      <c r="E138" s="24" t="s">
        <v>492</v>
      </c>
      <c r="F138" s="24" t="s">
        <v>67</v>
      </c>
      <c r="G138" s="25">
        <v>1</v>
      </c>
      <c r="H138" s="24"/>
      <c r="I138" s="25">
        <v>36.700000000000003</v>
      </c>
      <c r="J138" s="26">
        <v>1338.45</v>
      </c>
      <c r="K138" s="26">
        <v>1064</v>
      </c>
      <c r="L138" s="26">
        <f>J138+ROUND(K138, 2)</f>
        <v>2402.4499999999998</v>
      </c>
      <c r="M138" s="26">
        <v>49121.120000000003</v>
      </c>
      <c r="N138" s="26">
        <v>39048.800000000003</v>
      </c>
      <c r="O138" s="26">
        <f>M138+N138</f>
        <v>88169.920000000013</v>
      </c>
      <c r="P138" s="26">
        <v>2291.6999999999998</v>
      </c>
      <c r="Q138" s="26">
        <v>1596</v>
      </c>
      <c r="R138" s="26">
        <f>P138+ROUND(Q138, 2)</f>
        <v>3887.7</v>
      </c>
      <c r="S138" s="26">
        <v>84105.39</v>
      </c>
      <c r="T138" s="26">
        <v>58573.2</v>
      </c>
      <c r="U138" s="26">
        <f>S138+T138</f>
        <v>142678.59</v>
      </c>
      <c r="V138" s="9">
        <f>ROUND(P138 / 1.2, 2)</f>
        <v>1909.75</v>
      </c>
      <c r="W138" s="9">
        <f>ROUND(Q138 / 1.2, 2)</f>
        <v>1330</v>
      </c>
      <c r="X138" s="9">
        <f>ROUND(R138 / 1.2, 2)</f>
        <v>3239.75</v>
      </c>
      <c r="Y138" s="9">
        <f t="shared" si="49"/>
        <v>70087.83</v>
      </c>
      <c r="Z138" s="9">
        <f>ROUND(T138 / 1.2, 2)</f>
        <v>48811</v>
      </c>
      <c r="AA138" s="9">
        <f>Y138+Z138</f>
        <v>118898.83</v>
      </c>
      <c r="AD138" s="5">
        <v>378365667</v>
      </c>
      <c r="AE138" s="5">
        <v>33527161</v>
      </c>
      <c r="AG138" s="5" t="s">
        <v>493</v>
      </c>
      <c r="AH138" s="5" t="s">
        <v>494</v>
      </c>
      <c r="AI138" s="5" t="s">
        <v>174</v>
      </c>
      <c r="AK138" s="19">
        <f>S138-M138</f>
        <v>34984.269999999997</v>
      </c>
      <c r="AL138" s="19">
        <f>T138-N138</f>
        <v>19524.399999999994</v>
      </c>
      <c r="AM138" s="19">
        <f>U138-O138</f>
        <v>54508.669999999984</v>
      </c>
      <c r="AN138" s="22">
        <f>IFERROR(AK138/M138,0)</f>
        <v>0.71220424127137161</v>
      </c>
      <c r="AO138" s="22">
        <f>IFERROR(AL138/N138,0)</f>
        <v>0.49999999999999983</v>
      </c>
      <c r="AP138" s="22">
        <f>IFERROR(AM138/O138,0)</f>
        <v>0.61822297218824718</v>
      </c>
    </row>
    <row r="139" spans="1:42" ht="18" x14ac:dyDescent="0.3">
      <c r="A139" s="13" t="s">
        <v>495</v>
      </c>
      <c r="B139" s="13"/>
      <c r="C139" s="27" t="s">
        <v>496</v>
      </c>
      <c r="D139" s="24"/>
      <c r="E139" s="24"/>
      <c r="F139" s="35" t="s">
        <v>91</v>
      </c>
      <c r="G139" s="36">
        <v>5.1999999999999998E-2</v>
      </c>
      <c r="H139" s="24"/>
      <c r="I139" s="36">
        <v>1.9079999999999999</v>
      </c>
      <c r="J139" s="38">
        <v>4093.92</v>
      </c>
      <c r="K139" s="14"/>
      <c r="L139" s="14"/>
      <c r="M139" s="38">
        <f>ROUND(ROUND(J139, 2)*I139, 2)</f>
        <v>7811.2</v>
      </c>
      <c r="N139" s="14"/>
      <c r="O139" s="14"/>
      <c r="P139" s="38">
        <v>4093.92</v>
      </c>
      <c r="Q139" s="14"/>
      <c r="R139" s="14"/>
      <c r="S139" s="38">
        <f>ROUND(ROUND(P139, 2)*I139, 2)</f>
        <v>7811.2</v>
      </c>
      <c r="T139" s="14"/>
      <c r="U139" s="39"/>
      <c r="V139" s="9">
        <f>ROUND(ROUND(P139, 2)/1.2, 2)</f>
        <v>3411.6</v>
      </c>
      <c r="Y139" s="9">
        <f t="shared" si="49"/>
        <v>6509.33</v>
      </c>
      <c r="AD139" s="5" t="s">
        <v>497</v>
      </c>
      <c r="AE139" s="5" t="s">
        <v>498</v>
      </c>
      <c r="AF139" s="5" t="s">
        <v>499</v>
      </c>
      <c r="AK139" s="32">
        <f t="shared" ref="AK139:AK170" si="50">S139-M139</f>
        <v>0</v>
      </c>
      <c r="AL139" s="32"/>
      <c r="AM139" s="32"/>
      <c r="AN139" s="34">
        <f t="shared" ref="AN139:AN170" si="51">IFERROR(AK139/M139,0)</f>
        <v>0</v>
      </c>
      <c r="AO139" s="32"/>
      <c r="AP139" s="32"/>
    </row>
    <row r="140" spans="1:42" ht="18" x14ac:dyDescent="0.3">
      <c r="A140" s="13" t="s">
        <v>500</v>
      </c>
      <c r="B140" s="13"/>
      <c r="C140" s="41" t="s">
        <v>501</v>
      </c>
      <c r="D140" s="24"/>
      <c r="E140" s="24"/>
      <c r="F140" s="35" t="s">
        <v>67</v>
      </c>
      <c r="G140" s="36">
        <v>1.1200000000000001</v>
      </c>
      <c r="H140" s="24"/>
      <c r="I140" s="36">
        <v>41.103999999999999</v>
      </c>
      <c r="J140" s="38">
        <v>815.12</v>
      </c>
      <c r="K140" s="14"/>
      <c r="L140" s="14"/>
      <c r="M140" s="38">
        <f>ROUND(ROUND(J140, 2)*I140, 2)</f>
        <v>33504.69</v>
      </c>
      <c r="N140" s="14"/>
      <c r="O140" s="14"/>
      <c r="P140" s="38">
        <v>1656</v>
      </c>
      <c r="Q140" s="14"/>
      <c r="R140" s="14"/>
      <c r="S140" s="38">
        <f>ROUND(ROUND(P140, 2)*I140, 2)</f>
        <v>68068.22</v>
      </c>
      <c r="T140" s="14"/>
      <c r="U140" s="39"/>
      <c r="V140" s="9">
        <f>ROUND(ROUND(P140, 2)/1.2, 2)</f>
        <v>1380</v>
      </c>
      <c r="Y140" s="9">
        <f t="shared" si="49"/>
        <v>56723.519999999997</v>
      </c>
      <c r="AD140" s="5" t="s">
        <v>502</v>
      </c>
      <c r="AE140" s="5" t="s">
        <v>503</v>
      </c>
      <c r="AF140" s="5" t="s">
        <v>504</v>
      </c>
      <c r="AK140" s="32">
        <f t="shared" si="50"/>
        <v>34563.53</v>
      </c>
      <c r="AL140" s="32"/>
      <c r="AM140" s="32"/>
      <c r="AN140" s="34">
        <f t="shared" si="51"/>
        <v>1.031602739795533</v>
      </c>
      <c r="AO140" s="32"/>
      <c r="AP140" s="32"/>
    </row>
    <row r="141" spans="1:42" ht="18" x14ac:dyDescent="0.3">
      <c r="A141" s="13" t="s">
        <v>505</v>
      </c>
      <c r="B141" s="13"/>
      <c r="C141" s="27" t="s">
        <v>506</v>
      </c>
      <c r="D141" s="24"/>
      <c r="E141" s="24" t="s">
        <v>507</v>
      </c>
      <c r="F141" s="35" t="s">
        <v>114</v>
      </c>
      <c r="G141" s="36">
        <v>0.8</v>
      </c>
      <c r="H141" s="24"/>
      <c r="I141" s="36">
        <v>29.36</v>
      </c>
      <c r="J141" s="38">
        <v>35.11</v>
      </c>
      <c r="K141" s="14"/>
      <c r="L141" s="14"/>
      <c r="M141" s="38">
        <f>ROUND(ROUND(J141, 2)*I141, 2)</f>
        <v>1030.83</v>
      </c>
      <c r="N141" s="14"/>
      <c r="O141" s="14"/>
      <c r="P141" s="38">
        <v>54.96</v>
      </c>
      <c r="Q141" s="14"/>
      <c r="R141" s="14"/>
      <c r="S141" s="38">
        <f>ROUND(ROUND(P141, 2)*I141, 2)</f>
        <v>1613.63</v>
      </c>
      <c r="T141" s="14"/>
      <c r="U141" s="39"/>
      <c r="V141" s="9">
        <f>ROUND(ROUND(P141, 2)/1.2, 2)</f>
        <v>45.8</v>
      </c>
      <c r="Y141" s="9">
        <f t="shared" si="49"/>
        <v>1344.69</v>
      </c>
      <c r="AD141" s="5" t="s">
        <v>508</v>
      </c>
      <c r="AE141" s="5" t="s">
        <v>509</v>
      </c>
      <c r="AF141" s="5" t="s">
        <v>510</v>
      </c>
      <c r="AK141" s="32">
        <f t="shared" si="50"/>
        <v>582.80000000000018</v>
      </c>
      <c r="AL141" s="32"/>
      <c r="AM141" s="32"/>
      <c r="AN141" s="34">
        <f t="shared" si="51"/>
        <v>0.56536965358012492</v>
      </c>
      <c r="AO141" s="32"/>
      <c r="AP141" s="32"/>
    </row>
    <row r="142" spans="1:42" ht="18" x14ac:dyDescent="0.3">
      <c r="A142" s="13" t="s">
        <v>511</v>
      </c>
      <c r="B142" s="13"/>
      <c r="C142" s="27" t="s">
        <v>512</v>
      </c>
      <c r="D142" s="24"/>
      <c r="E142" s="24" t="s">
        <v>513</v>
      </c>
      <c r="F142" s="35" t="s">
        <v>114</v>
      </c>
      <c r="G142" s="36">
        <v>2.2000000000000002</v>
      </c>
      <c r="H142" s="24"/>
      <c r="I142" s="36">
        <v>80.739999999999995</v>
      </c>
      <c r="J142" s="38">
        <v>68.099999999999994</v>
      </c>
      <c r="K142" s="14"/>
      <c r="L142" s="14"/>
      <c r="M142" s="38">
        <f>ROUND(ROUND(J142, 2)*I142, 2)</f>
        <v>5498.39</v>
      </c>
      <c r="N142" s="14"/>
      <c r="O142" s="14"/>
      <c r="P142" s="38">
        <v>66.09</v>
      </c>
      <c r="Q142" s="14"/>
      <c r="R142" s="14"/>
      <c r="S142" s="38">
        <f>ROUND(ROUND(P142, 2)*I142, 2)</f>
        <v>5336.11</v>
      </c>
      <c r="T142" s="14"/>
      <c r="U142" s="39"/>
      <c r="V142" s="9">
        <f>ROUND(ROUND(P142, 2)/1.2, 2)</f>
        <v>55.08</v>
      </c>
      <c r="Y142" s="9">
        <f t="shared" si="49"/>
        <v>4446.76</v>
      </c>
      <c r="AD142" s="5" t="s">
        <v>514</v>
      </c>
      <c r="AE142" s="5" t="s">
        <v>515</v>
      </c>
      <c r="AF142" s="5" t="s">
        <v>516</v>
      </c>
      <c r="AK142" s="32">
        <f t="shared" si="50"/>
        <v>-162.28000000000065</v>
      </c>
      <c r="AL142" s="32"/>
      <c r="AM142" s="32"/>
      <c r="AN142" s="34">
        <f t="shared" si="51"/>
        <v>-2.9514094125735104E-2</v>
      </c>
      <c r="AO142" s="32"/>
      <c r="AP142" s="32"/>
    </row>
    <row r="143" spans="1:42" ht="72" x14ac:dyDescent="0.3">
      <c r="A143" s="13" t="s">
        <v>517</v>
      </c>
      <c r="B143" s="13"/>
      <c r="C143" s="41" t="s">
        <v>518</v>
      </c>
      <c r="D143" s="24"/>
      <c r="E143" s="24"/>
      <c r="F143" s="35" t="s">
        <v>108</v>
      </c>
      <c r="G143" s="36">
        <v>1</v>
      </c>
      <c r="H143" s="24"/>
      <c r="I143" s="36">
        <v>36.700000000000003</v>
      </c>
      <c r="J143" s="38">
        <v>34.770000000000003</v>
      </c>
      <c r="K143" s="14"/>
      <c r="L143" s="14"/>
      <c r="M143" s="38">
        <f>ROUND(ROUND(J143, 2)*I143, 2)</f>
        <v>1276.06</v>
      </c>
      <c r="N143" s="14"/>
      <c r="O143" s="14"/>
      <c r="P143" s="38">
        <v>34.770000000000003</v>
      </c>
      <c r="Q143" s="14"/>
      <c r="R143" s="14"/>
      <c r="S143" s="38">
        <f>ROUND(ROUND(P143, 2)*I143, 2)</f>
        <v>1276.06</v>
      </c>
      <c r="T143" s="14"/>
      <c r="U143" s="39"/>
      <c r="V143" s="9">
        <f>ROUND(ROUND(P143, 2)/1.2, 2)</f>
        <v>28.98</v>
      </c>
      <c r="Y143" s="9">
        <f t="shared" si="49"/>
        <v>1063.3800000000001</v>
      </c>
      <c r="AD143" s="5" t="s">
        <v>519</v>
      </c>
      <c r="AE143" s="5" t="s">
        <v>520</v>
      </c>
      <c r="AF143" s="5" t="s">
        <v>521</v>
      </c>
      <c r="AK143" s="32">
        <f t="shared" si="50"/>
        <v>0</v>
      </c>
      <c r="AL143" s="32"/>
      <c r="AM143" s="32"/>
      <c r="AN143" s="34">
        <f t="shared" si="51"/>
        <v>0</v>
      </c>
      <c r="AO143" s="32"/>
      <c r="AP143" s="32"/>
    </row>
    <row r="144" spans="1:42" ht="16.95" customHeight="1" x14ac:dyDescent="0.3">
      <c r="A144" s="13" t="s">
        <v>522</v>
      </c>
      <c r="B144" s="13" t="s">
        <v>523</v>
      </c>
      <c r="C144" s="453" t="s">
        <v>524</v>
      </c>
      <c r="D144" s="454"/>
      <c r="E144" s="454"/>
      <c r="F144" s="454"/>
      <c r="G144" s="454"/>
      <c r="H144" s="454"/>
      <c r="I144" s="455"/>
      <c r="J144" s="14"/>
      <c r="K144" s="14"/>
      <c r="L144" s="14"/>
      <c r="M144" s="15">
        <f>SUM(M145)</f>
        <v>62049.97</v>
      </c>
      <c r="N144" s="15">
        <f>SUM(N145)</f>
        <v>76731.59</v>
      </c>
      <c r="O144" s="15">
        <f>SUM(O145)</f>
        <v>138781.56</v>
      </c>
      <c r="P144" s="14"/>
      <c r="Q144" s="14"/>
      <c r="R144" s="14"/>
      <c r="S144" s="15">
        <f>SUM(S145)</f>
        <v>62049.97</v>
      </c>
      <c r="T144" s="15">
        <f>SUM(T145)</f>
        <v>115097.34</v>
      </c>
      <c r="U144" s="15">
        <f>SUM(U145)</f>
        <v>177147.31</v>
      </c>
      <c r="Y144" s="9">
        <f>SUM(Y145)</f>
        <v>51708.31</v>
      </c>
      <c r="Z144" s="9">
        <f>SUM(Z145)</f>
        <v>95914.46</v>
      </c>
      <c r="AA144" s="9">
        <f>SUM(AA145)</f>
        <v>147622.76999999999</v>
      </c>
      <c r="AD144" s="5">
        <v>378365668</v>
      </c>
      <c r="AE144" s="5">
        <v>33712771</v>
      </c>
      <c r="AK144" s="6">
        <f t="shared" si="50"/>
        <v>0</v>
      </c>
      <c r="AL144" s="6">
        <f t="shared" ref="AL144:AM146" si="52">T144-N144</f>
        <v>38365.75</v>
      </c>
      <c r="AM144" s="6">
        <f t="shared" si="52"/>
        <v>38365.75</v>
      </c>
      <c r="AN144" s="10">
        <f t="shared" si="51"/>
        <v>0</v>
      </c>
      <c r="AO144" s="10">
        <f t="shared" ref="AO144:AP146" si="53">IFERROR(AL144/N144,0)</f>
        <v>0.4999994135401078</v>
      </c>
      <c r="AP144" s="10">
        <f t="shared" si="53"/>
        <v>0.27644702941802929</v>
      </c>
    </row>
    <row r="145" spans="1:42" ht="16.95" customHeight="1" x14ac:dyDescent="0.3">
      <c r="A145" s="13" t="s">
        <v>525</v>
      </c>
      <c r="B145" s="13" t="s">
        <v>526</v>
      </c>
      <c r="C145" s="453" t="s">
        <v>527</v>
      </c>
      <c r="D145" s="454"/>
      <c r="E145" s="454"/>
      <c r="F145" s="454"/>
      <c r="G145" s="454"/>
      <c r="H145" s="454"/>
      <c r="I145" s="455"/>
      <c r="J145" s="14"/>
      <c r="K145" s="14"/>
      <c r="L145" s="14"/>
      <c r="M145" s="15">
        <f>SUM(M146,M153)</f>
        <v>62049.97</v>
      </c>
      <c r="N145" s="15">
        <f>SUM(N146,N153)</f>
        <v>76731.59</v>
      </c>
      <c r="O145" s="15">
        <f>SUM(O146,O153)</f>
        <v>138781.56</v>
      </c>
      <c r="P145" s="14"/>
      <c r="Q145" s="14"/>
      <c r="R145" s="14"/>
      <c r="S145" s="15">
        <f>SUM(S146,S153)</f>
        <v>62049.97</v>
      </c>
      <c r="T145" s="15">
        <f>SUM(T146,T153)</f>
        <v>115097.34</v>
      </c>
      <c r="U145" s="15">
        <f>SUM(U146,U153)</f>
        <v>177147.31</v>
      </c>
      <c r="Y145" s="9">
        <f>SUM(Y146,Y153)</f>
        <v>51708.31</v>
      </c>
      <c r="Z145" s="9">
        <f>SUM(Z146,Z153)</f>
        <v>95914.46</v>
      </c>
      <c r="AA145" s="9">
        <f>SUM(AA146,AA153)</f>
        <v>147622.76999999999</v>
      </c>
      <c r="AD145" s="5">
        <v>378365669</v>
      </c>
      <c r="AE145" s="5">
        <v>33712781</v>
      </c>
      <c r="AK145" s="6">
        <f t="shared" si="50"/>
        <v>0</v>
      </c>
      <c r="AL145" s="6">
        <f t="shared" si="52"/>
        <v>38365.75</v>
      </c>
      <c r="AM145" s="6">
        <f t="shared" si="52"/>
        <v>38365.75</v>
      </c>
      <c r="AN145" s="10">
        <f t="shared" si="51"/>
        <v>0</v>
      </c>
      <c r="AO145" s="10">
        <f t="shared" si="53"/>
        <v>0.4999994135401078</v>
      </c>
      <c r="AP145" s="10">
        <f t="shared" si="53"/>
        <v>0.27644702941802929</v>
      </c>
    </row>
    <row r="146" spans="1:42" ht="72" x14ac:dyDescent="0.3">
      <c r="A146" s="13" t="s">
        <v>528</v>
      </c>
      <c r="B146" s="13" t="s">
        <v>529</v>
      </c>
      <c r="C146" s="23" t="s">
        <v>88</v>
      </c>
      <c r="D146" s="24" t="s">
        <v>530</v>
      </c>
      <c r="E146" s="24" t="s">
        <v>531</v>
      </c>
      <c r="F146" s="24" t="s">
        <v>91</v>
      </c>
      <c r="G146" s="25">
        <v>1</v>
      </c>
      <c r="H146" s="24"/>
      <c r="I146" s="25">
        <v>9.4</v>
      </c>
      <c r="J146" s="26">
        <v>6299.23</v>
      </c>
      <c r="K146" s="26">
        <v>7790.01</v>
      </c>
      <c r="L146" s="26">
        <f>J146+ROUND(K146, 2)</f>
        <v>14089.24</v>
      </c>
      <c r="M146" s="26">
        <v>59212.76</v>
      </c>
      <c r="N146" s="26">
        <v>73226.09</v>
      </c>
      <c r="O146" s="26">
        <f>M146+N146</f>
        <v>132438.85</v>
      </c>
      <c r="P146" s="26">
        <v>6299.23</v>
      </c>
      <c r="Q146" s="26">
        <v>11685.01</v>
      </c>
      <c r="R146" s="26">
        <f>P146+ROUND(Q146, 2)</f>
        <v>17984.239999999998</v>
      </c>
      <c r="S146" s="26">
        <v>59212.76</v>
      </c>
      <c r="T146" s="26">
        <v>109839.09</v>
      </c>
      <c r="U146" s="26">
        <f>S146+T146</f>
        <v>169051.85</v>
      </c>
      <c r="V146" s="9">
        <f>ROUND(P146 / 1.2, 2)</f>
        <v>5249.36</v>
      </c>
      <c r="W146" s="9">
        <f>ROUND(Q146 / 1.2, 2)</f>
        <v>9737.51</v>
      </c>
      <c r="X146" s="9">
        <f>ROUND(R146 / 1.2, 2)</f>
        <v>14986.87</v>
      </c>
      <c r="Y146" s="9">
        <f>ROUND(S146 / 1.2, 2)</f>
        <v>49343.97</v>
      </c>
      <c r="Z146" s="9">
        <f>ROUND(T146 / 1.2, 2)</f>
        <v>91532.58</v>
      </c>
      <c r="AA146" s="9">
        <f>Y146+Z146</f>
        <v>140876.54999999999</v>
      </c>
      <c r="AD146" s="5">
        <v>378365671</v>
      </c>
      <c r="AE146" s="5">
        <v>33712788</v>
      </c>
      <c r="AG146" s="5" t="s">
        <v>92</v>
      </c>
      <c r="AH146" s="5" t="s">
        <v>532</v>
      </c>
      <c r="AI146" s="5" t="s">
        <v>533</v>
      </c>
      <c r="AK146" s="19">
        <f t="shared" si="50"/>
        <v>0</v>
      </c>
      <c r="AL146" s="19">
        <f t="shared" si="52"/>
        <v>36613</v>
      </c>
      <c r="AM146" s="19">
        <f t="shared" si="52"/>
        <v>36613</v>
      </c>
      <c r="AN146" s="22">
        <f t="shared" si="51"/>
        <v>0</v>
      </c>
      <c r="AO146" s="22">
        <f t="shared" si="53"/>
        <v>0.49999938546493472</v>
      </c>
      <c r="AP146" s="22">
        <f t="shared" si="53"/>
        <v>0.27645211356033367</v>
      </c>
    </row>
    <row r="147" spans="1:42" ht="18" x14ac:dyDescent="0.3">
      <c r="A147" s="13" t="s">
        <v>534</v>
      </c>
      <c r="B147" s="13"/>
      <c r="C147" s="27" t="s">
        <v>96</v>
      </c>
      <c r="D147" s="24"/>
      <c r="E147" s="24"/>
      <c r="F147" s="35" t="s">
        <v>91</v>
      </c>
      <c r="G147" s="36">
        <v>1.05</v>
      </c>
      <c r="H147" s="24"/>
      <c r="I147" s="37">
        <v>9.8699999999999992</v>
      </c>
      <c r="J147" s="38">
        <v>5098.92</v>
      </c>
      <c r="K147" s="14"/>
      <c r="L147" s="14"/>
      <c r="M147" s="38">
        <f t="shared" ref="M147:M152" si="54">ROUND(ROUND(J147, 2)*I147, 2)</f>
        <v>50326.34</v>
      </c>
      <c r="N147" s="14"/>
      <c r="O147" s="14"/>
      <c r="P147" s="38">
        <v>5098.92</v>
      </c>
      <c r="Q147" s="14"/>
      <c r="R147" s="14"/>
      <c r="S147" s="38">
        <f t="shared" ref="S147:S152" si="55">ROUND(ROUND(P147, 2)*I147, 2)</f>
        <v>50326.34</v>
      </c>
      <c r="T147" s="14"/>
      <c r="U147" s="39"/>
      <c r="V147" s="9">
        <f t="shared" ref="V147:V152" si="56">ROUND(ROUND(P147, 2)/1.2, 2)</f>
        <v>4249.1000000000004</v>
      </c>
      <c r="Y147" s="9">
        <f t="shared" ref="Y147:Y159" si="57">ROUND(S147 / 1.2, 2)</f>
        <v>41938.620000000003</v>
      </c>
      <c r="AD147" s="5" t="s">
        <v>535</v>
      </c>
      <c r="AE147" s="5" t="s">
        <v>536</v>
      </c>
      <c r="AF147" s="5" t="s">
        <v>99</v>
      </c>
      <c r="AK147" s="32">
        <f t="shared" si="50"/>
        <v>0</v>
      </c>
      <c r="AL147" s="32"/>
      <c r="AM147" s="32"/>
      <c r="AN147" s="34">
        <f t="shared" si="51"/>
        <v>0</v>
      </c>
      <c r="AO147" s="32"/>
      <c r="AP147" s="32"/>
    </row>
    <row r="148" spans="1:42" ht="18" x14ac:dyDescent="0.3">
      <c r="A148" s="13" t="s">
        <v>537</v>
      </c>
      <c r="B148" s="13"/>
      <c r="C148" s="27" t="s">
        <v>101</v>
      </c>
      <c r="D148" s="24"/>
      <c r="E148" s="24"/>
      <c r="F148" s="35" t="s">
        <v>102</v>
      </c>
      <c r="G148" s="36">
        <v>25</v>
      </c>
      <c r="H148" s="24"/>
      <c r="I148" s="36">
        <v>235</v>
      </c>
      <c r="J148" s="38">
        <v>6.8</v>
      </c>
      <c r="K148" s="14"/>
      <c r="L148" s="14"/>
      <c r="M148" s="38">
        <f t="shared" si="54"/>
        <v>1598</v>
      </c>
      <c r="N148" s="14"/>
      <c r="O148" s="14"/>
      <c r="P148" s="38">
        <v>6.8</v>
      </c>
      <c r="Q148" s="14"/>
      <c r="R148" s="14"/>
      <c r="S148" s="38">
        <f t="shared" si="55"/>
        <v>1598</v>
      </c>
      <c r="T148" s="14"/>
      <c r="U148" s="39"/>
      <c r="V148" s="9">
        <f t="shared" si="56"/>
        <v>5.67</v>
      </c>
      <c r="Y148" s="9">
        <f t="shared" si="57"/>
        <v>1331.67</v>
      </c>
      <c r="AD148" s="5" t="s">
        <v>538</v>
      </c>
      <c r="AE148" s="5" t="s">
        <v>539</v>
      </c>
      <c r="AF148" s="5" t="s">
        <v>105</v>
      </c>
      <c r="AK148" s="32">
        <f t="shared" si="50"/>
        <v>0</v>
      </c>
      <c r="AL148" s="32"/>
      <c r="AM148" s="32"/>
      <c r="AN148" s="34">
        <f t="shared" si="51"/>
        <v>0</v>
      </c>
      <c r="AO148" s="32"/>
      <c r="AP148" s="32"/>
    </row>
    <row r="149" spans="1:42" ht="36" x14ac:dyDescent="0.3">
      <c r="A149" s="13" t="s">
        <v>540</v>
      </c>
      <c r="B149" s="13"/>
      <c r="C149" s="41" t="s">
        <v>107</v>
      </c>
      <c r="D149" s="24"/>
      <c r="E149" s="24"/>
      <c r="F149" s="35" t="s">
        <v>108</v>
      </c>
      <c r="G149" s="36">
        <v>1</v>
      </c>
      <c r="H149" s="24"/>
      <c r="I149" s="36">
        <v>9.4</v>
      </c>
      <c r="J149" s="38">
        <v>332.24</v>
      </c>
      <c r="K149" s="14"/>
      <c r="L149" s="14"/>
      <c r="M149" s="38">
        <f t="shared" si="54"/>
        <v>3123.06</v>
      </c>
      <c r="N149" s="14"/>
      <c r="O149" s="14"/>
      <c r="P149" s="38">
        <v>332.24</v>
      </c>
      <c r="Q149" s="14"/>
      <c r="R149" s="14"/>
      <c r="S149" s="38">
        <f t="shared" si="55"/>
        <v>3123.06</v>
      </c>
      <c r="T149" s="14"/>
      <c r="U149" s="39"/>
      <c r="V149" s="9">
        <f t="shared" si="56"/>
        <v>276.87</v>
      </c>
      <c r="Y149" s="9">
        <f t="shared" si="57"/>
        <v>2602.5500000000002</v>
      </c>
      <c r="AD149" s="5" t="s">
        <v>541</v>
      </c>
      <c r="AE149" s="5" t="s">
        <v>542</v>
      </c>
      <c r="AF149" s="5" t="s">
        <v>111</v>
      </c>
      <c r="AK149" s="32">
        <f t="shared" si="50"/>
        <v>0</v>
      </c>
      <c r="AL149" s="32"/>
      <c r="AM149" s="32"/>
      <c r="AN149" s="34">
        <f t="shared" si="51"/>
        <v>0</v>
      </c>
      <c r="AO149" s="32"/>
      <c r="AP149" s="32"/>
    </row>
    <row r="150" spans="1:42" ht="36" x14ac:dyDescent="0.3">
      <c r="A150" s="13" t="s">
        <v>543</v>
      </c>
      <c r="B150" s="13"/>
      <c r="C150" s="41" t="s">
        <v>113</v>
      </c>
      <c r="D150" s="24"/>
      <c r="E150" s="24"/>
      <c r="F150" s="35" t="s">
        <v>114</v>
      </c>
      <c r="G150" s="36">
        <v>2.2000000000000002</v>
      </c>
      <c r="H150" s="24"/>
      <c r="I150" s="36">
        <v>20.68</v>
      </c>
      <c r="J150" s="38">
        <v>85.4</v>
      </c>
      <c r="K150" s="14"/>
      <c r="L150" s="14"/>
      <c r="M150" s="38">
        <f t="shared" si="54"/>
        <v>1766.07</v>
      </c>
      <c r="N150" s="14"/>
      <c r="O150" s="14"/>
      <c r="P150" s="38">
        <v>85.4</v>
      </c>
      <c r="Q150" s="14"/>
      <c r="R150" s="14"/>
      <c r="S150" s="38">
        <f t="shared" si="55"/>
        <v>1766.07</v>
      </c>
      <c r="T150" s="14"/>
      <c r="U150" s="39"/>
      <c r="V150" s="9">
        <f t="shared" si="56"/>
        <v>71.17</v>
      </c>
      <c r="Y150" s="9">
        <f t="shared" si="57"/>
        <v>1471.73</v>
      </c>
      <c r="AD150" s="5" t="s">
        <v>544</v>
      </c>
      <c r="AE150" s="5" t="s">
        <v>545</v>
      </c>
      <c r="AF150" s="5" t="s">
        <v>117</v>
      </c>
      <c r="AK150" s="32">
        <f t="shared" si="50"/>
        <v>0</v>
      </c>
      <c r="AL150" s="32"/>
      <c r="AM150" s="32"/>
      <c r="AN150" s="34">
        <f t="shared" si="51"/>
        <v>0</v>
      </c>
      <c r="AO150" s="32"/>
      <c r="AP150" s="32"/>
    </row>
    <row r="151" spans="1:42" ht="18" x14ac:dyDescent="0.3">
      <c r="A151" s="13" t="s">
        <v>546</v>
      </c>
      <c r="B151" s="13"/>
      <c r="C151" s="41" t="s">
        <v>119</v>
      </c>
      <c r="D151" s="24"/>
      <c r="E151" s="24"/>
      <c r="F151" s="35" t="s">
        <v>102</v>
      </c>
      <c r="G151" s="36">
        <v>12</v>
      </c>
      <c r="H151" s="24"/>
      <c r="I151" s="36">
        <v>112.8</v>
      </c>
      <c r="J151" s="38">
        <v>6.38</v>
      </c>
      <c r="K151" s="14"/>
      <c r="L151" s="14"/>
      <c r="M151" s="38">
        <f t="shared" si="54"/>
        <v>719.66</v>
      </c>
      <c r="N151" s="14"/>
      <c r="O151" s="14"/>
      <c r="P151" s="38">
        <v>6.38</v>
      </c>
      <c r="Q151" s="14"/>
      <c r="R151" s="14"/>
      <c r="S151" s="38">
        <f t="shared" si="55"/>
        <v>719.66</v>
      </c>
      <c r="T151" s="14"/>
      <c r="U151" s="39"/>
      <c r="V151" s="9">
        <f t="shared" si="56"/>
        <v>5.32</v>
      </c>
      <c r="Y151" s="9">
        <f t="shared" si="57"/>
        <v>599.72</v>
      </c>
      <c r="AD151" s="5" t="s">
        <v>547</v>
      </c>
      <c r="AE151" s="5" t="s">
        <v>548</v>
      </c>
      <c r="AF151" s="5" t="s">
        <v>122</v>
      </c>
      <c r="AK151" s="32">
        <f t="shared" si="50"/>
        <v>0</v>
      </c>
      <c r="AL151" s="32"/>
      <c r="AM151" s="32"/>
      <c r="AN151" s="34">
        <f t="shared" si="51"/>
        <v>0</v>
      </c>
      <c r="AO151" s="32"/>
      <c r="AP151" s="32"/>
    </row>
    <row r="152" spans="1:42" ht="36" x14ac:dyDescent="0.3">
      <c r="A152" s="13" t="s">
        <v>549</v>
      </c>
      <c r="B152" s="13"/>
      <c r="C152" s="41" t="s">
        <v>124</v>
      </c>
      <c r="D152" s="24"/>
      <c r="E152" s="24"/>
      <c r="F152" s="35" t="s">
        <v>108</v>
      </c>
      <c r="G152" s="36">
        <v>1</v>
      </c>
      <c r="H152" s="24"/>
      <c r="I152" s="36">
        <v>9.4</v>
      </c>
      <c r="J152" s="38">
        <v>178.68</v>
      </c>
      <c r="K152" s="14"/>
      <c r="L152" s="14"/>
      <c r="M152" s="38">
        <f t="shared" si="54"/>
        <v>1679.59</v>
      </c>
      <c r="N152" s="14"/>
      <c r="O152" s="14"/>
      <c r="P152" s="38">
        <v>178.68</v>
      </c>
      <c r="Q152" s="14"/>
      <c r="R152" s="14"/>
      <c r="S152" s="38">
        <f t="shared" si="55"/>
        <v>1679.59</v>
      </c>
      <c r="T152" s="14"/>
      <c r="U152" s="39"/>
      <c r="V152" s="9">
        <f t="shared" si="56"/>
        <v>148.9</v>
      </c>
      <c r="Y152" s="9">
        <f t="shared" si="57"/>
        <v>1399.66</v>
      </c>
      <c r="AD152" s="5" t="s">
        <v>550</v>
      </c>
      <c r="AE152" s="5" t="s">
        <v>551</v>
      </c>
      <c r="AF152" s="5" t="s">
        <v>127</v>
      </c>
      <c r="AK152" s="32">
        <f t="shared" si="50"/>
        <v>0</v>
      </c>
      <c r="AL152" s="32"/>
      <c r="AM152" s="32"/>
      <c r="AN152" s="34">
        <f t="shared" si="51"/>
        <v>0</v>
      </c>
      <c r="AO152" s="32"/>
      <c r="AP152" s="32"/>
    </row>
    <row r="153" spans="1:42" ht="72" x14ac:dyDescent="0.3">
      <c r="A153" s="13" t="s">
        <v>552</v>
      </c>
      <c r="B153" s="13" t="s">
        <v>529</v>
      </c>
      <c r="C153" s="23" t="s">
        <v>88</v>
      </c>
      <c r="D153" s="24" t="s">
        <v>530</v>
      </c>
      <c r="E153" s="24" t="s">
        <v>553</v>
      </c>
      <c r="F153" s="24" t="s">
        <v>91</v>
      </c>
      <c r="G153" s="25">
        <v>1</v>
      </c>
      <c r="H153" s="24"/>
      <c r="I153" s="25">
        <v>0.45</v>
      </c>
      <c r="J153" s="26">
        <v>6304.91</v>
      </c>
      <c r="K153" s="26">
        <v>7790.01</v>
      </c>
      <c r="L153" s="26">
        <f>J153+ROUND(K153, 2)</f>
        <v>14094.92</v>
      </c>
      <c r="M153" s="26">
        <v>2837.21</v>
      </c>
      <c r="N153" s="26">
        <v>3505.5</v>
      </c>
      <c r="O153" s="26">
        <f>M153+N153</f>
        <v>6342.71</v>
      </c>
      <c r="P153" s="26">
        <v>6304.91</v>
      </c>
      <c r="Q153" s="26">
        <v>11685.01</v>
      </c>
      <c r="R153" s="26">
        <f>P153+ROUND(Q153, 2)</f>
        <v>17989.919999999998</v>
      </c>
      <c r="S153" s="26">
        <v>2837.21</v>
      </c>
      <c r="T153" s="26">
        <v>5258.25</v>
      </c>
      <c r="U153" s="26">
        <f>S153+T153</f>
        <v>8095.46</v>
      </c>
      <c r="V153" s="9">
        <f>ROUND(P153 / 1.2, 2)</f>
        <v>5254.09</v>
      </c>
      <c r="W153" s="9">
        <f>ROUND(Q153 / 1.2, 2)</f>
        <v>9737.51</v>
      </c>
      <c r="X153" s="9">
        <f>ROUND(R153 / 1.2, 2)</f>
        <v>14991.6</v>
      </c>
      <c r="Y153" s="9">
        <f t="shared" si="57"/>
        <v>2364.34</v>
      </c>
      <c r="Z153" s="9">
        <f>ROUND(T153 / 1.2, 2)</f>
        <v>4381.88</v>
      </c>
      <c r="AA153" s="9">
        <f>Y153+Z153</f>
        <v>6746.22</v>
      </c>
      <c r="AD153" s="5">
        <v>378365793</v>
      </c>
      <c r="AE153" s="5">
        <v>33715604</v>
      </c>
      <c r="AG153" s="5" t="s">
        <v>92</v>
      </c>
      <c r="AH153" s="5" t="s">
        <v>532</v>
      </c>
      <c r="AI153" s="5" t="s">
        <v>533</v>
      </c>
      <c r="AK153" s="19">
        <f t="shared" si="50"/>
        <v>0</v>
      </c>
      <c r="AL153" s="19">
        <f>T153-N153</f>
        <v>1752.75</v>
      </c>
      <c r="AM153" s="19">
        <f>U153-O153</f>
        <v>1752.75</v>
      </c>
      <c r="AN153" s="22">
        <f t="shared" si="51"/>
        <v>0</v>
      </c>
      <c r="AO153" s="22">
        <f>IFERROR(AL153/N153,0)</f>
        <v>0.5</v>
      </c>
      <c r="AP153" s="22">
        <f>IFERROR(AM153/O153,0)</f>
        <v>0.27634087006973362</v>
      </c>
    </row>
    <row r="154" spans="1:42" ht="36" x14ac:dyDescent="0.3">
      <c r="A154" s="13" t="s">
        <v>554</v>
      </c>
      <c r="B154" s="13"/>
      <c r="C154" s="41" t="s">
        <v>124</v>
      </c>
      <c r="D154" s="24"/>
      <c r="E154" s="24"/>
      <c r="F154" s="35" t="s">
        <v>108</v>
      </c>
      <c r="G154" s="36">
        <v>1</v>
      </c>
      <c r="H154" s="24"/>
      <c r="I154" s="36">
        <v>0.45</v>
      </c>
      <c r="J154" s="38">
        <v>178.68</v>
      </c>
      <c r="K154" s="14"/>
      <c r="L154" s="14"/>
      <c r="M154" s="38">
        <f t="shared" ref="M154:M159" si="58">ROUND(ROUND(J154, 2)*I154, 2)</f>
        <v>80.41</v>
      </c>
      <c r="N154" s="14"/>
      <c r="O154" s="14"/>
      <c r="P154" s="38">
        <v>178.68</v>
      </c>
      <c r="Q154" s="14"/>
      <c r="R154" s="14"/>
      <c r="S154" s="38">
        <f t="shared" ref="S154:S159" si="59">ROUND(ROUND(P154, 2)*I154, 2)</f>
        <v>80.41</v>
      </c>
      <c r="T154" s="14"/>
      <c r="U154" s="39"/>
      <c r="V154" s="9">
        <f t="shared" ref="V154:V159" si="60">ROUND(ROUND(P154, 2)/1.2, 2)</f>
        <v>148.9</v>
      </c>
      <c r="Y154" s="9">
        <f t="shared" si="57"/>
        <v>67.010000000000005</v>
      </c>
      <c r="AD154" s="5" t="s">
        <v>555</v>
      </c>
      <c r="AE154" s="5" t="s">
        <v>556</v>
      </c>
      <c r="AF154" s="5" t="s">
        <v>127</v>
      </c>
      <c r="AK154" s="32">
        <f t="shared" si="50"/>
        <v>0</v>
      </c>
      <c r="AL154" s="32"/>
      <c r="AM154" s="32"/>
      <c r="AN154" s="34">
        <f t="shared" si="51"/>
        <v>0</v>
      </c>
      <c r="AO154" s="32"/>
      <c r="AP154" s="32"/>
    </row>
    <row r="155" spans="1:42" ht="18" x14ac:dyDescent="0.3">
      <c r="A155" s="13" t="s">
        <v>557</v>
      </c>
      <c r="B155" s="13"/>
      <c r="C155" s="41" t="s">
        <v>119</v>
      </c>
      <c r="D155" s="24"/>
      <c r="E155" s="24"/>
      <c r="F155" s="35" t="s">
        <v>102</v>
      </c>
      <c r="G155" s="36">
        <v>12</v>
      </c>
      <c r="H155" s="24"/>
      <c r="I155" s="36">
        <v>5.4</v>
      </c>
      <c r="J155" s="38">
        <v>6.38</v>
      </c>
      <c r="K155" s="14"/>
      <c r="L155" s="14"/>
      <c r="M155" s="38">
        <f t="shared" si="58"/>
        <v>34.450000000000003</v>
      </c>
      <c r="N155" s="14"/>
      <c r="O155" s="14"/>
      <c r="P155" s="38">
        <v>6.38</v>
      </c>
      <c r="Q155" s="14"/>
      <c r="R155" s="14"/>
      <c r="S155" s="38">
        <f t="shared" si="59"/>
        <v>34.450000000000003</v>
      </c>
      <c r="T155" s="14"/>
      <c r="U155" s="39"/>
      <c r="V155" s="9">
        <f t="shared" si="60"/>
        <v>5.32</v>
      </c>
      <c r="Y155" s="9">
        <f t="shared" si="57"/>
        <v>28.71</v>
      </c>
      <c r="AD155" s="5" t="s">
        <v>558</v>
      </c>
      <c r="AE155" s="5" t="s">
        <v>559</v>
      </c>
      <c r="AF155" s="5" t="s">
        <v>122</v>
      </c>
      <c r="AK155" s="32">
        <f t="shared" si="50"/>
        <v>0</v>
      </c>
      <c r="AL155" s="32"/>
      <c r="AM155" s="32"/>
      <c r="AN155" s="34">
        <f t="shared" si="51"/>
        <v>0</v>
      </c>
      <c r="AO155" s="32"/>
      <c r="AP155" s="32"/>
    </row>
    <row r="156" spans="1:42" ht="36" x14ac:dyDescent="0.3">
      <c r="A156" s="13" t="s">
        <v>560</v>
      </c>
      <c r="B156" s="13"/>
      <c r="C156" s="41" t="s">
        <v>113</v>
      </c>
      <c r="D156" s="24"/>
      <c r="E156" s="24"/>
      <c r="F156" s="35" t="s">
        <v>114</v>
      </c>
      <c r="G156" s="36">
        <v>2.2000000000000002</v>
      </c>
      <c r="H156" s="24"/>
      <c r="I156" s="36">
        <v>0.99</v>
      </c>
      <c r="J156" s="38">
        <v>85.4</v>
      </c>
      <c r="K156" s="14"/>
      <c r="L156" s="14"/>
      <c r="M156" s="38">
        <f t="shared" si="58"/>
        <v>84.55</v>
      </c>
      <c r="N156" s="14"/>
      <c r="O156" s="14"/>
      <c r="P156" s="38">
        <v>85.4</v>
      </c>
      <c r="Q156" s="14"/>
      <c r="R156" s="14"/>
      <c r="S156" s="38">
        <f t="shared" si="59"/>
        <v>84.55</v>
      </c>
      <c r="T156" s="14"/>
      <c r="U156" s="39"/>
      <c r="V156" s="9">
        <f t="shared" si="60"/>
        <v>71.17</v>
      </c>
      <c r="Y156" s="9">
        <f t="shared" si="57"/>
        <v>70.459999999999994</v>
      </c>
      <c r="AD156" s="5" t="s">
        <v>561</v>
      </c>
      <c r="AE156" s="5" t="s">
        <v>562</v>
      </c>
      <c r="AF156" s="5" t="s">
        <v>117</v>
      </c>
      <c r="AK156" s="32">
        <f t="shared" si="50"/>
        <v>0</v>
      </c>
      <c r="AL156" s="32"/>
      <c r="AM156" s="32"/>
      <c r="AN156" s="34">
        <f t="shared" si="51"/>
        <v>0</v>
      </c>
      <c r="AO156" s="32"/>
      <c r="AP156" s="32"/>
    </row>
    <row r="157" spans="1:42" ht="36" x14ac:dyDescent="0.3">
      <c r="A157" s="13" t="s">
        <v>563</v>
      </c>
      <c r="B157" s="13"/>
      <c r="C157" s="41" t="s">
        <v>107</v>
      </c>
      <c r="D157" s="24"/>
      <c r="E157" s="24"/>
      <c r="F157" s="35" t="s">
        <v>108</v>
      </c>
      <c r="G157" s="36">
        <v>1</v>
      </c>
      <c r="H157" s="24"/>
      <c r="I157" s="36">
        <v>0.45</v>
      </c>
      <c r="J157" s="38">
        <v>332.24</v>
      </c>
      <c r="K157" s="14"/>
      <c r="L157" s="14"/>
      <c r="M157" s="38">
        <f t="shared" si="58"/>
        <v>149.51</v>
      </c>
      <c r="N157" s="14"/>
      <c r="O157" s="14"/>
      <c r="P157" s="38">
        <v>332.24</v>
      </c>
      <c r="Q157" s="14"/>
      <c r="R157" s="14"/>
      <c r="S157" s="38">
        <f t="shared" si="59"/>
        <v>149.51</v>
      </c>
      <c r="T157" s="14"/>
      <c r="U157" s="39"/>
      <c r="V157" s="9">
        <f t="shared" si="60"/>
        <v>276.87</v>
      </c>
      <c r="Y157" s="9">
        <f t="shared" si="57"/>
        <v>124.59</v>
      </c>
      <c r="AD157" s="5" t="s">
        <v>564</v>
      </c>
      <c r="AE157" s="5" t="s">
        <v>565</v>
      </c>
      <c r="AF157" s="5" t="s">
        <v>111</v>
      </c>
      <c r="AK157" s="32">
        <f t="shared" si="50"/>
        <v>0</v>
      </c>
      <c r="AL157" s="32"/>
      <c r="AM157" s="32"/>
      <c r="AN157" s="34">
        <f t="shared" si="51"/>
        <v>0</v>
      </c>
      <c r="AO157" s="32"/>
      <c r="AP157" s="32"/>
    </row>
    <row r="158" spans="1:42" ht="18" x14ac:dyDescent="0.3">
      <c r="A158" s="13" t="s">
        <v>566</v>
      </c>
      <c r="B158" s="13"/>
      <c r="C158" s="27" t="s">
        <v>101</v>
      </c>
      <c r="D158" s="24"/>
      <c r="E158" s="24"/>
      <c r="F158" s="35" t="s">
        <v>102</v>
      </c>
      <c r="G158" s="36">
        <v>25</v>
      </c>
      <c r="H158" s="24"/>
      <c r="I158" s="36">
        <v>11.25</v>
      </c>
      <c r="J158" s="38">
        <v>6.8</v>
      </c>
      <c r="K158" s="14"/>
      <c r="L158" s="14"/>
      <c r="M158" s="38">
        <f t="shared" si="58"/>
        <v>76.5</v>
      </c>
      <c r="N158" s="14"/>
      <c r="O158" s="14"/>
      <c r="P158" s="38">
        <v>6.8</v>
      </c>
      <c r="Q158" s="14"/>
      <c r="R158" s="14"/>
      <c r="S158" s="38">
        <f t="shared" si="59"/>
        <v>76.5</v>
      </c>
      <c r="T158" s="14"/>
      <c r="U158" s="39"/>
      <c r="V158" s="9">
        <f t="shared" si="60"/>
        <v>5.67</v>
      </c>
      <c r="Y158" s="9">
        <f t="shared" si="57"/>
        <v>63.75</v>
      </c>
      <c r="AD158" s="5" t="s">
        <v>567</v>
      </c>
      <c r="AE158" s="5" t="s">
        <v>568</v>
      </c>
      <c r="AF158" s="5" t="s">
        <v>105</v>
      </c>
      <c r="AK158" s="32">
        <f t="shared" si="50"/>
        <v>0</v>
      </c>
      <c r="AL158" s="32"/>
      <c r="AM158" s="32"/>
      <c r="AN158" s="34">
        <f t="shared" si="51"/>
        <v>0</v>
      </c>
      <c r="AO158" s="32"/>
      <c r="AP158" s="32"/>
    </row>
    <row r="159" spans="1:42" ht="18" x14ac:dyDescent="0.3">
      <c r="A159" s="13" t="s">
        <v>569</v>
      </c>
      <c r="B159" s="13"/>
      <c r="C159" s="27" t="s">
        <v>96</v>
      </c>
      <c r="D159" s="24"/>
      <c r="E159" s="24"/>
      <c r="F159" s="35" t="s">
        <v>91</v>
      </c>
      <c r="G159" s="36">
        <v>1.05</v>
      </c>
      <c r="H159" s="24"/>
      <c r="I159" s="37">
        <v>0.47299999999999998</v>
      </c>
      <c r="J159" s="38">
        <v>5098.92</v>
      </c>
      <c r="K159" s="14"/>
      <c r="L159" s="14"/>
      <c r="M159" s="38">
        <f t="shared" si="58"/>
        <v>2411.79</v>
      </c>
      <c r="N159" s="14"/>
      <c r="O159" s="14"/>
      <c r="P159" s="38">
        <v>5098.92</v>
      </c>
      <c r="Q159" s="14"/>
      <c r="R159" s="14"/>
      <c r="S159" s="38">
        <f t="shared" si="59"/>
        <v>2411.79</v>
      </c>
      <c r="T159" s="14"/>
      <c r="U159" s="39"/>
      <c r="V159" s="9">
        <f t="shared" si="60"/>
        <v>4249.1000000000004</v>
      </c>
      <c r="Y159" s="9">
        <f t="shared" si="57"/>
        <v>2009.83</v>
      </c>
      <c r="AD159" s="5" t="s">
        <v>570</v>
      </c>
      <c r="AE159" s="5" t="s">
        <v>571</v>
      </c>
      <c r="AF159" s="5" t="s">
        <v>99</v>
      </c>
      <c r="AK159" s="32">
        <f t="shared" si="50"/>
        <v>0</v>
      </c>
      <c r="AL159" s="32"/>
      <c r="AM159" s="32"/>
      <c r="AN159" s="34">
        <f t="shared" si="51"/>
        <v>0</v>
      </c>
      <c r="AO159" s="32"/>
      <c r="AP159" s="32"/>
    </row>
    <row r="160" spans="1:42" ht="16.95" customHeight="1" x14ac:dyDescent="0.3">
      <c r="A160" s="12" t="s">
        <v>572</v>
      </c>
      <c r="B160" s="12" t="s">
        <v>573</v>
      </c>
      <c r="C160" s="456" t="s">
        <v>574</v>
      </c>
      <c r="D160" s="457"/>
      <c r="E160" s="457"/>
      <c r="F160" s="457"/>
      <c r="G160" s="457"/>
      <c r="H160" s="457"/>
      <c r="I160" s="458"/>
      <c r="M160" s="6">
        <f t="shared" ref="M160:O161" si="61">SUM(M161)</f>
        <v>27661458.669999998</v>
      </c>
      <c r="N160" s="6">
        <f t="shared" si="61"/>
        <v>60422750.369999997</v>
      </c>
      <c r="O160" s="6">
        <f t="shared" si="61"/>
        <v>88084209.040000007</v>
      </c>
      <c r="S160" s="6">
        <f t="shared" ref="S160:U161" si="62">SUM(S161)</f>
        <v>34541067.040000007</v>
      </c>
      <c r="T160" s="6">
        <f t="shared" si="62"/>
        <v>90554690.900000021</v>
      </c>
      <c r="U160" s="6">
        <f t="shared" si="62"/>
        <v>125095757.94</v>
      </c>
      <c r="Y160" s="9">
        <f t="shared" ref="Y160:AA161" si="63">SUM(Y161)</f>
        <v>28784222.669999994</v>
      </c>
      <c r="Z160" s="9">
        <f t="shared" si="63"/>
        <v>75462242.560000002</v>
      </c>
      <c r="AA160" s="9">
        <f t="shared" si="63"/>
        <v>104246465.23</v>
      </c>
      <c r="AD160" s="5">
        <v>378365672</v>
      </c>
      <c r="AE160" s="5">
        <v>27245637</v>
      </c>
      <c r="AK160" s="6">
        <f t="shared" si="50"/>
        <v>6879608.3700000085</v>
      </c>
      <c r="AL160" s="6">
        <f t="shared" ref="AL160:AM167" si="64">T160-N160</f>
        <v>30131940.530000024</v>
      </c>
      <c r="AM160" s="6">
        <f t="shared" si="64"/>
        <v>37011548.899999991</v>
      </c>
      <c r="AN160" s="10">
        <f t="shared" si="51"/>
        <v>0.24870736037724683</v>
      </c>
      <c r="AO160" s="10">
        <f t="shared" ref="AO160:AP167" si="65">IFERROR(AL160/N160,0)</f>
        <v>0.49868535188296537</v>
      </c>
      <c r="AP160" s="10">
        <f t="shared" si="65"/>
        <v>0.42018370038598679</v>
      </c>
    </row>
    <row r="161" spans="1:42" ht="16.95" customHeight="1" x14ac:dyDescent="0.3">
      <c r="A161" s="12" t="s">
        <v>575</v>
      </c>
      <c r="B161" s="12" t="s">
        <v>576</v>
      </c>
      <c r="C161" s="456" t="s">
        <v>577</v>
      </c>
      <c r="D161" s="457"/>
      <c r="E161" s="457"/>
      <c r="F161" s="457"/>
      <c r="G161" s="457"/>
      <c r="H161" s="457"/>
      <c r="I161" s="458"/>
      <c r="M161" s="6">
        <f t="shared" si="61"/>
        <v>27661458.669999998</v>
      </c>
      <c r="N161" s="6">
        <f t="shared" si="61"/>
        <v>60422750.369999997</v>
      </c>
      <c r="O161" s="6">
        <f t="shared" si="61"/>
        <v>88084209.040000007</v>
      </c>
      <c r="S161" s="6">
        <f t="shared" si="62"/>
        <v>34541067.040000007</v>
      </c>
      <c r="T161" s="6">
        <f t="shared" si="62"/>
        <v>90554690.900000021</v>
      </c>
      <c r="U161" s="6">
        <f t="shared" si="62"/>
        <v>125095757.94</v>
      </c>
      <c r="Y161" s="9">
        <f t="shared" si="63"/>
        <v>28784222.669999994</v>
      </c>
      <c r="Z161" s="9">
        <f t="shared" si="63"/>
        <v>75462242.560000002</v>
      </c>
      <c r="AA161" s="9">
        <f t="shared" si="63"/>
        <v>104246465.23</v>
      </c>
      <c r="AD161" s="5">
        <v>378365673</v>
      </c>
      <c r="AE161" s="5">
        <v>27245644</v>
      </c>
      <c r="AK161" s="6">
        <f t="shared" si="50"/>
        <v>6879608.3700000085</v>
      </c>
      <c r="AL161" s="6">
        <f t="shared" si="64"/>
        <v>30131940.530000024</v>
      </c>
      <c r="AM161" s="6">
        <f t="shared" si="64"/>
        <v>37011548.899999991</v>
      </c>
      <c r="AN161" s="10">
        <f t="shared" si="51"/>
        <v>0.24870736037724683</v>
      </c>
      <c r="AO161" s="10">
        <f t="shared" si="65"/>
        <v>0.49868535188296537</v>
      </c>
      <c r="AP161" s="10">
        <f t="shared" si="65"/>
        <v>0.42018370038598679</v>
      </c>
    </row>
    <row r="162" spans="1:42" ht="16.95" customHeight="1" x14ac:dyDescent="0.3">
      <c r="A162" s="12" t="s">
        <v>578</v>
      </c>
      <c r="B162" s="12" t="s">
        <v>579</v>
      </c>
      <c r="C162" s="456" t="s">
        <v>580</v>
      </c>
      <c r="D162" s="457"/>
      <c r="E162" s="457"/>
      <c r="F162" s="457"/>
      <c r="G162" s="457"/>
      <c r="H162" s="457"/>
      <c r="I162" s="458"/>
      <c r="M162" s="6">
        <f>SUM(M163,M565,M1095,M1197,M1338,M1343)</f>
        <v>27661458.669999998</v>
      </c>
      <c r="N162" s="6">
        <f>SUM(N163,N565,N1095,N1197,N1338,N1343)</f>
        <v>60422750.369999997</v>
      </c>
      <c r="O162" s="6">
        <f>SUM(O163,O565,O1095,O1197,O1338,O1343)</f>
        <v>88084209.040000007</v>
      </c>
      <c r="S162" s="6">
        <f>SUM(S163,S565,S1095,S1197,S1338,S1343)</f>
        <v>34541067.040000007</v>
      </c>
      <c r="T162" s="6">
        <f>SUM(T163,T565,T1095,T1197,T1338,T1343)</f>
        <v>90554690.900000021</v>
      </c>
      <c r="U162" s="6">
        <f>SUM(U163,U565,U1095,U1197,U1338,U1343)</f>
        <v>125095757.94</v>
      </c>
      <c r="Y162" s="9">
        <f>SUM(Y163,Y565,Y1095,Y1197,Y1338,Y1343)</f>
        <v>28784222.669999994</v>
      </c>
      <c r="Z162" s="9">
        <f>SUM(Z163,Z565,Z1095,Z1197,Z1338,Z1343)</f>
        <v>75462242.560000002</v>
      </c>
      <c r="AA162" s="9">
        <f>SUM(AA163,AA565,AA1095,AA1197,AA1338,AA1343)</f>
        <v>104246465.23</v>
      </c>
      <c r="AD162" s="5">
        <v>378365674</v>
      </c>
      <c r="AE162" s="5">
        <v>27245702</v>
      </c>
      <c r="AK162" s="6">
        <f t="shared" si="50"/>
        <v>6879608.3700000085</v>
      </c>
      <c r="AL162" s="6">
        <f t="shared" si="64"/>
        <v>30131940.530000024</v>
      </c>
      <c r="AM162" s="6">
        <f t="shared" si="64"/>
        <v>37011548.899999991</v>
      </c>
      <c r="AN162" s="10">
        <f t="shared" si="51"/>
        <v>0.24870736037724683</v>
      </c>
      <c r="AO162" s="10">
        <f t="shared" si="65"/>
        <v>0.49868535188296537</v>
      </c>
      <c r="AP162" s="10">
        <f t="shared" si="65"/>
        <v>0.42018370038598679</v>
      </c>
    </row>
    <row r="163" spans="1:42" ht="16.95" customHeight="1" x14ac:dyDescent="0.3">
      <c r="A163" s="12" t="s">
        <v>581</v>
      </c>
      <c r="B163" s="12" t="s">
        <v>582</v>
      </c>
      <c r="C163" s="456" t="s">
        <v>583</v>
      </c>
      <c r="D163" s="457"/>
      <c r="E163" s="457"/>
      <c r="F163" s="457"/>
      <c r="G163" s="457"/>
      <c r="H163" s="457"/>
      <c r="I163" s="458"/>
      <c r="M163" s="6">
        <f>SUM(M164,M206,M232,M556)</f>
        <v>13858613.680000002</v>
      </c>
      <c r="N163" s="6">
        <f>SUM(N164,N206,N232,N556)</f>
        <v>16456903.709999999</v>
      </c>
      <c r="O163" s="6">
        <f>SUM(O164,O206,O232,O556)</f>
        <v>30315517.390000004</v>
      </c>
      <c r="S163" s="6">
        <f>SUM(S164,S206,S232,S556)</f>
        <v>17634857.720000003</v>
      </c>
      <c r="T163" s="6">
        <f>SUM(T164,T206,T232,T556)</f>
        <v>24605915.41</v>
      </c>
      <c r="U163" s="6">
        <f>SUM(U164,U206,U232,U556)</f>
        <v>42240773.129999988</v>
      </c>
      <c r="Y163" s="9">
        <f>SUM(Y164,Y206,Y232,Y556)</f>
        <v>14695714.809999997</v>
      </c>
      <c r="Z163" s="9">
        <f>SUM(Z164,Z206,Z232,Z556)</f>
        <v>20504929.550000004</v>
      </c>
      <c r="AA163" s="9">
        <f>SUM(AA164,AA206,AA232,AA556)</f>
        <v>35200644.360000007</v>
      </c>
      <c r="AD163" s="5">
        <v>378365675</v>
      </c>
      <c r="AE163" s="5">
        <v>27245715</v>
      </c>
      <c r="AK163" s="6">
        <f t="shared" si="50"/>
        <v>3776244.040000001</v>
      </c>
      <c r="AL163" s="6">
        <f t="shared" si="64"/>
        <v>8149011.7000000011</v>
      </c>
      <c r="AM163" s="6">
        <f t="shared" si="64"/>
        <v>11925255.739999983</v>
      </c>
      <c r="AN163" s="10">
        <f t="shared" si="51"/>
        <v>0.27248353458684482</v>
      </c>
      <c r="AO163" s="10">
        <f t="shared" si="65"/>
        <v>0.49517283710229604</v>
      </c>
      <c r="AP163" s="10">
        <f t="shared" si="65"/>
        <v>0.39337134136901436</v>
      </c>
    </row>
    <row r="164" spans="1:42" ht="16.95" customHeight="1" x14ac:dyDescent="0.3">
      <c r="A164" s="13" t="s">
        <v>584</v>
      </c>
      <c r="B164" s="13" t="s">
        <v>585</v>
      </c>
      <c r="C164" s="453" t="s">
        <v>586</v>
      </c>
      <c r="D164" s="454"/>
      <c r="E164" s="454"/>
      <c r="F164" s="454"/>
      <c r="G164" s="454"/>
      <c r="H164" s="454"/>
      <c r="I164" s="455"/>
      <c r="J164" s="14"/>
      <c r="K164" s="14"/>
      <c r="L164" s="14"/>
      <c r="M164" s="15">
        <f>SUM(M165,M166,M167,M171,M175,M179,M183,M185,M187,M189,M194,M198,M202)</f>
        <v>1088126.8</v>
      </c>
      <c r="N164" s="15">
        <f>SUM(N165,N166,N167,N171,N175,N179,N183,N185,N187,N189,N194,N198,N202)</f>
        <v>5127607.29</v>
      </c>
      <c r="O164" s="15">
        <f>SUM(O165,O166,O167,O171,O175,O179,O183,O185,O187,O189,O194,O198,O202)</f>
        <v>6215734.0900000008</v>
      </c>
      <c r="P164" s="14"/>
      <c r="Q164" s="14"/>
      <c r="R164" s="14"/>
      <c r="S164" s="15">
        <f>SUM(S165,S166,S167,S171,S175,S179,S183,S185,S187,S189,S194,S198,S202)</f>
        <v>1117214.45</v>
      </c>
      <c r="T164" s="15">
        <f>SUM(T165,T166,T167,T171,T175,T179,T183,T185,T187,T189,T194,T198,T202)</f>
        <v>7691410.9200000009</v>
      </c>
      <c r="U164" s="15">
        <f>SUM(U165,U166,U167,U171,U175,U179,U183,U185,U187,U189,U194,U198,U202)</f>
        <v>8808625.370000001</v>
      </c>
      <c r="Y164" s="9">
        <f>SUM(Y165,Y166,Y167,Y171,Y175,Y179,Y183,Y185,Y187,Y189,Y194,Y198,Y202)</f>
        <v>931012.05999999994</v>
      </c>
      <c r="Z164" s="9">
        <f>SUM(Z165,Z166,Z167,Z171,Z175,Z179,Z183,Z185,Z187,Z189,Z194,Z198,Z202)</f>
        <v>6409509.1100000003</v>
      </c>
      <c r="AA164" s="9">
        <f>SUM(AA165,AA166,AA167,AA171,AA175,AA179,AA183,AA185,AA187,AA189,AA194,AA198,AA202)</f>
        <v>7340521.1700000009</v>
      </c>
      <c r="AD164" s="5">
        <v>378365676</v>
      </c>
      <c r="AE164" s="5">
        <v>29196649</v>
      </c>
      <c r="AK164" s="6">
        <f t="shared" si="50"/>
        <v>29087.649999999907</v>
      </c>
      <c r="AL164" s="6">
        <f t="shared" si="64"/>
        <v>2563803.6300000008</v>
      </c>
      <c r="AM164" s="6">
        <f t="shared" si="64"/>
        <v>2592891.2800000003</v>
      </c>
      <c r="AN164" s="10">
        <f t="shared" si="51"/>
        <v>2.6731856985785025E-2</v>
      </c>
      <c r="AO164" s="10">
        <f t="shared" si="65"/>
        <v>0.49999999707465914</v>
      </c>
      <c r="AP164" s="10">
        <f t="shared" si="65"/>
        <v>0.41714964676038768</v>
      </c>
    </row>
    <row r="165" spans="1:42" ht="90" x14ac:dyDescent="0.3">
      <c r="A165" s="13" t="s">
        <v>587</v>
      </c>
      <c r="B165" s="13" t="s">
        <v>588</v>
      </c>
      <c r="C165" s="23" t="s">
        <v>589</v>
      </c>
      <c r="D165" s="24"/>
      <c r="E165" s="24" t="s">
        <v>590</v>
      </c>
      <c r="F165" s="24" t="s">
        <v>67</v>
      </c>
      <c r="G165" s="25">
        <v>1</v>
      </c>
      <c r="H165" s="24"/>
      <c r="I165" s="25">
        <v>6118.9</v>
      </c>
      <c r="J165" s="26">
        <v>0</v>
      </c>
      <c r="K165" s="26">
        <v>270</v>
      </c>
      <c r="L165" s="26">
        <f>J165+ROUND(K165, 2)</f>
        <v>270</v>
      </c>
      <c r="M165" s="26">
        <v>0</v>
      </c>
      <c r="N165" s="26">
        <v>1652103</v>
      </c>
      <c r="O165" s="26">
        <f>M165+N165</f>
        <v>1652103</v>
      </c>
      <c r="P165" s="26">
        <v>0</v>
      </c>
      <c r="Q165" s="26">
        <v>405</v>
      </c>
      <c r="R165" s="26">
        <f>P165+ROUND(Q165, 2)</f>
        <v>405</v>
      </c>
      <c r="S165" s="26">
        <v>0</v>
      </c>
      <c r="T165" s="26">
        <v>2478154.5</v>
      </c>
      <c r="U165" s="26">
        <f>S165+T165</f>
        <v>2478154.5</v>
      </c>
      <c r="V165" s="9"/>
      <c r="W165" s="9">
        <f t="shared" ref="W165:X167" si="66">ROUND(Q165 / 1.2, 2)</f>
        <v>337.5</v>
      </c>
      <c r="X165" s="9">
        <f t="shared" si="66"/>
        <v>337.5</v>
      </c>
      <c r="Y165" s="9"/>
      <c r="Z165" s="9">
        <f>ROUND(T165 / 1.2, 2)</f>
        <v>2065128.75</v>
      </c>
      <c r="AA165" s="9">
        <f>Y165+Z165</f>
        <v>2065128.75</v>
      </c>
      <c r="AD165" s="5">
        <v>378365678</v>
      </c>
      <c r="AE165" s="5">
        <v>29196679</v>
      </c>
      <c r="AG165" s="5" t="s">
        <v>591</v>
      </c>
      <c r="AH165" s="5" t="s">
        <v>592</v>
      </c>
      <c r="AI165" s="5" t="s">
        <v>593</v>
      </c>
      <c r="AK165" s="19">
        <f t="shared" si="50"/>
        <v>0</v>
      </c>
      <c r="AL165" s="19">
        <f t="shared" si="64"/>
        <v>826051.5</v>
      </c>
      <c r="AM165" s="19">
        <f t="shared" si="64"/>
        <v>826051.5</v>
      </c>
      <c r="AN165" s="22">
        <f t="shared" si="51"/>
        <v>0</v>
      </c>
      <c r="AO165" s="22">
        <f t="shared" si="65"/>
        <v>0.5</v>
      </c>
      <c r="AP165" s="22">
        <f t="shared" si="65"/>
        <v>0.5</v>
      </c>
    </row>
    <row r="166" spans="1:42" ht="144" x14ac:dyDescent="0.3">
      <c r="A166" s="13" t="s">
        <v>594</v>
      </c>
      <c r="B166" s="13" t="s">
        <v>588</v>
      </c>
      <c r="C166" s="23" t="s">
        <v>589</v>
      </c>
      <c r="D166" s="24"/>
      <c r="E166" s="24" t="s">
        <v>595</v>
      </c>
      <c r="F166" s="24" t="s">
        <v>67</v>
      </c>
      <c r="G166" s="25">
        <v>1</v>
      </c>
      <c r="H166" s="24"/>
      <c r="I166" s="25">
        <v>4291.6000000000004</v>
      </c>
      <c r="J166" s="26">
        <v>0</v>
      </c>
      <c r="K166" s="26">
        <v>270</v>
      </c>
      <c r="L166" s="26">
        <f>J166+ROUND(K166, 2)</f>
        <v>270</v>
      </c>
      <c r="M166" s="26">
        <v>0</v>
      </c>
      <c r="N166" s="26">
        <v>1158732</v>
      </c>
      <c r="O166" s="26">
        <f>M166+N166</f>
        <v>1158732</v>
      </c>
      <c r="P166" s="26">
        <v>0</v>
      </c>
      <c r="Q166" s="26">
        <v>405</v>
      </c>
      <c r="R166" s="26">
        <f>P166+ROUND(Q166, 2)</f>
        <v>405</v>
      </c>
      <c r="S166" s="26">
        <v>0</v>
      </c>
      <c r="T166" s="26">
        <v>1738098</v>
      </c>
      <c r="U166" s="26">
        <f>S166+T166</f>
        <v>1738098</v>
      </c>
      <c r="V166" s="9"/>
      <c r="W166" s="9">
        <f t="shared" si="66"/>
        <v>337.5</v>
      </c>
      <c r="X166" s="9">
        <f t="shared" si="66"/>
        <v>337.5</v>
      </c>
      <c r="Y166" s="9"/>
      <c r="Z166" s="9">
        <f>ROUND(T166 / 1.2, 2)</f>
        <v>1448415</v>
      </c>
      <c r="AA166" s="9">
        <f>Y166+Z166</f>
        <v>1448415</v>
      </c>
      <c r="AD166" s="5">
        <v>378365794</v>
      </c>
      <c r="AE166" s="5">
        <v>29309227</v>
      </c>
      <c r="AG166" s="5" t="s">
        <v>591</v>
      </c>
      <c r="AH166" s="5" t="s">
        <v>592</v>
      </c>
      <c r="AI166" s="5" t="s">
        <v>593</v>
      </c>
      <c r="AK166" s="19">
        <f t="shared" si="50"/>
        <v>0</v>
      </c>
      <c r="AL166" s="19">
        <f t="shared" si="64"/>
        <v>579366</v>
      </c>
      <c r="AM166" s="19">
        <f t="shared" si="64"/>
        <v>579366</v>
      </c>
      <c r="AN166" s="22">
        <f t="shared" si="51"/>
        <v>0</v>
      </c>
      <c r="AO166" s="22">
        <f t="shared" si="65"/>
        <v>0.5</v>
      </c>
      <c r="AP166" s="22">
        <f t="shared" si="65"/>
        <v>0.5</v>
      </c>
    </row>
    <row r="167" spans="1:42" ht="90" x14ac:dyDescent="0.3">
      <c r="A167" s="13" t="s">
        <v>596</v>
      </c>
      <c r="B167" s="13" t="s">
        <v>597</v>
      </c>
      <c r="C167" s="23" t="s">
        <v>598</v>
      </c>
      <c r="D167" s="24" t="s">
        <v>599</v>
      </c>
      <c r="E167" s="24" t="s">
        <v>600</v>
      </c>
      <c r="F167" s="24" t="s">
        <v>67</v>
      </c>
      <c r="G167" s="25">
        <v>1</v>
      </c>
      <c r="H167" s="24"/>
      <c r="I167" s="25">
        <v>280.2</v>
      </c>
      <c r="J167" s="26">
        <v>195.87</v>
      </c>
      <c r="K167" s="26">
        <v>446</v>
      </c>
      <c r="L167" s="26">
        <f>J167+ROUND(K167, 2)</f>
        <v>641.87</v>
      </c>
      <c r="M167" s="26">
        <v>54882.77</v>
      </c>
      <c r="N167" s="26">
        <v>124969.2</v>
      </c>
      <c r="O167" s="26">
        <f>M167+N167</f>
        <v>179851.97</v>
      </c>
      <c r="P167" s="26">
        <v>195.87</v>
      </c>
      <c r="Q167" s="26">
        <v>669</v>
      </c>
      <c r="R167" s="26">
        <f>P167+ROUND(Q167, 2)</f>
        <v>864.87</v>
      </c>
      <c r="S167" s="26">
        <v>54882.77</v>
      </c>
      <c r="T167" s="26">
        <v>187453.8</v>
      </c>
      <c r="U167" s="26">
        <f>S167+T167</f>
        <v>242336.56999999998</v>
      </c>
      <c r="V167" s="9">
        <f>ROUND(P167 / 1.2, 2)</f>
        <v>163.22999999999999</v>
      </c>
      <c r="W167" s="9">
        <f t="shared" si="66"/>
        <v>557.5</v>
      </c>
      <c r="X167" s="9">
        <f t="shared" si="66"/>
        <v>720.73</v>
      </c>
      <c r="Y167" s="9">
        <f t="shared" ref="Y167:Y205" si="67">ROUND(S167 / 1.2, 2)</f>
        <v>45735.64</v>
      </c>
      <c r="Z167" s="9">
        <f>ROUND(T167 / 1.2, 2)</f>
        <v>156211.5</v>
      </c>
      <c r="AA167" s="9">
        <f>Y167+Z167</f>
        <v>201947.14</v>
      </c>
      <c r="AD167" s="5">
        <v>378365680</v>
      </c>
      <c r="AE167" s="5">
        <v>33583661</v>
      </c>
      <c r="AG167" s="5" t="s">
        <v>601</v>
      </c>
      <c r="AH167" s="5" t="s">
        <v>602</v>
      </c>
      <c r="AI167" s="5" t="s">
        <v>593</v>
      </c>
      <c r="AK167" s="19">
        <f t="shared" si="50"/>
        <v>0</v>
      </c>
      <c r="AL167" s="19">
        <f t="shared" si="64"/>
        <v>62484.599999999991</v>
      </c>
      <c r="AM167" s="19">
        <f t="shared" si="64"/>
        <v>62484.599999999977</v>
      </c>
      <c r="AN167" s="22">
        <f t="shared" si="51"/>
        <v>0</v>
      </c>
      <c r="AO167" s="22">
        <f t="shared" si="65"/>
        <v>0.49999999999999994</v>
      </c>
      <c r="AP167" s="22">
        <f t="shared" si="65"/>
        <v>0.34742238297417583</v>
      </c>
    </row>
    <row r="168" spans="1:42" ht="36" x14ac:dyDescent="0.3">
      <c r="A168" s="13" t="s">
        <v>603</v>
      </c>
      <c r="B168" s="13"/>
      <c r="C168" s="41" t="s">
        <v>604</v>
      </c>
      <c r="D168" s="24"/>
      <c r="E168" s="24"/>
      <c r="F168" s="35" t="s">
        <v>102</v>
      </c>
      <c r="G168" s="36">
        <v>0.255</v>
      </c>
      <c r="H168" s="24"/>
      <c r="I168" s="37">
        <v>71.450999999999993</v>
      </c>
      <c r="J168" s="38">
        <v>90.28</v>
      </c>
      <c r="K168" s="14"/>
      <c r="L168" s="14"/>
      <c r="M168" s="38">
        <f>ROUND(ROUND(J168, 2)*I168, 2)</f>
        <v>6450.6</v>
      </c>
      <c r="N168" s="14"/>
      <c r="O168" s="14"/>
      <c r="P168" s="38">
        <v>90.28</v>
      </c>
      <c r="Q168" s="14"/>
      <c r="R168" s="14"/>
      <c r="S168" s="38">
        <f>ROUND(ROUND(P168, 2)*I168, 2)</f>
        <v>6450.6</v>
      </c>
      <c r="T168" s="14"/>
      <c r="U168" s="39"/>
      <c r="V168" s="9">
        <f>ROUND(ROUND(P168, 2)/1.2, 2)</f>
        <v>75.23</v>
      </c>
      <c r="Y168" s="9">
        <f t="shared" si="67"/>
        <v>5375.5</v>
      </c>
      <c r="AD168" s="5" t="s">
        <v>605</v>
      </c>
      <c r="AE168" s="5" t="s">
        <v>606</v>
      </c>
      <c r="AF168" s="5" t="s">
        <v>607</v>
      </c>
      <c r="AK168" s="32">
        <f t="shared" si="50"/>
        <v>0</v>
      </c>
      <c r="AL168" s="32"/>
      <c r="AM168" s="32"/>
      <c r="AN168" s="34">
        <f t="shared" si="51"/>
        <v>0</v>
      </c>
      <c r="AO168" s="32"/>
      <c r="AP168" s="32"/>
    </row>
    <row r="169" spans="1:42" ht="18" x14ac:dyDescent="0.3">
      <c r="A169" s="13" t="s">
        <v>608</v>
      </c>
      <c r="B169" s="13"/>
      <c r="C169" s="41" t="s">
        <v>609</v>
      </c>
      <c r="D169" s="24"/>
      <c r="E169" s="24"/>
      <c r="F169" s="35" t="s">
        <v>114</v>
      </c>
      <c r="G169" s="36">
        <v>1</v>
      </c>
      <c r="H169" s="24"/>
      <c r="I169" s="37">
        <v>280.2</v>
      </c>
      <c r="J169" s="38">
        <v>10.58</v>
      </c>
      <c r="K169" s="14"/>
      <c r="L169" s="14"/>
      <c r="M169" s="38">
        <f>ROUND(ROUND(J169, 2)*I169, 2)</f>
        <v>2964.52</v>
      </c>
      <c r="N169" s="14"/>
      <c r="O169" s="14"/>
      <c r="P169" s="38">
        <v>10.58</v>
      </c>
      <c r="Q169" s="14"/>
      <c r="R169" s="14"/>
      <c r="S169" s="38">
        <f>ROUND(ROUND(P169, 2)*I169, 2)</f>
        <v>2964.52</v>
      </c>
      <c r="T169" s="14"/>
      <c r="U169" s="39"/>
      <c r="V169" s="9">
        <f>ROUND(ROUND(P169, 2)/1.2, 2)</f>
        <v>8.82</v>
      </c>
      <c r="Y169" s="9">
        <f t="shared" si="67"/>
        <v>2470.4299999999998</v>
      </c>
      <c r="AD169" s="5" t="s">
        <v>610</v>
      </c>
      <c r="AE169" s="5" t="s">
        <v>611</v>
      </c>
      <c r="AF169" s="5" t="s">
        <v>612</v>
      </c>
      <c r="AK169" s="32">
        <f t="shared" si="50"/>
        <v>0</v>
      </c>
      <c r="AL169" s="32"/>
      <c r="AM169" s="32"/>
      <c r="AN169" s="34">
        <f t="shared" si="51"/>
        <v>0</v>
      </c>
      <c r="AO169" s="32"/>
      <c r="AP169" s="32"/>
    </row>
    <row r="170" spans="1:42" ht="36" x14ac:dyDescent="0.3">
      <c r="A170" s="13" t="s">
        <v>613</v>
      </c>
      <c r="B170" s="13"/>
      <c r="C170" s="27" t="s">
        <v>614</v>
      </c>
      <c r="D170" s="24"/>
      <c r="E170" s="24"/>
      <c r="F170" s="35" t="s">
        <v>102</v>
      </c>
      <c r="G170" s="36">
        <v>1.6</v>
      </c>
      <c r="H170" s="24"/>
      <c r="I170" s="37">
        <v>4931.5200000000004</v>
      </c>
      <c r="J170" s="38">
        <v>9.2200000000000006</v>
      </c>
      <c r="K170" s="14"/>
      <c r="L170" s="14"/>
      <c r="M170" s="38">
        <f>ROUND(ROUND(J170, 2)*I170, 2)</f>
        <v>45468.61</v>
      </c>
      <c r="N170" s="14"/>
      <c r="O170" s="14"/>
      <c r="P170" s="38">
        <v>9.2200000000000006</v>
      </c>
      <c r="Q170" s="14"/>
      <c r="R170" s="14"/>
      <c r="S170" s="38">
        <f>ROUND(ROUND(P170, 2)*I170, 2)</f>
        <v>45468.61</v>
      </c>
      <c r="T170" s="14"/>
      <c r="U170" s="39"/>
      <c r="V170" s="9">
        <f>ROUND(ROUND(P170, 2)/1.2, 2)</f>
        <v>7.68</v>
      </c>
      <c r="Y170" s="9">
        <f t="shared" si="67"/>
        <v>37890.51</v>
      </c>
      <c r="AD170" s="5" t="s">
        <v>615</v>
      </c>
      <c r="AE170" s="5" t="s">
        <v>616</v>
      </c>
      <c r="AF170" s="5" t="s">
        <v>617</v>
      </c>
      <c r="AK170" s="32">
        <f t="shared" si="50"/>
        <v>0</v>
      </c>
      <c r="AL170" s="32"/>
      <c r="AM170" s="32"/>
      <c r="AN170" s="34">
        <f t="shared" si="51"/>
        <v>0</v>
      </c>
      <c r="AO170" s="32"/>
      <c r="AP170" s="32"/>
    </row>
    <row r="171" spans="1:42" ht="90" x14ac:dyDescent="0.3">
      <c r="A171" s="13" t="s">
        <v>618</v>
      </c>
      <c r="B171" s="13" t="s">
        <v>597</v>
      </c>
      <c r="C171" s="23" t="s">
        <v>598</v>
      </c>
      <c r="D171" s="24" t="s">
        <v>599</v>
      </c>
      <c r="E171" s="24" t="s">
        <v>619</v>
      </c>
      <c r="F171" s="24" t="s">
        <v>67</v>
      </c>
      <c r="G171" s="25">
        <v>1</v>
      </c>
      <c r="H171" s="24"/>
      <c r="I171" s="25">
        <v>434.9</v>
      </c>
      <c r="J171" s="26">
        <v>210.63</v>
      </c>
      <c r="K171" s="26">
        <v>446</v>
      </c>
      <c r="L171" s="26">
        <f>J171+ROUND(K171, 2)</f>
        <v>656.63</v>
      </c>
      <c r="M171" s="26">
        <v>91602.99</v>
      </c>
      <c r="N171" s="26">
        <v>193965.4</v>
      </c>
      <c r="O171" s="26">
        <f>M171+N171</f>
        <v>285568.39</v>
      </c>
      <c r="P171" s="26">
        <v>210.63</v>
      </c>
      <c r="Q171" s="26">
        <v>669</v>
      </c>
      <c r="R171" s="26">
        <f>P171+ROUND(Q171, 2)</f>
        <v>879.63</v>
      </c>
      <c r="S171" s="26">
        <v>91602.99</v>
      </c>
      <c r="T171" s="26">
        <v>290948.09999999998</v>
      </c>
      <c r="U171" s="26">
        <f>S171+T171</f>
        <v>382551.08999999997</v>
      </c>
      <c r="V171" s="9">
        <f>ROUND(P171 / 1.2, 2)</f>
        <v>175.53</v>
      </c>
      <c r="W171" s="9">
        <f>ROUND(Q171 / 1.2, 2)</f>
        <v>557.5</v>
      </c>
      <c r="X171" s="9">
        <f>ROUND(R171 / 1.2, 2)</f>
        <v>733.03</v>
      </c>
      <c r="Y171" s="9">
        <f t="shared" si="67"/>
        <v>76335.83</v>
      </c>
      <c r="Z171" s="9">
        <f>ROUND(T171 / 1.2, 2)</f>
        <v>242456.75</v>
      </c>
      <c r="AA171" s="9">
        <f>Y171+Z171</f>
        <v>318792.58</v>
      </c>
      <c r="AD171" s="5">
        <v>378365795</v>
      </c>
      <c r="AE171" s="5">
        <v>33583662</v>
      </c>
      <c r="AG171" s="5" t="s">
        <v>601</v>
      </c>
      <c r="AH171" s="5" t="s">
        <v>602</v>
      </c>
      <c r="AI171" s="5" t="s">
        <v>593</v>
      </c>
      <c r="AK171" s="19">
        <f t="shared" ref="AK171:AK202" si="68">S171-M171</f>
        <v>0</v>
      </c>
      <c r="AL171" s="19">
        <f>T171-N171</f>
        <v>96982.699999999983</v>
      </c>
      <c r="AM171" s="19">
        <f>U171-O171</f>
        <v>96982.699999999953</v>
      </c>
      <c r="AN171" s="22">
        <f t="shared" ref="AN171:AN202" si="69">IFERROR(AK171/M171,0)</f>
        <v>0</v>
      </c>
      <c r="AO171" s="22">
        <f>IFERROR(AL171/N171,0)</f>
        <v>0.49999999999999994</v>
      </c>
      <c r="AP171" s="22">
        <f>IFERROR(AM171/O171,0)</f>
        <v>0.33961286821696179</v>
      </c>
    </row>
    <row r="172" spans="1:42" ht="36" x14ac:dyDescent="0.3">
      <c r="A172" s="13" t="s">
        <v>620</v>
      </c>
      <c r="B172" s="13"/>
      <c r="C172" s="27" t="s">
        <v>614</v>
      </c>
      <c r="D172" s="24"/>
      <c r="E172" s="24"/>
      <c r="F172" s="35" t="s">
        <v>102</v>
      </c>
      <c r="G172" s="36">
        <v>1.6</v>
      </c>
      <c r="H172" s="24"/>
      <c r="I172" s="37">
        <v>8350.08</v>
      </c>
      <c r="J172" s="38">
        <v>9.2200000000000006</v>
      </c>
      <c r="K172" s="14"/>
      <c r="L172" s="14"/>
      <c r="M172" s="38">
        <f>ROUND(ROUND(J172, 2)*I172, 2)</f>
        <v>76987.740000000005</v>
      </c>
      <c r="N172" s="14"/>
      <c r="O172" s="14"/>
      <c r="P172" s="38">
        <v>9.2200000000000006</v>
      </c>
      <c r="Q172" s="14"/>
      <c r="R172" s="14"/>
      <c r="S172" s="38">
        <f>ROUND(ROUND(P172, 2)*I172, 2)</f>
        <v>76987.740000000005</v>
      </c>
      <c r="T172" s="14"/>
      <c r="U172" s="39"/>
      <c r="V172" s="9">
        <f>ROUND(ROUND(P172, 2)/1.2, 2)</f>
        <v>7.68</v>
      </c>
      <c r="Y172" s="9">
        <f t="shared" si="67"/>
        <v>64156.45</v>
      </c>
      <c r="AD172" s="5" t="s">
        <v>621</v>
      </c>
      <c r="AE172" s="5" t="s">
        <v>622</v>
      </c>
      <c r="AF172" s="5" t="s">
        <v>617</v>
      </c>
      <c r="AK172" s="32">
        <f t="shared" si="68"/>
        <v>0</v>
      </c>
      <c r="AL172" s="32"/>
      <c r="AM172" s="32"/>
      <c r="AN172" s="34">
        <f t="shared" si="69"/>
        <v>0</v>
      </c>
      <c r="AO172" s="32"/>
      <c r="AP172" s="32"/>
    </row>
    <row r="173" spans="1:42" ht="18" x14ac:dyDescent="0.3">
      <c r="A173" s="13" t="s">
        <v>623</v>
      </c>
      <c r="B173" s="13"/>
      <c r="C173" s="41" t="s">
        <v>609</v>
      </c>
      <c r="D173" s="24"/>
      <c r="E173" s="24"/>
      <c r="F173" s="35" t="s">
        <v>114</v>
      </c>
      <c r="G173" s="36">
        <v>1</v>
      </c>
      <c r="H173" s="24"/>
      <c r="I173" s="37">
        <v>434.9</v>
      </c>
      <c r="J173" s="38">
        <v>10.58</v>
      </c>
      <c r="K173" s="14"/>
      <c r="L173" s="14"/>
      <c r="M173" s="38">
        <f>ROUND(ROUND(J173, 2)*I173, 2)</f>
        <v>4601.24</v>
      </c>
      <c r="N173" s="14"/>
      <c r="O173" s="14"/>
      <c r="P173" s="38">
        <v>10.58</v>
      </c>
      <c r="Q173" s="14"/>
      <c r="R173" s="14"/>
      <c r="S173" s="38">
        <f>ROUND(ROUND(P173, 2)*I173, 2)</f>
        <v>4601.24</v>
      </c>
      <c r="T173" s="14"/>
      <c r="U173" s="39"/>
      <c r="V173" s="9">
        <f>ROUND(ROUND(P173, 2)/1.2, 2)</f>
        <v>8.82</v>
      </c>
      <c r="Y173" s="9">
        <f t="shared" si="67"/>
        <v>3834.37</v>
      </c>
      <c r="AD173" s="5" t="s">
        <v>624</v>
      </c>
      <c r="AE173" s="5" t="s">
        <v>625</v>
      </c>
      <c r="AF173" s="5" t="s">
        <v>612</v>
      </c>
      <c r="AK173" s="32">
        <f t="shared" si="68"/>
        <v>0</v>
      </c>
      <c r="AL173" s="32"/>
      <c r="AM173" s="32"/>
      <c r="AN173" s="34">
        <f t="shared" si="69"/>
        <v>0</v>
      </c>
      <c r="AO173" s="32"/>
      <c r="AP173" s="32"/>
    </row>
    <row r="174" spans="1:42" ht="36" x14ac:dyDescent="0.3">
      <c r="A174" s="13" t="s">
        <v>626</v>
      </c>
      <c r="B174" s="13"/>
      <c r="C174" s="41" t="s">
        <v>604</v>
      </c>
      <c r="D174" s="24"/>
      <c r="E174" s="24"/>
      <c r="F174" s="35" t="s">
        <v>102</v>
      </c>
      <c r="G174" s="36">
        <v>0.255</v>
      </c>
      <c r="H174" s="24"/>
      <c r="I174" s="37">
        <v>110.9</v>
      </c>
      <c r="J174" s="38">
        <v>90.28</v>
      </c>
      <c r="K174" s="14"/>
      <c r="L174" s="14"/>
      <c r="M174" s="38">
        <f>ROUND(ROUND(J174, 2)*I174, 2)</f>
        <v>10012.049999999999</v>
      </c>
      <c r="N174" s="14"/>
      <c r="O174" s="14"/>
      <c r="P174" s="38">
        <v>90.28</v>
      </c>
      <c r="Q174" s="14"/>
      <c r="R174" s="14"/>
      <c r="S174" s="38">
        <f>ROUND(ROUND(P174, 2)*I174, 2)</f>
        <v>10012.049999999999</v>
      </c>
      <c r="T174" s="14"/>
      <c r="U174" s="39"/>
      <c r="V174" s="9">
        <f>ROUND(ROUND(P174, 2)/1.2, 2)</f>
        <v>75.23</v>
      </c>
      <c r="Y174" s="9">
        <f t="shared" si="67"/>
        <v>8343.3799999999992</v>
      </c>
      <c r="AD174" s="5" t="s">
        <v>627</v>
      </c>
      <c r="AE174" s="5" t="s">
        <v>628</v>
      </c>
      <c r="AF174" s="5" t="s">
        <v>607</v>
      </c>
      <c r="AK174" s="32">
        <f t="shared" si="68"/>
        <v>0</v>
      </c>
      <c r="AL174" s="32"/>
      <c r="AM174" s="32"/>
      <c r="AN174" s="34">
        <f t="shared" si="69"/>
        <v>0</v>
      </c>
      <c r="AO174" s="32"/>
      <c r="AP174" s="32"/>
    </row>
    <row r="175" spans="1:42" ht="108" x14ac:dyDescent="0.3">
      <c r="A175" s="13" t="s">
        <v>629</v>
      </c>
      <c r="B175" s="13" t="s">
        <v>597</v>
      </c>
      <c r="C175" s="23" t="s">
        <v>598</v>
      </c>
      <c r="D175" s="24" t="s">
        <v>599</v>
      </c>
      <c r="E175" s="24" t="s">
        <v>630</v>
      </c>
      <c r="F175" s="24" t="s">
        <v>67</v>
      </c>
      <c r="G175" s="25">
        <v>1</v>
      </c>
      <c r="H175" s="24"/>
      <c r="I175" s="25">
        <v>2038.4</v>
      </c>
      <c r="J175" s="26">
        <v>225.38</v>
      </c>
      <c r="K175" s="26">
        <v>446</v>
      </c>
      <c r="L175" s="26">
        <f>J175+ROUND(K175, 2)</f>
        <v>671.38</v>
      </c>
      <c r="M175" s="26">
        <v>459414.59</v>
      </c>
      <c r="N175" s="26">
        <v>909126.4</v>
      </c>
      <c r="O175" s="26">
        <f>M175+N175</f>
        <v>1368540.99</v>
      </c>
      <c r="P175" s="26">
        <v>225.38</v>
      </c>
      <c r="Q175" s="26">
        <v>669</v>
      </c>
      <c r="R175" s="26">
        <f>P175+ROUND(Q175, 2)</f>
        <v>894.38</v>
      </c>
      <c r="S175" s="26">
        <v>459414.59</v>
      </c>
      <c r="T175" s="26">
        <v>1363689.6</v>
      </c>
      <c r="U175" s="26">
        <f>S175+T175</f>
        <v>1823104.1900000002</v>
      </c>
      <c r="V175" s="9">
        <f>ROUND(P175 / 1.2, 2)</f>
        <v>187.82</v>
      </c>
      <c r="W175" s="9">
        <f>ROUND(Q175 / 1.2, 2)</f>
        <v>557.5</v>
      </c>
      <c r="X175" s="9">
        <f>ROUND(R175 / 1.2, 2)</f>
        <v>745.32</v>
      </c>
      <c r="Y175" s="9">
        <f t="shared" si="67"/>
        <v>382845.49</v>
      </c>
      <c r="Z175" s="9">
        <f>ROUND(T175 / 1.2, 2)</f>
        <v>1136408</v>
      </c>
      <c r="AA175" s="9">
        <f>Y175+Z175</f>
        <v>1519253.49</v>
      </c>
      <c r="AD175" s="5">
        <v>378365796</v>
      </c>
      <c r="AE175" s="5">
        <v>33584474</v>
      </c>
      <c r="AG175" s="5" t="s">
        <v>601</v>
      </c>
      <c r="AH175" s="5" t="s">
        <v>602</v>
      </c>
      <c r="AI175" s="5" t="s">
        <v>593</v>
      </c>
      <c r="AK175" s="19">
        <f t="shared" si="68"/>
        <v>0</v>
      </c>
      <c r="AL175" s="19">
        <f>T175-N175</f>
        <v>454563.20000000007</v>
      </c>
      <c r="AM175" s="19">
        <f>U175-O175</f>
        <v>454563.20000000019</v>
      </c>
      <c r="AN175" s="22">
        <f t="shared" si="69"/>
        <v>0</v>
      </c>
      <c r="AO175" s="22">
        <f>IFERROR(AL175/N175,0)</f>
        <v>0.50000000000000011</v>
      </c>
      <c r="AP175" s="22">
        <f>IFERROR(AM175/O175,0)</f>
        <v>0.33215168805429801</v>
      </c>
    </row>
    <row r="176" spans="1:42" ht="36" x14ac:dyDescent="0.3">
      <c r="A176" s="13" t="s">
        <v>631</v>
      </c>
      <c r="B176" s="13"/>
      <c r="C176" s="41" t="s">
        <v>604</v>
      </c>
      <c r="D176" s="24"/>
      <c r="E176" s="24"/>
      <c r="F176" s="35" t="s">
        <v>102</v>
      </c>
      <c r="G176" s="36">
        <v>0.255</v>
      </c>
      <c r="H176" s="24"/>
      <c r="I176" s="37">
        <v>519.79200000000003</v>
      </c>
      <c r="J176" s="38">
        <v>90.28</v>
      </c>
      <c r="K176" s="14"/>
      <c r="L176" s="14"/>
      <c r="M176" s="38">
        <f>ROUND(ROUND(J176, 2)*I176, 2)</f>
        <v>46926.82</v>
      </c>
      <c r="N176" s="14"/>
      <c r="O176" s="14"/>
      <c r="P176" s="38">
        <v>90.28</v>
      </c>
      <c r="Q176" s="14"/>
      <c r="R176" s="14"/>
      <c r="S176" s="38">
        <f>ROUND(ROUND(P176, 2)*I176, 2)</f>
        <v>46926.82</v>
      </c>
      <c r="T176" s="14"/>
      <c r="U176" s="39"/>
      <c r="V176" s="9">
        <f>ROUND(ROUND(P176, 2)/1.2, 2)</f>
        <v>75.23</v>
      </c>
      <c r="Y176" s="9">
        <f t="shared" si="67"/>
        <v>39105.68</v>
      </c>
      <c r="AD176" s="5" t="s">
        <v>632</v>
      </c>
      <c r="AE176" s="5" t="s">
        <v>633</v>
      </c>
      <c r="AF176" s="5" t="s">
        <v>607</v>
      </c>
      <c r="AK176" s="32">
        <f t="shared" si="68"/>
        <v>0</v>
      </c>
      <c r="AL176" s="32"/>
      <c r="AM176" s="32"/>
      <c r="AN176" s="34">
        <f t="shared" si="69"/>
        <v>0</v>
      </c>
      <c r="AO176" s="32"/>
      <c r="AP176" s="32"/>
    </row>
    <row r="177" spans="1:42" ht="18" x14ac:dyDescent="0.3">
      <c r="A177" s="13" t="s">
        <v>634</v>
      </c>
      <c r="B177" s="13"/>
      <c r="C177" s="41" t="s">
        <v>609</v>
      </c>
      <c r="D177" s="24"/>
      <c r="E177" s="24"/>
      <c r="F177" s="35" t="s">
        <v>114</v>
      </c>
      <c r="G177" s="36">
        <v>1</v>
      </c>
      <c r="H177" s="24"/>
      <c r="I177" s="37">
        <v>2038.4</v>
      </c>
      <c r="J177" s="38">
        <v>10.58</v>
      </c>
      <c r="K177" s="14"/>
      <c r="L177" s="14"/>
      <c r="M177" s="38">
        <f>ROUND(ROUND(J177, 2)*I177, 2)</f>
        <v>21566.27</v>
      </c>
      <c r="N177" s="14"/>
      <c r="O177" s="14"/>
      <c r="P177" s="38">
        <v>10.58</v>
      </c>
      <c r="Q177" s="14"/>
      <c r="R177" s="14"/>
      <c r="S177" s="38">
        <f>ROUND(ROUND(P177, 2)*I177, 2)</f>
        <v>21566.27</v>
      </c>
      <c r="T177" s="14"/>
      <c r="U177" s="39"/>
      <c r="V177" s="9">
        <f>ROUND(ROUND(P177, 2)/1.2, 2)</f>
        <v>8.82</v>
      </c>
      <c r="Y177" s="9">
        <f t="shared" si="67"/>
        <v>17971.89</v>
      </c>
      <c r="AD177" s="5" t="s">
        <v>635</v>
      </c>
      <c r="AE177" s="5" t="s">
        <v>636</v>
      </c>
      <c r="AF177" s="5" t="s">
        <v>612</v>
      </c>
      <c r="AK177" s="32">
        <f t="shared" si="68"/>
        <v>0</v>
      </c>
      <c r="AL177" s="32"/>
      <c r="AM177" s="32"/>
      <c r="AN177" s="34">
        <f t="shared" si="69"/>
        <v>0</v>
      </c>
      <c r="AO177" s="32"/>
      <c r="AP177" s="32"/>
    </row>
    <row r="178" spans="1:42" ht="36" x14ac:dyDescent="0.3">
      <c r="A178" s="13" t="s">
        <v>637</v>
      </c>
      <c r="B178" s="13"/>
      <c r="C178" s="27" t="s">
        <v>614</v>
      </c>
      <c r="D178" s="24"/>
      <c r="E178" s="24"/>
      <c r="F178" s="35" t="s">
        <v>102</v>
      </c>
      <c r="G178" s="36">
        <v>1.6</v>
      </c>
      <c r="H178" s="24"/>
      <c r="I178" s="37">
        <v>42398.720000000001</v>
      </c>
      <c r="J178" s="38">
        <v>9.2200000000000006</v>
      </c>
      <c r="K178" s="14"/>
      <c r="L178" s="14"/>
      <c r="M178" s="38">
        <f>ROUND(ROUND(J178, 2)*I178, 2)</f>
        <v>390916.2</v>
      </c>
      <c r="N178" s="14"/>
      <c r="O178" s="14"/>
      <c r="P178" s="38">
        <v>9.2200000000000006</v>
      </c>
      <c r="Q178" s="14"/>
      <c r="R178" s="14"/>
      <c r="S178" s="38">
        <f>ROUND(ROUND(P178, 2)*I178, 2)</f>
        <v>390916.2</v>
      </c>
      <c r="T178" s="14"/>
      <c r="U178" s="39"/>
      <c r="V178" s="9">
        <f>ROUND(ROUND(P178, 2)/1.2, 2)</f>
        <v>7.68</v>
      </c>
      <c r="Y178" s="9">
        <f t="shared" si="67"/>
        <v>325763.5</v>
      </c>
      <c r="AD178" s="5" t="s">
        <v>638</v>
      </c>
      <c r="AE178" s="5" t="s">
        <v>639</v>
      </c>
      <c r="AF178" s="5" t="s">
        <v>617</v>
      </c>
      <c r="AK178" s="32">
        <f t="shared" si="68"/>
        <v>0</v>
      </c>
      <c r="AL178" s="32"/>
      <c r="AM178" s="32"/>
      <c r="AN178" s="34">
        <f t="shared" si="69"/>
        <v>0</v>
      </c>
      <c r="AO178" s="32"/>
      <c r="AP178" s="32"/>
    </row>
    <row r="179" spans="1:42" ht="90" x14ac:dyDescent="0.3">
      <c r="A179" s="13" t="s">
        <v>640</v>
      </c>
      <c r="B179" s="13" t="s">
        <v>597</v>
      </c>
      <c r="C179" s="23" t="s">
        <v>598</v>
      </c>
      <c r="D179" s="24" t="s">
        <v>599</v>
      </c>
      <c r="E179" s="24" t="s">
        <v>641</v>
      </c>
      <c r="F179" s="24" t="s">
        <v>67</v>
      </c>
      <c r="G179" s="25">
        <v>1</v>
      </c>
      <c r="H179" s="24"/>
      <c r="I179" s="25">
        <v>1538.1</v>
      </c>
      <c r="J179" s="26">
        <v>240.13</v>
      </c>
      <c r="K179" s="26">
        <v>446</v>
      </c>
      <c r="L179" s="26">
        <f>J179+ROUND(K179, 2)</f>
        <v>686.13</v>
      </c>
      <c r="M179" s="26">
        <v>369343.95</v>
      </c>
      <c r="N179" s="26">
        <v>685992.6</v>
      </c>
      <c r="O179" s="26">
        <f>M179+N179</f>
        <v>1055336.55</v>
      </c>
      <c r="P179" s="26">
        <v>240.13</v>
      </c>
      <c r="Q179" s="26">
        <v>669</v>
      </c>
      <c r="R179" s="26">
        <f>P179+ROUND(Q179, 2)</f>
        <v>909.13</v>
      </c>
      <c r="S179" s="26">
        <v>369343.95</v>
      </c>
      <c r="T179" s="26">
        <v>1028988.9</v>
      </c>
      <c r="U179" s="26">
        <f>S179+T179</f>
        <v>1398332.85</v>
      </c>
      <c r="V179" s="9">
        <f>ROUND(P179 / 1.2, 2)</f>
        <v>200.11</v>
      </c>
      <c r="W179" s="9">
        <f>ROUND(Q179 / 1.2, 2)</f>
        <v>557.5</v>
      </c>
      <c r="X179" s="9">
        <f>ROUND(R179 / 1.2, 2)</f>
        <v>757.61</v>
      </c>
      <c r="Y179" s="9">
        <f t="shared" si="67"/>
        <v>307786.63</v>
      </c>
      <c r="Z179" s="9">
        <f>ROUND(T179 / 1.2, 2)</f>
        <v>857490.75</v>
      </c>
      <c r="AA179" s="9">
        <f>Y179+Z179</f>
        <v>1165277.3799999999</v>
      </c>
      <c r="AD179" s="5">
        <v>378365797</v>
      </c>
      <c r="AE179" s="5">
        <v>33584473</v>
      </c>
      <c r="AG179" s="5" t="s">
        <v>601</v>
      </c>
      <c r="AH179" s="5" t="s">
        <v>602</v>
      </c>
      <c r="AI179" s="5" t="s">
        <v>593</v>
      </c>
      <c r="AK179" s="19">
        <f t="shared" si="68"/>
        <v>0</v>
      </c>
      <c r="AL179" s="19">
        <f>T179-N179</f>
        <v>342996.30000000005</v>
      </c>
      <c r="AM179" s="19">
        <f>U179-O179</f>
        <v>342996.30000000005</v>
      </c>
      <c r="AN179" s="22">
        <f t="shared" si="69"/>
        <v>0</v>
      </c>
      <c r="AO179" s="22">
        <f>IFERROR(AL179/N179,0)</f>
        <v>0.50000000000000011</v>
      </c>
      <c r="AP179" s="22">
        <f>IFERROR(AM179/O179,0)</f>
        <v>0.3250112961595048</v>
      </c>
    </row>
    <row r="180" spans="1:42" ht="36" x14ac:dyDescent="0.3">
      <c r="A180" s="13" t="s">
        <v>642</v>
      </c>
      <c r="B180" s="13"/>
      <c r="C180" s="27" t="s">
        <v>614</v>
      </c>
      <c r="D180" s="24"/>
      <c r="E180" s="24"/>
      <c r="F180" s="35" t="s">
        <v>102</v>
      </c>
      <c r="G180" s="36">
        <v>1.6</v>
      </c>
      <c r="H180" s="24"/>
      <c r="I180" s="37">
        <v>34453.440000000002</v>
      </c>
      <c r="J180" s="38">
        <v>9.2200000000000006</v>
      </c>
      <c r="K180" s="14"/>
      <c r="L180" s="14"/>
      <c r="M180" s="38">
        <f>ROUND(ROUND(J180, 2)*I180, 2)</f>
        <v>317660.71999999997</v>
      </c>
      <c r="N180" s="14"/>
      <c r="O180" s="14"/>
      <c r="P180" s="38">
        <v>9.2200000000000006</v>
      </c>
      <c r="Q180" s="14"/>
      <c r="R180" s="14"/>
      <c r="S180" s="38">
        <f>ROUND(ROUND(P180, 2)*I180, 2)</f>
        <v>317660.71999999997</v>
      </c>
      <c r="T180" s="14"/>
      <c r="U180" s="39"/>
      <c r="V180" s="9">
        <f>ROUND(ROUND(P180, 2)/1.2, 2)</f>
        <v>7.68</v>
      </c>
      <c r="Y180" s="9">
        <f t="shared" si="67"/>
        <v>264717.27</v>
      </c>
      <c r="AD180" s="5" t="s">
        <v>643</v>
      </c>
      <c r="AE180" s="5" t="s">
        <v>644</v>
      </c>
      <c r="AF180" s="5" t="s">
        <v>617</v>
      </c>
      <c r="AK180" s="32">
        <f t="shared" si="68"/>
        <v>0</v>
      </c>
      <c r="AL180" s="32"/>
      <c r="AM180" s="32"/>
      <c r="AN180" s="34">
        <f t="shared" si="69"/>
        <v>0</v>
      </c>
      <c r="AO180" s="32"/>
      <c r="AP180" s="32"/>
    </row>
    <row r="181" spans="1:42" ht="18" x14ac:dyDescent="0.3">
      <c r="A181" s="13" t="s">
        <v>645</v>
      </c>
      <c r="B181" s="13"/>
      <c r="C181" s="41" t="s">
        <v>609</v>
      </c>
      <c r="D181" s="24"/>
      <c r="E181" s="24"/>
      <c r="F181" s="35" t="s">
        <v>114</v>
      </c>
      <c r="G181" s="36">
        <v>1</v>
      </c>
      <c r="H181" s="24"/>
      <c r="I181" s="37">
        <v>1538.1</v>
      </c>
      <c r="J181" s="38">
        <v>10.58</v>
      </c>
      <c r="K181" s="14"/>
      <c r="L181" s="14"/>
      <c r="M181" s="38">
        <f>ROUND(ROUND(J181, 2)*I181, 2)</f>
        <v>16273.1</v>
      </c>
      <c r="N181" s="14"/>
      <c r="O181" s="14"/>
      <c r="P181" s="38">
        <v>10.58</v>
      </c>
      <c r="Q181" s="14"/>
      <c r="R181" s="14"/>
      <c r="S181" s="38">
        <f>ROUND(ROUND(P181, 2)*I181, 2)</f>
        <v>16273.1</v>
      </c>
      <c r="T181" s="14"/>
      <c r="U181" s="39"/>
      <c r="V181" s="9">
        <f>ROUND(ROUND(P181, 2)/1.2, 2)</f>
        <v>8.82</v>
      </c>
      <c r="Y181" s="9">
        <f t="shared" si="67"/>
        <v>13560.92</v>
      </c>
      <c r="AD181" s="5" t="s">
        <v>646</v>
      </c>
      <c r="AE181" s="5" t="s">
        <v>647</v>
      </c>
      <c r="AF181" s="5" t="s">
        <v>612</v>
      </c>
      <c r="AK181" s="32">
        <f t="shared" si="68"/>
        <v>0</v>
      </c>
      <c r="AL181" s="32"/>
      <c r="AM181" s="32"/>
      <c r="AN181" s="34">
        <f t="shared" si="69"/>
        <v>0</v>
      </c>
      <c r="AO181" s="32"/>
      <c r="AP181" s="32"/>
    </row>
    <row r="182" spans="1:42" ht="36" x14ac:dyDescent="0.3">
      <c r="A182" s="13" t="s">
        <v>648</v>
      </c>
      <c r="B182" s="13"/>
      <c r="C182" s="41" t="s">
        <v>604</v>
      </c>
      <c r="D182" s="24"/>
      <c r="E182" s="24"/>
      <c r="F182" s="35" t="s">
        <v>102</v>
      </c>
      <c r="G182" s="36">
        <v>0.255</v>
      </c>
      <c r="H182" s="24"/>
      <c r="I182" s="37">
        <v>392.21600000000001</v>
      </c>
      <c r="J182" s="38">
        <v>90.28</v>
      </c>
      <c r="K182" s="14"/>
      <c r="L182" s="14"/>
      <c r="M182" s="38">
        <f>ROUND(ROUND(J182, 2)*I182, 2)</f>
        <v>35409.26</v>
      </c>
      <c r="N182" s="14"/>
      <c r="O182" s="14"/>
      <c r="P182" s="38">
        <v>90.28</v>
      </c>
      <c r="Q182" s="14"/>
      <c r="R182" s="14"/>
      <c r="S182" s="38">
        <f>ROUND(ROUND(P182, 2)*I182, 2)</f>
        <v>35409.26</v>
      </c>
      <c r="T182" s="14"/>
      <c r="U182" s="39"/>
      <c r="V182" s="9">
        <f>ROUND(ROUND(P182, 2)/1.2, 2)</f>
        <v>75.23</v>
      </c>
      <c r="Y182" s="9">
        <f t="shared" si="67"/>
        <v>29507.72</v>
      </c>
      <c r="AD182" s="5" t="s">
        <v>649</v>
      </c>
      <c r="AE182" s="5" t="s">
        <v>650</v>
      </c>
      <c r="AF182" s="5" t="s">
        <v>607</v>
      </c>
      <c r="AK182" s="32">
        <f t="shared" si="68"/>
        <v>0</v>
      </c>
      <c r="AL182" s="32"/>
      <c r="AM182" s="32"/>
      <c r="AN182" s="34">
        <f t="shared" si="69"/>
        <v>0</v>
      </c>
      <c r="AO182" s="32"/>
      <c r="AP182" s="32"/>
    </row>
    <row r="183" spans="1:42" ht="54" x14ac:dyDescent="0.3">
      <c r="A183" s="13" t="s">
        <v>651</v>
      </c>
      <c r="B183" s="13" t="s">
        <v>652</v>
      </c>
      <c r="C183" s="23" t="s">
        <v>653</v>
      </c>
      <c r="D183" s="24"/>
      <c r="E183" s="24" t="s">
        <v>654</v>
      </c>
      <c r="F183" s="24" t="s">
        <v>67</v>
      </c>
      <c r="G183" s="25">
        <v>1</v>
      </c>
      <c r="H183" s="24"/>
      <c r="I183" s="25">
        <v>39.270000000000003</v>
      </c>
      <c r="J183" s="26">
        <v>52.29</v>
      </c>
      <c r="K183" s="26">
        <v>40</v>
      </c>
      <c r="L183" s="26">
        <f>J183+ROUND(K183, 2)</f>
        <v>92.289999999999992</v>
      </c>
      <c r="M183" s="26">
        <v>2053.4299999999998</v>
      </c>
      <c r="N183" s="26">
        <v>1570.8</v>
      </c>
      <c r="O183" s="26">
        <f>M183+N183</f>
        <v>3624.2299999999996</v>
      </c>
      <c r="P183" s="26">
        <v>52.29</v>
      </c>
      <c r="Q183" s="26">
        <v>60</v>
      </c>
      <c r="R183" s="26">
        <f>P183+ROUND(Q183, 2)</f>
        <v>112.28999999999999</v>
      </c>
      <c r="S183" s="26">
        <v>2053.4299999999998</v>
      </c>
      <c r="T183" s="26">
        <v>2356.1999999999998</v>
      </c>
      <c r="U183" s="26">
        <f>S183+T183</f>
        <v>4409.6299999999992</v>
      </c>
      <c r="V183" s="9">
        <f>ROUND(P183 / 1.2, 2)</f>
        <v>43.58</v>
      </c>
      <c r="W183" s="9">
        <f>ROUND(Q183 / 1.2, 2)</f>
        <v>50</v>
      </c>
      <c r="X183" s="9">
        <f>ROUND(R183 / 1.2, 2)</f>
        <v>93.58</v>
      </c>
      <c r="Y183" s="9">
        <f t="shared" si="67"/>
        <v>1711.19</v>
      </c>
      <c r="Z183" s="9">
        <f>ROUND(T183 / 1.2, 2)</f>
        <v>1963.5</v>
      </c>
      <c r="AA183" s="9">
        <f>Y183+Z183</f>
        <v>3674.69</v>
      </c>
      <c r="AD183" s="5">
        <v>378365682</v>
      </c>
      <c r="AE183" s="5">
        <v>29220848</v>
      </c>
      <c r="AG183" s="5" t="s">
        <v>655</v>
      </c>
      <c r="AH183" s="5" t="s">
        <v>656</v>
      </c>
      <c r="AI183" s="5" t="s">
        <v>593</v>
      </c>
      <c r="AK183" s="19">
        <f t="shared" si="68"/>
        <v>0</v>
      </c>
      <c r="AL183" s="19">
        <f>T183-N183</f>
        <v>785.39999999999986</v>
      </c>
      <c r="AM183" s="19">
        <f>U183-O183</f>
        <v>785.39999999999964</v>
      </c>
      <c r="AN183" s="22">
        <f t="shared" si="69"/>
        <v>0</v>
      </c>
      <c r="AO183" s="22">
        <f>IFERROR(AL183/N183,0)</f>
        <v>0.49999999999999994</v>
      </c>
      <c r="AP183" s="22">
        <f>IFERROR(AM183/O183,0)</f>
        <v>0.21670810075519481</v>
      </c>
    </row>
    <row r="184" spans="1:42" ht="18" x14ac:dyDescent="0.3">
      <c r="A184" s="13" t="s">
        <v>657</v>
      </c>
      <c r="B184" s="13"/>
      <c r="C184" s="41" t="s">
        <v>658</v>
      </c>
      <c r="D184" s="24"/>
      <c r="E184" s="24"/>
      <c r="F184" s="35" t="s">
        <v>67</v>
      </c>
      <c r="G184" s="36">
        <v>1.1000000000000001</v>
      </c>
      <c r="H184" s="24"/>
      <c r="I184" s="36">
        <v>43.197000000000003</v>
      </c>
      <c r="J184" s="38">
        <v>47.54</v>
      </c>
      <c r="K184" s="14"/>
      <c r="L184" s="14"/>
      <c r="M184" s="38">
        <f>ROUND(ROUND(J184, 2)*I184, 2)</f>
        <v>2053.59</v>
      </c>
      <c r="N184" s="14"/>
      <c r="O184" s="14"/>
      <c r="P184" s="38">
        <v>47.54</v>
      </c>
      <c r="Q184" s="14"/>
      <c r="R184" s="14"/>
      <c r="S184" s="38">
        <f>ROUND(ROUND(P184, 2)*I184, 2)</f>
        <v>2053.59</v>
      </c>
      <c r="T184" s="14"/>
      <c r="U184" s="39"/>
      <c r="V184" s="9">
        <f>ROUND(ROUND(P184, 2)/1.2, 2)</f>
        <v>39.619999999999997</v>
      </c>
      <c r="Y184" s="9">
        <f t="shared" si="67"/>
        <v>1711.33</v>
      </c>
      <c r="AD184" s="5" t="s">
        <v>659</v>
      </c>
      <c r="AE184" s="5" t="s">
        <v>660</v>
      </c>
      <c r="AF184" s="5" t="s">
        <v>661</v>
      </c>
      <c r="AK184" s="32">
        <f t="shared" si="68"/>
        <v>0</v>
      </c>
      <c r="AL184" s="32"/>
      <c r="AM184" s="32"/>
      <c r="AN184" s="34">
        <f t="shared" si="69"/>
        <v>0</v>
      </c>
      <c r="AO184" s="32"/>
      <c r="AP184" s="32"/>
    </row>
    <row r="185" spans="1:42" ht="90" x14ac:dyDescent="0.3">
      <c r="A185" s="13" t="s">
        <v>662</v>
      </c>
      <c r="B185" s="13" t="s">
        <v>663</v>
      </c>
      <c r="C185" s="23" t="s">
        <v>664</v>
      </c>
      <c r="D185" s="24"/>
      <c r="E185" s="24" t="s">
        <v>665</v>
      </c>
      <c r="F185" s="24" t="s">
        <v>67</v>
      </c>
      <c r="G185" s="25">
        <v>1</v>
      </c>
      <c r="H185" s="24"/>
      <c r="I185" s="25">
        <v>1827.2</v>
      </c>
      <c r="J185" s="26">
        <v>0</v>
      </c>
      <c r="K185" s="26">
        <v>117</v>
      </c>
      <c r="L185" s="26">
        <f>J185+ROUND(K185, 2)</f>
        <v>117</v>
      </c>
      <c r="M185" s="26">
        <v>0</v>
      </c>
      <c r="N185" s="26">
        <v>213782.39999999999</v>
      </c>
      <c r="O185" s="26">
        <f>M185+N185</f>
        <v>213782.39999999999</v>
      </c>
      <c r="P185" s="26">
        <v>15.92</v>
      </c>
      <c r="Q185" s="26">
        <v>175.5</v>
      </c>
      <c r="R185" s="26">
        <f>P185+ROUND(Q185, 2)</f>
        <v>191.42</v>
      </c>
      <c r="S185" s="26">
        <v>29089.02</v>
      </c>
      <c r="T185" s="26">
        <v>320673.59999999998</v>
      </c>
      <c r="U185" s="26">
        <f>S185+T185</f>
        <v>349762.62</v>
      </c>
      <c r="V185" s="9">
        <f>ROUND(P185 / 1.2, 2)</f>
        <v>13.27</v>
      </c>
      <c r="W185" s="9">
        <f>ROUND(Q185 / 1.2, 2)</f>
        <v>146.25</v>
      </c>
      <c r="X185" s="9">
        <f>ROUND(R185 / 1.2, 2)</f>
        <v>159.52000000000001</v>
      </c>
      <c r="Y185" s="9">
        <f t="shared" si="67"/>
        <v>24240.85</v>
      </c>
      <c r="Z185" s="9">
        <f>ROUND(T185 / 1.2, 2)</f>
        <v>267228</v>
      </c>
      <c r="AA185" s="9">
        <f>Y185+Z185</f>
        <v>291468.84999999998</v>
      </c>
      <c r="AD185" s="5">
        <v>378365684</v>
      </c>
      <c r="AE185" s="5">
        <v>29220846</v>
      </c>
      <c r="AG185" s="5" t="s">
        <v>666</v>
      </c>
      <c r="AH185" s="5" t="s">
        <v>667</v>
      </c>
      <c r="AI185" s="5" t="s">
        <v>593</v>
      </c>
      <c r="AK185" s="19">
        <f t="shared" si="68"/>
        <v>29089.02</v>
      </c>
      <c r="AL185" s="19">
        <f>T185-N185</f>
        <v>106891.19999999998</v>
      </c>
      <c r="AM185" s="19">
        <f>U185-O185</f>
        <v>135980.22</v>
      </c>
      <c r="AN185" s="22">
        <f t="shared" si="69"/>
        <v>0</v>
      </c>
      <c r="AO185" s="22">
        <f>IFERROR(AL185/N185,0)</f>
        <v>0.49999999999999994</v>
      </c>
      <c r="AP185" s="22">
        <f>IFERROR(AM185/O185,0)</f>
        <v>0.6360683573577619</v>
      </c>
    </row>
    <row r="186" spans="1:42" ht="36" x14ac:dyDescent="0.3">
      <c r="A186" s="13" t="s">
        <v>668</v>
      </c>
      <c r="B186" s="13"/>
      <c r="C186" s="41" t="s">
        <v>669</v>
      </c>
      <c r="D186" s="24"/>
      <c r="E186" s="24"/>
      <c r="F186" s="35" t="s">
        <v>102</v>
      </c>
      <c r="G186" s="36">
        <v>0.15</v>
      </c>
      <c r="H186" s="24"/>
      <c r="I186" s="36">
        <v>274.08</v>
      </c>
      <c r="J186" s="38">
        <v>0</v>
      </c>
      <c r="K186" s="14"/>
      <c r="L186" s="14"/>
      <c r="M186" s="38">
        <f>ROUND(ROUND(J186, 2)*I186, 2)</f>
        <v>0</v>
      </c>
      <c r="N186" s="14"/>
      <c r="O186" s="14"/>
      <c r="P186" s="38">
        <v>106.1</v>
      </c>
      <c r="Q186" s="14"/>
      <c r="R186" s="14"/>
      <c r="S186" s="38">
        <f>ROUND(ROUND(P186, 2)*I186, 2)</f>
        <v>29079.89</v>
      </c>
      <c r="T186" s="14"/>
      <c r="U186" s="39"/>
      <c r="V186" s="9">
        <f>ROUND(ROUND(P186, 2)/1.2, 2)</f>
        <v>88.42</v>
      </c>
      <c r="Y186" s="9">
        <f t="shared" si="67"/>
        <v>24233.24</v>
      </c>
      <c r="AD186" s="5" t="s">
        <v>670</v>
      </c>
      <c r="AE186" s="5" t="s">
        <v>671</v>
      </c>
      <c r="AF186" s="5" t="s">
        <v>672</v>
      </c>
      <c r="AK186" s="32">
        <f t="shared" si="68"/>
        <v>29079.89</v>
      </c>
      <c r="AL186" s="32"/>
      <c r="AM186" s="32"/>
      <c r="AN186" s="34">
        <f t="shared" si="69"/>
        <v>0</v>
      </c>
      <c r="AO186" s="32"/>
      <c r="AP186" s="32"/>
    </row>
    <row r="187" spans="1:42" ht="54" x14ac:dyDescent="0.3">
      <c r="A187" s="13" t="s">
        <v>673</v>
      </c>
      <c r="B187" s="13" t="s">
        <v>674</v>
      </c>
      <c r="C187" s="23" t="s">
        <v>675</v>
      </c>
      <c r="D187" s="24"/>
      <c r="E187" s="24" t="s">
        <v>676</v>
      </c>
      <c r="F187" s="24" t="s">
        <v>67</v>
      </c>
      <c r="G187" s="25">
        <v>1</v>
      </c>
      <c r="H187" s="24"/>
      <c r="I187" s="25">
        <v>3.2</v>
      </c>
      <c r="J187" s="26">
        <v>13.73</v>
      </c>
      <c r="K187" s="26">
        <v>471.01</v>
      </c>
      <c r="L187" s="26">
        <f>J187+ROUND(K187, 2)</f>
        <v>484.74</v>
      </c>
      <c r="M187" s="26">
        <v>43.94</v>
      </c>
      <c r="N187" s="26">
        <v>1507.23</v>
      </c>
      <c r="O187" s="26">
        <f>M187+N187</f>
        <v>1551.17</v>
      </c>
      <c r="P187" s="26">
        <v>13.73</v>
      </c>
      <c r="Q187" s="26">
        <v>706.51</v>
      </c>
      <c r="R187" s="26">
        <f>P187+ROUND(Q187, 2)</f>
        <v>720.24</v>
      </c>
      <c r="S187" s="26">
        <v>43.94</v>
      </c>
      <c r="T187" s="26">
        <v>2260.83</v>
      </c>
      <c r="U187" s="26">
        <f>S187+T187</f>
        <v>2304.77</v>
      </c>
      <c r="V187" s="9">
        <f>ROUND(P187 / 1.2, 2)</f>
        <v>11.44</v>
      </c>
      <c r="W187" s="9">
        <f>ROUND(Q187 / 1.2, 2)</f>
        <v>588.76</v>
      </c>
      <c r="X187" s="9">
        <f>ROUND(R187 / 1.2, 2)</f>
        <v>600.20000000000005</v>
      </c>
      <c r="Y187" s="9">
        <f t="shared" si="67"/>
        <v>36.619999999999997</v>
      </c>
      <c r="Z187" s="9">
        <f>ROUND(T187 / 1.2, 2)</f>
        <v>1884.03</v>
      </c>
      <c r="AA187" s="9">
        <f>Y187+Z187</f>
        <v>1920.6499999999999</v>
      </c>
      <c r="AD187" s="5">
        <v>378365686</v>
      </c>
      <c r="AE187" s="5">
        <v>33598929</v>
      </c>
      <c r="AG187" s="5" t="s">
        <v>677</v>
      </c>
      <c r="AH187" s="5" t="s">
        <v>678</v>
      </c>
      <c r="AI187" s="5" t="s">
        <v>593</v>
      </c>
      <c r="AK187" s="19">
        <f t="shared" si="68"/>
        <v>0</v>
      </c>
      <c r="AL187" s="19">
        <f>T187-N187</f>
        <v>753.59999999999991</v>
      </c>
      <c r="AM187" s="19">
        <f>U187-O187</f>
        <v>753.59999999999991</v>
      </c>
      <c r="AN187" s="22">
        <f t="shared" si="69"/>
        <v>0</v>
      </c>
      <c r="AO187" s="22">
        <f>IFERROR(AL187/N187,0)</f>
        <v>0.49999004796879037</v>
      </c>
      <c r="AP187" s="22">
        <f>IFERROR(AM187/O187,0)</f>
        <v>0.48582682749150635</v>
      </c>
    </row>
    <row r="188" spans="1:42" ht="18" x14ac:dyDescent="0.3">
      <c r="A188" s="13" t="s">
        <v>679</v>
      </c>
      <c r="B188" s="13"/>
      <c r="C188" s="41" t="s">
        <v>680</v>
      </c>
      <c r="D188" s="24"/>
      <c r="E188" s="24"/>
      <c r="F188" s="35" t="s">
        <v>102</v>
      </c>
      <c r="G188" s="36">
        <v>0.6</v>
      </c>
      <c r="H188" s="24"/>
      <c r="I188" s="37">
        <v>5.76</v>
      </c>
      <c r="J188" s="38">
        <v>7.63</v>
      </c>
      <c r="K188" s="14"/>
      <c r="L188" s="14"/>
      <c r="M188" s="38">
        <f>ROUND(ROUND(J188, 2)*I188, 2)</f>
        <v>43.95</v>
      </c>
      <c r="N188" s="14"/>
      <c r="O188" s="14"/>
      <c r="P188" s="38">
        <v>7.63</v>
      </c>
      <c r="Q188" s="14"/>
      <c r="R188" s="14"/>
      <c r="S188" s="38">
        <f>ROUND(ROUND(P188, 2)*I188, 2)</f>
        <v>43.95</v>
      </c>
      <c r="T188" s="14"/>
      <c r="U188" s="39"/>
      <c r="V188" s="9">
        <f>ROUND(ROUND(P188, 2)/1.2, 2)</f>
        <v>6.36</v>
      </c>
      <c r="Y188" s="9">
        <f t="shared" si="67"/>
        <v>36.630000000000003</v>
      </c>
      <c r="AD188" s="5" t="s">
        <v>681</v>
      </c>
      <c r="AE188" s="5" t="s">
        <v>682</v>
      </c>
      <c r="AF188" s="5" t="s">
        <v>683</v>
      </c>
      <c r="AK188" s="32">
        <f t="shared" si="68"/>
        <v>0</v>
      </c>
      <c r="AL188" s="32"/>
      <c r="AM188" s="32"/>
      <c r="AN188" s="34">
        <f t="shared" si="69"/>
        <v>0</v>
      </c>
      <c r="AO188" s="32"/>
      <c r="AP188" s="32"/>
    </row>
    <row r="189" spans="1:42" ht="126" x14ac:dyDescent="0.3">
      <c r="A189" s="13" t="s">
        <v>684</v>
      </c>
      <c r="B189" s="13" t="s">
        <v>685</v>
      </c>
      <c r="C189" s="23" t="s">
        <v>686</v>
      </c>
      <c r="D189" s="24"/>
      <c r="E189" s="24" t="s">
        <v>687</v>
      </c>
      <c r="F189" s="24" t="s">
        <v>67</v>
      </c>
      <c r="G189" s="25">
        <v>1</v>
      </c>
      <c r="H189" s="24"/>
      <c r="I189" s="25">
        <v>13.8</v>
      </c>
      <c r="J189" s="26">
        <v>882.86</v>
      </c>
      <c r="K189" s="26">
        <v>941</v>
      </c>
      <c r="L189" s="26">
        <f>J189+ROUND(K189, 2)</f>
        <v>1823.8600000000001</v>
      </c>
      <c r="M189" s="26">
        <v>12183.47</v>
      </c>
      <c r="N189" s="26">
        <v>12985.8</v>
      </c>
      <c r="O189" s="26">
        <f>M189+N189</f>
        <v>25169.269999999997</v>
      </c>
      <c r="P189" s="26">
        <v>882.86</v>
      </c>
      <c r="Q189" s="26">
        <v>1411.5</v>
      </c>
      <c r="R189" s="26">
        <f>P189+ROUND(Q189, 2)</f>
        <v>2294.36</v>
      </c>
      <c r="S189" s="26">
        <v>12183.47</v>
      </c>
      <c r="T189" s="26">
        <v>19478.7</v>
      </c>
      <c r="U189" s="26">
        <f>S189+T189</f>
        <v>31662.17</v>
      </c>
      <c r="V189" s="9">
        <f>ROUND(P189 / 1.2, 2)</f>
        <v>735.72</v>
      </c>
      <c r="W189" s="9">
        <f>ROUND(Q189 / 1.2, 2)</f>
        <v>1176.25</v>
      </c>
      <c r="X189" s="9">
        <f>ROUND(R189 / 1.2, 2)</f>
        <v>1911.97</v>
      </c>
      <c r="Y189" s="9">
        <f t="shared" si="67"/>
        <v>10152.89</v>
      </c>
      <c r="Z189" s="9">
        <f>ROUND(T189 / 1.2, 2)</f>
        <v>16232.25</v>
      </c>
      <c r="AA189" s="9">
        <f>Y189+Z189</f>
        <v>26385.14</v>
      </c>
      <c r="AD189" s="5">
        <v>378365688</v>
      </c>
      <c r="AE189" s="5">
        <v>29223867</v>
      </c>
      <c r="AG189" s="5" t="s">
        <v>688</v>
      </c>
      <c r="AH189" s="5" t="s">
        <v>689</v>
      </c>
      <c r="AI189" s="5" t="s">
        <v>593</v>
      </c>
      <c r="AK189" s="19">
        <f t="shared" si="68"/>
        <v>0</v>
      </c>
      <c r="AL189" s="19">
        <f>T189-N189</f>
        <v>6492.9000000000015</v>
      </c>
      <c r="AM189" s="19">
        <f>U189-O189</f>
        <v>6492.9000000000015</v>
      </c>
      <c r="AN189" s="22">
        <f t="shared" si="69"/>
        <v>0</v>
      </c>
      <c r="AO189" s="22">
        <f>IFERROR(AL189/N189,0)</f>
        <v>0.50000000000000011</v>
      </c>
      <c r="AP189" s="22">
        <f>IFERROR(AM189/O189,0)</f>
        <v>0.25796934118470666</v>
      </c>
    </row>
    <row r="190" spans="1:42" ht="18" x14ac:dyDescent="0.3">
      <c r="A190" s="13" t="s">
        <v>690</v>
      </c>
      <c r="B190" s="13"/>
      <c r="C190" s="41" t="s">
        <v>609</v>
      </c>
      <c r="D190" s="24"/>
      <c r="E190" s="24"/>
      <c r="F190" s="35" t="s">
        <v>114</v>
      </c>
      <c r="G190" s="36">
        <v>1</v>
      </c>
      <c r="H190" s="24"/>
      <c r="I190" s="37">
        <v>13.8</v>
      </c>
      <c r="J190" s="38">
        <v>10.58</v>
      </c>
      <c r="K190" s="14"/>
      <c r="L190" s="14"/>
      <c r="M190" s="38">
        <f>ROUND(ROUND(J190, 2)*I190, 2)</f>
        <v>146</v>
      </c>
      <c r="N190" s="14"/>
      <c r="O190" s="14"/>
      <c r="P190" s="38">
        <v>10.58</v>
      </c>
      <c r="Q190" s="14"/>
      <c r="R190" s="14"/>
      <c r="S190" s="38">
        <f>ROUND(ROUND(P190, 2)*I190, 2)</f>
        <v>146</v>
      </c>
      <c r="T190" s="14"/>
      <c r="U190" s="39"/>
      <c r="V190" s="9">
        <f>ROUND(ROUND(P190, 2)/1.2, 2)</f>
        <v>8.82</v>
      </c>
      <c r="Y190" s="9">
        <f t="shared" si="67"/>
        <v>121.67</v>
      </c>
      <c r="AD190" s="5" t="s">
        <v>691</v>
      </c>
      <c r="AE190" s="5" t="s">
        <v>692</v>
      </c>
      <c r="AF190" s="5" t="s">
        <v>612</v>
      </c>
      <c r="AK190" s="32">
        <f t="shared" si="68"/>
        <v>0</v>
      </c>
      <c r="AL190" s="32"/>
      <c r="AM190" s="32"/>
      <c r="AN190" s="34">
        <f t="shared" si="69"/>
        <v>0</v>
      </c>
      <c r="AO190" s="32"/>
      <c r="AP190" s="32"/>
    </row>
    <row r="191" spans="1:42" ht="18" x14ac:dyDescent="0.3">
      <c r="A191" s="13" t="s">
        <v>693</v>
      </c>
      <c r="B191" s="13"/>
      <c r="C191" s="41" t="s">
        <v>694</v>
      </c>
      <c r="D191" s="24"/>
      <c r="E191" s="24"/>
      <c r="F191" s="35" t="s">
        <v>67</v>
      </c>
      <c r="G191" s="36">
        <v>1.1000000000000001</v>
      </c>
      <c r="H191" s="24"/>
      <c r="I191" s="37">
        <v>15.18</v>
      </c>
      <c r="J191" s="38">
        <v>157.6</v>
      </c>
      <c r="K191" s="14"/>
      <c r="L191" s="14"/>
      <c r="M191" s="38">
        <f>ROUND(ROUND(J191, 2)*I191, 2)</f>
        <v>2392.37</v>
      </c>
      <c r="N191" s="14"/>
      <c r="O191" s="14"/>
      <c r="P191" s="38">
        <v>157.6</v>
      </c>
      <c r="Q191" s="14"/>
      <c r="R191" s="14"/>
      <c r="S191" s="38">
        <f>ROUND(ROUND(P191, 2)*I191, 2)</f>
        <v>2392.37</v>
      </c>
      <c r="T191" s="14"/>
      <c r="U191" s="39"/>
      <c r="V191" s="9">
        <f>ROUND(ROUND(P191, 2)/1.2, 2)</f>
        <v>131.33000000000001</v>
      </c>
      <c r="Y191" s="9">
        <f t="shared" si="67"/>
        <v>1993.64</v>
      </c>
      <c r="AD191" s="5" t="s">
        <v>695</v>
      </c>
      <c r="AE191" s="5" t="s">
        <v>696</v>
      </c>
      <c r="AF191" s="5" t="s">
        <v>697</v>
      </c>
      <c r="AK191" s="32">
        <f t="shared" si="68"/>
        <v>0</v>
      </c>
      <c r="AL191" s="32"/>
      <c r="AM191" s="32"/>
      <c r="AN191" s="34">
        <f t="shared" si="69"/>
        <v>0</v>
      </c>
      <c r="AO191" s="32"/>
      <c r="AP191" s="32"/>
    </row>
    <row r="192" spans="1:42" ht="18" x14ac:dyDescent="0.3">
      <c r="A192" s="13" t="s">
        <v>698</v>
      </c>
      <c r="B192" s="13"/>
      <c r="C192" s="41" t="s">
        <v>699</v>
      </c>
      <c r="D192" s="24"/>
      <c r="E192" s="24"/>
      <c r="F192" s="35" t="s">
        <v>102</v>
      </c>
      <c r="G192" s="36">
        <v>1.8</v>
      </c>
      <c r="H192" s="24"/>
      <c r="I192" s="37">
        <v>1242</v>
      </c>
      <c r="J192" s="38">
        <v>7.54</v>
      </c>
      <c r="K192" s="14"/>
      <c r="L192" s="14"/>
      <c r="M192" s="38">
        <f>ROUND(ROUND(J192, 2)*I192, 2)</f>
        <v>9364.68</v>
      </c>
      <c r="N192" s="14"/>
      <c r="O192" s="14"/>
      <c r="P192" s="38">
        <v>7.54</v>
      </c>
      <c r="Q192" s="14"/>
      <c r="R192" s="14"/>
      <c r="S192" s="38">
        <f>ROUND(ROUND(P192, 2)*I192, 2)</f>
        <v>9364.68</v>
      </c>
      <c r="T192" s="14"/>
      <c r="U192" s="39"/>
      <c r="V192" s="9">
        <f>ROUND(ROUND(P192, 2)/1.2, 2)</f>
        <v>6.28</v>
      </c>
      <c r="Y192" s="9">
        <f t="shared" si="67"/>
        <v>7803.9</v>
      </c>
      <c r="AD192" s="5" t="s">
        <v>700</v>
      </c>
      <c r="AE192" s="5" t="s">
        <v>701</v>
      </c>
      <c r="AF192" s="5" t="s">
        <v>702</v>
      </c>
      <c r="AK192" s="32">
        <f t="shared" si="68"/>
        <v>0</v>
      </c>
      <c r="AL192" s="32"/>
      <c r="AM192" s="32"/>
      <c r="AN192" s="34">
        <f t="shared" si="69"/>
        <v>0</v>
      </c>
      <c r="AO192" s="32"/>
      <c r="AP192" s="32"/>
    </row>
    <row r="193" spans="1:42" ht="18" x14ac:dyDescent="0.3">
      <c r="A193" s="13" t="s">
        <v>703</v>
      </c>
      <c r="B193" s="13"/>
      <c r="C193" s="41" t="s">
        <v>704</v>
      </c>
      <c r="D193" s="24"/>
      <c r="E193" s="24"/>
      <c r="F193" s="35" t="s">
        <v>139</v>
      </c>
      <c r="G193" s="36">
        <v>8</v>
      </c>
      <c r="H193" s="24"/>
      <c r="I193" s="37">
        <v>110.4</v>
      </c>
      <c r="J193" s="38">
        <v>2.54</v>
      </c>
      <c r="K193" s="14"/>
      <c r="L193" s="14"/>
      <c r="M193" s="38">
        <f>ROUND(ROUND(J193, 2)*I193, 2)</f>
        <v>280.42</v>
      </c>
      <c r="N193" s="14"/>
      <c r="O193" s="14"/>
      <c r="P193" s="38">
        <v>2.54</v>
      </c>
      <c r="Q193" s="14"/>
      <c r="R193" s="14"/>
      <c r="S193" s="38">
        <f>ROUND(ROUND(P193, 2)*I193, 2)</f>
        <v>280.42</v>
      </c>
      <c r="T193" s="14"/>
      <c r="U193" s="39"/>
      <c r="V193" s="9">
        <f>ROUND(ROUND(P193, 2)/1.2, 2)</f>
        <v>2.12</v>
      </c>
      <c r="Y193" s="9">
        <f t="shared" si="67"/>
        <v>233.68</v>
      </c>
      <c r="AD193" s="5" t="s">
        <v>705</v>
      </c>
      <c r="AE193" s="5" t="s">
        <v>706</v>
      </c>
      <c r="AF193" s="5" t="s">
        <v>707</v>
      </c>
      <c r="AK193" s="32">
        <f t="shared" si="68"/>
        <v>0</v>
      </c>
      <c r="AL193" s="32"/>
      <c r="AM193" s="32"/>
      <c r="AN193" s="34">
        <f t="shared" si="69"/>
        <v>0</v>
      </c>
      <c r="AO193" s="32"/>
      <c r="AP193" s="32"/>
    </row>
    <row r="194" spans="1:42" ht="108" x14ac:dyDescent="0.3">
      <c r="A194" s="13" t="s">
        <v>708</v>
      </c>
      <c r="B194" s="13" t="s">
        <v>709</v>
      </c>
      <c r="C194" s="23" t="s">
        <v>710</v>
      </c>
      <c r="D194" s="24"/>
      <c r="E194" s="24" t="s">
        <v>711</v>
      </c>
      <c r="F194" s="24" t="s">
        <v>67</v>
      </c>
      <c r="G194" s="25">
        <v>1</v>
      </c>
      <c r="H194" s="24"/>
      <c r="I194" s="25">
        <v>25.47</v>
      </c>
      <c r="J194" s="26">
        <v>1075.8599999999999</v>
      </c>
      <c r="K194" s="26">
        <v>1014</v>
      </c>
      <c r="L194" s="26">
        <f>J194+ROUND(K194, 2)</f>
        <v>2089.8599999999997</v>
      </c>
      <c r="M194" s="26">
        <v>27402.15</v>
      </c>
      <c r="N194" s="26">
        <v>25826.58</v>
      </c>
      <c r="O194" s="26">
        <f>M194+N194</f>
        <v>53228.73</v>
      </c>
      <c r="P194" s="26">
        <v>1075.8599999999999</v>
      </c>
      <c r="Q194" s="26">
        <v>1521</v>
      </c>
      <c r="R194" s="26">
        <f>P194+ROUND(Q194, 2)</f>
        <v>2596.8599999999997</v>
      </c>
      <c r="S194" s="26">
        <v>27402.15</v>
      </c>
      <c r="T194" s="26">
        <v>38739.870000000003</v>
      </c>
      <c r="U194" s="26">
        <f>S194+T194</f>
        <v>66142.02</v>
      </c>
      <c r="V194" s="9">
        <f>ROUND(P194 / 1.2, 2)</f>
        <v>896.55</v>
      </c>
      <c r="W194" s="9">
        <f>ROUND(Q194 / 1.2, 2)</f>
        <v>1267.5</v>
      </c>
      <c r="X194" s="9">
        <f>ROUND(R194 / 1.2, 2)</f>
        <v>2164.0500000000002</v>
      </c>
      <c r="Y194" s="9">
        <f t="shared" si="67"/>
        <v>22835.13</v>
      </c>
      <c r="Z194" s="9">
        <f>ROUND(T194 / 1.2, 2)</f>
        <v>32283.23</v>
      </c>
      <c r="AA194" s="9">
        <f>Y194+Z194</f>
        <v>55118.36</v>
      </c>
      <c r="AD194" s="5">
        <v>378365689</v>
      </c>
      <c r="AE194" s="5">
        <v>29220850</v>
      </c>
      <c r="AG194" s="5" t="s">
        <v>712</v>
      </c>
      <c r="AH194" s="5" t="s">
        <v>713</v>
      </c>
      <c r="AI194" s="5" t="s">
        <v>593</v>
      </c>
      <c r="AK194" s="19">
        <f t="shared" si="68"/>
        <v>0</v>
      </c>
      <c r="AL194" s="19">
        <f>T194-N194</f>
        <v>12913.29</v>
      </c>
      <c r="AM194" s="19">
        <f>U194-O194</f>
        <v>12913.29</v>
      </c>
      <c r="AN194" s="22">
        <f t="shared" si="69"/>
        <v>0</v>
      </c>
      <c r="AO194" s="22">
        <f>IFERROR(AL194/N194,0)</f>
        <v>0.5</v>
      </c>
      <c r="AP194" s="22">
        <f>IFERROR(AM194/O194,0)</f>
        <v>0.24260000191625838</v>
      </c>
    </row>
    <row r="195" spans="1:42" ht="18" x14ac:dyDescent="0.3">
      <c r="A195" s="13" t="s">
        <v>714</v>
      </c>
      <c r="B195" s="13"/>
      <c r="C195" s="41" t="s">
        <v>694</v>
      </c>
      <c r="D195" s="24"/>
      <c r="E195" s="24"/>
      <c r="F195" s="35" t="s">
        <v>67</v>
      </c>
      <c r="G195" s="36">
        <v>1.1000000000000001</v>
      </c>
      <c r="H195" s="24"/>
      <c r="I195" s="37">
        <v>28.016999999999999</v>
      </c>
      <c r="J195" s="38">
        <v>157.6</v>
      </c>
      <c r="K195" s="14"/>
      <c r="L195" s="14"/>
      <c r="M195" s="38">
        <f>ROUND(ROUND(J195, 2)*I195, 2)</f>
        <v>4415.4799999999996</v>
      </c>
      <c r="N195" s="14"/>
      <c r="O195" s="14"/>
      <c r="P195" s="38">
        <v>157.6</v>
      </c>
      <c r="Q195" s="14"/>
      <c r="R195" s="14"/>
      <c r="S195" s="38">
        <f>ROUND(ROUND(P195, 2)*I195, 2)</f>
        <v>4415.4799999999996</v>
      </c>
      <c r="T195" s="14"/>
      <c r="U195" s="39"/>
      <c r="V195" s="9">
        <f>ROUND(ROUND(P195, 2)/1.2, 2)</f>
        <v>131.33000000000001</v>
      </c>
      <c r="Y195" s="9">
        <f t="shared" si="67"/>
        <v>3679.57</v>
      </c>
      <c r="AD195" s="5" t="s">
        <v>715</v>
      </c>
      <c r="AE195" s="5" t="s">
        <v>716</v>
      </c>
      <c r="AF195" s="5" t="s">
        <v>697</v>
      </c>
      <c r="AK195" s="32">
        <f t="shared" si="68"/>
        <v>0</v>
      </c>
      <c r="AL195" s="32"/>
      <c r="AM195" s="32"/>
      <c r="AN195" s="34">
        <f t="shared" si="69"/>
        <v>0</v>
      </c>
      <c r="AO195" s="32"/>
      <c r="AP195" s="32"/>
    </row>
    <row r="196" spans="1:42" ht="18" x14ac:dyDescent="0.3">
      <c r="A196" s="13" t="s">
        <v>717</v>
      </c>
      <c r="B196" s="13"/>
      <c r="C196" s="41" t="s">
        <v>699</v>
      </c>
      <c r="D196" s="24"/>
      <c r="E196" s="24"/>
      <c r="F196" s="35" t="s">
        <v>102</v>
      </c>
      <c r="G196" s="36">
        <v>1.8</v>
      </c>
      <c r="H196" s="24"/>
      <c r="I196" s="37">
        <v>2979.99</v>
      </c>
      <c r="J196" s="38">
        <v>7.54</v>
      </c>
      <c r="K196" s="14"/>
      <c r="L196" s="14"/>
      <c r="M196" s="38">
        <f>ROUND(ROUND(J196, 2)*I196, 2)</f>
        <v>22469.119999999999</v>
      </c>
      <c r="N196" s="14"/>
      <c r="O196" s="14"/>
      <c r="P196" s="38">
        <v>7.54</v>
      </c>
      <c r="Q196" s="14"/>
      <c r="R196" s="14"/>
      <c r="S196" s="38">
        <f>ROUND(ROUND(P196, 2)*I196, 2)</f>
        <v>22469.119999999999</v>
      </c>
      <c r="T196" s="14"/>
      <c r="U196" s="39"/>
      <c r="V196" s="9">
        <f>ROUND(ROUND(P196, 2)/1.2, 2)</f>
        <v>6.28</v>
      </c>
      <c r="Y196" s="9">
        <f t="shared" si="67"/>
        <v>18724.27</v>
      </c>
      <c r="AD196" s="5" t="s">
        <v>718</v>
      </c>
      <c r="AE196" s="5" t="s">
        <v>719</v>
      </c>
      <c r="AF196" s="5" t="s">
        <v>702</v>
      </c>
      <c r="AK196" s="32">
        <f t="shared" si="68"/>
        <v>0</v>
      </c>
      <c r="AL196" s="32"/>
      <c r="AM196" s="32"/>
      <c r="AN196" s="34">
        <f t="shared" si="69"/>
        <v>0</v>
      </c>
      <c r="AO196" s="32"/>
      <c r="AP196" s="32"/>
    </row>
    <row r="197" spans="1:42" ht="18" x14ac:dyDescent="0.3">
      <c r="A197" s="13" t="s">
        <v>720</v>
      </c>
      <c r="B197" s="13"/>
      <c r="C197" s="41" t="s">
        <v>704</v>
      </c>
      <c r="D197" s="24"/>
      <c r="E197" s="24"/>
      <c r="F197" s="35" t="s">
        <v>139</v>
      </c>
      <c r="G197" s="36">
        <v>8</v>
      </c>
      <c r="H197" s="24"/>
      <c r="I197" s="37">
        <v>203.76</v>
      </c>
      <c r="J197" s="38">
        <v>2.54</v>
      </c>
      <c r="K197" s="14"/>
      <c r="L197" s="14"/>
      <c r="M197" s="38">
        <f>ROUND(ROUND(J197, 2)*I197, 2)</f>
        <v>517.54999999999995</v>
      </c>
      <c r="N197" s="14"/>
      <c r="O197" s="14"/>
      <c r="P197" s="38">
        <v>2.54</v>
      </c>
      <c r="Q197" s="14"/>
      <c r="R197" s="14"/>
      <c r="S197" s="38">
        <f>ROUND(ROUND(P197, 2)*I197, 2)</f>
        <v>517.54999999999995</v>
      </c>
      <c r="T197" s="14"/>
      <c r="U197" s="39"/>
      <c r="V197" s="9">
        <f>ROUND(ROUND(P197, 2)/1.2, 2)</f>
        <v>2.12</v>
      </c>
      <c r="Y197" s="9">
        <f t="shared" si="67"/>
        <v>431.29</v>
      </c>
      <c r="AD197" s="5" t="s">
        <v>721</v>
      </c>
      <c r="AE197" s="5" t="s">
        <v>722</v>
      </c>
      <c r="AF197" s="5" t="s">
        <v>707</v>
      </c>
      <c r="AK197" s="32">
        <f t="shared" si="68"/>
        <v>0</v>
      </c>
      <c r="AL197" s="32"/>
      <c r="AM197" s="32"/>
      <c r="AN197" s="34">
        <f t="shared" si="69"/>
        <v>0</v>
      </c>
      <c r="AO197" s="32"/>
      <c r="AP197" s="32"/>
    </row>
    <row r="198" spans="1:42" ht="90" x14ac:dyDescent="0.3">
      <c r="A198" s="13" t="s">
        <v>723</v>
      </c>
      <c r="B198" s="13" t="s">
        <v>724</v>
      </c>
      <c r="C198" s="23" t="s">
        <v>725</v>
      </c>
      <c r="D198" s="24"/>
      <c r="E198" s="24" t="s">
        <v>726</v>
      </c>
      <c r="F198" s="24" t="s">
        <v>67</v>
      </c>
      <c r="G198" s="25">
        <v>1</v>
      </c>
      <c r="H198" s="24"/>
      <c r="I198" s="25">
        <v>6.22</v>
      </c>
      <c r="J198" s="26">
        <v>1423.64</v>
      </c>
      <c r="K198" s="26">
        <v>904</v>
      </c>
      <c r="L198" s="26">
        <f>J198+ROUND(K198, 2)</f>
        <v>2327.6400000000003</v>
      </c>
      <c r="M198" s="26">
        <v>8855.0400000000009</v>
      </c>
      <c r="N198" s="26">
        <v>5622.88</v>
      </c>
      <c r="O198" s="26">
        <f>M198+N198</f>
        <v>14477.920000000002</v>
      </c>
      <c r="P198" s="26">
        <v>1423.42</v>
      </c>
      <c r="Q198" s="26">
        <v>1356</v>
      </c>
      <c r="R198" s="26">
        <f>P198+ROUND(Q198, 2)</f>
        <v>2779.42</v>
      </c>
      <c r="S198" s="26">
        <v>8853.67</v>
      </c>
      <c r="T198" s="26">
        <v>8434.32</v>
      </c>
      <c r="U198" s="26">
        <f>S198+T198</f>
        <v>17287.989999999998</v>
      </c>
      <c r="V198" s="9">
        <f>ROUND(P198 / 1.2, 2)</f>
        <v>1186.18</v>
      </c>
      <c r="W198" s="9">
        <f>ROUND(Q198 / 1.2, 2)</f>
        <v>1130</v>
      </c>
      <c r="X198" s="9">
        <f>ROUND(R198 / 1.2, 2)</f>
        <v>2316.1799999999998</v>
      </c>
      <c r="Y198" s="9">
        <f t="shared" si="67"/>
        <v>7378.06</v>
      </c>
      <c r="Z198" s="9">
        <f>ROUND(T198 / 1.2, 2)</f>
        <v>7028.6</v>
      </c>
      <c r="AA198" s="9">
        <f>Y198+Z198</f>
        <v>14406.66</v>
      </c>
      <c r="AD198" s="5">
        <v>378365690</v>
      </c>
      <c r="AE198" s="5">
        <v>34040361</v>
      </c>
      <c r="AG198" s="5" t="s">
        <v>727</v>
      </c>
      <c r="AH198" s="5" t="s">
        <v>728</v>
      </c>
      <c r="AI198" s="5" t="s">
        <v>593</v>
      </c>
      <c r="AK198" s="19">
        <f t="shared" si="68"/>
        <v>-1.3700000000008004</v>
      </c>
      <c r="AL198" s="19">
        <f>T198-N198</f>
        <v>2811.4399999999996</v>
      </c>
      <c r="AM198" s="19">
        <f>U198-O198</f>
        <v>2810.0699999999961</v>
      </c>
      <c r="AN198" s="22">
        <f t="shared" si="69"/>
        <v>-1.5471415148895999E-4</v>
      </c>
      <c r="AO198" s="22">
        <f>IFERROR(AL198/N198,0)</f>
        <v>0.49999999999999994</v>
      </c>
      <c r="AP198" s="22">
        <f>IFERROR(AM198/O198,0)</f>
        <v>0.19409348856741823</v>
      </c>
    </row>
    <row r="199" spans="1:42" ht="36" x14ac:dyDescent="0.3">
      <c r="A199" s="13" t="s">
        <v>729</v>
      </c>
      <c r="B199" s="13"/>
      <c r="C199" s="41" t="s">
        <v>730</v>
      </c>
      <c r="D199" s="24"/>
      <c r="E199" s="24"/>
      <c r="F199" s="35" t="s">
        <v>102</v>
      </c>
      <c r="G199" s="36">
        <v>0.15</v>
      </c>
      <c r="H199" s="24"/>
      <c r="I199" s="36">
        <v>0.93300000000000005</v>
      </c>
      <c r="J199" s="38">
        <v>90.28</v>
      </c>
      <c r="K199" s="14"/>
      <c r="L199" s="14"/>
      <c r="M199" s="38">
        <f>ROUND(ROUND(J199, 2)*I199, 2)</f>
        <v>84.23</v>
      </c>
      <c r="N199" s="14"/>
      <c r="O199" s="14"/>
      <c r="P199" s="38">
        <v>88.8</v>
      </c>
      <c r="Q199" s="14"/>
      <c r="R199" s="14"/>
      <c r="S199" s="38">
        <f>ROUND(ROUND(P199, 2)*I199, 2)</f>
        <v>82.85</v>
      </c>
      <c r="T199" s="14"/>
      <c r="U199" s="39"/>
      <c r="V199" s="9">
        <f>ROUND(ROUND(P199, 2)/1.2, 2)</f>
        <v>74</v>
      </c>
      <c r="Y199" s="9">
        <f t="shared" si="67"/>
        <v>69.040000000000006</v>
      </c>
      <c r="AD199" s="5" t="s">
        <v>731</v>
      </c>
      <c r="AE199" s="5" t="s">
        <v>732</v>
      </c>
      <c r="AF199" s="5" t="s">
        <v>733</v>
      </c>
      <c r="AK199" s="32">
        <f t="shared" si="68"/>
        <v>-1.3800000000000097</v>
      </c>
      <c r="AL199" s="32"/>
      <c r="AM199" s="32"/>
      <c r="AN199" s="34">
        <f t="shared" si="69"/>
        <v>-1.6383711266769675E-2</v>
      </c>
      <c r="AO199" s="32"/>
      <c r="AP199" s="32"/>
    </row>
    <row r="200" spans="1:42" ht="18" x14ac:dyDescent="0.3">
      <c r="A200" s="13" t="s">
        <v>734</v>
      </c>
      <c r="B200" s="13"/>
      <c r="C200" s="41" t="s">
        <v>609</v>
      </c>
      <c r="D200" s="24"/>
      <c r="E200" s="24"/>
      <c r="F200" s="35" t="s">
        <v>114</v>
      </c>
      <c r="G200" s="36">
        <v>1</v>
      </c>
      <c r="H200" s="24"/>
      <c r="I200" s="37">
        <v>31.1</v>
      </c>
      <c r="J200" s="38">
        <v>10.58</v>
      </c>
      <c r="K200" s="14"/>
      <c r="L200" s="14"/>
      <c r="M200" s="38">
        <f>ROUND(ROUND(J200, 2)*I200, 2)</f>
        <v>329.04</v>
      </c>
      <c r="N200" s="14"/>
      <c r="O200" s="14"/>
      <c r="P200" s="38">
        <v>10.58</v>
      </c>
      <c r="Q200" s="14"/>
      <c r="R200" s="14"/>
      <c r="S200" s="38">
        <f>ROUND(ROUND(P200, 2)*I200, 2)</f>
        <v>329.04</v>
      </c>
      <c r="T200" s="14"/>
      <c r="U200" s="39"/>
      <c r="V200" s="9">
        <f>ROUND(ROUND(P200, 2)/1.2, 2)</f>
        <v>8.82</v>
      </c>
      <c r="Y200" s="9">
        <f t="shared" si="67"/>
        <v>274.2</v>
      </c>
      <c r="AD200" s="5" t="s">
        <v>735</v>
      </c>
      <c r="AE200" s="5" t="s">
        <v>736</v>
      </c>
      <c r="AF200" s="5" t="s">
        <v>612</v>
      </c>
      <c r="AK200" s="32">
        <f t="shared" si="68"/>
        <v>0</v>
      </c>
      <c r="AL200" s="32"/>
      <c r="AM200" s="32"/>
      <c r="AN200" s="34">
        <f t="shared" si="69"/>
        <v>0</v>
      </c>
      <c r="AO200" s="32"/>
      <c r="AP200" s="32"/>
    </row>
    <row r="201" spans="1:42" ht="18" x14ac:dyDescent="0.3">
      <c r="A201" s="13" t="s">
        <v>737</v>
      </c>
      <c r="B201" s="13"/>
      <c r="C201" s="41" t="s">
        <v>699</v>
      </c>
      <c r="D201" s="24"/>
      <c r="E201" s="24"/>
      <c r="F201" s="35" t="s">
        <v>102</v>
      </c>
      <c r="G201" s="36">
        <v>1.8</v>
      </c>
      <c r="H201" s="24"/>
      <c r="I201" s="37">
        <v>1119.5999999999999</v>
      </c>
      <c r="J201" s="38">
        <v>7.54</v>
      </c>
      <c r="K201" s="14"/>
      <c r="L201" s="14"/>
      <c r="M201" s="38">
        <f>ROUND(ROUND(J201, 2)*I201, 2)</f>
        <v>8441.7800000000007</v>
      </c>
      <c r="N201" s="14"/>
      <c r="O201" s="14"/>
      <c r="P201" s="38">
        <v>7.54</v>
      </c>
      <c r="Q201" s="14"/>
      <c r="R201" s="14"/>
      <c r="S201" s="38">
        <f>ROUND(ROUND(P201, 2)*I201, 2)</f>
        <v>8441.7800000000007</v>
      </c>
      <c r="T201" s="14"/>
      <c r="U201" s="39"/>
      <c r="V201" s="9">
        <f>ROUND(ROUND(P201, 2)/1.2, 2)</f>
        <v>6.28</v>
      </c>
      <c r="Y201" s="9">
        <f t="shared" si="67"/>
        <v>7034.82</v>
      </c>
      <c r="AD201" s="5" t="s">
        <v>738</v>
      </c>
      <c r="AE201" s="5" t="s">
        <v>739</v>
      </c>
      <c r="AF201" s="5" t="s">
        <v>702</v>
      </c>
      <c r="AK201" s="32">
        <f t="shared" si="68"/>
        <v>0</v>
      </c>
      <c r="AL201" s="32"/>
      <c r="AM201" s="32"/>
      <c r="AN201" s="34">
        <f t="shared" si="69"/>
        <v>0</v>
      </c>
      <c r="AO201" s="32"/>
      <c r="AP201" s="32"/>
    </row>
    <row r="202" spans="1:42" ht="90" x14ac:dyDescent="0.3">
      <c r="A202" s="13" t="s">
        <v>740</v>
      </c>
      <c r="B202" s="13" t="s">
        <v>741</v>
      </c>
      <c r="C202" s="23" t="s">
        <v>742</v>
      </c>
      <c r="D202" s="24"/>
      <c r="E202" s="24" t="s">
        <v>743</v>
      </c>
      <c r="F202" s="24" t="s">
        <v>67</v>
      </c>
      <c r="G202" s="25">
        <v>1</v>
      </c>
      <c r="H202" s="24"/>
      <c r="I202" s="25">
        <v>200.6</v>
      </c>
      <c r="J202" s="26">
        <v>310.79000000000002</v>
      </c>
      <c r="K202" s="26">
        <v>705</v>
      </c>
      <c r="L202" s="26">
        <f>J202+ROUND(K202, 2)</f>
        <v>1015.79</v>
      </c>
      <c r="M202" s="26">
        <v>62344.47</v>
      </c>
      <c r="N202" s="26">
        <v>141423</v>
      </c>
      <c r="O202" s="26">
        <f>M202+N202</f>
        <v>203767.47</v>
      </c>
      <c r="P202" s="26">
        <v>310.79000000000002</v>
      </c>
      <c r="Q202" s="26">
        <v>1057.5</v>
      </c>
      <c r="R202" s="26">
        <f>P202+ROUND(Q202, 2)</f>
        <v>1368.29</v>
      </c>
      <c r="S202" s="26">
        <v>62344.47</v>
      </c>
      <c r="T202" s="26">
        <v>212134.5</v>
      </c>
      <c r="U202" s="26">
        <f>S202+T202</f>
        <v>274478.96999999997</v>
      </c>
      <c r="V202" s="9">
        <f>ROUND(P202 / 1.2, 2)</f>
        <v>258.99</v>
      </c>
      <c r="W202" s="9">
        <f>ROUND(Q202 / 1.2, 2)</f>
        <v>881.25</v>
      </c>
      <c r="X202" s="9">
        <f>ROUND(R202 / 1.2, 2)</f>
        <v>1140.24</v>
      </c>
      <c r="Y202" s="9">
        <f t="shared" si="67"/>
        <v>51953.73</v>
      </c>
      <c r="Z202" s="9">
        <f>ROUND(T202 / 1.2, 2)</f>
        <v>176778.75</v>
      </c>
      <c r="AA202" s="9">
        <f>Y202+Z202</f>
        <v>228732.48</v>
      </c>
      <c r="AD202" s="5">
        <v>378365691</v>
      </c>
      <c r="AE202" s="5">
        <v>29220847</v>
      </c>
      <c r="AG202" s="5" t="s">
        <v>744</v>
      </c>
      <c r="AH202" s="5" t="s">
        <v>745</v>
      </c>
      <c r="AI202" s="5" t="s">
        <v>593</v>
      </c>
      <c r="AK202" s="19">
        <f t="shared" si="68"/>
        <v>0</v>
      </c>
      <c r="AL202" s="19">
        <f>T202-N202</f>
        <v>70711.5</v>
      </c>
      <c r="AM202" s="19">
        <f>U202-O202</f>
        <v>70711.499999999971</v>
      </c>
      <c r="AN202" s="22">
        <f t="shared" si="69"/>
        <v>0</v>
      </c>
      <c r="AO202" s="22">
        <f>IFERROR(AL202/N202,0)</f>
        <v>0.5</v>
      </c>
      <c r="AP202" s="22">
        <f>IFERROR(AM202/O202,0)</f>
        <v>0.34702055239729862</v>
      </c>
    </row>
    <row r="203" spans="1:42" ht="36" x14ac:dyDescent="0.3">
      <c r="A203" s="13" t="s">
        <v>746</v>
      </c>
      <c r="B203" s="13"/>
      <c r="C203" s="41" t="s">
        <v>604</v>
      </c>
      <c r="D203" s="24"/>
      <c r="E203" s="24"/>
      <c r="F203" s="35" t="s">
        <v>102</v>
      </c>
      <c r="G203" s="36">
        <v>0.2</v>
      </c>
      <c r="H203" s="24"/>
      <c r="I203" s="36">
        <v>40.119999999999997</v>
      </c>
      <c r="J203" s="38">
        <v>90.28</v>
      </c>
      <c r="K203" s="14"/>
      <c r="L203" s="14"/>
      <c r="M203" s="38">
        <f>ROUND(ROUND(J203, 2)*I203, 2)</f>
        <v>3622.03</v>
      </c>
      <c r="N203" s="14"/>
      <c r="O203" s="14"/>
      <c r="P203" s="38">
        <v>90.28</v>
      </c>
      <c r="Q203" s="14"/>
      <c r="R203" s="14"/>
      <c r="S203" s="38">
        <f>ROUND(ROUND(P203, 2)*I203, 2)</f>
        <v>3622.03</v>
      </c>
      <c r="T203" s="14"/>
      <c r="U203" s="39"/>
      <c r="V203" s="9">
        <f>ROUND(ROUND(P203, 2)/1.2, 2)</f>
        <v>75.23</v>
      </c>
      <c r="Y203" s="9">
        <f t="shared" si="67"/>
        <v>3018.36</v>
      </c>
      <c r="AD203" s="5" t="s">
        <v>747</v>
      </c>
      <c r="AE203" s="5" t="s">
        <v>748</v>
      </c>
      <c r="AF203" s="5" t="s">
        <v>607</v>
      </c>
      <c r="AK203" s="32">
        <f t="shared" ref="AK203:AK234" si="70">S203-M203</f>
        <v>0</v>
      </c>
      <c r="AL203" s="32"/>
      <c r="AM203" s="32"/>
      <c r="AN203" s="34">
        <f t="shared" ref="AN203:AN234" si="71">IFERROR(AK203/M203,0)</f>
        <v>0</v>
      </c>
      <c r="AO203" s="32"/>
      <c r="AP203" s="32"/>
    </row>
    <row r="204" spans="1:42" ht="18" x14ac:dyDescent="0.3">
      <c r="A204" s="13" t="s">
        <v>749</v>
      </c>
      <c r="B204" s="13"/>
      <c r="C204" s="41" t="s">
        <v>609</v>
      </c>
      <c r="D204" s="24"/>
      <c r="E204" s="24"/>
      <c r="F204" s="35" t="s">
        <v>114</v>
      </c>
      <c r="G204" s="36">
        <v>1</v>
      </c>
      <c r="H204" s="24"/>
      <c r="I204" s="37">
        <v>200.6</v>
      </c>
      <c r="J204" s="38">
        <v>10.58</v>
      </c>
      <c r="K204" s="14"/>
      <c r="L204" s="14"/>
      <c r="M204" s="38">
        <f>ROUND(ROUND(J204, 2)*I204, 2)</f>
        <v>2122.35</v>
      </c>
      <c r="N204" s="14"/>
      <c r="O204" s="14"/>
      <c r="P204" s="38">
        <v>10.58</v>
      </c>
      <c r="Q204" s="14"/>
      <c r="R204" s="14"/>
      <c r="S204" s="38">
        <f>ROUND(ROUND(P204, 2)*I204, 2)</f>
        <v>2122.35</v>
      </c>
      <c r="T204" s="14"/>
      <c r="U204" s="39"/>
      <c r="V204" s="9">
        <f>ROUND(ROUND(P204, 2)/1.2, 2)</f>
        <v>8.82</v>
      </c>
      <c r="Y204" s="9">
        <f t="shared" si="67"/>
        <v>1768.63</v>
      </c>
      <c r="AD204" s="5" t="s">
        <v>750</v>
      </c>
      <c r="AE204" s="5" t="s">
        <v>751</v>
      </c>
      <c r="AF204" s="5" t="s">
        <v>612</v>
      </c>
      <c r="AK204" s="32">
        <f t="shared" si="70"/>
        <v>0</v>
      </c>
      <c r="AL204" s="32"/>
      <c r="AM204" s="32"/>
      <c r="AN204" s="34">
        <f t="shared" si="71"/>
        <v>0</v>
      </c>
      <c r="AO204" s="32"/>
      <c r="AP204" s="32"/>
    </row>
    <row r="205" spans="1:42" ht="18" x14ac:dyDescent="0.3">
      <c r="A205" s="13" t="s">
        <v>752</v>
      </c>
      <c r="B205" s="13"/>
      <c r="C205" s="41" t="s">
        <v>753</v>
      </c>
      <c r="D205" s="24"/>
      <c r="E205" s="24"/>
      <c r="F205" s="35" t="s">
        <v>102</v>
      </c>
      <c r="G205" s="36">
        <v>1.8</v>
      </c>
      <c r="H205" s="24"/>
      <c r="I205" s="37">
        <v>9027</v>
      </c>
      <c r="J205" s="38">
        <v>6.27</v>
      </c>
      <c r="K205" s="14"/>
      <c r="L205" s="14"/>
      <c r="M205" s="38">
        <f>ROUND(ROUND(J205, 2)*I205, 2)</f>
        <v>56599.29</v>
      </c>
      <c r="N205" s="14"/>
      <c r="O205" s="14"/>
      <c r="P205" s="38">
        <v>6.27</v>
      </c>
      <c r="Q205" s="14"/>
      <c r="R205" s="14"/>
      <c r="S205" s="38">
        <f>ROUND(ROUND(P205, 2)*I205, 2)</f>
        <v>56599.29</v>
      </c>
      <c r="T205" s="14"/>
      <c r="U205" s="39"/>
      <c r="V205" s="9">
        <f>ROUND(ROUND(P205, 2)/1.2, 2)</f>
        <v>5.23</v>
      </c>
      <c r="Y205" s="9">
        <f t="shared" si="67"/>
        <v>47166.080000000002</v>
      </c>
      <c r="AD205" s="5" t="s">
        <v>754</v>
      </c>
      <c r="AE205" s="5" t="s">
        <v>755</v>
      </c>
      <c r="AF205" s="5" t="s">
        <v>756</v>
      </c>
      <c r="AK205" s="32">
        <f t="shared" si="70"/>
        <v>0</v>
      </c>
      <c r="AL205" s="32"/>
      <c r="AM205" s="32"/>
      <c r="AN205" s="34">
        <f t="shared" si="71"/>
        <v>0</v>
      </c>
      <c r="AO205" s="32"/>
      <c r="AP205" s="32"/>
    </row>
    <row r="206" spans="1:42" ht="16.95" customHeight="1" x14ac:dyDescent="0.3">
      <c r="A206" s="13" t="s">
        <v>757</v>
      </c>
      <c r="B206" s="13" t="s">
        <v>758</v>
      </c>
      <c r="C206" s="453" t="s">
        <v>759</v>
      </c>
      <c r="D206" s="454"/>
      <c r="E206" s="454"/>
      <c r="F206" s="454"/>
      <c r="G206" s="454"/>
      <c r="H206" s="454"/>
      <c r="I206" s="455"/>
      <c r="J206" s="14"/>
      <c r="K206" s="14"/>
      <c r="L206" s="14"/>
      <c r="M206" s="15">
        <f>SUM(M207,M211,M215,M218,M221,M224,M226,M228,M230)</f>
        <v>807905.11999999988</v>
      </c>
      <c r="N206" s="15">
        <f>SUM(N207,N211,N215,N218,N221,N224,N226,N228,N230)</f>
        <v>292819.55999999994</v>
      </c>
      <c r="O206" s="15">
        <f>SUM(O207,O211,O215,O218,O221,O224,O226,O228,O230)</f>
        <v>1100724.6799999997</v>
      </c>
      <c r="P206" s="14"/>
      <c r="Q206" s="14"/>
      <c r="R206" s="14"/>
      <c r="S206" s="15">
        <f>SUM(S207,S211,S215,S218,S221,S224,S226,S228,S230)</f>
        <v>807905.11999999988</v>
      </c>
      <c r="T206" s="15">
        <f>SUM(T207,T211,T215,T218,T221,T224,T226,T228,T230)</f>
        <v>359782.91</v>
      </c>
      <c r="U206" s="15">
        <f>SUM(U207,U211,U215,U218,U221,U224,U226,U228,U230)</f>
        <v>1167688.03</v>
      </c>
      <c r="Y206" s="9">
        <f>SUM(Y207,Y211,Y215,Y218,Y221,Y224,Y226,Y228,Y230)</f>
        <v>673254.25999999989</v>
      </c>
      <c r="Z206" s="9">
        <f>SUM(Z207,Z211,Z215,Z218,Z221,Z224,Z226,Z228,Z230)</f>
        <v>299819.08999999997</v>
      </c>
      <c r="AA206" s="9">
        <f>SUM(AA207,AA211,AA215,AA218,AA221,AA224,AA226,AA228,AA230)</f>
        <v>973073.35000000021</v>
      </c>
      <c r="AD206" s="5">
        <v>378365692</v>
      </c>
      <c r="AE206" s="5">
        <v>29223861</v>
      </c>
      <c r="AK206" s="6">
        <f t="shared" si="70"/>
        <v>0</v>
      </c>
      <c r="AL206" s="6">
        <f>T206-N206</f>
        <v>66963.350000000035</v>
      </c>
      <c r="AM206" s="6">
        <f>U206-O206</f>
        <v>66963.350000000326</v>
      </c>
      <c r="AN206" s="10">
        <f t="shared" si="71"/>
        <v>0</v>
      </c>
      <c r="AO206" s="10">
        <f>IFERROR(AL206/N206,0)</f>
        <v>0.22868468895998631</v>
      </c>
      <c r="AP206" s="10">
        <f>IFERROR(AM206/O206,0)</f>
        <v>6.0835694171952559E-2</v>
      </c>
    </row>
    <row r="207" spans="1:42" ht="144" x14ac:dyDescent="0.3">
      <c r="A207" s="13" t="s">
        <v>760</v>
      </c>
      <c r="B207" s="13" t="s">
        <v>761</v>
      </c>
      <c r="C207" s="23" t="s">
        <v>762</v>
      </c>
      <c r="D207" s="24"/>
      <c r="E207" s="24" t="s">
        <v>763</v>
      </c>
      <c r="F207" s="24" t="s">
        <v>67</v>
      </c>
      <c r="G207" s="25">
        <v>1</v>
      </c>
      <c r="H207" s="24"/>
      <c r="I207" s="25">
        <v>8.1300000000000008</v>
      </c>
      <c r="J207" s="26">
        <v>420.31</v>
      </c>
      <c r="K207" s="26">
        <v>324</v>
      </c>
      <c r="L207" s="26">
        <f>J207+ROUND(K207, 2)</f>
        <v>744.31</v>
      </c>
      <c r="M207" s="26">
        <v>3417.12</v>
      </c>
      <c r="N207" s="26">
        <v>2634.12</v>
      </c>
      <c r="O207" s="26">
        <f>M207+N207</f>
        <v>6051.24</v>
      </c>
      <c r="P207" s="26">
        <v>420.31</v>
      </c>
      <c r="Q207" s="26">
        <v>486</v>
      </c>
      <c r="R207" s="26">
        <f>P207+ROUND(Q207, 2)</f>
        <v>906.31</v>
      </c>
      <c r="S207" s="26">
        <v>3417.12</v>
      </c>
      <c r="T207" s="26">
        <v>3951.18</v>
      </c>
      <c r="U207" s="26">
        <f>S207+T207</f>
        <v>7368.2999999999993</v>
      </c>
      <c r="V207" s="9">
        <f>ROUND(P207 / 1.2, 2)</f>
        <v>350.26</v>
      </c>
      <c r="W207" s="9">
        <f>ROUND(Q207 / 1.2, 2)</f>
        <v>405</v>
      </c>
      <c r="X207" s="9">
        <f>ROUND(R207 / 1.2, 2)</f>
        <v>755.26</v>
      </c>
      <c r="Y207" s="9">
        <f>ROUND(S207 / 1.2, 2)</f>
        <v>2847.6</v>
      </c>
      <c r="Z207" s="9">
        <f>ROUND(T207 / 1.2, 2)</f>
        <v>3292.65</v>
      </c>
      <c r="AA207" s="9">
        <f>Y207+Z207</f>
        <v>6140.25</v>
      </c>
      <c r="AD207" s="5">
        <v>378365694</v>
      </c>
      <c r="AE207" s="5">
        <v>29223865</v>
      </c>
      <c r="AG207" s="5" t="s">
        <v>764</v>
      </c>
      <c r="AH207" s="5" t="s">
        <v>765</v>
      </c>
      <c r="AI207" s="5" t="s">
        <v>593</v>
      </c>
      <c r="AK207" s="19">
        <f t="shared" si="70"/>
        <v>0</v>
      </c>
      <c r="AL207" s="19">
        <f>T207-N207</f>
        <v>1317.06</v>
      </c>
      <c r="AM207" s="19">
        <f>U207-O207</f>
        <v>1317.0599999999995</v>
      </c>
      <c r="AN207" s="22">
        <f t="shared" si="71"/>
        <v>0</v>
      </c>
      <c r="AO207" s="22">
        <f>IFERROR(AL207/N207,0)</f>
        <v>0.5</v>
      </c>
      <c r="AP207" s="22">
        <f>IFERROR(AM207/O207,0)</f>
        <v>0.21765125825450643</v>
      </c>
    </row>
    <row r="208" spans="1:42" ht="36" x14ac:dyDescent="0.3">
      <c r="A208" s="13" t="s">
        <v>766</v>
      </c>
      <c r="B208" s="13"/>
      <c r="C208" s="41" t="s">
        <v>767</v>
      </c>
      <c r="D208" s="24"/>
      <c r="E208" s="24"/>
      <c r="F208" s="35" t="s">
        <v>102</v>
      </c>
      <c r="G208" s="36">
        <v>2.5</v>
      </c>
      <c r="H208" s="24"/>
      <c r="I208" s="36">
        <v>20.324999999999999</v>
      </c>
      <c r="J208" s="38">
        <v>143.75</v>
      </c>
      <c r="K208" s="14"/>
      <c r="L208" s="14"/>
      <c r="M208" s="38">
        <f>ROUND(ROUND(J208, 2)*I208, 2)</f>
        <v>2921.72</v>
      </c>
      <c r="N208" s="14"/>
      <c r="O208" s="14"/>
      <c r="P208" s="38">
        <v>143.75</v>
      </c>
      <c r="Q208" s="14"/>
      <c r="R208" s="14"/>
      <c r="S208" s="38">
        <f>ROUND(ROUND(P208, 2)*I208, 2)</f>
        <v>2921.72</v>
      </c>
      <c r="T208" s="14"/>
      <c r="U208" s="39"/>
      <c r="V208" s="9">
        <f>ROUND(ROUND(P208, 2)/1.2, 2)</f>
        <v>119.79</v>
      </c>
      <c r="Y208" s="9">
        <f t="shared" ref="Y208:Y231" si="72">ROUND(S208 / 1.2, 2)</f>
        <v>2434.77</v>
      </c>
      <c r="AD208" s="5" t="s">
        <v>768</v>
      </c>
      <c r="AE208" s="5" t="s">
        <v>769</v>
      </c>
      <c r="AF208" s="5" t="s">
        <v>770</v>
      </c>
      <c r="AK208" s="32">
        <f t="shared" si="70"/>
        <v>0</v>
      </c>
      <c r="AL208" s="32"/>
      <c r="AM208" s="32"/>
      <c r="AN208" s="34">
        <f t="shared" si="71"/>
        <v>0</v>
      </c>
      <c r="AO208" s="32"/>
      <c r="AP208" s="32"/>
    </row>
    <row r="209" spans="1:42" ht="18" x14ac:dyDescent="0.3">
      <c r="A209" s="13" t="s">
        <v>771</v>
      </c>
      <c r="B209" s="13"/>
      <c r="C209" s="41" t="s">
        <v>772</v>
      </c>
      <c r="D209" s="24"/>
      <c r="E209" s="24"/>
      <c r="F209" s="35" t="s">
        <v>114</v>
      </c>
      <c r="G209" s="36">
        <v>1.05</v>
      </c>
      <c r="H209" s="24"/>
      <c r="I209" s="37">
        <v>8.5370000000000008</v>
      </c>
      <c r="J209" s="38">
        <v>7.11</v>
      </c>
      <c r="K209" s="14"/>
      <c r="L209" s="14"/>
      <c r="M209" s="38">
        <f>ROUND(ROUND(J209, 2)*I209, 2)</f>
        <v>60.7</v>
      </c>
      <c r="N209" s="14"/>
      <c r="O209" s="14"/>
      <c r="P209" s="38">
        <v>7.11</v>
      </c>
      <c r="Q209" s="14"/>
      <c r="R209" s="14"/>
      <c r="S209" s="38">
        <f>ROUND(ROUND(P209, 2)*I209, 2)</f>
        <v>60.7</v>
      </c>
      <c r="T209" s="14"/>
      <c r="U209" s="39"/>
      <c r="V209" s="9">
        <f>ROUND(ROUND(P209, 2)/1.2, 2)</f>
        <v>5.93</v>
      </c>
      <c r="Y209" s="9">
        <f t="shared" si="72"/>
        <v>50.58</v>
      </c>
      <c r="AD209" s="5" t="s">
        <v>773</v>
      </c>
      <c r="AE209" s="5" t="s">
        <v>774</v>
      </c>
      <c r="AF209" s="5" t="s">
        <v>775</v>
      </c>
      <c r="AK209" s="32">
        <f t="shared" si="70"/>
        <v>0</v>
      </c>
      <c r="AL209" s="32"/>
      <c r="AM209" s="32"/>
      <c r="AN209" s="34">
        <f t="shared" si="71"/>
        <v>0</v>
      </c>
      <c r="AO209" s="32"/>
      <c r="AP209" s="32"/>
    </row>
    <row r="210" spans="1:42" ht="18" x14ac:dyDescent="0.3">
      <c r="A210" s="13" t="s">
        <v>776</v>
      </c>
      <c r="B210" s="13"/>
      <c r="C210" s="41" t="s">
        <v>777</v>
      </c>
      <c r="D210" s="24"/>
      <c r="E210" s="24"/>
      <c r="F210" s="35" t="s">
        <v>102</v>
      </c>
      <c r="G210" s="36">
        <v>0.25</v>
      </c>
      <c r="H210" s="24"/>
      <c r="I210" s="36">
        <v>2.0329999999999999</v>
      </c>
      <c r="J210" s="38">
        <v>213.81</v>
      </c>
      <c r="K210" s="14"/>
      <c r="L210" s="14"/>
      <c r="M210" s="38">
        <f>ROUND(ROUND(J210, 2)*I210, 2)</f>
        <v>434.68</v>
      </c>
      <c r="N210" s="14"/>
      <c r="O210" s="14"/>
      <c r="P210" s="38">
        <v>213.81</v>
      </c>
      <c r="Q210" s="14"/>
      <c r="R210" s="14"/>
      <c r="S210" s="38">
        <f>ROUND(ROUND(P210, 2)*I210, 2)</f>
        <v>434.68</v>
      </c>
      <c r="T210" s="14"/>
      <c r="U210" s="39"/>
      <c r="V210" s="9">
        <f>ROUND(ROUND(P210, 2)/1.2, 2)</f>
        <v>178.18</v>
      </c>
      <c r="Y210" s="9">
        <f t="shared" si="72"/>
        <v>362.23</v>
      </c>
      <c r="AD210" s="5" t="s">
        <v>778</v>
      </c>
      <c r="AE210" s="5" t="s">
        <v>779</v>
      </c>
      <c r="AF210" s="5" t="s">
        <v>780</v>
      </c>
      <c r="AK210" s="32">
        <f t="shared" si="70"/>
        <v>0</v>
      </c>
      <c r="AL210" s="32"/>
      <c r="AM210" s="32"/>
      <c r="AN210" s="34">
        <f t="shared" si="71"/>
        <v>0</v>
      </c>
      <c r="AO210" s="32"/>
      <c r="AP210" s="32"/>
    </row>
    <row r="211" spans="1:42" ht="108" x14ac:dyDescent="0.3">
      <c r="A211" s="13" t="s">
        <v>781</v>
      </c>
      <c r="B211" s="13" t="s">
        <v>761</v>
      </c>
      <c r="C211" s="23" t="s">
        <v>762</v>
      </c>
      <c r="D211" s="24"/>
      <c r="E211" s="24" t="s">
        <v>782</v>
      </c>
      <c r="F211" s="24" t="s">
        <v>67</v>
      </c>
      <c r="G211" s="25">
        <v>1</v>
      </c>
      <c r="H211" s="24"/>
      <c r="I211" s="25">
        <v>62.228000000000002</v>
      </c>
      <c r="J211" s="26">
        <v>420.29</v>
      </c>
      <c r="K211" s="26">
        <v>324</v>
      </c>
      <c r="L211" s="26">
        <f>J211+ROUND(K211, 2)</f>
        <v>744.29</v>
      </c>
      <c r="M211" s="26">
        <v>26153.81</v>
      </c>
      <c r="N211" s="26">
        <v>20161.87</v>
      </c>
      <c r="O211" s="26">
        <f>M211+N211</f>
        <v>46315.68</v>
      </c>
      <c r="P211" s="26">
        <v>420.29</v>
      </c>
      <c r="Q211" s="26">
        <v>486</v>
      </c>
      <c r="R211" s="26">
        <f>P211+ROUND(Q211, 2)</f>
        <v>906.29</v>
      </c>
      <c r="S211" s="26">
        <v>26153.81</v>
      </c>
      <c r="T211" s="26">
        <v>30242.81</v>
      </c>
      <c r="U211" s="26">
        <f>S211+T211</f>
        <v>56396.62</v>
      </c>
      <c r="V211" s="9">
        <f>ROUND(P211 / 1.2, 2)</f>
        <v>350.24</v>
      </c>
      <c r="W211" s="9">
        <f>ROUND(Q211 / 1.2, 2)</f>
        <v>405</v>
      </c>
      <c r="X211" s="9">
        <f>ROUND(R211 / 1.2, 2)</f>
        <v>755.24</v>
      </c>
      <c r="Y211" s="9">
        <f t="shared" si="72"/>
        <v>21794.84</v>
      </c>
      <c r="Z211" s="9">
        <f>ROUND(T211 / 1.2, 2)</f>
        <v>25202.34</v>
      </c>
      <c r="AA211" s="9">
        <f>Y211+Z211</f>
        <v>46997.18</v>
      </c>
      <c r="AD211" s="5">
        <v>378365798</v>
      </c>
      <c r="AE211" s="5">
        <v>29223866</v>
      </c>
      <c r="AG211" s="5" t="s">
        <v>764</v>
      </c>
      <c r="AH211" s="5" t="s">
        <v>765</v>
      </c>
      <c r="AI211" s="5" t="s">
        <v>593</v>
      </c>
      <c r="AK211" s="19">
        <f t="shared" si="70"/>
        <v>0</v>
      </c>
      <c r="AL211" s="19">
        <f>T211-N211</f>
        <v>10080.940000000002</v>
      </c>
      <c r="AM211" s="19">
        <f>U211-O211</f>
        <v>10080.940000000002</v>
      </c>
      <c r="AN211" s="22">
        <f t="shared" si="71"/>
        <v>0</v>
      </c>
      <c r="AO211" s="22">
        <f>IFERROR(AL211/N211,0)</f>
        <v>0.5000002479928698</v>
      </c>
      <c r="AP211" s="22">
        <f>IFERROR(AM211/O211,0)</f>
        <v>0.21765717355331934</v>
      </c>
    </row>
    <row r="212" spans="1:42" ht="18" x14ac:dyDescent="0.3">
      <c r="A212" s="13" t="s">
        <v>783</v>
      </c>
      <c r="B212" s="13"/>
      <c r="C212" s="41" t="s">
        <v>777</v>
      </c>
      <c r="D212" s="24"/>
      <c r="E212" s="24"/>
      <c r="F212" s="35" t="s">
        <v>102</v>
      </c>
      <c r="G212" s="36">
        <v>0.25</v>
      </c>
      <c r="H212" s="24"/>
      <c r="I212" s="36">
        <v>15.557</v>
      </c>
      <c r="J212" s="38">
        <v>213.81</v>
      </c>
      <c r="K212" s="14"/>
      <c r="L212" s="14"/>
      <c r="M212" s="38">
        <f>ROUND(ROUND(J212, 2)*I212, 2)</f>
        <v>3326.24</v>
      </c>
      <c r="N212" s="14"/>
      <c r="O212" s="14"/>
      <c r="P212" s="38">
        <v>213.81</v>
      </c>
      <c r="Q212" s="14"/>
      <c r="R212" s="14"/>
      <c r="S212" s="38">
        <f>ROUND(ROUND(P212, 2)*I212, 2)</f>
        <v>3326.24</v>
      </c>
      <c r="T212" s="14"/>
      <c r="U212" s="39"/>
      <c r="V212" s="9">
        <f>ROUND(ROUND(P212, 2)/1.2, 2)</f>
        <v>178.18</v>
      </c>
      <c r="Y212" s="9">
        <f t="shared" si="72"/>
        <v>2771.87</v>
      </c>
      <c r="AD212" s="5" t="s">
        <v>784</v>
      </c>
      <c r="AE212" s="5" t="s">
        <v>785</v>
      </c>
      <c r="AF212" s="5" t="s">
        <v>780</v>
      </c>
      <c r="AK212" s="32">
        <f t="shared" si="70"/>
        <v>0</v>
      </c>
      <c r="AL212" s="32"/>
      <c r="AM212" s="32"/>
      <c r="AN212" s="34">
        <f t="shared" si="71"/>
        <v>0</v>
      </c>
      <c r="AO212" s="32"/>
      <c r="AP212" s="32"/>
    </row>
    <row r="213" spans="1:42" ht="18" x14ac:dyDescent="0.3">
      <c r="A213" s="13" t="s">
        <v>786</v>
      </c>
      <c r="B213" s="13"/>
      <c r="C213" s="41" t="s">
        <v>772</v>
      </c>
      <c r="D213" s="24"/>
      <c r="E213" s="24"/>
      <c r="F213" s="35" t="s">
        <v>114</v>
      </c>
      <c r="G213" s="36">
        <v>1.05</v>
      </c>
      <c r="H213" s="24"/>
      <c r="I213" s="37">
        <v>65.338999999999999</v>
      </c>
      <c r="J213" s="38">
        <v>7.11</v>
      </c>
      <c r="K213" s="14"/>
      <c r="L213" s="14"/>
      <c r="M213" s="38">
        <f>ROUND(ROUND(J213, 2)*I213, 2)</f>
        <v>464.56</v>
      </c>
      <c r="N213" s="14"/>
      <c r="O213" s="14"/>
      <c r="P213" s="38">
        <v>7.11</v>
      </c>
      <c r="Q213" s="14"/>
      <c r="R213" s="14"/>
      <c r="S213" s="38">
        <f>ROUND(ROUND(P213, 2)*I213, 2)</f>
        <v>464.56</v>
      </c>
      <c r="T213" s="14"/>
      <c r="U213" s="39"/>
      <c r="V213" s="9">
        <f>ROUND(ROUND(P213, 2)/1.2, 2)</f>
        <v>5.93</v>
      </c>
      <c r="Y213" s="9">
        <f t="shared" si="72"/>
        <v>387.13</v>
      </c>
      <c r="AD213" s="5" t="s">
        <v>787</v>
      </c>
      <c r="AE213" s="5" t="s">
        <v>788</v>
      </c>
      <c r="AF213" s="5" t="s">
        <v>775</v>
      </c>
      <c r="AK213" s="32">
        <f t="shared" si="70"/>
        <v>0</v>
      </c>
      <c r="AL213" s="32"/>
      <c r="AM213" s="32"/>
      <c r="AN213" s="34">
        <f t="shared" si="71"/>
        <v>0</v>
      </c>
      <c r="AO213" s="32"/>
      <c r="AP213" s="32"/>
    </row>
    <row r="214" spans="1:42" ht="36" x14ac:dyDescent="0.3">
      <c r="A214" s="13" t="s">
        <v>789</v>
      </c>
      <c r="B214" s="13"/>
      <c r="C214" s="41" t="s">
        <v>767</v>
      </c>
      <c r="D214" s="24"/>
      <c r="E214" s="24"/>
      <c r="F214" s="35" t="s">
        <v>102</v>
      </c>
      <c r="G214" s="36">
        <v>2.5</v>
      </c>
      <c r="H214" s="24"/>
      <c r="I214" s="36">
        <v>155.57</v>
      </c>
      <c r="J214" s="38">
        <v>143.75</v>
      </c>
      <c r="K214" s="14"/>
      <c r="L214" s="14"/>
      <c r="M214" s="38">
        <f>ROUND(ROUND(J214, 2)*I214, 2)</f>
        <v>22363.19</v>
      </c>
      <c r="N214" s="14"/>
      <c r="O214" s="14"/>
      <c r="P214" s="38">
        <v>143.75</v>
      </c>
      <c r="Q214" s="14"/>
      <c r="R214" s="14"/>
      <c r="S214" s="38">
        <f>ROUND(ROUND(P214, 2)*I214, 2)</f>
        <v>22363.19</v>
      </c>
      <c r="T214" s="14"/>
      <c r="U214" s="39"/>
      <c r="V214" s="9">
        <f>ROUND(ROUND(P214, 2)/1.2, 2)</f>
        <v>119.79</v>
      </c>
      <c r="Y214" s="9">
        <f t="shared" si="72"/>
        <v>18635.990000000002</v>
      </c>
      <c r="AD214" s="5" t="s">
        <v>790</v>
      </c>
      <c r="AE214" s="5" t="s">
        <v>791</v>
      </c>
      <c r="AF214" s="5" t="s">
        <v>770</v>
      </c>
      <c r="AK214" s="32">
        <f t="shared" si="70"/>
        <v>0</v>
      </c>
      <c r="AL214" s="32"/>
      <c r="AM214" s="32"/>
      <c r="AN214" s="34">
        <f t="shared" si="71"/>
        <v>0</v>
      </c>
      <c r="AO214" s="32"/>
      <c r="AP214" s="32"/>
    </row>
    <row r="215" spans="1:42" ht="198" x14ac:dyDescent="0.3">
      <c r="A215" s="13" t="s">
        <v>792</v>
      </c>
      <c r="B215" s="13" t="s">
        <v>761</v>
      </c>
      <c r="C215" s="23" t="s">
        <v>762</v>
      </c>
      <c r="D215" s="24"/>
      <c r="E215" s="24" t="s">
        <v>793</v>
      </c>
      <c r="F215" s="24" t="s">
        <v>67</v>
      </c>
      <c r="G215" s="25">
        <v>1</v>
      </c>
      <c r="H215" s="24"/>
      <c r="I215" s="25">
        <v>536.16999999999996</v>
      </c>
      <c r="J215" s="26">
        <v>973.88</v>
      </c>
      <c r="K215" s="26">
        <v>324</v>
      </c>
      <c r="L215" s="26">
        <f>J215+ROUND(K215, 2)</f>
        <v>1297.8800000000001</v>
      </c>
      <c r="M215" s="26">
        <v>522165.24</v>
      </c>
      <c r="N215" s="26">
        <v>173719.08</v>
      </c>
      <c r="O215" s="26">
        <f>M215+N215</f>
        <v>695884.32</v>
      </c>
      <c r="P215" s="26">
        <v>973.88</v>
      </c>
      <c r="Q215" s="26">
        <v>486</v>
      </c>
      <c r="R215" s="26">
        <f>P215+ROUND(Q215, 2)</f>
        <v>1459.88</v>
      </c>
      <c r="S215" s="26">
        <v>522165.24</v>
      </c>
      <c r="T215" s="26">
        <v>260578.62</v>
      </c>
      <c r="U215" s="26">
        <f>S215+T215</f>
        <v>782743.86</v>
      </c>
      <c r="V215" s="9">
        <f>ROUND(P215 / 1.2, 2)</f>
        <v>811.57</v>
      </c>
      <c r="W215" s="9">
        <f>ROUND(Q215 / 1.2, 2)</f>
        <v>405</v>
      </c>
      <c r="X215" s="9">
        <f>ROUND(R215 / 1.2, 2)</f>
        <v>1216.57</v>
      </c>
      <c r="Y215" s="9">
        <f t="shared" si="72"/>
        <v>435137.7</v>
      </c>
      <c r="Z215" s="9">
        <f>ROUND(T215 / 1.2, 2)</f>
        <v>217148.85</v>
      </c>
      <c r="AA215" s="9">
        <f>Y215+Z215</f>
        <v>652286.55000000005</v>
      </c>
      <c r="AD215" s="5">
        <v>378365799</v>
      </c>
      <c r="AE215" s="5">
        <v>29240474</v>
      </c>
      <c r="AG215" s="5" t="s">
        <v>764</v>
      </c>
      <c r="AH215" s="5" t="s">
        <v>765</v>
      </c>
      <c r="AI215" s="5" t="s">
        <v>593</v>
      </c>
      <c r="AK215" s="19">
        <f t="shared" si="70"/>
        <v>0</v>
      </c>
      <c r="AL215" s="19">
        <f>T215-N215</f>
        <v>86859.540000000008</v>
      </c>
      <c r="AM215" s="19">
        <f>U215-O215</f>
        <v>86859.540000000037</v>
      </c>
      <c r="AN215" s="22">
        <f t="shared" si="71"/>
        <v>0</v>
      </c>
      <c r="AO215" s="22">
        <f>IFERROR(AL215/N215,0)</f>
        <v>0.50000000000000011</v>
      </c>
      <c r="AP215" s="22">
        <f>IFERROR(AM215/O215,0)</f>
        <v>0.12481893542306004</v>
      </c>
    </row>
    <row r="216" spans="1:42" ht="36" x14ac:dyDescent="0.3">
      <c r="A216" s="13" t="s">
        <v>794</v>
      </c>
      <c r="B216" s="13"/>
      <c r="C216" s="41" t="s">
        <v>795</v>
      </c>
      <c r="D216" s="24"/>
      <c r="E216" s="24" t="s">
        <v>796</v>
      </c>
      <c r="F216" s="35" t="s">
        <v>114</v>
      </c>
      <c r="G216" s="36">
        <v>1.05</v>
      </c>
      <c r="H216" s="24"/>
      <c r="I216" s="37">
        <v>512.71500000000003</v>
      </c>
      <c r="J216" s="38">
        <v>244</v>
      </c>
      <c r="K216" s="14"/>
      <c r="L216" s="14"/>
      <c r="M216" s="38">
        <f>ROUND(ROUND(J216, 2)*I216, 2)</f>
        <v>125102.46</v>
      </c>
      <c r="N216" s="14"/>
      <c r="O216" s="14"/>
      <c r="P216" s="38">
        <v>244</v>
      </c>
      <c r="Q216" s="14"/>
      <c r="R216" s="14"/>
      <c r="S216" s="38">
        <f>ROUND(ROUND(P216, 2)*I216, 2)</f>
        <v>125102.46</v>
      </c>
      <c r="T216" s="14"/>
      <c r="U216" s="39"/>
      <c r="V216" s="9">
        <f>ROUND(ROUND(P216, 2)/1.2, 2)</f>
        <v>203.33</v>
      </c>
      <c r="Y216" s="9">
        <f t="shared" si="72"/>
        <v>104252.05</v>
      </c>
      <c r="AD216" s="5" t="s">
        <v>797</v>
      </c>
      <c r="AE216" s="5" t="s">
        <v>798</v>
      </c>
      <c r="AF216" s="5" t="s">
        <v>799</v>
      </c>
      <c r="AK216" s="32">
        <f t="shared" si="70"/>
        <v>0</v>
      </c>
      <c r="AL216" s="32"/>
      <c r="AM216" s="32"/>
      <c r="AN216" s="34">
        <f t="shared" si="71"/>
        <v>0</v>
      </c>
      <c r="AO216" s="32"/>
      <c r="AP216" s="32"/>
    </row>
    <row r="217" spans="1:42" ht="36" x14ac:dyDescent="0.3">
      <c r="A217" s="13" t="s">
        <v>800</v>
      </c>
      <c r="B217" s="13"/>
      <c r="C217" s="41" t="s">
        <v>801</v>
      </c>
      <c r="D217" s="24"/>
      <c r="E217" s="24" t="s">
        <v>802</v>
      </c>
      <c r="F217" s="35" t="s">
        <v>102</v>
      </c>
      <c r="G217" s="36">
        <v>1.4</v>
      </c>
      <c r="H217" s="24"/>
      <c r="I217" s="36">
        <v>750.63800000000003</v>
      </c>
      <c r="J217" s="38">
        <v>528.97</v>
      </c>
      <c r="K217" s="14"/>
      <c r="L217" s="14"/>
      <c r="M217" s="38">
        <f>ROUND(ROUND(J217, 2)*I217, 2)</f>
        <v>397064.98</v>
      </c>
      <c r="N217" s="14"/>
      <c r="O217" s="14"/>
      <c r="P217" s="38">
        <v>528.97</v>
      </c>
      <c r="Q217" s="14"/>
      <c r="R217" s="14"/>
      <c r="S217" s="38">
        <f>ROUND(ROUND(P217, 2)*I217, 2)</f>
        <v>397064.98</v>
      </c>
      <c r="T217" s="14"/>
      <c r="U217" s="39"/>
      <c r="V217" s="9">
        <f>ROUND(ROUND(P217, 2)/1.2, 2)</f>
        <v>440.81</v>
      </c>
      <c r="Y217" s="9">
        <f t="shared" si="72"/>
        <v>330887.48</v>
      </c>
      <c r="AD217" s="5" t="s">
        <v>803</v>
      </c>
      <c r="AE217" s="5" t="s">
        <v>804</v>
      </c>
      <c r="AF217" s="5" t="s">
        <v>805</v>
      </c>
      <c r="AK217" s="32">
        <f t="shared" si="70"/>
        <v>0</v>
      </c>
      <c r="AL217" s="32"/>
      <c r="AM217" s="32"/>
      <c r="AN217" s="34">
        <f t="shared" si="71"/>
        <v>0</v>
      </c>
      <c r="AO217" s="32"/>
      <c r="AP217" s="32"/>
    </row>
    <row r="218" spans="1:42" ht="216" x14ac:dyDescent="0.3">
      <c r="A218" s="13" t="s">
        <v>806</v>
      </c>
      <c r="B218" s="13" t="s">
        <v>761</v>
      </c>
      <c r="C218" s="23" t="s">
        <v>762</v>
      </c>
      <c r="D218" s="24"/>
      <c r="E218" s="24" t="s">
        <v>807</v>
      </c>
      <c r="F218" s="24" t="s">
        <v>67</v>
      </c>
      <c r="G218" s="25">
        <v>1</v>
      </c>
      <c r="H218" s="24"/>
      <c r="I218" s="25">
        <v>105.69</v>
      </c>
      <c r="J218" s="26">
        <v>972.3</v>
      </c>
      <c r="K218" s="26">
        <v>324</v>
      </c>
      <c r="L218" s="26">
        <f>J218+ROUND(K218, 2)</f>
        <v>1296.3</v>
      </c>
      <c r="M218" s="26">
        <v>102762.39</v>
      </c>
      <c r="N218" s="26">
        <v>34243.56</v>
      </c>
      <c r="O218" s="26">
        <f>M218+N218</f>
        <v>137005.95000000001</v>
      </c>
      <c r="P218" s="26">
        <v>972.3</v>
      </c>
      <c r="Q218" s="26">
        <v>486</v>
      </c>
      <c r="R218" s="26">
        <f>P218+ROUND(Q218, 2)</f>
        <v>1458.3</v>
      </c>
      <c r="S218" s="26">
        <v>102762.39</v>
      </c>
      <c r="T218" s="26">
        <v>51365.34</v>
      </c>
      <c r="U218" s="26">
        <f>S218+T218</f>
        <v>154127.72999999998</v>
      </c>
      <c r="V218" s="9">
        <f>ROUND(P218 / 1.2, 2)</f>
        <v>810.25</v>
      </c>
      <c r="W218" s="9">
        <f>ROUND(Q218 / 1.2, 2)</f>
        <v>405</v>
      </c>
      <c r="X218" s="9">
        <f>ROUND(R218 / 1.2, 2)</f>
        <v>1215.25</v>
      </c>
      <c r="Y218" s="9">
        <f t="shared" si="72"/>
        <v>85635.33</v>
      </c>
      <c r="Z218" s="9">
        <f>ROUND(T218 / 1.2, 2)</f>
        <v>42804.45</v>
      </c>
      <c r="AA218" s="9">
        <f>Y218+Z218</f>
        <v>128439.78</v>
      </c>
      <c r="AD218" s="5">
        <v>378365800</v>
      </c>
      <c r="AE218" s="5">
        <v>29240473</v>
      </c>
      <c r="AG218" s="5" t="s">
        <v>764</v>
      </c>
      <c r="AH218" s="5" t="s">
        <v>765</v>
      </c>
      <c r="AI218" s="5" t="s">
        <v>593</v>
      </c>
      <c r="AK218" s="19">
        <f t="shared" si="70"/>
        <v>0</v>
      </c>
      <c r="AL218" s="19">
        <f>T218-N218</f>
        <v>17121.78</v>
      </c>
      <c r="AM218" s="19">
        <f>U218-O218</f>
        <v>17121.77999999997</v>
      </c>
      <c r="AN218" s="22">
        <f t="shared" si="71"/>
        <v>0</v>
      </c>
      <c r="AO218" s="22">
        <f>IFERROR(AL218/N218,0)</f>
        <v>0.5</v>
      </c>
      <c r="AP218" s="22">
        <f>IFERROR(AM218/O218,0)</f>
        <v>0.12497106877475006</v>
      </c>
    </row>
    <row r="219" spans="1:42" ht="36" x14ac:dyDescent="0.3">
      <c r="A219" s="13" t="s">
        <v>808</v>
      </c>
      <c r="B219" s="13"/>
      <c r="C219" s="41" t="s">
        <v>801</v>
      </c>
      <c r="D219" s="24"/>
      <c r="E219" s="24" t="s">
        <v>802</v>
      </c>
      <c r="F219" s="35" t="s">
        <v>102</v>
      </c>
      <c r="G219" s="36">
        <v>1.4</v>
      </c>
      <c r="H219" s="24"/>
      <c r="I219" s="36">
        <v>147.96600000000001</v>
      </c>
      <c r="J219" s="38">
        <v>528.97</v>
      </c>
      <c r="K219" s="14"/>
      <c r="L219" s="14"/>
      <c r="M219" s="38">
        <f>ROUND(ROUND(J219, 2)*I219, 2)</f>
        <v>78269.58</v>
      </c>
      <c r="N219" s="14"/>
      <c r="O219" s="14"/>
      <c r="P219" s="38">
        <v>528.97</v>
      </c>
      <c r="Q219" s="14"/>
      <c r="R219" s="14"/>
      <c r="S219" s="38">
        <f>ROUND(ROUND(P219, 2)*I219, 2)</f>
        <v>78269.58</v>
      </c>
      <c r="T219" s="14"/>
      <c r="U219" s="39"/>
      <c r="V219" s="9">
        <f>ROUND(ROUND(P219, 2)/1.2, 2)</f>
        <v>440.81</v>
      </c>
      <c r="Y219" s="9">
        <f t="shared" si="72"/>
        <v>65224.65</v>
      </c>
      <c r="AD219" s="5" t="s">
        <v>809</v>
      </c>
      <c r="AE219" s="5" t="s">
        <v>810</v>
      </c>
      <c r="AF219" s="5" t="s">
        <v>805</v>
      </c>
      <c r="AK219" s="32">
        <f t="shared" si="70"/>
        <v>0</v>
      </c>
      <c r="AL219" s="32"/>
      <c r="AM219" s="32"/>
      <c r="AN219" s="34">
        <f t="shared" si="71"/>
        <v>0</v>
      </c>
      <c r="AO219" s="32"/>
      <c r="AP219" s="32"/>
    </row>
    <row r="220" spans="1:42" ht="36" x14ac:dyDescent="0.3">
      <c r="A220" s="13" t="s">
        <v>811</v>
      </c>
      <c r="B220" s="13"/>
      <c r="C220" s="41" t="s">
        <v>795</v>
      </c>
      <c r="D220" s="24"/>
      <c r="E220" s="24" t="s">
        <v>796</v>
      </c>
      <c r="F220" s="35" t="s">
        <v>114</v>
      </c>
      <c r="G220" s="36">
        <v>1.05</v>
      </c>
      <c r="H220" s="24"/>
      <c r="I220" s="37">
        <v>100.38</v>
      </c>
      <c r="J220" s="38">
        <v>244</v>
      </c>
      <c r="K220" s="14"/>
      <c r="L220" s="14"/>
      <c r="M220" s="38">
        <f>ROUND(ROUND(J220, 2)*I220, 2)</f>
        <v>24492.720000000001</v>
      </c>
      <c r="N220" s="14"/>
      <c r="O220" s="14"/>
      <c r="P220" s="38">
        <v>244</v>
      </c>
      <c r="Q220" s="14"/>
      <c r="R220" s="14"/>
      <c r="S220" s="38">
        <f>ROUND(ROUND(P220, 2)*I220, 2)</f>
        <v>24492.720000000001</v>
      </c>
      <c r="T220" s="14"/>
      <c r="U220" s="39"/>
      <c r="V220" s="9">
        <f>ROUND(ROUND(P220, 2)/1.2, 2)</f>
        <v>203.33</v>
      </c>
      <c r="Y220" s="9">
        <f t="shared" si="72"/>
        <v>20410.599999999999</v>
      </c>
      <c r="AD220" s="5" t="s">
        <v>812</v>
      </c>
      <c r="AE220" s="5" t="s">
        <v>813</v>
      </c>
      <c r="AF220" s="5" t="s">
        <v>799</v>
      </c>
      <c r="AK220" s="32">
        <f t="shared" si="70"/>
        <v>0</v>
      </c>
      <c r="AL220" s="32"/>
      <c r="AM220" s="32"/>
      <c r="AN220" s="34">
        <f t="shared" si="71"/>
        <v>0</v>
      </c>
      <c r="AO220" s="32"/>
      <c r="AP220" s="32"/>
    </row>
    <row r="221" spans="1:42" ht="216" x14ac:dyDescent="0.3">
      <c r="A221" s="13" t="s">
        <v>814</v>
      </c>
      <c r="B221" s="13" t="s">
        <v>761</v>
      </c>
      <c r="C221" s="23" t="s">
        <v>762</v>
      </c>
      <c r="D221" s="24"/>
      <c r="E221" s="24" t="s">
        <v>815</v>
      </c>
      <c r="F221" s="24" t="s">
        <v>67</v>
      </c>
      <c r="G221" s="25">
        <v>1</v>
      </c>
      <c r="H221" s="24"/>
      <c r="I221" s="25">
        <v>12</v>
      </c>
      <c r="J221" s="26">
        <v>973.8</v>
      </c>
      <c r="K221" s="26">
        <v>324</v>
      </c>
      <c r="L221" s="26">
        <f>J221+ROUND(K221, 2)</f>
        <v>1297.8</v>
      </c>
      <c r="M221" s="26">
        <v>11685.6</v>
      </c>
      <c r="N221" s="26">
        <v>3888</v>
      </c>
      <c r="O221" s="26">
        <f>M221+N221</f>
        <v>15573.6</v>
      </c>
      <c r="P221" s="26">
        <v>973.8</v>
      </c>
      <c r="Q221" s="26">
        <v>486</v>
      </c>
      <c r="R221" s="26">
        <f>P221+ROUND(Q221, 2)</f>
        <v>1459.8</v>
      </c>
      <c r="S221" s="26">
        <v>11685.6</v>
      </c>
      <c r="T221" s="26">
        <v>5832</v>
      </c>
      <c r="U221" s="26">
        <f>S221+T221</f>
        <v>17517.599999999999</v>
      </c>
      <c r="V221" s="9">
        <f>ROUND(P221 / 1.2, 2)</f>
        <v>811.5</v>
      </c>
      <c r="W221" s="9">
        <f>ROUND(Q221 / 1.2, 2)</f>
        <v>405</v>
      </c>
      <c r="X221" s="9">
        <f>ROUND(R221 / 1.2, 2)</f>
        <v>1216.5</v>
      </c>
      <c r="Y221" s="9">
        <f t="shared" si="72"/>
        <v>9738</v>
      </c>
      <c r="Z221" s="9">
        <f>ROUND(T221 / 1.2, 2)</f>
        <v>4860</v>
      </c>
      <c r="AA221" s="9">
        <f>Y221+Z221</f>
        <v>14598</v>
      </c>
      <c r="AD221" s="5">
        <v>378365801</v>
      </c>
      <c r="AE221" s="5">
        <v>33598939</v>
      </c>
      <c r="AG221" s="5" t="s">
        <v>764</v>
      </c>
      <c r="AH221" s="5" t="s">
        <v>765</v>
      </c>
      <c r="AI221" s="5" t="s">
        <v>593</v>
      </c>
      <c r="AK221" s="19">
        <f t="shared" si="70"/>
        <v>0</v>
      </c>
      <c r="AL221" s="19">
        <f>T221-N221</f>
        <v>1944</v>
      </c>
      <c r="AM221" s="19">
        <f>U221-O221</f>
        <v>1943.9999999999982</v>
      </c>
      <c r="AN221" s="22">
        <f t="shared" si="71"/>
        <v>0</v>
      </c>
      <c r="AO221" s="22">
        <f>IFERROR(AL221/N221,0)</f>
        <v>0.5</v>
      </c>
      <c r="AP221" s="22">
        <f>IFERROR(AM221/O221,0)</f>
        <v>0.12482662968099849</v>
      </c>
    </row>
    <row r="222" spans="1:42" ht="36" x14ac:dyDescent="0.3">
      <c r="A222" s="13" t="s">
        <v>816</v>
      </c>
      <c r="B222" s="13"/>
      <c r="C222" s="41" t="s">
        <v>795</v>
      </c>
      <c r="D222" s="24"/>
      <c r="E222" s="24" t="s">
        <v>796</v>
      </c>
      <c r="F222" s="35" t="s">
        <v>114</v>
      </c>
      <c r="G222" s="36">
        <v>1.05</v>
      </c>
      <c r="H222" s="24"/>
      <c r="I222" s="37">
        <v>11.471</v>
      </c>
      <c r="J222" s="38">
        <v>244</v>
      </c>
      <c r="K222" s="14"/>
      <c r="L222" s="14"/>
      <c r="M222" s="38">
        <f>ROUND(ROUND(J222, 2)*I222, 2)</f>
        <v>2798.92</v>
      </c>
      <c r="N222" s="14"/>
      <c r="O222" s="14"/>
      <c r="P222" s="38">
        <v>244</v>
      </c>
      <c r="Q222" s="14"/>
      <c r="R222" s="14"/>
      <c r="S222" s="38">
        <f>ROUND(ROUND(P222, 2)*I222, 2)</f>
        <v>2798.92</v>
      </c>
      <c r="T222" s="14"/>
      <c r="U222" s="39"/>
      <c r="V222" s="9">
        <f>ROUND(ROUND(P222, 2)/1.2, 2)</f>
        <v>203.33</v>
      </c>
      <c r="Y222" s="9">
        <f t="shared" si="72"/>
        <v>2332.4299999999998</v>
      </c>
      <c r="AD222" s="5" t="s">
        <v>817</v>
      </c>
      <c r="AE222" s="5" t="s">
        <v>818</v>
      </c>
      <c r="AF222" s="5" t="s">
        <v>799</v>
      </c>
      <c r="AK222" s="32">
        <f t="shared" si="70"/>
        <v>0</v>
      </c>
      <c r="AL222" s="32"/>
      <c r="AM222" s="32"/>
      <c r="AN222" s="34">
        <f t="shared" si="71"/>
        <v>0</v>
      </c>
      <c r="AO222" s="32"/>
      <c r="AP222" s="32"/>
    </row>
    <row r="223" spans="1:42" ht="36" x14ac:dyDescent="0.3">
      <c r="A223" s="13" t="s">
        <v>819</v>
      </c>
      <c r="B223" s="13"/>
      <c r="C223" s="41" t="s">
        <v>801</v>
      </c>
      <c r="D223" s="24"/>
      <c r="E223" s="24" t="s">
        <v>802</v>
      </c>
      <c r="F223" s="35" t="s">
        <v>102</v>
      </c>
      <c r="G223" s="36">
        <v>1.4</v>
      </c>
      <c r="H223" s="24"/>
      <c r="I223" s="36">
        <v>16.8</v>
      </c>
      <c r="J223" s="38">
        <v>528.97</v>
      </c>
      <c r="K223" s="14"/>
      <c r="L223" s="14"/>
      <c r="M223" s="38">
        <f>ROUND(ROUND(J223, 2)*I223, 2)</f>
        <v>8886.7000000000007</v>
      </c>
      <c r="N223" s="14"/>
      <c r="O223" s="14"/>
      <c r="P223" s="38">
        <v>528.97</v>
      </c>
      <c r="Q223" s="14"/>
      <c r="R223" s="14"/>
      <c r="S223" s="38">
        <f>ROUND(ROUND(P223, 2)*I223, 2)</f>
        <v>8886.7000000000007</v>
      </c>
      <c r="T223" s="14"/>
      <c r="U223" s="39"/>
      <c r="V223" s="9">
        <f>ROUND(ROUND(P223, 2)/1.2, 2)</f>
        <v>440.81</v>
      </c>
      <c r="Y223" s="9">
        <f t="shared" si="72"/>
        <v>7405.58</v>
      </c>
      <c r="AD223" s="5" t="s">
        <v>820</v>
      </c>
      <c r="AE223" s="5" t="s">
        <v>821</v>
      </c>
      <c r="AF223" s="5" t="s">
        <v>805</v>
      </c>
      <c r="AK223" s="32">
        <f t="shared" si="70"/>
        <v>0</v>
      </c>
      <c r="AL223" s="32"/>
      <c r="AM223" s="32"/>
      <c r="AN223" s="34">
        <f t="shared" si="71"/>
        <v>0</v>
      </c>
      <c r="AO223" s="32"/>
      <c r="AP223" s="32"/>
    </row>
    <row r="224" spans="1:42" ht="144" x14ac:dyDescent="0.3">
      <c r="A224" s="13" t="s">
        <v>822</v>
      </c>
      <c r="B224" s="13" t="s">
        <v>761</v>
      </c>
      <c r="C224" s="23" t="s">
        <v>762</v>
      </c>
      <c r="D224" s="24"/>
      <c r="E224" s="24" t="s">
        <v>823</v>
      </c>
      <c r="F224" s="24" t="s">
        <v>67</v>
      </c>
      <c r="G224" s="25">
        <v>1</v>
      </c>
      <c r="H224" s="24"/>
      <c r="I224" s="25">
        <v>163.47</v>
      </c>
      <c r="J224" s="26">
        <v>740.56</v>
      </c>
      <c r="K224" s="26">
        <v>324</v>
      </c>
      <c r="L224" s="26">
        <f>J224+ROUND(K224, 2)</f>
        <v>1064.56</v>
      </c>
      <c r="M224" s="26">
        <v>121059.34</v>
      </c>
      <c r="N224" s="26">
        <v>52964.28</v>
      </c>
      <c r="O224" s="26">
        <f>M224+N224</f>
        <v>174023.62</v>
      </c>
      <c r="P224" s="26">
        <v>740.56</v>
      </c>
      <c r="Q224" s="26">
        <v>0</v>
      </c>
      <c r="R224" s="26">
        <f>P224+ROUND(Q224, 2)</f>
        <v>740.56</v>
      </c>
      <c r="S224" s="26">
        <v>121059.34</v>
      </c>
      <c r="T224" s="26">
        <v>0</v>
      </c>
      <c r="U224" s="26">
        <f>S224+T224</f>
        <v>121059.34</v>
      </c>
      <c r="V224" s="9">
        <f>ROUND(P224 / 1.2, 2)</f>
        <v>617.13</v>
      </c>
      <c r="W224" s="9">
        <f>ROUND(Q224 / 1.2, 2)</f>
        <v>0</v>
      </c>
      <c r="X224" s="9">
        <f>ROUND(R224 / 1.2, 2)</f>
        <v>617.13</v>
      </c>
      <c r="Y224" s="9">
        <f t="shared" si="72"/>
        <v>100882.78</v>
      </c>
      <c r="Z224" s="9">
        <f>ROUND(T224 / 1.2, 2)</f>
        <v>0</v>
      </c>
      <c r="AA224" s="9">
        <f>Y224+Z224</f>
        <v>100882.78</v>
      </c>
      <c r="AD224" s="5">
        <v>378365802</v>
      </c>
      <c r="AE224" s="5">
        <v>33598943</v>
      </c>
      <c r="AG224" s="5" t="s">
        <v>764</v>
      </c>
      <c r="AH224" s="5" t="s">
        <v>765</v>
      </c>
      <c r="AI224" s="5" t="s">
        <v>593</v>
      </c>
      <c r="AK224" s="19">
        <f t="shared" si="70"/>
        <v>0</v>
      </c>
      <c r="AL224" s="19">
        <f>T224-N224</f>
        <v>-52964.28</v>
      </c>
      <c r="AM224" s="19">
        <f>U224-O224</f>
        <v>-52964.28</v>
      </c>
      <c r="AN224" s="22">
        <f t="shared" si="71"/>
        <v>0</v>
      </c>
      <c r="AO224" s="22">
        <f>IFERROR(AL224/N224,0)</f>
        <v>-1</v>
      </c>
      <c r="AP224" s="22">
        <f>IFERROR(AM224/O224,0)</f>
        <v>-0.3043510990059855</v>
      </c>
    </row>
    <row r="225" spans="1:42" ht="36" x14ac:dyDescent="0.3">
      <c r="A225" s="13" t="s">
        <v>824</v>
      </c>
      <c r="B225" s="13"/>
      <c r="C225" s="41" t="s">
        <v>801</v>
      </c>
      <c r="D225" s="24"/>
      <c r="E225" s="24" t="s">
        <v>802</v>
      </c>
      <c r="F225" s="35" t="s">
        <v>102</v>
      </c>
      <c r="G225" s="36">
        <v>1.4</v>
      </c>
      <c r="H225" s="24"/>
      <c r="I225" s="36">
        <v>228.858</v>
      </c>
      <c r="J225" s="38">
        <v>528.97</v>
      </c>
      <c r="K225" s="14"/>
      <c r="L225" s="14"/>
      <c r="M225" s="38">
        <f>ROUND(ROUND(J225, 2)*I225, 2)</f>
        <v>121059.02</v>
      </c>
      <c r="N225" s="14"/>
      <c r="O225" s="14"/>
      <c r="P225" s="38">
        <v>528.97</v>
      </c>
      <c r="Q225" s="14"/>
      <c r="R225" s="14"/>
      <c r="S225" s="38">
        <f>ROUND(ROUND(P225, 2)*I225, 2)</f>
        <v>121059.02</v>
      </c>
      <c r="T225" s="14"/>
      <c r="U225" s="39"/>
      <c r="V225" s="9">
        <f>ROUND(ROUND(P225, 2)/1.2, 2)</f>
        <v>440.81</v>
      </c>
      <c r="Y225" s="9">
        <f t="shared" si="72"/>
        <v>100882.52</v>
      </c>
      <c r="AD225" s="5" t="s">
        <v>825</v>
      </c>
      <c r="AE225" s="5" t="s">
        <v>826</v>
      </c>
      <c r="AF225" s="5" t="s">
        <v>805</v>
      </c>
      <c r="AK225" s="32">
        <f t="shared" si="70"/>
        <v>0</v>
      </c>
      <c r="AL225" s="32"/>
      <c r="AM225" s="32"/>
      <c r="AN225" s="34">
        <f t="shared" si="71"/>
        <v>0</v>
      </c>
      <c r="AO225" s="32"/>
      <c r="AP225" s="32"/>
    </row>
    <row r="226" spans="1:42" ht="162" x14ac:dyDescent="0.3">
      <c r="A226" s="13" t="s">
        <v>827</v>
      </c>
      <c r="B226" s="13" t="s">
        <v>828</v>
      </c>
      <c r="C226" s="23" t="s">
        <v>829</v>
      </c>
      <c r="D226" s="24"/>
      <c r="E226" s="24" t="s">
        <v>830</v>
      </c>
      <c r="F226" s="24" t="s">
        <v>67</v>
      </c>
      <c r="G226" s="25">
        <v>1</v>
      </c>
      <c r="H226" s="24"/>
      <c r="I226" s="25">
        <v>1.9630000000000001</v>
      </c>
      <c r="J226" s="26">
        <v>7382.29</v>
      </c>
      <c r="K226" s="26">
        <v>439</v>
      </c>
      <c r="L226" s="26">
        <f>J226+ROUND(K226, 2)</f>
        <v>7821.29</v>
      </c>
      <c r="M226" s="26">
        <v>14491.44</v>
      </c>
      <c r="N226" s="26">
        <v>861.76</v>
      </c>
      <c r="O226" s="26">
        <f>M226+N226</f>
        <v>15353.2</v>
      </c>
      <c r="P226" s="26">
        <v>7382.29</v>
      </c>
      <c r="Q226" s="26">
        <v>658.5</v>
      </c>
      <c r="R226" s="26">
        <f>P226+ROUND(Q226, 2)</f>
        <v>8040.79</v>
      </c>
      <c r="S226" s="26">
        <v>14491.44</v>
      </c>
      <c r="T226" s="26">
        <v>1292.6400000000001</v>
      </c>
      <c r="U226" s="26">
        <f>S226+T226</f>
        <v>15784.08</v>
      </c>
      <c r="V226" s="9">
        <f>ROUND(P226 / 1.2, 2)</f>
        <v>6151.91</v>
      </c>
      <c r="W226" s="9">
        <f>ROUND(Q226 / 1.2, 2)</f>
        <v>548.75</v>
      </c>
      <c r="X226" s="9">
        <f>ROUND(R226 / 1.2, 2)</f>
        <v>6700.66</v>
      </c>
      <c r="Y226" s="9">
        <f t="shared" si="72"/>
        <v>12076.2</v>
      </c>
      <c r="Z226" s="9">
        <f>ROUND(T226 / 1.2, 2)</f>
        <v>1077.2</v>
      </c>
      <c r="AA226" s="9">
        <f>Y226+Z226</f>
        <v>13153.400000000001</v>
      </c>
      <c r="AD226" s="5">
        <v>378365696</v>
      </c>
      <c r="AE226" s="5">
        <v>29240475</v>
      </c>
      <c r="AG226" s="5" t="s">
        <v>831</v>
      </c>
      <c r="AH226" s="5" t="s">
        <v>832</v>
      </c>
      <c r="AI226" s="5" t="s">
        <v>593</v>
      </c>
      <c r="AK226" s="19">
        <f t="shared" si="70"/>
        <v>0</v>
      </c>
      <c r="AL226" s="19">
        <f>T226-N226</f>
        <v>430.88000000000011</v>
      </c>
      <c r="AM226" s="19">
        <f>U226-O226</f>
        <v>430.8799999999992</v>
      </c>
      <c r="AN226" s="22">
        <f t="shared" si="71"/>
        <v>0</v>
      </c>
      <c r="AO226" s="22">
        <f>IFERROR(AL226/N226,0)</f>
        <v>0.50000000000000011</v>
      </c>
      <c r="AP226" s="22">
        <f>IFERROR(AM226/O226,0)</f>
        <v>2.8064507724773934E-2</v>
      </c>
    </row>
    <row r="227" spans="1:42" ht="36" x14ac:dyDescent="0.3">
      <c r="A227" s="13" t="s">
        <v>833</v>
      </c>
      <c r="B227" s="13"/>
      <c r="C227" s="27" t="s">
        <v>834</v>
      </c>
      <c r="D227" s="24"/>
      <c r="E227" s="24"/>
      <c r="F227" s="35" t="s">
        <v>91</v>
      </c>
      <c r="G227" s="36">
        <v>1.03</v>
      </c>
      <c r="H227" s="24"/>
      <c r="I227" s="37">
        <v>2.0219999999999998</v>
      </c>
      <c r="J227" s="38">
        <v>7166.88</v>
      </c>
      <c r="K227" s="14"/>
      <c r="L227" s="14"/>
      <c r="M227" s="38">
        <f>ROUND(ROUND(J227, 2)*I227, 2)</f>
        <v>14491.43</v>
      </c>
      <c r="N227" s="14"/>
      <c r="O227" s="14"/>
      <c r="P227" s="38">
        <v>7166.88</v>
      </c>
      <c r="Q227" s="14"/>
      <c r="R227" s="14"/>
      <c r="S227" s="38">
        <f>ROUND(ROUND(P227, 2)*I227, 2)</f>
        <v>14491.43</v>
      </c>
      <c r="T227" s="14"/>
      <c r="U227" s="39"/>
      <c r="V227" s="9">
        <f>ROUND(ROUND(P227, 2)/1.2, 2)</f>
        <v>5972.4</v>
      </c>
      <c r="Y227" s="9">
        <f t="shared" si="72"/>
        <v>12076.19</v>
      </c>
      <c r="AD227" s="5" t="s">
        <v>835</v>
      </c>
      <c r="AE227" s="5" t="s">
        <v>836</v>
      </c>
      <c r="AF227" s="5" t="s">
        <v>837</v>
      </c>
      <c r="AK227" s="32">
        <f t="shared" si="70"/>
        <v>0</v>
      </c>
      <c r="AL227" s="32"/>
      <c r="AM227" s="32"/>
      <c r="AN227" s="34">
        <f t="shared" si="71"/>
        <v>0</v>
      </c>
      <c r="AO227" s="32"/>
      <c r="AP227" s="32"/>
    </row>
    <row r="228" spans="1:42" ht="126" x14ac:dyDescent="0.3">
      <c r="A228" s="13" t="s">
        <v>838</v>
      </c>
      <c r="B228" s="13" t="s">
        <v>839</v>
      </c>
      <c r="C228" s="23" t="s">
        <v>840</v>
      </c>
      <c r="D228" s="24"/>
      <c r="E228" s="24" t="s">
        <v>841</v>
      </c>
      <c r="F228" s="24" t="s">
        <v>91</v>
      </c>
      <c r="G228" s="25">
        <v>1</v>
      </c>
      <c r="H228" s="24"/>
      <c r="I228" s="25">
        <v>1.415</v>
      </c>
      <c r="J228" s="26">
        <v>2643.8</v>
      </c>
      <c r="K228" s="26">
        <v>2157</v>
      </c>
      <c r="L228" s="26">
        <f>J228+ROUND(K228, 2)</f>
        <v>4800.8</v>
      </c>
      <c r="M228" s="26">
        <v>3740.98</v>
      </c>
      <c r="N228" s="26">
        <v>3052.16</v>
      </c>
      <c r="O228" s="26">
        <f>M228+N228</f>
        <v>6793.1399999999994</v>
      </c>
      <c r="P228" s="26">
        <v>2643.8</v>
      </c>
      <c r="Q228" s="26">
        <v>3235.5</v>
      </c>
      <c r="R228" s="26">
        <f>P228+ROUND(Q228, 2)</f>
        <v>5879.3</v>
      </c>
      <c r="S228" s="26">
        <v>3740.98</v>
      </c>
      <c r="T228" s="26">
        <v>4578.2299999999996</v>
      </c>
      <c r="U228" s="26">
        <f>S228+T228</f>
        <v>8319.2099999999991</v>
      </c>
      <c r="V228" s="9">
        <f>ROUND(P228 / 1.2, 2)</f>
        <v>2203.17</v>
      </c>
      <c r="W228" s="9">
        <f>ROUND(Q228 / 1.2, 2)</f>
        <v>2696.25</v>
      </c>
      <c r="X228" s="9">
        <f>ROUND(R228 / 1.2, 2)</f>
        <v>4899.42</v>
      </c>
      <c r="Y228" s="9">
        <f t="shared" si="72"/>
        <v>3117.48</v>
      </c>
      <c r="Z228" s="9">
        <f>ROUND(T228 / 1.2, 2)</f>
        <v>3815.19</v>
      </c>
      <c r="AA228" s="9">
        <f>Y228+Z228</f>
        <v>6932.67</v>
      </c>
      <c r="AD228" s="5">
        <v>378365698</v>
      </c>
      <c r="AE228" s="5">
        <v>33598941</v>
      </c>
      <c r="AG228" s="5" t="s">
        <v>842</v>
      </c>
      <c r="AH228" s="5" t="s">
        <v>843</v>
      </c>
      <c r="AI228" s="5" t="s">
        <v>593</v>
      </c>
      <c r="AK228" s="19">
        <f t="shared" si="70"/>
        <v>0</v>
      </c>
      <c r="AL228" s="19">
        <f>T228-N228</f>
        <v>1526.0699999999997</v>
      </c>
      <c r="AM228" s="19">
        <f>U228-O228</f>
        <v>1526.0699999999997</v>
      </c>
      <c r="AN228" s="22">
        <f t="shared" si="71"/>
        <v>0</v>
      </c>
      <c r="AO228" s="22">
        <f>IFERROR(AL228/N228,0)</f>
        <v>0.49999672363178854</v>
      </c>
      <c r="AP228" s="22">
        <f>IFERROR(AM228/O228,0)</f>
        <v>0.22464868970755789</v>
      </c>
    </row>
    <row r="229" spans="1:42" ht="18" x14ac:dyDescent="0.3">
      <c r="A229" s="13" t="s">
        <v>844</v>
      </c>
      <c r="B229" s="13"/>
      <c r="C229" s="41" t="s">
        <v>845</v>
      </c>
      <c r="D229" s="24"/>
      <c r="E229" s="24"/>
      <c r="F229" s="35" t="s">
        <v>91</v>
      </c>
      <c r="G229" s="36">
        <v>1.02</v>
      </c>
      <c r="H229" s="24"/>
      <c r="I229" s="36">
        <v>1.4430000000000001</v>
      </c>
      <c r="J229" s="38">
        <v>2592.5</v>
      </c>
      <c r="K229" s="14"/>
      <c r="L229" s="14"/>
      <c r="M229" s="38">
        <f>ROUND(ROUND(J229, 2)*I229, 2)</f>
        <v>3740.98</v>
      </c>
      <c r="N229" s="14"/>
      <c r="O229" s="14"/>
      <c r="P229" s="38">
        <v>2592.5</v>
      </c>
      <c r="Q229" s="14"/>
      <c r="R229" s="14"/>
      <c r="S229" s="38">
        <f>ROUND(ROUND(P229, 2)*I229, 2)</f>
        <v>3740.98</v>
      </c>
      <c r="T229" s="14"/>
      <c r="U229" s="39"/>
      <c r="V229" s="9">
        <f>ROUND(ROUND(P229, 2)/1.2, 2)</f>
        <v>2160.42</v>
      </c>
      <c r="Y229" s="9">
        <f t="shared" si="72"/>
        <v>3117.48</v>
      </c>
      <c r="AD229" s="5" t="s">
        <v>846</v>
      </c>
      <c r="AE229" s="5" t="s">
        <v>847</v>
      </c>
      <c r="AF229" s="5" t="s">
        <v>848</v>
      </c>
      <c r="AK229" s="32">
        <f t="shared" si="70"/>
        <v>0</v>
      </c>
      <c r="AL229" s="32"/>
      <c r="AM229" s="32"/>
      <c r="AN229" s="34">
        <f t="shared" si="71"/>
        <v>0</v>
      </c>
      <c r="AO229" s="32"/>
      <c r="AP229" s="32"/>
    </row>
    <row r="230" spans="1:42" ht="126" x14ac:dyDescent="0.3">
      <c r="A230" s="13" t="s">
        <v>849</v>
      </c>
      <c r="B230" s="13" t="s">
        <v>850</v>
      </c>
      <c r="C230" s="23" t="s">
        <v>851</v>
      </c>
      <c r="D230" s="24"/>
      <c r="E230" s="24" t="s">
        <v>852</v>
      </c>
      <c r="F230" s="24" t="s">
        <v>91</v>
      </c>
      <c r="G230" s="25">
        <v>1</v>
      </c>
      <c r="H230" s="24"/>
      <c r="I230" s="25">
        <v>1.415</v>
      </c>
      <c r="J230" s="26">
        <v>1716.75</v>
      </c>
      <c r="K230" s="26">
        <v>915</v>
      </c>
      <c r="L230" s="26">
        <f>J230+ROUND(K230, 2)</f>
        <v>2631.75</v>
      </c>
      <c r="M230" s="26">
        <v>2429.1999999999998</v>
      </c>
      <c r="N230" s="26">
        <v>1294.73</v>
      </c>
      <c r="O230" s="26">
        <f>M230+N230</f>
        <v>3723.93</v>
      </c>
      <c r="P230" s="26">
        <v>1716.75</v>
      </c>
      <c r="Q230" s="26">
        <v>1372.5</v>
      </c>
      <c r="R230" s="26">
        <f>P230+ROUND(Q230, 2)</f>
        <v>3089.25</v>
      </c>
      <c r="S230" s="26">
        <v>2429.1999999999998</v>
      </c>
      <c r="T230" s="26">
        <v>1942.09</v>
      </c>
      <c r="U230" s="26">
        <f>S230+T230</f>
        <v>4371.29</v>
      </c>
      <c r="V230" s="9">
        <f>ROUND(P230 / 1.2, 2)</f>
        <v>1430.63</v>
      </c>
      <c r="W230" s="9">
        <f>ROUND(Q230 / 1.2, 2)</f>
        <v>1143.75</v>
      </c>
      <c r="X230" s="9">
        <f>ROUND(R230 / 1.2, 2)</f>
        <v>2574.38</v>
      </c>
      <c r="Y230" s="9">
        <f t="shared" si="72"/>
        <v>2024.33</v>
      </c>
      <c r="Z230" s="9">
        <f>ROUND(T230 / 1.2, 2)</f>
        <v>1618.41</v>
      </c>
      <c r="AA230" s="9">
        <f>Y230+Z230</f>
        <v>3642.74</v>
      </c>
      <c r="AD230" s="5">
        <v>378365700</v>
      </c>
      <c r="AE230" s="5">
        <v>33598942</v>
      </c>
      <c r="AG230" s="5" t="s">
        <v>853</v>
      </c>
      <c r="AH230" s="5" t="s">
        <v>854</v>
      </c>
      <c r="AI230" s="5" t="s">
        <v>593</v>
      </c>
      <c r="AK230" s="19">
        <f t="shared" si="70"/>
        <v>0</v>
      </c>
      <c r="AL230" s="19">
        <f>T230-N230</f>
        <v>647.3599999999999</v>
      </c>
      <c r="AM230" s="19">
        <f>U230-O230</f>
        <v>647.36000000000013</v>
      </c>
      <c r="AN230" s="22">
        <f t="shared" si="71"/>
        <v>0</v>
      </c>
      <c r="AO230" s="22">
        <f>IFERROR(AL230/N230,0)</f>
        <v>0.4999961381909741</v>
      </c>
      <c r="AP230" s="22">
        <f>IFERROR(AM230/O230,0)</f>
        <v>0.17383785409500183</v>
      </c>
    </row>
    <row r="231" spans="1:42" ht="18" x14ac:dyDescent="0.3">
      <c r="A231" s="13" t="s">
        <v>855</v>
      </c>
      <c r="B231" s="13"/>
      <c r="C231" s="41" t="s">
        <v>856</v>
      </c>
      <c r="D231" s="24"/>
      <c r="E231" s="24"/>
      <c r="F231" s="35" t="s">
        <v>102</v>
      </c>
      <c r="G231" s="36">
        <v>225</v>
      </c>
      <c r="H231" s="24"/>
      <c r="I231" s="36">
        <v>318.375</v>
      </c>
      <c r="J231" s="38">
        <v>7.63</v>
      </c>
      <c r="K231" s="14"/>
      <c r="L231" s="14"/>
      <c r="M231" s="38">
        <f>ROUND(ROUND(J231, 2)*I231, 2)</f>
        <v>2429.1999999999998</v>
      </c>
      <c r="N231" s="14"/>
      <c r="O231" s="14"/>
      <c r="P231" s="38">
        <v>7.63</v>
      </c>
      <c r="Q231" s="14"/>
      <c r="R231" s="14"/>
      <c r="S231" s="38">
        <f>ROUND(ROUND(P231, 2)*I231, 2)</f>
        <v>2429.1999999999998</v>
      </c>
      <c r="T231" s="14"/>
      <c r="U231" s="39"/>
      <c r="V231" s="9">
        <f>ROUND(ROUND(P231, 2)/1.2, 2)</f>
        <v>6.36</v>
      </c>
      <c r="Y231" s="9">
        <f t="shared" si="72"/>
        <v>2024.33</v>
      </c>
      <c r="AD231" s="5" t="s">
        <v>857</v>
      </c>
      <c r="AE231" s="5" t="s">
        <v>858</v>
      </c>
      <c r="AF231" s="5" t="s">
        <v>859</v>
      </c>
      <c r="AK231" s="32">
        <f t="shared" si="70"/>
        <v>0</v>
      </c>
      <c r="AL231" s="32"/>
      <c r="AM231" s="32"/>
      <c r="AN231" s="34">
        <f t="shared" si="71"/>
        <v>0</v>
      </c>
      <c r="AO231" s="32"/>
      <c r="AP231" s="32"/>
    </row>
    <row r="232" spans="1:42" ht="16.95" customHeight="1" x14ac:dyDescent="0.3">
      <c r="A232" s="12" t="s">
        <v>860</v>
      </c>
      <c r="B232" s="12" t="s">
        <v>861</v>
      </c>
      <c r="C232" s="456" t="s">
        <v>862</v>
      </c>
      <c r="D232" s="457"/>
      <c r="E232" s="457"/>
      <c r="F232" s="457"/>
      <c r="G232" s="457"/>
      <c r="H232" s="457"/>
      <c r="I232" s="458"/>
      <c r="M232" s="6">
        <f>SUM(M233,M237,M241,M245,M249,M257,M263,M268,M271,M274,M277,M280,M286,M292,M298,M304,M307,M310,M313,M316,M319,M322,M325,M328,M331,M337,M343,M347,M351,M353,M355,M359,M363,M365,M367,M369,M374,M379,M384,M389,M394,M399,M404,M409,M414,M418,M426,M436,M446,M451,M456,M461,M466,M471,M481,M486,M491,M496,M501,M506,M511,M516,M526,M531,M541,M546,M551)</f>
        <v>11604353.930000002</v>
      </c>
      <c r="N232" s="6">
        <f>SUM(N233,N237,N241,N245,N249,N257,N263,N268,N271,N274,N277,N280,N286,N292,N298,N304,N307,N310,N313,N316,N319,N322,N325,N328,N331,N337,N343,N347,N351,N353,N355,N359,N363,N365,N367,N369,N374,N379,N384,N389,N394,N399,N404,N409,N414,N418,N426,N436,N446,N451,N456,N461,N466,N471,N481,N486,N491,N496,N501,N506,N511,N516,N526,N531,N541,N546,N551)</f>
        <v>11005469.25</v>
      </c>
      <c r="O232" s="6">
        <f>SUM(O233,O237,O241,O245,O249,O257,O263,O268,O271,O274,O277,O280,O286,O292,O298,O304,O307,O310,O313,O316,O319,O322,O325,O328,O331,O337,O343,O347,O351,O353,O355,O359,O363,O365,O367,O369,O374,O379,O384,O389,O394,O399,O404,O409,O414,O418,O426,O436,O446,O451,O456,O461,O466,O471,O481,O486,O491,O496,O501,O506,O511,O516,O526,O531,O541,O546,O551)</f>
        <v>22609823.180000003</v>
      </c>
      <c r="S232" s="6">
        <f>SUM(S233,S237,S241,S245,S249,S257,S263,S268,S271,S274,S277,S280,S286,S292,S298,S304,S307,S310,S313,S316,S319,S322,S325,S328,S331,S337,S343,S347,S351,S353,S355,S359,S363,S365,S367,S369,S374,S379,S384,S389,S394,S399,S404,S409,S414,S418,S426,S436,S446,S451,S456,S461,S466,S471,S481,S486,S491,S496,S501,S506,S511,S516,S526,S531,S541,S546,S551)</f>
        <v>15351510.320000004</v>
      </c>
      <c r="T232" s="6">
        <f>SUM(T233,T237,T241,T245,T249,T257,T263,T268,T271,T274,T277,T280,T286,T292,T298,T304,T307,T310,T313,T316,T319,T322,T325,T328,T331,T337,T343,T347,T351,T353,T355,T359,T363,T365,T367,T369,T374,T379,T384,T389,T394,T399,T404,T409,T414,T418,T426,T436,T446,T451,T456,T461,T466,T471,T481,T486,T491,T496,T501,T506,T511,T516,T526,T531,T541,T546,T551)</f>
        <v>16508210.719999999</v>
      </c>
      <c r="U232" s="6">
        <f>SUM(U233,U237,U241,U245,U249,U257,U263,U268,U271,U274,U277,U280,U286,U292,U298,U304,U307,U310,U313,U316,U319,U322,U325,U328,U331,U337,U343,U347,U351,U353,U355,U359,U363,U365,U367,U369,U374,U379,U384,U389,U394,U399,U404,U409,U414,U418,U426,U436,U446,U451,U456,U461,U466,U471,U481,U486,U491,U496,U501,U506,U511,U516,U526,U531,U541,U546,U551)</f>
        <v>31859721.039999992</v>
      </c>
      <c r="Y232" s="9">
        <f>SUM(Y233,Y237,Y241,Y245,Y249,Y257,Y263,Y268,Y271,Y274,Y277,Y280,Y286,Y292,Y298,Y304,Y307,Y310,Y313,Y316,Y319,Y322,Y325,Y328,Y331,Y337,Y343,Y347,Y351,Y353,Y355,Y359,Y363,Y365,Y367,Y369,Y374,Y379,Y384,Y389,Y394,Y399,Y404,Y409,Y414,Y418,Y426,Y436,Y446,Y451,Y456,Y461,Y466,Y471,Y481,Y486,Y491,Y496,Y501,Y506,Y511,Y516,Y526,Y531,Y541,Y546,Y551)</f>
        <v>12792925.299999997</v>
      </c>
      <c r="Z232" s="9">
        <f>SUM(Z233,Z237,Z241,Z245,Z249,Z257,Z263,Z268,Z271,Z274,Z277,Z280,Z286,Z292,Z298,Z304,Z307,Z310,Z313,Z316,Z319,Z322,Z325,Z328,Z331,Z337,Z343,Z347,Z351,Z353,Z355,Z359,Z363,Z365,Z367,Z369,Z374,Z379,Z384,Z389,Z394,Z399,Z404,Z409,Z414,Z418,Z426,Z436,Z446,Z451,Z456,Z461,Z466,Z471,Z481,Z486,Z491,Z496,Z501,Z506,Z511,Z516,Z526,Z531,Z541,Z546,Z551)</f>
        <v>13756842.300000004</v>
      </c>
      <c r="AA232" s="9">
        <f>SUM(AA233,AA237,AA241,AA245,AA249,AA257,AA263,AA268,AA271,AA274,AA277,AA280,AA286,AA292,AA298,AA304,AA307,AA310,AA313,AA316,AA319,AA322,AA325,AA328,AA331,AA337,AA343,AA347,AA351,AA353,AA355,AA359,AA363,AA365,AA367,AA369,AA374,AA379,AA384,AA389,AA394,AA399,AA404,AA409,AA414,AA418,AA426,AA436,AA446,AA451,AA456,AA461,AA466,AA471,AA481,AA486,AA491,AA496,AA501,AA506,AA511,AA516,AA526,AA531,AA541,AA546,AA551)</f>
        <v>26549767.600000001</v>
      </c>
      <c r="AD232" s="5">
        <v>378365701</v>
      </c>
      <c r="AE232" s="5">
        <v>27245611</v>
      </c>
      <c r="AK232" s="6">
        <f t="shared" si="70"/>
        <v>3747156.3900000025</v>
      </c>
      <c r="AL232" s="6">
        <f>T232-N232</f>
        <v>5502741.4699999988</v>
      </c>
      <c r="AM232" s="6">
        <f>U232-O232</f>
        <v>9249897.8599999882</v>
      </c>
      <c r="AN232" s="10">
        <f t="shared" si="71"/>
        <v>0.32290952280529089</v>
      </c>
      <c r="AO232" s="10">
        <f>IFERROR(AL232/N232,0)</f>
        <v>0.50000062196348405</v>
      </c>
      <c r="AP232" s="10">
        <f>IFERROR(AM232/O232,0)</f>
        <v>0.40910969477117276</v>
      </c>
    </row>
    <row r="233" spans="1:42" ht="18" x14ac:dyDescent="0.3">
      <c r="A233" s="12" t="s">
        <v>863</v>
      </c>
      <c r="B233" s="12" t="s">
        <v>864</v>
      </c>
      <c r="C233" s="16" t="s">
        <v>865</v>
      </c>
      <c r="D233" s="17" t="s">
        <v>866</v>
      </c>
      <c r="E233" s="17"/>
      <c r="F233" s="17" t="s">
        <v>67</v>
      </c>
      <c r="G233" s="18">
        <v>1</v>
      </c>
      <c r="H233" s="17"/>
      <c r="I233" s="18">
        <v>0</v>
      </c>
      <c r="J233" s="19">
        <v>0</v>
      </c>
      <c r="K233" s="20">
        <v>556</v>
      </c>
      <c r="L233" s="19">
        <f>J233+ROUND(K233, 2)</f>
        <v>556</v>
      </c>
      <c r="M233" s="19">
        <v>0</v>
      </c>
      <c r="N233" s="19">
        <v>0</v>
      </c>
      <c r="O233" s="19">
        <f>M233+N233</f>
        <v>0</v>
      </c>
      <c r="P233" s="19">
        <v>1580.6</v>
      </c>
      <c r="Q233" s="21">
        <v>556</v>
      </c>
      <c r="R233" s="19">
        <f>P233+ROUND(Q233, 2)</f>
        <v>2136.6</v>
      </c>
      <c r="S233" s="19">
        <v>0</v>
      </c>
      <c r="T233" s="19">
        <v>0</v>
      </c>
      <c r="U233" s="19">
        <f>S233+T233</f>
        <v>0</v>
      </c>
      <c r="V233" s="9">
        <f>ROUND(P233 / 1.2, 2)</f>
        <v>1317.17</v>
      </c>
      <c r="W233" s="9">
        <f>ROUND(Q233 / 1.2, 2)</f>
        <v>463.33</v>
      </c>
      <c r="X233" s="9">
        <f>ROUND(R233 / 1.2, 2)</f>
        <v>1780.5</v>
      </c>
      <c r="Y233" s="9">
        <f>ROUND(S233 / 1.2, 2)</f>
        <v>0</v>
      </c>
      <c r="Z233" s="9">
        <f>ROUND(T233 / 1.2, 2)</f>
        <v>0</v>
      </c>
      <c r="AA233" s="9">
        <f>Y233+Z233</f>
        <v>0</v>
      </c>
      <c r="AD233" s="5">
        <v>378365703</v>
      </c>
      <c r="AE233" s="5">
        <v>27245671</v>
      </c>
      <c r="AG233" s="5" t="s">
        <v>867</v>
      </c>
      <c r="AH233" s="5" t="s">
        <v>868</v>
      </c>
      <c r="AI233" s="5" t="s">
        <v>593</v>
      </c>
      <c r="AK233" s="19">
        <f t="shared" si="70"/>
        <v>0</v>
      </c>
      <c r="AL233" s="19">
        <f>T233-N233</f>
        <v>0</v>
      </c>
      <c r="AM233" s="19">
        <f>U233-O233</f>
        <v>0</v>
      </c>
      <c r="AN233" s="22">
        <f t="shared" si="71"/>
        <v>0</v>
      </c>
      <c r="AO233" s="22">
        <f>IFERROR(AL233/N233,0)</f>
        <v>0</v>
      </c>
      <c r="AP233" s="22">
        <f>IFERROR(AM233/O233,0)</f>
        <v>0</v>
      </c>
    </row>
    <row r="234" spans="1:42" ht="72" x14ac:dyDescent="0.3">
      <c r="A234" s="12" t="s">
        <v>869</v>
      </c>
      <c r="B234" s="12"/>
      <c r="C234" s="27" t="s">
        <v>870</v>
      </c>
      <c r="D234" s="17"/>
      <c r="E234" s="17"/>
      <c r="F234" s="28" t="s">
        <v>67</v>
      </c>
      <c r="G234" s="29">
        <v>1.1000000000000001</v>
      </c>
      <c r="H234" s="17"/>
      <c r="I234" s="30">
        <v>0</v>
      </c>
      <c r="J234" s="31">
        <v>1339</v>
      </c>
      <c r="M234" s="32">
        <f>ROUND(ROUND(J234, 2)*I234, 2)</f>
        <v>0</v>
      </c>
      <c r="P234" s="33">
        <v>1339</v>
      </c>
      <c r="S234" s="32">
        <f>ROUND(ROUND(P234, 2)*I234, 2)</f>
        <v>0</v>
      </c>
      <c r="V234" s="9">
        <f>ROUND(ROUND(P234, 2)/1.2, 2)</f>
        <v>1115.83</v>
      </c>
      <c r="Y234" s="9">
        <f t="shared" ref="Y234:Y249" si="73">ROUND(S234 / 1.2, 2)</f>
        <v>0</v>
      </c>
      <c r="AD234" s="5" t="s">
        <v>871</v>
      </c>
      <c r="AE234" s="5" t="s">
        <v>872</v>
      </c>
      <c r="AF234" s="5" t="s">
        <v>873</v>
      </c>
      <c r="AK234" s="32">
        <f t="shared" si="70"/>
        <v>0</v>
      </c>
      <c r="AL234" s="32"/>
      <c r="AM234" s="32"/>
      <c r="AN234" s="34">
        <f t="shared" si="71"/>
        <v>0</v>
      </c>
      <c r="AO234" s="32"/>
      <c r="AP234" s="32"/>
    </row>
    <row r="235" spans="1:42" ht="72" x14ac:dyDescent="0.3">
      <c r="A235" s="12" t="s">
        <v>874</v>
      </c>
      <c r="B235" s="12"/>
      <c r="C235" s="27" t="s">
        <v>875</v>
      </c>
      <c r="D235" s="17"/>
      <c r="E235" s="17"/>
      <c r="F235" s="28" t="s">
        <v>114</v>
      </c>
      <c r="G235" s="29">
        <v>1</v>
      </c>
      <c r="H235" s="17"/>
      <c r="I235" s="30">
        <v>0</v>
      </c>
      <c r="J235" s="31">
        <v>51</v>
      </c>
      <c r="M235" s="32">
        <f>ROUND(ROUND(J235, 2)*I235, 2)</f>
        <v>0</v>
      </c>
      <c r="P235" s="33">
        <v>51</v>
      </c>
      <c r="S235" s="32">
        <f>ROUND(ROUND(P235, 2)*I235, 2)</f>
        <v>0</v>
      </c>
      <c r="V235" s="9">
        <f>ROUND(ROUND(P235, 2)/1.2, 2)</f>
        <v>42.5</v>
      </c>
      <c r="Y235" s="9">
        <f t="shared" si="73"/>
        <v>0</v>
      </c>
      <c r="AD235" s="5" t="s">
        <v>876</v>
      </c>
      <c r="AE235" s="5" t="s">
        <v>877</v>
      </c>
      <c r="AF235" s="5" t="s">
        <v>878</v>
      </c>
      <c r="AK235" s="32">
        <f t="shared" ref="AK235:AK249" si="74">S235-M235</f>
        <v>0</v>
      </c>
      <c r="AL235" s="32"/>
      <c r="AM235" s="32"/>
      <c r="AN235" s="34">
        <f t="shared" ref="AN235:AN249" si="75">IFERROR(AK235/M235,0)</f>
        <v>0</v>
      </c>
      <c r="AO235" s="32"/>
      <c r="AP235" s="32"/>
    </row>
    <row r="236" spans="1:42" ht="18" x14ac:dyDescent="0.3">
      <c r="A236" s="12" t="s">
        <v>879</v>
      </c>
      <c r="B236" s="12"/>
      <c r="C236" s="40" t="s">
        <v>880</v>
      </c>
      <c r="D236" s="17"/>
      <c r="E236" s="17"/>
      <c r="F236" s="28" t="s">
        <v>102</v>
      </c>
      <c r="G236" s="29">
        <v>0.3</v>
      </c>
      <c r="H236" s="17"/>
      <c r="I236" s="29">
        <v>0</v>
      </c>
      <c r="J236" s="31">
        <v>220</v>
      </c>
      <c r="M236" s="32">
        <f>ROUND(ROUND(J236, 2)*I236, 2)</f>
        <v>0</v>
      </c>
      <c r="P236" s="33">
        <v>220</v>
      </c>
      <c r="S236" s="32">
        <f>ROUND(ROUND(P236, 2)*I236, 2)</f>
        <v>0</v>
      </c>
      <c r="V236" s="9">
        <f>ROUND(ROUND(P236, 2)/1.2, 2)</f>
        <v>183.33</v>
      </c>
      <c r="Y236" s="9">
        <f t="shared" si="73"/>
        <v>0</v>
      </c>
      <c r="AD236" s="5" t="s">
        <v>881</v>
      </c>
      <c r="AE236" s="5" t="s">
        <v>882</v>
      </c>
      <c r="AF236" s="5" t="s">
        <v>883</v>
      </c>
      <c r="AK236" s="32">
        <f t="shared" si="74"/>
        <v>0</v>
      </c>
      <c r="AL236" s="32"/>
      <c r="AM236" s="32"/>
      <c r="AN236" s="34">
        <f t="shared" si="75"/>
        <v>0</v>
      </c>
      <c r="AO236" s="32"/>
      <c r="AP236" s="32"/>
    </row>
    <row r="237" spans="1:42" ht="18" x14ac:dyDescent="0.3">
      <c r="A237" s="12" t="s">
        <v>884</v>
      </c>
      <c r="B237" s="12" t="s">
        <v>864</v>
      </c>
      <c r="C237" s="16" t="s">
        <v>865</v>
      </c>
      <c r="D237" s="17" t="s">
        <v>866</v>
      </c>
      <c r="E237" s="17"/>
      <c r="F237" s="17" t="s">
        <v>67</v>
      </c>
      <c r="G237" s="18">
        <v>1</v>
      </c>
      <c r="H237" s="17"/>
      <c r="I237" s="18">
        <v>0</v>
      </c>
      <c r="J237" s="19">
        <v>0</v>
      </c>
      <c r="K237" s="20">
        <v>556</v>
      </c>
      <c r="L237" s="19">
        <f>J237+ROUND(K237, 2)</f>
        <v>556</v>
      </c>
      <c r="M237" s="19">
        <v>0</v>
      </c>
      <c r="N237" s="19">
        <v>0</v>
      </c>
      <c r="O237" s="19">
        <f>M237+N237</f>
        <v>0</v>
      </c>
      <c r="P237" s="19">
        <v>1562.05</v>
      </c>
      <c r="Q237" s="21">
        <v>556</v>
      </c>
      <c r="R237" s="19">
        <f>P237+ROUND(Q237, 2)</f>
        <v>2118.0500000000002</v>
      </c>
      <c r="S237" s="19">
        <v>0</v>
      </c>
      <c r="T237" s="19">
        <v>0</v>
      </c>
      <c r="U237" s="19">
        <f>S237+T237</f>
        <v>0</v>
      </c>
      <c r="V237" s="9">
        <f>ROUND(P237 / 1.2, 2)</f>
        <v>1301.71</v>
      </c>
      <c r="W237" s="9">
        <f>ROUND(Q237 / 1.2, 2)</f>
        <v>463.33</v>
      </c>
      <c r="X237" s="9">
        <f>ROUND(R237 / 1.2, 2)</f>
        <v>1765.04</v>
      </c>
      <c r="Y237" s="9">
        <f t="shared" si="73"/>
        <v>0</v>
      </c>
      <c r="Z237" s="9">
        <f>ROUND(T237 / 1.2, 2)</f>
        <v>0</v>
      </c>
      <c r="AA237" s="9">
        <f>Y237+Z237</f>
        <v>0</v>
      </c>
      <c r="AD237" s="5">
        <v>378365803</v>
      </c>
      <c r="AE237" s="5">
        <v>27245672</v>
      </c>
      <c r="AG237" s="5" t="s">
        <v>867</v>
      </c>
      <c r="AH237" s="5" t="s">
        <v>868</v>
      </c>
      <c r="AI237" s="5" t="s">
        <v>593</v>
      </c>
      <c r="AK237" s="19">
        <f t="shared" si="74"/>
        <v>0</v>
      </c>
      <c r="AL237" s="19">
        <f>T237-N237</f>
        <v>0</v>
      </c>
      <c r="AM237" s="19">
        <f>U237-O237</f>
        <v>0</v>
      </c>
      <c r="AN237" s="22">
        <f t="shared" si="75"/>
        <v>0</v>
      </c>
      <c r="AO237" s="22">
        <f>IFERROR(AL237/N237,0)</f>
        <v>0</v>
      </c>
      <c r="AP237" s="22">
        <f>IFERROR(AM237/O237,0)</f>
        <v>0</v>
      </c>
    </row>
    <row r="238" spans="1:42" ht="18" x14ac:dyDescent="0.3">
      <c r="A238" s="12" t="s">
        <v>885</v>
      </c>
      <c r="B238" s="12"/>
      <c r="C238" s="40" t="s">
        <v>880</v>
      </c>
      <c r="D238" s="17"/>
      <c r="E238" s="17"/>
      <c r="F238" s="28" t="s">
        <v>102</v>
      </c>
      <c r="G238" s="29">
        <v>0.3</v>
      </c>
      <c r="H238" s="17"/>
      <c r="I238" s="29">
        <v>0</v>
      </c>
      <c r="J238" s="31">
        <v>220</v>
      </c>
      <c r="M238" s="32">
        <f>ROUND(ROUND(J238, 2)*I238, 2)</f>
        <v>0</v>
      </c>
      <c r="P238" s="33">
        <v>220</v>
      </c>
      <c r="S238" s="32">
        <f>ROUND(ROUND(P238, 2)*I238, 2)</f>
        <v>0</v>
      </c>
      <c r="V238" s="9">
        <f>ROUND(ROUND(P238, 2)/1.2, 2)</f>
        <v>183.33</v>
      </c>
      <c r="Y238" s="9">
        <f t="shared" si="73"/>
        <v>0</v>
      </c>
      <c r="AD238" s="5" t="s">
        <v>886</v>
      </c>
      <c r="AE238" s="5" t="s">
        <v>887</v>
      </c>
      <c r="AF238" s="5" t="s">
        <v>883</v>
      </c>
      <c r="AK238" s="32">
        <f t="shared" si="74"/>
        <v>0</v>
      </c>
      <c r="AL238" s="32"/>
      <c r="AM238" s="32"/>
      <c r="AN238" s="34">
        <f t="shared" si="75"/>
        <v>0</v>
      </c>
      <c r="AO238" s="32"/>
      <c r="AP238" s="32"/>
    </row>
    <row r="239" spans="1:42" ht="72" x14ac:dyDescent="0.3">
      <c r="A239" s="12" t="s">
        <v>888</v>
      </c>
      <c r="B239" s="12"/>
      <c r="C239" s="27" t="s">
        <v>889</v>
      </c>
      <c r="D239" s="17"/>
      <c r="E239" s="17"/>
      <c r="F239" s="28" t="s">
        <v>114</v>
      </c>
      <c r="G239" s="29">
        <v>1</v>
      </c>
      <c r="H239" s="17"/>
      <c r="I239" s="30">
        <v>0</v>
      </c>
      <c r="J239" s="31">
        <v>51</v>
      </c>
      <c r="M239" s="32">
        <f>ROUND(ROUND(J239, 2)*I239, 2)</f>
        <v>0</v>
      </c>
      <c r="P239" s="33">
        <v>51</v>
      </c>
      <c r="S239" s="32">
        <f>ROUND(ROUND(P239, 2)*I239, 2)</f>
        <v>0</v>
      </c>
      <c r="V239" s="9">
        <f>ROUND(ROUND(P239, 2)/1.2, 2)</f>
        <v>42.5</v>
      </c>
      <c r="Y239" s="9">
        <f t="shared" si="73"/>
        <v>0</v>
      </c>
      <c r="AD239" s="5" t="s">
        <v>890</v>
      </c>
      <c r="AE239" s="5" t="s">
        <v>891</v>
      </c>
      <c r="AF239" s="5" t="s">
        <v>892</v>
      </c>
      <c r="AK239" s="32">
        <f t="shared" si="74"/>
        <v>0</v>
      </c>
      <c r="AL239" s="32"/>
      <c r="AM239" s="32"/>
      <c r="AN239" s="34">
        <f t="shared" si="75"/>
        <v>0</v>
      </c>
      <c r="AO239" s="32"/>
      <c r="AP239" s="32"/>
    </row>
    <row r="240" spans="1:42" ht="54" x14ac:dyDescent="0.3">
      <c r="A240" s="12" t="s">
        <v>893</v>
      </c>
      <c r="B240" s="12"/>
      <c r="C240" s="27" t="s">
        <v>894</v>
      </c>
      <c r="D240" s="17"/>
      <c r="E240" s="17"/>
      <c r="F240" s="28" t="s">
        <v>67</v>
      </c>
      <c r="G240" s="29">
        <v>1.1000000000000001</v>
      </c>
      <c r="H240" s="17"/>
      <c r="I240" s="30">
        <v>0</v>
      </c>
      <c r="J240" s="31">
        <v>1339</v>
      </c>
      <c r="M240" s="32">
        <f>ROUND(ROUND(J240, 2)*I240, 2)</f>
        <v>0</v>
      </c>
      <c r="P240" s="33">
        <v>1339</v>
      </c>
      <c r="S240" s="32">
        <f>ROUND(ROUND(P240, 2)*I240, 2)</f>
        <v>0</v>
      </c>
      <c r="V240" s="9">
        <f>ROUND(ROUND(P240, 2)/1.2, 2)</f>
        <v>1115.83</v>
      </c>
      <c r="Y240" s="9">
        <f t="shared" si="73"/>
        <v>0</v>
      </c>
      <c r="AD240" s="5" t="s">
        <v>895</v>
      </c>
      <c r="AE240" s="5" t="s">
        <v>896</v>
      </c>
      <c r="AF240" s="5" t="s">
        <v>897</v>
      </c>
      <c r="AK240" s="32">
        <f t="shared" si="74"/>
        <v>0</v>
      </c>
      <c r="AL240" s="32"/>
      <c r="AM240" s="32"/>
      <c r="AN240" s="34">
        <f t="shared" si="75"/>
        <v>0</v>
      </c>
      <c r="AO240" s="32"/>
      <c r="AP240" s="32"/>
    </row>
    <row r="241" spans="1:42" ht="18" x14ac:dyDescent="0.3">
      <c r="A241" s="12" t="s">
        <v>898</v>
      </c>
      <c r="B241" s="12" t="s">
        <v>864</v>
      </c>
      <c r="C241" s="16" t="s">
        <v>865</v>
      </c>
      <c r="D241" s="17" t="s">
        <v>866</v>
      </c>
      <c r="E241" s="17" t="s">
        <v>899</v>
      </c>
      <c r="F241" s="17" t="s">
        <v>67</v>
      </c>
      <c r="G241" s="18">
        <v>1</v>
      </c>
      <c r="H241" s="17"/>
      <c r="I241" s="18">
        <v>0</v>
      </c>
      <c r="J241" s="19">
        <v>0</v>
      </c>
      <c r="K241" s="20">
        <v>556</v>
      </c>
      <c r="L241" s="19">
        <f>J241+ROUND(K241, 2)</f>
        <v>556</v>
      </c>
      <c r="M241" s="19">
        <v>0</v>
      </c>
      <c r="N241" s="19">
        <v>0</v>
      </c>
      <c r="O241" s="19">
        <f>M241+N241</f>
        <v>0</v>
      </c>
      <c r="P241" s="19">
        <v>1562.05</v>
      </c>
      <c r="Q241" s="21">
        <v>556</v>
      </c>
      <c r="R241" s="19">
        <f>P241+ROUND(Q241, 2)</f>
        <v>2118.0500000000002</v>
      </c>
      <c r="S241" s="19">
        <v>0</v>
      </c>
      <c r="T241" s="19">
        <v>0</v>
      </c>
      <c r="U241" s="19">
        <f>S241+T241</f>
        <v>0</v>
      </c>
      <c r="V241" s="9">
        <f>ROUND(P241 / 1.2, 2)</f>
        <v>1301.71</v>
      </c>
      <c r="W241" s="9">
        <f>ROUND(Q241 / 1.2, 2)</f>
        <v>463.33</v>
      </c>
      <c r="X241" s="9">
        <f>ROUND(R241 / 1.2, 2)</f>
        <v>1765.04</v>
      </c>
      <c r="Y241" s="9">
        <f t="shared" si="73"/>
        <v>0</v>
      </c>
      <c r="Z241" s="9">
        <f>ROUND(T241 / 1.2, 2)</f>
        <v>0</v>
      </c>
      <c r="AA241" s="9">
        <f>Y241+Z241</f>
        <v>0</v>
      </c>
      <c r="AD241" s="5">
        <v>378365804</v>
      </c>
      <c r="AE241" s="5">
        <v>27245781</v>
      </c>
      <c r="AG241" s="5" t="s">
        <v>867</v>
      </c>
      <c r="AH241" s="5" t="s">
        <v>868</v>
      </c>
      <c r="AI241" s="5" t="s">
        <v>593</v>
      </c>
      <c r="AK241" s="19">
        <f t="shared" si="74"/>
        <v>0</v>
      </c>
      <c r="AL241" s="19">
        <f>T241-N241</f>
        <v>0</v>
      </c>
      <c r="AM241" s="19">
        <f>U241-O241</f>
        <v>0</v>
      </c>
      <c r="AN241" s="22">
        <f t="shared" si="75"/>
        <v>0</v>
      </c>
      <c r="AO241" s="22">
        <f>IFERROR(AL241/N241,0)</f>
        <v>0</v>
      </c>
      <c r="AP241" s="22">
        <f>IFERROR(AM241/O241,0)</f>
        <v>0</v>
      </c>
    </row>
    <row r="242" spans="1:42" ht="54" x14ac:dyDescent="0.3">
      <c r="A242" s="12" t="s">
        <v>900</v>
      </c>
      <c r="B242" s="12"/>
      <c r="C242" s="27" t="s">
        <v>894</v>
      </c>
      <c r="D242" s="17"/>
      <c r="E242" s="17"/>
      <c r="F242" s="28" t="s">
        <v>67</v>
      </c>
      <c r="G242" s="29">
        <v>1.1000000000000001</v>
      </c>
      <c r="H242" s="17"/>
      <c r="I242" s="30">
        <v>0</v>
      </c>
      <c r="J242" s="31">
        <v>1339</v>
      </c>
      <c r="M242" s="32">
        <f>ROUND(ROUND(J242, 2)*I242, 2)</f>
        <v>0</v>
      </c>
      <c r="P242" s="33">
        <v>1339</v>
      </c>
      <c r="S242" s="32">
        <f>ROUND(ROUND(P242, 2)*I242, 2)</f>
        <v>0</v>
      </c>
      <c r="V242" s="9">
        <f>ROUND(ROUND(P242, 2)/1.2, 2)</f>
        <v>1115.83</v>
      </c>
      <c r="Y242" s="9">
        <f t="shared" si="73"/>
        <v>0</v>
      </c>
      <c r="AD242" s="5" t="s">
        <v>901</v>
      </c>
      <c r="AE242" s="5" t="s">
        <v>902</v>
      </c>
      <c r="AF242" s="5" t="s">
        <v>897</v>
      </c>
      <c r="AK242" s="32">
        <f t="shared" si="74"/>
        <v>0</v>
      </c>
      <c r="AL242" s="32"/>
      <c r="AM242" s="32"/>
      <c r="AN242" s="34">
        <f t="shared" si="75"/>
        <v>0</v>
      </c>
      <c r="AO242" s="32"/>
      <c r="AP242" s="32"/>
    </row>
    <row r="243" spans="1:42" ht="72" x14ac:dyDescent="0.3">
      <c r="A243" s="12" t="s">
        <v>903</v>
      </c>
      <c r="B243" s="12"/>
      <c r="C243" s="27" t="s">
        <v>889</v>
      </c>
      <c r="D243" s="17"/>
      <c r="E243" s="17"/>
      <c r="F243" s="28" t="s">
        <v>114</v>
      </c>
      <c r="G243" s="29">
        <v>1</v>
      </c>
      <c r="H243" s="17"/>
      <c r="I243" s="30">
        <v>0</v>
      </c>
      <c r="J243" s="31">
        <v>51</v>
      </c>
      <c r="M243" s="32">
        <f>ROUND(ROUND(J243, 2)*I243, 2)</f>
        <v>0</v>
      </c>
      <c r="P243" s="33">
        <v>51</v>
      </c>
      <c r="S243" s="32">
        <f>ROUND(ROUND(P243, 2)*I243, 2)</f>
        <v>0</v>
      </c>
      <c r="V243" s="9">
        <f>ROUND(ROUND(P243, 2)/1.2, 2)</f>
        <v>42.5</v>
      </c>
      <c r="Y243" s="9">
        <f t="shared" si="73"/>
        <v>0</v>
      </c>
      <c r="AD243" s="5" t="s">
        <v>904</v>
      </c>
      <c r="AE243" s="5" t="s">
        <v>905</v>
      </c>
      <c r="AF243" s="5" t="s">
        <v>892</v>
      </c>
      <c r="AK243" s="32">
        <f t="shared" si="74"/>
        <v>0</v>
      </c>
      <c r="AL243" s="32"/>
      <c r="AM243" s="32"/>
      <c r="AN243" s="34">
        <f t="shared" si="75"/>
        <v>0</v>
      </c>
      <c r="AO243" s="32"/>
      <c r="AP243" s="32"/>
    </row>
    <row r="244" spans="1:42" ht="18" x14ac:dyDescent="0.3">
      <c r="A244" s="12" t="s">
        <v>906</v>
      </c>
      <c r="B244" s="12"/>
      <c r="C244" s="40" t="s">
        <v>880</v>
      </c>
      <c r="D244" s="17"/>
      <c r="E244" s="17"/>
      <c r="F244" s="28" t="s">
        <v>102</v>
      </c>
      <c r="G244" s="29">
        <v>0.3</v>
      </c>
      <c r="H244" s="17"/>
      <c r="I244" s="29">
        <v>0</v>
      </c>
      <c r="J244" s="31">
        <v>220</v>
      </c>
      <c r="M244" s="32">
        <f>ROUND(ROUND(J244, 2)*I244, 2)</f>
        <v>0</v>
      </c>
      <c r="P244" s="33">
        <v>220</v>
      </c>
      <c r="S244" s="32">
        <f>ROUND(ROUND(P244, 2)*I244, 2)</f>
        <v>0</v>
      </c>
      <c r="V244" s="9">
        <f>ROUND(ROUND(P244, 2)/1.2, 2)</f>
        <v>183.33</v>
      </c>
      <c r="Y244" s="9">
        <f t="shared" si="73"/>
        <v>0</v>
      </c>
      <c r="AD244" s="5" t="s">
        <v>907</v>
      </c>
      <c r="AE244" s="5" t="s">
        <v>908</v>
      </c>
      <c r="AF244" s="5" t="s">
        <v>883</v>
      </c>
      <c r="AK244" s="32">
        <f t="shared" si="74"/>
        <v>0</v>
      </c>
      <c r="AL244" s="32"/>
      <c r="AM244" s="32"/>
      <c r="AN244" s="34">
        <f t="shared" si="75"/>
        <v>0</v>
      </c>
      <c r="AO244" s="32"/>
      <c r="AP244" s="32"/>
    </row>
    <row r="245" spans="1:42" ht="18" x14ac:dyDescent="0.3">
      <c r="A245" s="12" t="s">
        <v>909</v>
      </c>
      <c r="B245" s="12" t="s">
        <v>864</v>
      </c>
      <c r="C245" s="16" t="s">
        <v>865</v>
      </c>
      <c r="D245" s="17" t="s">
        <v>866</v>
      </c>
      <c r="E245" s="17" t="s">
        <v>910</v>
      </c>
      <c r="F245" s="17" t="s">
        <v>67</v>
      </c>
      <c r="G245" s="18">
        <v>1</v>
      </c>
      <c r="H245" s="17"/>
      <c r="I245" s="18">
        <v>435.4</v>
      </c>
      <c r="J245" s="19">
        <v>1580.6</v>
      </c>
      <c r="K245" s="20">
        <v>556</v>
      </c>
      <c r="L245" s="19">
        <f>J245+ROUND(K245, 2)</f>
        <v>2136.6</v>
      </c>
      <c r="M245" s="19">
        <v>688193.24</v>
      </c>
      <c r="N245" s="19">
        <v>242082.4</v>
      </c>
      <c r="O245" s="19">
        <f>M245+N245</f>
        <v>930275.64</v>
      </c>
      <c r="P245" s="19">
        <v>1580.6</v>
      </c>
      <c r="Q245" s="21">
        <v>834</v>
      </c>
      <c r="R245" s="19">
        <f>P245+ROUND(Q245, 2)</f>
        <v>2414.6</v>
      </c>
      <c r="S245" s="19">
        <v>688193.24</v>
      </c>
      <c r="T245" s="19">
        <v>363123.6</v>
      </c>
      <c r="U245" s="19">
        <f>S245+T245</f>
        <v>1051316.8399999999</v>
      </c>
      <c r="V245" s="9">
        <f>ROUND(P245 / 1.2, 2)</f>
        <v>1317.17</v>
      </c>
      <c r="W245" s="9">
        <f>ROUND(Q245 / 1.2, 2)</f>
        <v>695</v>
      </c>
      <c r="X245" s="9">
        <f>ROUND(R245 / 1.2, 2)</f>
        <v>2012.17</v>
      </c>
      <c r="Y245" s="9">
        <f t="shared" si="73"/>
        <v>573494.37</v>
      </c>
      <c r="Z245" s="9">
        <f>ROUND(T245 / 1.2, 2)</f>
        <v>302603</v>
      </c>
      <c r="AA245" s="9">
        <f>Y245+Z245</f>
        <v>876097.37</v>
      </c>
      <c r="AD245" s="5">
        <v>378365805</v>
      </c>
      <c r="AE245" s="5">
        <v>27245780</v>
      </c>
      <c r="AG245" s="5" t="s">
        <v>867</v>
      </c>
      <c r="AH245" s="5" t="s">
        <v>868</v>
      </c>
      <c r="AI245" s="5" t="s">
        <v>593</v>
      </c>
      <c r="AK245" s="19">
        <f t="shared" si="74"/>
        <v>0</v>
      </c>
      <c r="AL245" s="19">
        <f>T245-N245</f>
        <v>121041.19999999998</v>
      </c>
      <c r="AM245" s="19">
        <f>U245-O245</f>
        <v>121041.19999999984</v>
      </c>
      <c r="AN245" s="22">
        <f t="shared" si="75"/>
        <v>0</v>
      </c>
      <c r="AO245" s="22">
        <f>IFERROR(AL245/N245,0)</f>
        <v>0.49999999999999994</v>
      </c>
      <c r="AP245" s="22">
        <f>IFERROR(AM245/O245,0)</f>
        <v>0.13011326406440121</v>
      </c>
    </row>
    <row r="246" spans="1:42" ht="18" x14ac:dyDescent="0.3">
      <c r="A246" s="12" t="s">
        <v>911</v>
      </c>
      <c r="B246" s="12"/>
      <c r="C246" s="40" t="s">
        <v>880</v>
      </c>
      <c r="D246" s="17"/>
      <c r="E246" s="17"/>
      <c r="F246" s="28" t="s">
        <v>102</v>
      </c>
      <c r="G246" s="29">
        <v>0.3</v>
      </c>
      <c r="H246" s="17"/>
      <c r="I246" s="29">
        <v>130.62</v>
      </c>
      <c r="J246" s="31">
        <v>220</v>
      </c>
      <c r="M246" s="32">
        <f>ROUND(ROUND(J246, 2)*I246, 2)</f>
        <v>28736.400000000001</v>
      </c>
      <c r="P246" s="33">
        <v>220</v>
      </c>
      <c r="S246" s="32">
        <f>ROUND(ROUND(P246, 2)*I246, 2)</f>
        <v>28736.400000000001</v>
      </c>
      <c r="V246" s="9">
        <f>ROUND(ROUND(P246, 2)/1.2, 2)</f>
        <v>183.33</v>
      </c>
      <c r="Y246" s="9">
        <f t="shared" si="73"/>
        <v>23947</v>
      </c>
      <c r="AD246" s="5" t="s">
        <v>912</v>
      </c>
      <c r="AE246" s="5" t="s">
        <v>913</v>
      </c>
      <c r="AF246" s="5" t="s">
        <v>883</v>
      </c>
      <c r="AK246" s="32">
        <f t="shared" si="74"/>
        <v>0</v>
      </c>
      <c r="AL246" s="32"/>
      <c r="AM246" s="32"/>
      <c r="AN246" s="34">
        <f t="shared" si="75"/>
        <v>0</v>
      </c>
      <c r="AO246" s="32"/>
      <c r="AP246" s="32"/>
    </row>
    <row r="247" spans="1:42" ht="72" x14ac:dyDescent="0.3">
      <c r="A247" s="12" t="s">
        <v>914</v>
      </c>
      <c r="B247" s="12"/>
      <c r="C247" s="27" t="s">
        <v>875</v>
      </c>
      <c r="D247" s="17"/>
      <c r="E247" s="17"/>
      <c r="F247" s="28" t="s">
        <v>114</v>
      </c>
      <c r="G247" s="29">
        <v>1</v>
      </c>
      <c r="H247" s="17"/>
      <c r="I247" s="30">
        <v>356</v>
      </c>
      <c r="J247" s="31">
        <v>51</v>
      </c>
      <c r="M247" s="32">
        <f>ROUND(ROUND(J247, 2)*I247, 2)</f>
        <v>18156</v>
      </c>
      <c r="P247" s="33">
        <v>51</v>
      </c>
      <c r="S247" s="32">
        <f>ROUND(ROUND(P247, 2)*I247, 2)</f>
        <v>18156</v>
      </c>
      <c r="V247" s="9">
        <f>ROUND(ROUND(P247, 2)/1.2, 2)</f>
        <v>42.5</v>
      </c>
      <c r="Y247" s="9">
        <f t="shared" si="73"/>
        <v>15130</v>
      </c>
      <c r="AD247" s="5" t="s">
        <v>915</v>
      </c>
      <c r="AE247" s="5" t="s">
        <v>916</v>
      </c>
      <c r="AF247" s="5" t="s">
        <v>878</v>
      </c>
      <c r="AK247" s="32">
        <f t="shared" si="74"/>
        <v>0</v>
      </c>
      <c r="AL247" s="32"/>
      <c r="AM247" s="32"/>
      <c r="AN247" s="34">
        <f t="shared" si="75"/>
        <v>0</v>
      </c>
      <c r="AO247" s="32"/>
      <c r="AP247" s="32"/>
    </row>
    <row r="248" spans="1:42" ht="72" x14ac:dyDescent="0.3">
      <c r="A248" s="12" t="s">
        <v>917</v>
      </c>
      <c r="B248" s="12"/>
      <c r="C248" s="27" t="s">
        <v>870</v>
      </c>
      <c r="D248" s="17"/>
      <c r="E248" s="17" t="s">
        <v>918</v>
      </c>
      <c r="F248" s="28" t="s">
        <v>67</v>
      </c>
      <c r="G248" s="29">
        <v>1.1000000000000001</v>
      </c>
      <c r="H248" s="17"/>
      <c r="I248" s="30">
        <v>478.94</v>
      </c>
      <c r="J248" s="31">
        <v>1339</v>
      </c>
      <c r="M248" s="32">
        <f>ROUND(ROUND(J248, 2)*I248, 2)</f>
        <v>641300.66</v>
      </c>
      <c r="P248" s="33">
        <v>1339</v>
      </c>
      <c r="S248" s="32">
        <f>ROUND(ROUND(P248, 2)*I248, 2)</f>
        <v>641300.66</v>
      </c>
      <c r="V248" s="9">
        <f>ROUND(ROUND(P248, 2)/1.2, 2)</f>
        <v>1115.83</v>
      </c>
      <c r="Y248" s="9">
        <f t="shared" si="73"/>
        <v>534417.22</v>
      </c>
      <c r="AD248" s="5" t="s">
        <v>919</v>
      </c>
      <c r="AE248" s="5" t="s">
        <v>920</v>
      </c>
      <c r="AF248" s="5" t="s">
        <v>873</v>
      </c>
      <c r="AK248" s="32">
        <f t="shared" si="74"/>
        <v>0</v>
      </c>
      <c r="AL248" s="32"/>
      <c r="AM248" s="32"/>
      <c r="AN248" s="34">
        <f t="shared" si="75"/>
        <v>0</v>
      </c>
      <c r="AO248" s="32"/>
      <c r="AP248" s="32"/>
    </row>
    <row r="249" spans="1:42" ht="18" x14ac:dyDescent="0.3">
      <c r="A249" s="42" t="s">
        <v>921</v>
      </c>
      <c r="B249" s="42" t="s">
        <v>864</v>
      </c>
      <c r="C249" s="43" t="s">
        <v>865</v>
      </c>
      <c r="D249" s="44" t="s">
        <v>866</v>
      </c>
      <c r="E249" s="44" t="s">
        <v>922</v>
      </c>
      <c r="F249" s="44" t="s">
        <v>67</v>
      </c>
      <c r="G249" s="45">
        <v>1</v>
      </c>
      <c r="H249" s="44"/>
      <c r="I249" s="46">
        <v>0</v>
      </c>
      <c r="J249" s="47">
        <v>1562.05</v>
      </c>
      <c r="K249" s="47">
        <v>556</v>
      </c>
      <c r="L249" s="47">
        <f>J249+ROUND(K249, 2)</f>
        <v>2118.0500000000002</v>
      </c>
      <c r="M249" s="47">
        <v>0</v>
      </c>
      <c r="N249" s="47">
        <v>0</v>
      </c>
      <c r="O249" s="47">
        <f>M249+N249</f>
        <v>0</v>
      </c>
      <c r="P249" s="47">
        <v>1562.05</v>
      </c>
      <c r="Q249" s="47">
        <v>834</v>
      </c>
      <c r="R249" s="47">
        <f>P249+ROUND(Q249, 2)</f>
        <v>2396.0500000000002</v>
      </c>
      <c r="S249" s="47">
        <v>0</v>
      </c>
      <c r="T249" s="47">
        <v>0</v>
      </c>
      <c r="U249" s="47">
        <f>S249+T249</f>
        <v>0</v>
      </c>
      <c r="V249" s="9">
        <f>ROUND(P249 / 1.2, 2)</f>
        <v>1301.71</v>
      </c>
      <c r="W249" s="9">
        <f>ROUND(Q249 / 1.2, 2)</f>
        <v>695</v>
      </c>
      <c r="X249" s="9">
        <f>ROUND(R249 / 1.2, 2)</f>
        <v>1996.71</v>
      </c>
      <c r="Y249" s="9">
        <f t="shared" si="73"/>
        <v>0</v>
      </c>
      <c r="Z249" s="9">
        <f>ROUND(T249 / 1.2, 2)</f>
        <v>0</v>
      </c>
      <c r="AA249" s="9">
        <f>Y249+Z249</f>
        <v>0</v>
      </c>
      <c r="AD249" s="5">
        <v>378365806</v>
      </c>
      <c r="AE249" s="5">
        <v>27245779</v>
      </c>
      <c r="AG249" s="5" t="s">
        <v>867</v>
      </c>
      <c r="AH249" s="5" t="s">
        <v>868</v>
      </c>
      <c r="AI249" s="5" t="s">
        <v>593</v>
      </c>
      <c r="AK249" s="19">
        <f t="shared" si="74"/>
        <v>0</v>
      </c>
      <c r="AL249" s="19">
        <f>T249-N249</f>
        <v>0</v>
      </c>
      <c r="AM249" s="19">
        <f>U249-O249</f>
        <v>0</v>
      </c>
      <c r="AN249" s="22">
        <f t="shared" si="75"/>
        <v>0</v>
      </c>
      <c r="AO249" s="22">
        <f>IFERROR(AL249/N249,0)</f>
        <v>0</v>
      </c>
      <c r="AP249" s="22">
        <f>IFERROR(AM249/O249,0)</f>
        <v>0</v>
      </c>
    </row>
    <row r="250" spans="1:42" ht="18" x14ac:dyDescent="0.3">
      <c r="A250" s="48" t="s">
        <v>923</v>
      </c>
      <c r="B250" s="48" t="s">
        <v>864</v>
      </c>
      <c r="C250" s="49" t="s">
        <v>865</v>
      </c>
      <c r="D250" s="50" t="s">
        <v>866</v>
      </c>
      <c r="E250" s="50" t="s">
        <v>922</v>
      </c>
      <c r="F250" s="50" t="s">
        <v>67</v>
      </c>
      <c r="G250" s="51">
        <v>1</v>
      </c>
      <c r="H250" s="50"/>
      <c r="I250" s="51">
        <v>1236</v>
      </c>
      <c r="J250" s="52">
        <v>1562.05</v>
      </c>
      <c r="K250" s="52">
        <v>556</v>
      </c>
      <c r="L250" s="52">
        <v>556</v>
      </c>
      <c r="M250" s="52">
        <v>1930693.8</v>
      </c>
      <c r="N250" s="52">
        <v>687216</v>
      </c>
      <c r="O250" s="52"/>
      <c r="P250" s="52">
        <v>1562.05</v>
      </c>
      <c r="Q250" s="52">
        <v>834</v>
      </c>
      <c r="R250" s="52">
        <v>834</v>
      </c>
      <c r="S250" s="52">
        <v>1930693.8</v>
      </c>
      <c r="T250" s="52">
        <v>1030824</v>
      </c>
      <c r="U250" s="52"/>
      <c r="V250" s="9"/>
      <c r="W250" s="9">
        <f>ROUND(Q250 / 1.2, 2)</f>
        <v>695</v>
      </c>
      <c r="X250" s="9">
        <f>ROUND(R250 / 1.2, 2)</f>
        <v>695</v>
      </c>
      <c r="Y250" s="9"/>
      <c r="Z250" s="9">
        <f>ROUND(T250 / 1.2, 2)</f>
        <v>859020</v>
      </c>
      <c r="AA250" s="9"/>
      <c r="AD250" s="5">
        <v>315889916</v>
      </c>
      <c r="AE250" s="5">
        <v>27245779</v>
      </c>
      <c r="AG250" s="5" t="s">
        <v>867</v>
      </c>
      <c r="AH250" s="5" t="s">
        <v>868</v>
      </c>
      <c r="AI250" s="5"/>
      <c r="AK250" s="19">
        <f>S249-M249</f>
        <v>0</v>
      </c>
      <c r="AL250" s="19">
        <f>T249-N249</f>
        <v>0</v>
      </c>
      <c r="AM250" s="19">
        <f>U249-O249</f>
        <v>0</v>
      </c>
      <c r="AN250" s="22">
        <f>IFERROR(AK250/M249,0)</f>
        <v>0</v>
      </c>
      <c r="AO250" s="22">
        <f>IFERROR(AL250/N249,0)</f>
        <v>0</v>
      </c>
      <c r="AP250" s="22">
        <f>IFERROR(AM250/O249,0)</f>
        <v>0</v>
      </c>
    </row>
    <row r="251" spans="1:42" ht="54" x14ac:dyDescent="0.3">
      <c r="A251" s="42" t="s">
        <v>924</v>
      </c>
      <c r="B251" s="42"/>
      <c r="C251" s="53" t="s">
        <v>894</v>
      </c>
      <c r="D251" s="44"/>
      <c r="E251" s="44"/>
      <c r="F251" s="54" t="s">
        <v>67</v>
      </c>
      <c r="G251" s="55">
        <v>1.1000000000000001</v>
      </c>
      <c r="H251" s="44"/>
      <c r="I251" s="66">
        <v>0</v>
      </c>
      <c r="J251" s="57">
        <v>1339</v>
      </c>
      <c r="K251" s="58"/>
      <c r="L251" s="58"/>
      <c r="M251" s="57">
        <f t="shared" ref="M251:M256" si="76">ROUND(ROUND(J251, 2)*I251, 2)</f>
        <v>0</v>
      </c>
      <c r="N251" s="58"/>
      <c r="O251" s="58"/>
      <c r="P251" s="57">
        <v>1339</v>
      </c>
      <c r="Q251" s="58"/>
      <c r="R251" s="58"/>
      <c r="S251" s="57">
        <f t="shared" ref="S251:S256" si="77">ROUND(ROUND(P251, 2)*I251, 2)</f>
        <v>0</v>
      </c>
      <c r="T251" s="58"/>
      <c r="U251" s="59"/>
      <c r="V251" s="9">
        <f t="shared" ref="V251:V256" si="78">ROUND(ROUND(P251, 2)/1.2, 2)</f>
        <v>1115.83</v>
      </c>
      <c r="Y251" s="9">
        <f t="shared" ref="Y251:Y257" si="79">ROUND(S251 / 1.2, 2)</f>
        <v>0</v>
      </c>
      <c r="AD251" s="5" t="s">
        <v>925</v>
      </c>
      <c r="AE251" s="5" t="s">
        <v>926</v>
      </c>
      <c r="AF251" s="5" t="s">
        <v>897</v>
      </c>
      <c r="AK251" s="32">
        <f>S251-M251</f>
        <v>0</v>
      </c>
      <c r="AL251" s="32"/>
      <c r="AM251" s="32"/>
      <c r="AN251" s="34">
        <f>IFERROR(AK251/M251,0)</f>
        <v>0</v>
      </c>
      <c r="AO251" s="32"/>
      <c r="AP251" s="32"/>
    </row>
    <row r="252" spans="1:42" ht="54" x14ac:dyDescent="0.3">
      <c r="A252" s="48" t="s">
        <v>927</v>
      </c>
      <c r="B252" s="48"/>
      <c r="C252" s="60" t="s">
        <v>894</v>
      </c>
      <c r="D252" s="50"/>
      <c r="E252" s="50"/>
      <c r="F252" s="61" t="s">
        <v>67</v>
      </c>
      <c r="G252" s="62">
        <v>1.1000000000000001</v>
      </c>
      <c r="H252" s="50"/>
      <c r="I252" s="67">
        <v>1359.6</v>
      </c>
      <c r="J252" s="63">
        <v>1339</v>
      </c>
      <c r="K252" s="64"/>
      <c r="L252" s="64"/>
      <c r="M252" s="63">
        <f t="shared" si="76"/>
        <v>1820504.4</v>
      </c>
      <c r="N252" s="64"/>
      <c r="O252" s="64"/>
      <c r="P252" s="63">
        <v>1339</v>
      </c>
      <c r="Q252" s="64"/>
      <c r="R252" s="64"/>
      <c r="S252" s="63">
        <f t="shared" si="77"/>
        <v>1820504.4</v>
      </c>
      <c r="T252" s="64"/>
      <c r="U252" s="65"/>
      <c r="V252" s="9">
        <f t="shared" si="78"/>
        <v>1115.83</v>
      </c>
      <c r="Y252" s="9">
        <f t="shared" si="79"/>
        <v>1517087</v>
      </c>
      <c r="AD252" s="5" t="s">
        <v>928</v>
      </c>
      <c r="AE252" s="5" t="s">
        <v>926</v>
      </c>
      <c r="AF252" s="5" t="s">
        <v>897</v>
      </c>
      <c r="AK252" s="32">
        <f>S251-M251</f>
        <v>0</v>
      </c>
      <c r="AL252" s="32"/>
      <c r="AM252" s="32"/>
      <c r="AN252" s="34">
        <f>IFERROR(AK252/M251,0)</f>
        <v>0</v>
      </c>
      <c r="AO252" s="32"/>
      <c r="AP252" s="32"/>
    </row>
    <row r="253" spans="1:42" ht="72" x14ac:dyDescent="0.3">
      <c r="A253" s="42" t="s">
        <v>929</v>
      </c>
      <c r="B253" s="42"/>
      <c r="C253" s="53" t="s">
        <v>889</v>
      </c>
      <c r="D253" s="44"/>
      <c r="E253" s="44"/>
      <c r="F253" s="54" t="s">
        <v>114</v>
      </c>
      <c r="G253" s="55">
        <v>1</v>
      </c>
      <c r="H253" s="44"/>
      <c r="I253" s="66">
        <v>0</v>
      </c>
      <c r="J253" s="57">
        <v>51</v>
      </c>
      <c r="K253" s="58"/>
      <c r="L253" s="58"/>
      <c r="M253" s="57">
        <f t="shared" si="76"/>
        <v>0</v>
      </c>
      <c r="N253" s="58"/>
      <c r="O253" s="58"/>
      <c r="P253" s="57">
        <v>51</v>
      </c>
      <c r="Q253" s="58"/>
      <c r="R253" s="58"/>
      <c r="S253" s="57">
        <f t="shared" si="77"/>
        <v>0</v>
      </c>
      <c r="T253" s="58"/>
      <c r="U253" s="59"/>
      <c r="V253" s="9">
        <f t="shared" si="78"/>
        <v>42.5</v>
      </c>
      <c r="Y253" s="9">
        <f t="shared" si="79"/>
        <v>0</v>
      </c>
      <c r="AD253" s="5" t="s">
        <v>930</v>
      </c>
      <c r="AE253" s="5" t="s">
        <v>931</v>
      </c>
      <c r="AF253" s="5" t="s">
        <v>892</v>
      </c>
      <c r="AK253" s="32">
        <f>S253-M253</f>
        <v>0</v>
      </c>
      <c r="AL253" s="32"/>
      <c r="AM253" s="32"/>
      <c r="AN253" s="34">
        <f>IFERROR(AK253/M253,0)</f>
        <v>0</v>
      </c>
      <c r="AO253" s="32"/>
      <c r="AP253" s="32"/>
    </row>
    <row r="254" spans="1:42" ht="72" x14ac:dyDescent="0.3">
      <c r="A254" s="48" t="s">
        <v>932</v>
      </c>
      <c r="B254" s="48"/>
      <c r="C254" s="60" t="s">
        <v>889</v>
      </c>
      <c r="D254" s="50"/>
      <c r="E254" s="50"/>
      <c r="F254" s="61" t="s">
        <v>114</v>
      </c>
      <c r="G254" s="62">
        <v>1</v>
      </c>
      <c r="H254" s="50"/>
      <c r="I254" s="67">
        <v>561</v>
      </c>
      <c r="J254" s="63">
        <v>51</v>
      </c>
      <c r="K254" s="64"/>
      <c r="L254" s="64"/>
      <c r="M254" s="63">
        <f t="shared" si="76"/>
        <v>28611</v>
      </c>
      <c r="N254" s="64"/>
      <c r="O254" s="64"/>
      <c r="P254" s="63">
        <v>51</v>
      </c>
      <c r="Q254" s="64"/>
      <c r="R254" s="64"/>
      <c r="S254" s="63">
        <f t="shared" si="77"/>
        <v>28611</v>
      </c>
      <c r="T254" s="64"/>
      <c r="U254" s="65"/>
      <c r="V254" s="9">
        <f t="shared" si="78"/>
        <v>42.5</v>
      </c>
      <c r="Y254" s="9">
        <f t="shared" si="79"/>
        <v>23842.5</v>
      </c>
      <c r="AD254" s="5" t="s">
        <v>933</v>
      </c>
      <c r="AE254" s="5" t="s">
        <v>931</v>
      </c>
      <c r="AF254" s="5" t="s">
        <v>892</v>
      </c>
      <c r="AK254" s="32">
        <f>S253-M253</f>
        <v>0</v>
      </c>
      <c r="AL254" s="32"/>
      <c r="AM254" s="32"/>
      <c r="AN254" s="34">
        <f>IFERROR(AK254/M253,0)</f>
        <v>0</v>
      </c>
      <c r="AO254" s="32"/>
      <c r="AP254" s="32"/>
    </row>
    <row r="255" spans="1:42" ht="18" x14ac:dyDescent="0.3">
      <c r="A255" s="42" t="s">
        <v>934</v>
      </c>
      <c r="B255" s="42"/>
      <c r="C255" s="53" t="s">
        <v>880</v>
      </c>
      <c r="D255" s="44"/>
      <c r="E255" s="44"/>
      <c r="F255" s="54" t="s">
        <v>102</v>
      </c>
      <c r="G255" s="55">
        <v>0.3</v>
      </c>
      <c r="H255" s="44"/>
      <c r="I255" s="56">
        <v>0</v>
      </c>
      <c r="J255" s="57">
        <v>220</v>
      </c>
      <c r="K255" s="58"/>
      <c r="L255" s="58"/>
      <c r="M255" s="57">
        <f t="shared" si="76"/>
        <v>0</v>
      </c>
      <c r="N255" s="58"/>
      <c r="O255" s="58"/>
      <c r="P255" s="57">
        <v>220</v>
      </c>
      <c r="Q255" s="58"/>
      <c r="R255" s="58"/>
      <c r="S255" s="57">
        <f t="shared" si="77"/>
        <v>0</v>
      </c>
      <c r="T255" s="58"/>
      <c r="U255" s="59"/>
      <c r="V255" s="9">
        <f t="shared" si="78"/>
        <v>183.33</v>
      </c>
      <c r="Y255" s="9">
        <f t="shared" si="79"/>
        <v>0</v>
      </c>
      <c r="AD255" s="5" t="s">
        <v>935</v>
      </c>
      <c r="AE255" s="5" t="s">
        <v>936</v>
      </c>
      <c r="AF255" s="5" t="s">
        <v>883</v>
      </c>
      <c r="AK255" s="32">
        <f>S255-M255</f>
        <v>0</v>
      </c>
      <c r="AL255" s="32"/>
      <c r="AM255" s="32"/>
      <c r="AN255" s="34">
        <f>IFERROR(AK255/M255,0)</f>
        <v>0</v>
      </c>
      <c r="AO255" s="32"/>
      <c r="AP255" s="32"/>
    </row>
    <row r="256" spans="1:42" ht="18" x14ac:dyDescent="0.3">
      <c r="A256" s="48" t="s">
        <v>937</v>
      </c>
      <c r="B256" s="48"/>
      <c r="C256" s="60" t="s">
        <v>880</v>
      </c>
      <c r="D256" s="50"/>
      <c r="E256" s="50"/>
      <c r="F256" s="61" t="s">
        <v>102</v>
      </c>
      <c r="G256" s="62">
        <v>0.3</v>
      </c>
      <c r="H256" s="50"/>
      <c r="I256" s="62">
        <v>370.8</v>
      </c>
      <c r="J256" s="63">
        <v>220</v>
      </c>
      <c r="K256" s="64"/>
      <c r="L256" s="64"/>
      <c r="M256" s="63">
        <f t="shared" si="76"/>
        <v>81576</v>
      </c>
      <c r="N256" s="64"/>
      <c r="O256" s="64"/>
      <c r="P256" s="63">
        <v>220</v>
      </c>
      <c r="Q256" s="64"/>
      <c r="R256" s="64"/>
      <c r="S256" s="63">
        <f t="shared" si="77"/>
        <v>81576</v>
      </c>
      <c r="T256" s="64"/>
      <c r="U256" s="65"/>
      <c r="V256" s="9">
        <f t="shared" si="78"/>
        <v>183.33</v>
      </c>
      <c r="Y256" s="9">
        <f t="shared" si="79"/>
        <v>67980</v>
      </c>
      <c r="AD256" s="5" t="s">
        <v>938</v>
      </c>
      <c r="AE256" s="5" t="s">
        <v>936</v>
      </c>
      <c r="AF256" s="5" t="s">
        <v>883</v>
      </c>
      <c r="AK256" s="32">
        <f>S255-M255</f>
        <v>0</v>
      </c>
      <c r="AL256" s="32"/>
      <c r="AM256" s="32"/>
      <c r="AN256" s="34">
        <f>IFERROR(AK256/M255,0)</f>
        <v>0</v>
      </c>
      <c r="AO256" s="32"/>
      <c r="AP256" s="32"/>
    </row>
    <row r="257" spans="1:42" ht="18" x14ac:dyDescent="0.3">
      <c r="A257" s="42" t="s">
        <v>939</v>
      </c>
      <c r="B257" s="42" t="s">
        <v>864</v>
      </c>
      <c r="C257" s="43" t="s">
        <v>865</v>
      </c>
      <c r="D257" s="44" t="s">
        <v>866</v>
      </c>
      <c r="E257" s="44" t="s">
        <v>899</v>
      </c>
      <c r="F257" s="44" t="s">
        <v>67</v>
      </c>
      <c r="G257" s="45">
        <v>1</v>
      </c>
      <c r="H257" s="44"/>
      <c r="I257" s="46">
        <v>0</v>
      </c>
      <c r="J257" s="47">
        <v>89.15</v>
      </c>
      <c r="K257" s="47">
        <v>556</v>
      </c>
      <c r="L257" s="47">
        <f>J257+ROUND(K257, 2)</f>
        <v>645.15</v>
      </c>
      <c r="M257" s="47">
        <v>0</v>
      </c>
      <c r="N257" s="47">
        <v>0</v>
      </c>
      <c r="O257" s="47">
        <f>M257+N257</f>
        <v>0</v>
      </c>
      <c r="P257" s="47">
        <v>89.15</v>
      </c>
      <c r="Q257" s="47">
        <v>834</v>
      </c>
      <c r="R257" s="47">
        <f>P257+ROUND(Q257, 2)</f>
        <v>923.15</v>
      </c>
      <c r="S257" s="47">
        <v>0</v>
      </c>
      <c r="T257" s="47">
        <v>0</v>
      </c>
      <c r="U257" s="47">
        <f>S257+T257</f>
        <v>0</v>
      </c>
      <c r="V257" s="9">
        <f>ROUND(P257 / 1.2, 2)</f>
        <v>74.290000000000006</v>
      </c>
      <c r="W257" s="9">
        <f>ROUND(Q257 / 1.2, 2)</f>
        <v>695</v>
      </c>
      <c r="X257" s="9">
        <f>ROUND(R257 / 1.2, 2)</f>
        <v>769.29</v>
      </c>
      <c r="Y257" s="9">
        <f t="shared" si="79"/>
        <v>0</v>
      </c>
      <c r="Z257" s="9">
        <f>ROUND(T257 / 1.2, 2)</f>
        <v>0</v>
      </c>
      <c r="AA257" s="9">
        <f>Y257+Z257</f>
        <v>0</v>
      </c>
      <c r="AD257" s="5">
        <v>378365807</v>
      </c>
      <c r="AE257" s="5">
        <v>27245782</v>
      </c>
      <c r="AG257" s="5" t="s">
        <v>867</v>
      </c>
      <c r="AH257" s="5" t="s">
        <v>868</v>
      </c>
      <c r="AI257" s="5" t="s">
        <v>593</v>
      </c>
      <c r="AK257" s="19">
        <f>S257-M257</f>
        <v>0</v>
      </c>
      <c r="AL257" s="19">
        <f>T257-N257</f>
        <v>0</v>
      </c>
      <c r="AM257" s="19">
        <f>U257-O257</f>
        <v>0</v>
      </c>
      <c r="AN257" s="22">
        <f>IFERROR(AK257/M257,0)</f>
        <v>0</v>
      </c>
      <c r="AO257" s="22">
        <f>IFERROR(AL257/N257,0)</f>
        <v>0</v>
      </c>
      <c r="AP257" s="22">
        <f>IFERROR(AM257/O257,0)</f>
        <v>0</v>
      </c>
    </row>
    <row r="258" spans="1:42" ht="18" x14ac:dyDescent="0.3">
      <c r="A258" s="48" t="s">
        <v>940</v>
      </c>
      <c r="B258" s="48" t="s">
        <v>864</v>
      </c>
      <c r="C258" s="49" t="s">
        <v>865</v>
      </c>
      <c r="D258" s="50" t="s">
        <v>866</v>
      </c>
      <c r="E258" s="50" t="s">
        <v>899</v>
      </c>
      <c r="F258" s="50" t="s">
        <v>67</v>
      </c>
      <c r="G258" s="51">
        <v>1</v>
      </c>
      <c r="H258" s="50"/>
      <c r="I258" s="51">
        <v>2276</v>
      </c>
      <c r="J258" s="52">
        <v>89.15</v>
      </c>
      <c r="K258" s="52">
        <v>556</v>
      </c>
      <c r="L258" s="52">
        <v>556</v>
      </c>
      <c r="M258" s="52">
        <v>202905.4</v>
      </c>
      <c r="N258" s="52">
        <v>1265456</v>
      </c>
      <c r="O258" s="52"/>
      <c r="P258" s="52">
        <v>89.15</v>
      </c>
      <c r="Q258" s="52">
        <v>834</v>
      </c>
      <c r="R258" s="52">
        <v>834</v>
      </c>
      <c r="S258" s="52">
        <v>202905.4</v>
      </c>
      <c r="T258" s="52">
        <v>1898184</v>
      </c>
      <c r="U258" s="52"/>
      <c r="V258" s="9"/>
      <c r="W258" s="9">
        <f>ROUND(Q258 / 1.2, 2)</f>
        <v>695</v>
      </c>
      <c r="X258" s="9">
        <f>ROUND(R258 / 1.2, 2)</f>
        <v>695</v>
      </c>
      <c r="Y258" s="9"/>
      <c r="Z258" s="9">
        <f>ROUND(T258 / 1.2, 2)</f>
        <v>1581820</v>
      </c>
      <c r="AA258" s="9"/>
      <c r="AD258" s="5">
        <v>315889917</v>
      </c>
      <c r="AE258" s="5">
        <v>27245782</v>
      </c>
      <c r="AG258" s="5" t="s">
        <v>867</v>
      </c>
      <c r="AH258" s="5" t="s">
        <v>868</v>
      </c>
      <c r="AI258" s="5"/>
      <c r="AK258" s="19">
        <f>S257-M257</f>
        <v>0</v>
      </c>
      <c r="AL258" s="19">
        <f>T257-N257</f>
        <v>0</v>
      </c>
      <c r="AM258" s="19">
        <f>U257-O257</f>
        <v>0</v>
      </c>
      <c r="AN258" s="22">
        <f>IFERROR(AK258/M257,0)</f>
        <v>0</v>
      </c>
      <c r="AO258" s="22">
        <f>IFERROR(AL258/N257,0)</f>
        <v>0</v>
      </c>
      <c r="AP258" s="22">
        <f>IFERROR(AM258/O257,0)</f>
        <v>0</v>
      </c>
    </row>
    <row r="259" spans="1:42" ht="18" x14ac:dyDescent="0.3">
      <c r="A259" s="42" t="s">
        <v>941</v>
      </c>
      <c r="B259" s="42"/>
      <c r="C259" s="53" t="s">
        <v>880</v>
      </c>
      <c r="D259" s="44"/>
      <c r="E259" s="44"/>
      <c r="F259" s="54" t="s">
        <v>102</v>
      </c>
      <c r="G259" s="55">
        <v>0.3</v>
      </c>
      <c r="H259" s="44"/>
      <c r="I259" s="56">
        <v>0</v>
      </c>
      <c r="J259" s="57">
        <v>220</v>
      </c>
      <c r="K259" s="58"/>
      <c r="L259" s="58"/>
      <c r="M259" s="57">
        <f>ROUND(ROUND(J259, 2)*I259, 2)</f>
        <v>0</v>
      </c>
      <c r="N259" s="58"/>
      <c r="O259" s="58"/>
      <c r="P259" s="57">
        <v>220</v>
      </c>
      <c r="Q259" s="58"/>
      <c r="R259" s="58"/>
      <c r="S259" s="57">
        <f>ROUND(ROUND(P259, 2)*I259, 2)</f>
        <v>0</v>
      </c>
      <c r="T259" s="58"/>
      <c r="U259" s="59"/>
      <c r="V259" s="9">
        <f>ROUND(ROUND(P259, 2)/1.2, 2)</f>
        <v>183.33</v>
      </c>
      <c r="Y259" s="9">
        <f t="shared" ref="Y259:Y280" si="80">ROUND(S259 / 1.2, 2)</f>
        <v>0</v>
      </c>
      <c r="AD259" s="5" t="s">
        <v>942</v>
      </c>
      <c r="AE259" s="5" t="s">
        <v>943</v>
      </c>
      <c r="AF259" s="5" t="s">
        <v>883</v>
      </c>
      <c r="AK259" s="32">
        <f>S259-M259</f>
        <v>0</v>
      </c>
      <c r="AL259" s="32"/>
      <c r="AM259" s="32"/>
      <c r="AN259" s="34">
        <f>IFERROR(AK259/M259,0)</f>
        <v>0</v>
      </c>
      <c r="AO259" s="32"/>
      <c r="AP259" s="32"/>
    </row>
    <row r="260" spans="1:42" ht="18" x14ac:dyDescent="0.3">
      <c r="A260" s="48" t="s">
        <v>944</v>
      </c>
      <c r="B260" s="48"/>
      <c r="C260" s="60" t="s">
        <v>880</v>
      </c>
      <c r="D260" s="50"/>
      <c r="E260" s="50"/>
      <c r="F260" s="61" t="s">
        <v>102</v>
      </c>
      <c r="G260" s="62">
        <v>0.3</v>
      </c>
      <c r="H260" s="50"/>
      <c r="I260" s="62">
        <v>682.8</v>
      </c>
      <c r="J260" s="63">
        <v>220</v>
      </c>
      <c r="K260" s="64"/>
      <c r="L260" s="64"/>
      <c r="M260" s="63">
        <f>ROUND(ROUND(J260, 2)*I260, 2)</f>
        <v>150216</v>
      </c>
      <c r="N260" s="64"/>
      <c r="O260" s="64"/>
      <c r="P260" s="63">
        <v>220</v>
      </c>
      <c r="Q260" s="64"/>
      <c r="R260" s="64"/>
      <c r="S260" s="63">
        <f>ROUND(ROUND(P260, 2)*I260, 2)</f>
        <v>150216</v>
      </c>
      <c r="T260" s="64"/>
      <c r="U260" s="65"/>
      <c r="V260" s="9">
        <f>ROUND(ROUND(P260, 2)/1.2, 2)</f>
        <v>183.33</v>
      </c>
      <c r="Y260" s="9">
        <f t="shared" si="80"/>
        <v>125180</v>
      </c>
      <c r="AD260" s="5" t="s">
        <v>945</v>
      </c>
      <c r="AE260" s="5" t="s">
        <v>943</v>
      </c>
      <c r="AF260" s="5" t="s">
        <v>883</v>
      </c>
      <c r="AK260" s="32">
        <f>S259-M259</f>
        <v>0</v>
      </c>
      <c r="AL260" s="32"/>
      <c r="AM260" s="32"/>
      <c r="AN260" s="34">
        <f>IFERROR(AK260/M259,0)</f>
        <v>0</v>
      </c>
      <c r="AO260" s="32"/>
      <c r="AP260" s="32"/>
    </row>
    <row r="261" spans="1:42" ht="72" x14ac:dyDescent="0.3">
      <c r="A261" s="42" t="s">
        <v>946</v>
      </c>
      <c r="B261" s="42"/>
      <c r="C261" s="53" t="s">
        <v>889</v>
      </c>
      <c r="D261" s="44"/>
      <c r="E261" s="44"/>
      <c r="F261" s="54" t="s">
        <v>114</v>
      </c>
      <c r="G261" s="55">
        <v>1</v>
      </c>
      <c r="H261" s="44"/>
      <c r="I261" s="66">
        <v>0</v>
      </c>
      <c r="J261" s="57">
        <v>51</v>
      </c>
      <c r="K261" s="58"/>
      <c r="L261" s="58"/>
      <c r="M261" s="57">
        <f>ROUND(ROUND(J261, 2)*I261, 2)</f>
        <v>0</v>
      </c>
      <c r="N261" s="58"/>
      <c r="O261" s="58"/>
      <c r="P261" s="57">
        <v>51</v>
      </c>
      <c r="Q261" s="58"/>
      <c r="R261" s="58"/>
      <c r="S261" s="57">
        <f>ROUND(ROUND(P261, 2)*I261, 2)</f>
        <v>0</v>
      </c>
      <c r="T261" s="58"/>
      <c r="U261" s="59"/>
      <c r="V261" s="9">
        <f>ROUND(ROUND(P261, 2)/1.2, 2)</f>
        <v>42.5</v>
      </c>
      <c r="Y261" s="9">
        <f t="shared" si="80"/>
        <v>0</v>
      </c>
      <c r="AD261" s="5" t="s">
        <v>947</v>
      </c>
      <c r="AE261" s="5" t="s">
        <v>948</v>
      </c>
      <c r="AF261" s="5" t="s">
        <v>892</v>
      </c>
      <c r="AK261" s="32">
        <f>S261-M261</f>
        <v>0</v>
      </c>
      <c r="AL261" s="32"/>
      <c r="AM261" s="32"/>
      <c r="AN261" s="34">
        <f>IFERROR(AK261/M261,0)</f>
        <v>0</v>
      </c>
      <c r="AO261" s="32"/>
      <c r="AP261" s="32"/>
    </row>
    <row r="262" spans="1:42" ht="72" x14ac:dyDescent="0.3">
      <c r="A262" s="48" t="s">
        <v>949</v>
      </c>
      <c r="B262" s="48"/>
      <c r="C262" s="60" t="s">
        <v>889</v>
      </c>
      <c r="D262" s="50"/>
      <c r="E262" s="50"/>
      <c r="F262" s="61" t="s">
        <v>114</v>
      </c>
      <c r="G262" s="62">
        <v>1</v>
      </c>
      <c r="H262" s="50"/>
      <c r="I262" s="67">
        <v>1033</v>
      </c>
      <c r="J262" s="63">
        <v>51</v>
      </c>
      <c r="K262" s="64"/>
      <c r="L262" s="64"/>
      <c r="M262" s="63">
        <f>ROUND(ROUND(J262, 2)*I262, 2)</f>
        <v>52683</v>
      </c>
      <c r="N262" s="64"/>
      <c r="O262" s="64"/>
      <c r="P262" s="63">
        <v>51</v>
      </c>
      <c r="Q262" s="64"/>
      <c r="R262" s="64"/>
      <c r="S262" s="63">
        <f>ROUND(ROUND(P262, 2)*I262, 2)</f>
        <v>52683</v>
      </c>
      <c r="T262" s="64"/>
      <c r="U262" s="65"/>
      <c r="V262" s="9">
        <f>ROUND(ROUND(P262, 2)/1.2, 2)</f>
        <v>42.5</v>
      </c>
      <c r="Y262" s="9">
        <f t="shared" si="80"/>
        <v>43902.5</v>
      </c>
      <c r="AD262" s="5" t="s">
        <v>950</v>
      </c>
      <c r="AE262" s="5" t="s">
        <v>948</v>
      </c>
      <c r="AF262" s="5" t="s">
        <v>892</v>
      </c>
      <c r="AK262" s="32">
        <f>S261-M261</f>
        <v>0</v>
      </c>
      <c r="AL262" s="32"/>
      <c r="AM262" s="32"/>
      <c r="AN262" s="34">
        <f>IFERROR(AK262/M261,0)</f>
        <v>0</v>
      </c>
      <c r="AO262" s="32"/>
      <c r="AP262" s="32"/>
    </row>
    <row r="263" spans="1:42" ht="90" x14ac:dyDescent="0.3">
      <c r="A263" s="13" t="s">
        <v>951</v>
      </c>
      <c r="B263" s="13" t="s">
        <v>864</v>
      </c>
      <c r="C263" s="23" t="s">
        <v>865</v>
      </c>
      <c r="D263" s="24" t="s">
        <v>866</v>
      </c>
      <c r="E263" s="24" t="s">
        <v>952</v>
      </c>
      <c r="F263" s="24" t="s">
        <v>67</v>
      </c>
      <c r="G263" s="25">
        <v>1</v>
      </c>
      <c r="H263" s="24"/>
      <c r="I263" s="25">
        <v>1256.5999999999999</v>
      </c>
      <c r="J263" s="26">
        <v>1386.03</v>
      </c>
      <c r="K263" s="26">
        <v>556</v>
      </c>
      <c r="L263" s="26">
        <f>J263+ROUND(K263, 2)</f>
        <v>1942.03</v>
      </c>
      <c r="M263" s="26">
        <v>1741685.3</v>
      </c>
      <c r="N263" s="26">
        <v>698669.6</v>
      </c>
      <c r="O263" s="26">
        <f>M263+N263</f>
        <v>2440354.9</v>
      </c>
      <c r="P263" s="26">
        <v>1505.68</v>
      </c>
      <c r="Q263" s="26">
        <v>834</v>
      </c>
      <c r="R263" s="26">
        <f>P263+ROUND(Q263, 2)</f>
        <v>2339.6800000000003</v>
      </c>
      <c r="S263" s="26">
        <v>1892037.49</v>
      </c>
      <c r="T263" s="26">
        <v>1048004.4</v>
      </c>
      <c r="U263" s="26">
        <f>S263+T263</f>
        <v>2940041.89</v>
      </c>
      <c r="V263" s="9">
        <f>ROUND(P263 / 1.2, 2)</f>
        <v>1254.73</v>
      </c>
      <c r="W263" s="9">
        <f>ROUND(Q263 / 1.2, 2)</f>
        <v>695</v>
      </c>
      <c r="X263" s="9">
        <f>ROUND(R263 / 1.2, 2)</f>
        <v>1949.73</v>
      </c>
      <c r="Y263" s="9">
        <f t="shared" si="80"/>
        <v>1576697.91</v>
      </c>
      <c r="Z263" s="9">
        <f>ROUND(T263 / 1.2, 2)</f>
        <v>873337</v>
      </c>
      <c r="AA263" s="9">
        <f>Y263+Z263</f>
        <v>2450034.91</v>
      </c>
      <c r="AD263" s="5">
        <v>378365808</v>
      </c>
      <c r="AE263" s="5">
        <v>29362334</v>
      </c>
      <c r="AG263" s="5" t="s">
        <v>867</v>
      </c>
      <c r="AH263" s="5" t="s">
        <v>868</v>
      </c>
      <c r="AI263" s="5" t="s">
        <v>593</v>
      </c>
      <c r="AK263" s="19">
        <f>S263-M263</f>
        <v>150352.18999999994</v>
      </c>
      <c r="AL263" s="19">
        <f>T263-N263</f>
        <v>349334.80000000005</v>
      </c>
      <c r="AM263" s="19">
        <f>U263-O263</f>
        <v>499686.99000000022</v>
      </c>
      <c r="AN263" s="22">
        <f>IFERROR(AK263/M263,0)</f>
        <v>8.6325692706943069E-2</v>
      </c>
      <c r="AO263" s="22">
        <f>IFERROR(AL263/N263,0)</f>
        <v>0.50000000000000011</v>
      </c>
      <c r="AP263" s="22">
        <f>IFERROR(AM263/O263,0)</f>
        <v>0.20475996749489192</v>
      </c>
    </row>
    <row r="264" spans="1:42" ht="72" x14ac:dyDescent="0.3">
      <c r="A264" s="13" t="s">
        <v>953</v>
      </c>
      <c r="B264" s="13"/>
      <c r="C264" s="27" t="s">
        <v>954</v>
      </c>
      <c r="D264" s="24"/>
      <c r="E264" s="24" t="s">
        <v>955</v>
      </c>
      <c r="F264" s="35" t="s">
        <v>67</v>
      </c>
      <c r="G264" s="36">
        <v>1.1000000000000001</v>
      </c>
      <c r="H264" s="24"/>
      <c r="I264" s="37">
        <v>1481.92</v>
      </c>
      <c r="J264" s="38">
        <v>1062.4100000000001</v>
      </c>
      <c r="K264" s="14"/>
      <c r="L264" s="14"/>
      <c r="M264" s="38">
        <f>ROUND(ROUND(J264, 2)*I264, 2)</f>
        <v>1574406.63</v>
      </c>
      <c r="N264" s="14"/>
      <c r="O264" s="14"/>
      <c r="P264" s="38">
        <v>1062.4100000000001</v>
      </c>
      <c r="Q264" s="14"/>
      <c r="R264" s="14"/>
      <c r="S264" s="38">
        <f>ROUND(ROUND(P264, 2)*I264, 2)</f>
        <v>1574406.63</v>
      </c>
      <c r="T264" s="14"/>
      <c r="U264" s="39"/>
      <c r="V264" s="9">
        <f>ROUND(ROUND(P264, 2)/1.2, 2)</f>
        <v>885.34</v>
      </c>
      <c r="Y264" s="9">
        <f t="shared" si="80"/>
        <v>1312005.53</v>
      </c>
      <c r="AD264" s="5" t="s">
        <v>956</v>
      </c>
      <c r="AE264" s="5" t="s">
        <v>957</v>
      </c>
      <c r="AF264" s="5" t="s">
        <v>958</v>
      </c>
      <c r="AK264" s="32">
        <f t="shared" ref="AK264:AK280" si="81">S264-M264</f>
        <v>0</v>
      </c>
      <c r="AL264" s="32"/>
      <c r="AM264" s="32"/>
      <c r="AN264" s="34">
        <f t="shared" ref="AN264:AN280" si="82">IFERROR(AK264/M264,0)</f>
        <v>0</v>
      </c>
      <c r="AO264" s="32"/>
      <c r="AP264" s="32"/>
    </row>
    <row r="265" spans="1:42" ht="72" x14ac:dyDescent="0.3">
      <c r="A265" s="13" t="s">
        <v>959</v>
      </c>
      <c r="B265" s="13"/>
      <c r="C265" s="27" t="s">
        <v>960</v>
      </c>
      <c r="D265" s="24"/>
      <c r="E265" s="24"/>
      <c r="F265" s="35" t="s">
        <v>114</v>
      </c>
      <c r="G265" s="36">
        <v>1</v>
      </c>
      <c r="H265" s="24"/>
      <c r="I265" s="37">
        <v>1347.2</v>
      </c>
      <c r="J265" s="38">
        <v>51.85</v>
      </c>
      <c r="K265" s="14"/>
      <c r="L265" s="14"/>
      <c r="M265" s="38">
        <f>ROUND(ROUND(J265, 2)*I265, 2)</f>
        <v>69852.320000000007</v>
      </c>
      <c r="N265" s="14"/>
      <c r="O265" s="14"/>
      <c r="P265" s="38">
        <v>51.85</v>
      </c>
      <c r="Q265" s="14"/>
      <c r="R265" s="14"/>
      <c r="S265" s="38">
        <f>ROUND(ROUND(P265, 2)*I265, 2)</f>
        <v>69852.320000000007</v>
      </c>
      <c r="T265" s="14"/>
      <c r="U265" s="39"/>
      <c r="V265" s="9">
        <f>ROUND(ROUND(P265, 2)/1.2, 2)</f>
        <v>43.21</v>
      </c>
      <c r="Y265" s="9">
        <f t="shared" si="80"/>
        <v>58210.27</v>
      </c>
      <c r="AD265" s="5" t="s">
        <v>961</v>
      </c>
      <c r="AE265" s="5" t="s">
        <v>962</v>
      </c>
      <c r="AF265" s="5" t="s">
        <v>963</v>
      </c>
      <c r="AK265" s="32">
        <f t="shared" si="81"/>
        <v>0</v>
      </c>
      <c r="AL265" s="32"/>
      <c r="AM265" s="32"/>
      <c r="AN265" s="34">
        <f t="shared" si="82"/>
        <v>0</v>
      </c>
      <c r="AO265" s="32"/>
      <c r="AP265" s="32"/>
    </row>
    <row r="266" spans="1:42" ht="36" x14ac:dyDescent="0.3">
      <c r="A266" s="13" t="s">
        <v>964</v>
      </c>
      <c r="B266" s="13"/>
      <c r="C266" s="41" t="s">
        <v>965</v>
      </c>
      <c r="D266" s="24"/>
      <c r="E266" s="24"/>
      <c r="F266" s="35" t="s">
        <v>102</v>
      </c>
      <c r="G266" s="36">
        <v>0.15</v>
      </c>
      <c r="H266" s="24"/>
      <c r="I266" s="36">
        <v>188.49</v>
      </c>
      <c r="J266" s="38">
        <v>69.540000000000006</v>
      </c>
      <c r="K266" s="14"/>
      <c r="L266" s="14"/>
      <c r="M266" s="38">
        <f>ROUND(ROUND(J266, 2)*I266, 2)</f>
        <v>13107.59</v>
      </c>
      <c r="N266" s="14"/>
      <c r="O266" s="14"/>
      <c r="P266" s="38">
        <v>69.540000000000006</v>
      </c>
      <c r="Q266" s="14"/>
      <c r="R266" s="14"/>
      <c r="S266" s="38">
        <f>ROUND(ROUND(P266, 2)*I266, 2)</f>
        <v>13107.59</v>
      </c>
      <c r="T266" s="14"/>
      <c r="U266" s="39"/>
      <c r="V266" s="9">
        <f>ROUND(ROUND(P266, 2)/1.2, 2)</f>
        <v>57.95</v>
      </c>
      <c r="Y266" s="9">
        <f t="shared" si="80"/>
        <v>10922.99</v>
      </c>
      <c r="AD266" s="5" t="s">
        <v>966</v>
      </c>
      <c r="AE266" s="5" t="s">
        <v>967</v>
      </c>
      <c r="AF266" s="5" t="s">
        <v>968</v>
      </c>
      <c r="AK266" s="32">
        <f t="shared" si="81"/>
        <v>0</v>
      </c>
      <c r="AL266" s="32"/>
      <c r="AM266" s="32"/>
      <c r="AN266" s="34">
        <f t="shared" si="82"/>
        <v>0</v>
      </c>
      <c r="AO266" s="32"/>
      <c r="AP266" s="32"/>
    </row>
    <row r="267" spans="1:42" ht="36" x14ac:dyDescent="0.3">
      <c r="A267" s="13" t="s">
        <v>969</v>
      </c>
      <c r="B267" s="13"/>
      <c r="C267" s="41" t="s">
        <v>880</v>
      </c>
      <c r="D267" s="24"/>
      <c r="E267" s="24" t="s">
        <v>970</v>
      </c>
      <c r="F267" s="35" t="s">
        <v>102</v>
      </c>
      <c r="G267" s="36">
        <v>0.3</v>
      </c>
      <c r="H267" s="24"/>
      <c r="I267" s="36">
        <v>376.98</v>
      </c>
      <c r="J267" s="38">
        <v>223.66</v>
      </c>
      <c r="K267" s="14"/>
      <c r="L267" s="14"/>
      <c r="M267" s="38">
        <f>ROUND(ROUND(J267, 2)*I267, 2)</f>
        <v>84315.35</v>
      </c>
      <c r="N267" s="14"/>
      <c r="O267" s="14"/>
      <c r="P267" s="38">
        <v>622.5</v>
      </c>
      <c r="Q267" s="14"/>
      <c r="R267" s="14"/>
      <c r="S267" s="38">
        <f>ROUND(ROUND(P267, 2)*I267, 2)</f>
        <v>234670.05</v>
      </c>
      <c r="T267" s="14"/>
      <c r="U267" s="39"/>
      <c r="V267" s="9">
        <f>ROUND(ROUND(P267, 2)/1.2, 2)</f>
        <v>518.75</v>
      </c>
      <c r="Y267" s="9">
        <f t="shared" si="80"/>
        <v>195558.38</v>
      </c>
      <c r="AD267" s="5" t="s">
        <v>971</v>
      </c>
      <c r="AE267" s="5" t="s">
        <v>972</v>
      </c>
      <c r="AF267" s="5" t="s">
        <v>883</v>
      </c>
      <c r="AK267" s="32">
        <f t="shared" si="81"/>
        <v>150354.69999999998</v>
      </c>
      <c r="AL267" s="32"/>
      <c r="AM267" s="32"/>
      <c r="AN267" s="34">
        <f t="shared" si="82"/>
        <v>1.7832423159009596</v>
      </c>
      <c r="AO267" s="32"/>
      <c r="AP267" s="32"/>
    </row>
    <row r="268" spans="1:42" ht="18" x14ac:dyDescent="0.3">
      <c r="A268" s="12" t="s">
        <v>973</v>
      </c>
      <c r="B268" s="12" t="s">
        <v>974</v>
      </c>
      <c r="C268" s="16" t="s">
        <v>975</v>
      </c>
      <c r="D268" s="17"/>
      <c r="E268" s="17"/>
      <c r="F268" s="17" t="s">
        <v>114</v>
      </c>
      <c r="G268" s="18">
        <v>1</v>
      </c>
      <c r="H268" s="17"/>
      <c r="I268" s="18">
        <v>0</v>
      </c>
      <c r="J268" s="19">
        <v>0</v>
      </c>
      <c r="K268" s="20">
        <v>200</v>
      </c>
      <c r="L268" s="19">
        <f>J268+ROUND(K268, 2)</f>
        <v>200</v>
      </c>
      <c r="M268" s="19">
        <v>0</v>
      </c>
      <c r="N268" s="19">
        <v>0</v>
      </c>
      <c r="O268" s="19">
        <f>M268+N268</f>
        <v>0</v>
      </c>
      <c r="P268" s="19">
        <v>577.48</v>
      </c>
      <c r="Q268" s="21">
        <v>200</v>
      </c>
      <c r="R268" s="19">
        <f>P268+ROUND(Q268, 2)</f>
        <v>777.48</v>
      </c>
      <c r="S268" s="19">
        <v>0</v>
      </c>
      <c r="T268" s="19">
        <v>0</v>
      </c>
      <c r="U268" s="19">
        <f>S268+T268</f>
        <v>0</v>
      </c>
      <c r="V268" s="9">
        <f>ROUND(P268 / 1.2, 2)</f>
        <v>481.23</v>
      </c>
      <c r="W268" s="9">
        <f>ROUND(Q268 / 1.2, 2)</f>
        <v>166.67</v>
      </c>
      <c r="X268" s="9">
        <f>ROUND(R268 / 1.2, 2)</f>
        <v>647.9</v>
      </c>
      <c r="Y268" s="9">
        <f t="shared" si="80"/>
        <v>0</v>
      </c>
      <c r="Z268" s="9">
        <f>ROUND(T268 / 1.2, 2)</f>
        <v>0</v>
      </c>
      <c r="AA268" s="9">
        <f>Y268+Z268</f>
        <v>0</v>
      </c>
      <c r="AD268" s="5">
        <v>378365705</v>
      </c>
      <c r="AE268" s="5">
        <v>27245706</v>
      </c>
      <c r="AG268" s="5" t="s">
        <v>976</v>
      </c>
      <c r="AH268" s="5" t="s">
        <v>977</v>
      </c>
      <c r="AI268" s="5" t="s">
        <v>593</v>
      </c>
      <c r="AK268" s="19">
        <f t="shared" si="81"/>
        <v>0</v>
      </c>
      <c r="AL268" s="19">
        <f>T268-N268</f>
        <v>0</v>
      </c>
      <c r="AM268" s="19">
        <f>U268-O268</f>
        <v>0</v>
      </c>
      <c r="AN268" s="22">
        <f t="shared" si="82"/>
        <v>0</v>
      </c>
      <c r="AO268" s="22">
        <f>IFERROR(AL268/N268,0)</f>
        <v>0</v>
      </c>
      <c r="AP268" s="22">
        <f>IFERROR(AM268/O268,0)</f>
        <v>0</v>
      </c>
    </row>
    <row r="269" spans="1:42" ht="18" x14ac:dyDescent="0.3">
      <c r="A269" s="12" t="s">
        <v>978</v>
      </c>
      <c r="B269" s="12"/>
      <c r="C269" s="40" t="s">
        <v>979</v>
      </c>
      <c r="D269" s="17"/>
      <c r="E269" s="17"/>
      <c r="F269" s="28" t="s">
        <v>139</v>
      </c>
      <c r="G269" s="68">
        <v>0.09</v>
      </c>
      <c r="H269" s="17"/>
      <c r="I269" s="29">
        <v>0</v>
      </c>
      <c r="J269" s="31">
        <v>100</v>
      </c>
      <c r="M269" s="32">
        <f>ROUND(ROUND(J269, 2)*I269, 2)</f>
        <v>0</v>
      </c>
      <c r="P269" s="33">
        <v>100</v>
      </c>
      <c r="S269" s="32">
        <f>ROUND(ROUND(P269, 2)*I269, 2)</f>
        <v>0</v>
      </c>
      <c r="V269" s="9">
        <f>ROUND(ROUND(P269, 2)/1.2, 2)</f>
        <v>83.33</v>
      </c>
      <c r="Y269" s="9">
        <f t="shared" si="80"/>
        <v>0</v>
      </c>
      <c r="AD269" s="5" t="s">
        <v>980</v>
      </c>
      <c r="AE269" s="5" t="s">
        <v>981</v>
      </c>
      <c r="AF269" s="5" t="s">
        <v>982</v>
      </c>
      <c r="AK269" s="32">
        <f t="shared" si="81"/>
        <v>0</v>
      </c>
      <c r="AL269" s="32"/>
      <c r="AM269" s="32"/>
      <c r="AN269" s="34">
        <f t="shared" si="82"/>
        <v>0</v>
      </c>
      <c r="AO269" s="32"/>
      <c r="AP269" s="32"/>
    </row>
    <row r="270" spans="1:42" ht="36" x14ac:dyDescent="0.3">
      <c r="A270" s="12" t="s">
        <v>983</v>
      </c>
      <c r="B270" s="12"/>
      <c r="C270" s="40" t="s">
        <v>984</v>
      </c>
      <c r="D270" s="17"/>
      <c r="E270" s="17"/>
      <c r="F270" s="28" t="s">
        <v>114</v>
      </c>
      <c r="G270" s="29">
        <v>1.1000000000000001</v>
      </c>
      <c r="H270" s="17"/>
      <c r="I270" s="30">
        <v>0</v>
      </c>
      <c r="J270" s="31">
        <v>0</v>
      </c>
      <c r="M270" s="32">
        <f>ROUND(ROUND(J270, 2)*I270, 2)</f>
        <v>0</v>
      </c>
      <c r="P270" s="33">
        <v>516.79999999999995</v>
      </c>
      <c r="S270" s="32">
        <f>ROUND(ROUND(P270, 2)*I270, 2)</f>
        <v>0</v>
      </c>
      <c r="V270" s="9">
        <f>ROUND(ROUND(P270, 2)/1.2, 2)</f>
        <v>430.67</v>
      </c>
      <c r="Y270" s="9">
        <f t="shared" si="80"/>
        <v>0</v>
      </c>
      <c r="AD270" s="5" t="s">
        <v>985</v>
      </c>
      <c r="AE270" s="5" t="s">
        <v>986</v>
      </c>
      <c r="AF270" s="5" t="s">
        <v>987</v>
      </c>
      <c r="AK270" s="32">
        <f t="shared" si="81"/>
        <v>0</v>
      </c>
      <c r="AL270" s="32"/>
      <c r="AM270" s="32"/>
      <c r="AN270" s="34">
        <f t="shared" si="82"/>
        <v>0</v>
      </c>
      <c r="AO270" s="32"/>
      <c r="AP270" s="32"/>
    </row>
    <row r="271" spans="1:42" ht="18" x14ac:dyDescent="0.3">
      <c r="A271" s="12" t="s">
        <v>988</v>
      </c>
      <c r="B271" s="12" t="s">
        <v>974</v>
      </c>
      <c r="C271" s="16" t="s">
        <v>975</v>
      </c>
      <c r="D271" s="17"/>
      <c r="E271" s="17"/>
      <c r="F271" s="17" t="s">
        <v>114</v>
      </c>
      <c r="G271" s="18">
        <v>1</v>
      </c>
      <c r="H271" s="17"/>
      <c r="I271" s="18">
        <v>0</v>
      </c>
      <c r="J271" s="19">
        <v>0</v>
      </c>
      <c r="K271" s="20">
        <v>200</v>
      </c>
      <c r="L271" s="19">
        <f>J271+ROUND(K271, 2)</f>
        <v>200</v>
      </c>
      <c r="M271" s="19">
        <v>0</v>
      </c>
      <c r="N271" s="19">
        <v>0</v>
      </c>
      <c r="O271" s="19">
        <f>M271+N271</f>
        <v>0</v>
      </c>
      <c r="P271" s="19">
        <v>577.48</v>
      </c>
      <c r="Q271" s="21">
        <v>200</v>
      </c>
      <c r="R271" s="19">
        <f>P271+ROUND(Q271, 2)</f>
        <v>777.48</v>
      </c>
      <c r="S271" s="19">
        <v>0</v>
      </c>
      <c r="T271" s="19">
        <v>0</v>
      </c>
      <c r="U271" s="19">
        <f>S271+T271</f>
        <v>0</v>
      </c>
      <c r="V271" s="9">
        <f>ROUND(P271 / 1.2, 2)</f>
        <v>481.23</v>
      </c>
      <c r="W271" s="9">
        <f>ROUND(Q271 / 1.2, 2)</f>
        <v>166.67</v>
      </c>
      <c r="X271" s="9">
        <f>ROUND(R271 / 1.2, 2)</f>
        <v>647.9</v>
      </c>
      <c r="Y271" s="9">
        <f t="shared" si="80"/>
        <v>0</v>
      </c>
      <c r="Z271" s="9">
        <f>ROUND(T271 / 1.2, 2)</f>
        <v>0</v>
      </c>
      <c r="AA271" s="9">
        <f>Y271+Z271</f>
        <v>0</v>
      </c>
      <c r="AD271" s="5">
        <v>378365809</v>
      </c>
      <c r="AE271" s="5">
        <v>27245707</v>
      </c>
      <c r="AG271" s="5" t="s">
        <v>976</v>
      </c>
      <c r="AH271" s="5" t="s">
        <v>977</v>
      </c>
      <c r="AI271" s="5" t="s">
        <v>593</v>
      </c>
      <c r="AK271" s="19">
        <f t="shared" si="81"/>
        <v>0</v>
      </c>
      <c r="AL271" s="19">
        <f>T271-N271</f>
        <v>0</v>
      </c>
      <c r="AM271" s="19">
        <f>U271-O271</f>
        <v>0</v>
      </c>
      <c r="AN271" s="22">
        <f t="shared" si="82"/>
        <v>0</v>
      </c>
      <c r="AO271" s="22">
        <f>IFERROR(AL271/N271,0)</f>
        <v>0</v>
      </c>
      <c r="AP271" s="22">
        <f>IFERROR(AM271/O271,0)</f>
        <v>0</v>
      </c>
    </row>
    <row r="272" spans="1:42" ht="36" x14ac:dyDescent="0.3">
      <c r="A272" s="12" t="s">
        <v>989</v>
      </c>
      <c r="B272" s="12"/>
      <c r="C272" s="40" t="s">
        <v>984</v>
      </c>
      <c r="D272" s="17"/>
      <c r="E272" s="17"/>
      <c r="F272" s="28" t="s">
        <v>114</v>
      </c>
      <c r="G272" s="29">
        <v>1.1000000000000001</v>
      </c>
      <c r="H272" s="17"/>
      <c r="I272" s="30">
        <v>0</v>
      </c>
      <c r="J272" s="31">
        <v>0</v>
      </c>
      <c r="M272" s="32">
        <f>ROUND(ROUND(J272, 2)*I272, 2)</f>
        <v>0</v>
      </c>
      <c r="P272" s="33">
        <v>516.79999999999995</v>
      </c>
      <c r="S272" s="32">
        <f>ROUND(ROUND(P272, 2)*I272, 2)</f>
        <v>0</v>
      </c>
      <c r="V272" s="9">
        <f>ROUND(ROUND(P272, 2)/1.2, 2)</f>
        <v>430.67</v>
      </c>
      <c r="Y272" s="9">
        <f t="shared" si="80"/>
        <v>0</v>
      </c>
      <c r="AD272" s="5" t="s">
        <v>990</v>
      </c>
      <c r="AE272" s="5" t="s">
        <v>991</v>
      </c>
      <c r="AF272" s="5" t="s">
        <v>987</v>
      </c>
      <c r="AK272" s="32">
        <f t="shared" si="81"/>
        <v>0</v>
      </c>
      <c r="AL272" s="32"/>
      <c r="AM272" s="32"/>
      <c r="AN272" s="34">
        <f t="shared" si="82"/>
        <v>0</v>
      </c>
      <c r="AO272" s="32"/>
      <c r="AP272" s="32"/>
    </row>
    <row r="273" spans="1:42" ht="18" x14ac:dyDescent="0.3">
      <c r="A273" s="12" t="s">
        <v>992</v>
      </c>
      <c r="B273" s="12"/>
      <c r="C273" s="40" t="s">
        <v>979</v>
      </c>
      <c r="D273" s="17"/>
      <c r="E273" s="17"/>
      <c r="F273" s="28" t="s">
        <v>139</v>
      </c>
      <c r="G273" s="68">
        <v>0.09</v>
      </c>
      <c r="H273" s="17"/>
      <c r="I273" s="29">
        <v>0</v>
      </c>
      <c r="J273" s="31">
        <v>100</v>
      </c>
      <c r="M273" s="32">
        <f>ROUND(ROUND(J273, 2)*I273, 2)</f>
        <v>0</v>
      </c>
      <c r="P273" s="33">
        <v>100</v>
      </c>
      <c r="S273" s="32">
        <f>ROUND(ROUND(P273, 2)*I273, 2)</f>
        <v>0</v>
      </c>
      <c r="V273" s="9">
        <f>ROUND(ROUND(P273, 2)/1.2, 2)</f>
        <v>83.33</v>
      </c>
      <c r="Y273" s="9">
        <f t="shared" si="80"/>
        <v>0</v>
      </c>
      <c r="AD273" s="5" t="s">
        <v>993</v>
      </c>
      <c r="AE273" s="5" t="s">
        <v>994</v>
      </c>
      <c r="AF273" s="5" t="s">
        <v>982</v>
      </c>
      <c r="AK273" s="32">
        <f t="shared" si="81"/>
        <v>0</v>
      </c>
      <c r="AL273" s="32"/>
      <c r="AM273" s="32"/>
      <c r="AN273" s="34">
        <f t="shared" si="82"/>
        <v>0</v>
      </c>
      <c r="AO273" s="32"/>
      <c r="AP273" s="32"/>
    </row>
    <row r="274" spans="1:42" ht="18" x14ac:dyDescent="0.3">
      <c r="A274" s="12" t="s">
        <v>995</v>
      </c>
      <c r="B274" s="12" t="s">
        <v>974</v>
      </c>
      <c r="C274" s="16" t="s">
        <v>975</v>
      </c>
      <c r="D274" s="17"/>
      <c r="E274" s="17"/>
      <c r="F274" s="17" t="s">
        <v>114</v>
      </c>
      <c r="G274" s="18">
        <v>1</v>
      </c>
      <c r="H274" s="17"/>
      <c r="I274" s="18">
        <v>0</v>
      </c>
      <c r="J274" s="19">
        <v>0</v>
      </c>
      <c r="K274" s="20">
        <v>200</v>
      </c>
      <c r="L274" s="19">
        <f>J274+ROUND(K274, 2)</f>
        <v>200</v>
      </c>
      <c r="M274" s="19">
        <v>0</v>
      </c>
      <c r="N274" s="19">
        <v>0</v>
      </c>
      <c r="O274" s="19">
        <f>M274+N274</f>
        <v>0</v>
      </c>
      <c r="P274" s="19">
        <v>577.48</v>
      </c>
      <c r="Q274" s="21">
        <v>200</v>
      </c>
      <c r="R274" s="19">
        <f>P274+ROUND(Q274, 2)</f>
        <v>777.48</v>
      </c>
      <c r="S274" s="19">
        <v>0</v>
      </c>
      <c r="T274" s="19">
        <v>0</v>
      </c>
      <c r="U274" s="19">
        <f>S274+T274</f>
        <v>0</v>
      </c>
      <c r="V274" s="9">
        <f>ROUND(P274 / 1.2, 2)</f>
        <v>481.23</v>
      </c>
      <c r="W274" s="9">
        <f>ROUND(Q274 / 1.2, 2)</f>
        <v>166.67</v>
      </c>
      <c r="X274" s="9">
        <f>ROUND(R274 / 1.2, 2)</f>
        <v>647.9</v>
      </c>
      <c r="Y274" s="9">
        <f t="shared" si="80"/>
        <v>0</v>
      </c>
      <c r="Z274" s="9">
        <f>ROUND(T274 / 1.2, 2)</f>
        <v>0</v>
      </c>
      <c r="AA274" s="9">
        <f>Y274+Z274</f>
        <v>0</v>
      </c>
      <c r="AD274" s="5">
        <v>378365810</v>
      </c>
      <c r="AE274" s="5">
        <v>27245708</v>
      </c>
      <c r="AG274" s="5" t="s">
        <v>976</v>
      </c>
      <c r="AH274" s="5" t="s">
        <v>977</v>
      </c>
      <c r="AI274" s="5" t="s">
        <v>593</v>
      </c>
      <c r="AK274" s="19">
        <f t="shared" si="81"/>
        <v>0</v>
      </c>
      <c r="AL274" s="19">
        <f>T274-N274</f>
        <v>0</v>
      </c>
      <c r="AM274" s="19">
        <f>U274-O274</f>
        <v>0</v>
      </c>
      <c r="AN274" s="22">
        <f t="shared" si="82"/>
        <v>0</v>
      </c>
      <c r="AO274" s="22">
        <f>IFERROR(AL274/N274,0)</f>
        <v>0</v>
      </c>
      <c r="AP274" s="22">
        <f>IFERROR(AM274/O274,0)</f>
        <v>0</v>
      </c>
    </row>
    <row r="275" spans="1:42" ht="18" x14ac:dyDescent="0.3">
      <c r="A275" s="12" t="s">
        <v>996</v>
      </c>
      <c r="B275" s="12"/>
      <c r="C275" s="40" t="s">
        <v>979</v>
      </c>
      <c r="D275" s="17"/>
      <c r="E275" s="17"/>
      <c r="F275" s="28" t="s">
        <v>139</v>
      </c>
      <c r="G275" s="68">
        <v>0.09</v>
      </c>
      <c r="H275" s="17"/>
      <c r="I275" s="29">
        <v>0</v>
      </c>
      <c r="J275" s="31">
        <v>100</v>
      </c>
      <c r="M275" s="32">
        <f>ROUND(ROUND(J275, 2)*I275, 2)</f>
        <v>0</v>
      </c>
      <c r="P275" s="33">
        <v>100</v>
      </c>
      <c r="S275" s="32">
        <f>ROUND(ROUND(P275, 2)*I275, 2)</f>
        <v>0</v>
      </c>
      <c r="V275" s="9">
        <f>ROUND(ROUND(P275, 2)/1.2, 2)</f>
        <v>83.33</v>
      </c>
      <c r="Y275" s="9">
        <f t="shared" si="80"/>
        <v>0</v>
      </c>
      <c r="AD275" s="5" t="s">
        <v>997</v>
      </c>
      <c r="AE275" s="5" t="s">
        <v>998</v>
      </c>
      <c r="AF275" s="5" t="s">
        <v>982</v>
      </c>
      <c r="AK275" s="32">
        <f t="shared" si="81"/>
        <v>0</v>
      </c>
      <c r="AL275" s="32"/>
      <c r="AM275" s="32"/>
      <c r="AN275" s="34">
        <f t="shared" si="82"/>
        <v>0</v>
      </c>
      <c r="AO275" s="32"/>
      <c r="AP275" s="32"/>
    </row>
    <row r="276" spans="1:42" ht="36" x14ac:dyDescent="0.3">
      <c r="A276" s="12" t="s">
        <v>999</v>
      </c>
      <c r="B276" s="12"/>
      <c r="C276" s="40" t="s">
        <v>984</v>
      </c>
      <c r="D276" s="17"/>
      <c r="E276" s="17"/>
      <c r="F276" s="28" t="s">
        <v>114</v>
      </c>
      <c r="G276" s="29">
        <v>1.1000000000000001</v>
      </c>
      <c r="H276" s="17"/>
      <c r="I276" s="30">
        <v>0</v>
      </c>
      <c r="J276" s="31">
        <v>0</v>
      </c>
      <c r="M276" s="32">
        <f>ROUND(ROUND(J276, 2)*I276, 2)</f>
        <v>0</v>
      </c>
      <c r="P276" s="33">
        <v>516.79999999999995</v>
      </c>
      <c r="S276" s="32">
        <f>ROUND(ROUND(P276, 2)*I276, 2)</f>
        <v>0</v>
      </c>
      <c r="V276" s="9">
        <f>ROUND(ROUND(P276, 2)/1.2, 2)</f>
        <v>430.67</v>
      </c>
      <c r="Y276" s="9">
        <f t="shared" si="80"/>
        <v>0</v>
      </c>
      <c r="AD276" s="5" t="s">
        <v>1000</v>
      </c>
      <c r="AE276" s="5" t="s">
        <v>1001</v>
      </c>
      <c r="AF276" s="5" t="s">
        <v>987</v>
      </c>
      <c r="AK276" s="32">
        <f t="shared" si="81"/>
        <v>0</v>
      </c>
      <c r="AL276" s="32"/>
      <c r="AM276" s="32"/>
      <c r="AN276" s="34">
        <f t="shared" si="82"/>
        <v>0</v>
      </c>
      <c r="AO276" s="32"/>
      <c r="AP276" s="32"/>
    </row>
    <row r="277" spans="1:42" ht="18" x14ac:dyDescent="0.3">
      <c r="A277" s="12" t="s">
        <v>1002</v>
      </c>
      <c r="B277" s="12" t="s">
        <v>974</v>
      </c>
      <c r="C277" s="16" t="s">
        <v>975</v>
      </c>
      <c r="D277" s="17"/>
      <c r="E277" s="17"/>
      <c r="F277" s="17" t="s">
        <v>114</v>
      </c>
      <c r="G277" s="18">
        <v>1</v>
      </c>
      <c r="H277" s="17"/>
      <c r="I277" s="18">
        <v>0</v>
      </c>
      <c r="J277" s="19">
        <v>0</v>
      </c>
      <c r="K277" s="20">
        <v>200</v>
      </c>
      <c r="L277" s="19">
        <f>J277+ROUND(K277, 2)</f>
        <v>200</v>
      </c>
      <c r="M277" s="19">
        <v>0</v>
      </c>
      <c r="N277" s="19">
        <v>0</v>
      </c>
      <c r="O277" s="19">
        <f>M277+N277</f>
        <v>0</v>
      </c>
      <c r="P277" s="19">
        <v>99.86</v>
      </c>
      <c r="Q277" s="21">
        <v>200</v>
      </c>
      <c r="R277" s="19">
        <f>P277+ROUND(Q277, 2)</f>
        <v>299.86</v>
      </c>
      <c r="S277" s="19">
        <v>0</v>
      </c>
      <c r="T277" s="19">
        <v>0</v>
      </c>
      <c r="U277" s="19">
        <f>S277+T277</f>
        <v>0</v>
      </c>
      <c r="V277" s="9">
        <f>ROUND(P277 / 1.2, 2)</f>
        <v>83.22</v>
      </c>
      <c r="W277" s="9">
        <f>ROUND(Q277 / 1.2, 2)</f>
        <v>166.67</v>
      </c>
      <c r="X277" s="9">
        <f>ROUND(R277 / 1.2, 2)</f>
        <v>249.88</v>
      </c>
      <c r="Y277" s="9">
        <f t="shared" si="80"/>
        <v>0</v>
      </c>
      <c r="Z277" s="9">
        <f>ROUND(T277 / 1.2, 2)</f>
        <v>0</v>
      </c>
      <c r="AA277" s="9">
        <f>Y277+Z277</f>
        <v>0</v>
      </c>
      <c r="AD277" s="5">
        <v>378365811</v>
      </c>
      <c r="AE277" s="5">
        <v>27245709</v>
      </c>
      <c r="AG277" s="5" t="s">
        <v>976</v>
      </c>
      <c r="AH277" s="5" t="s">
        <v>977</v>
      </c>
      <c r="AI277" s="5" t="s">
        <v>593</v>
      </c>
      <c r="AK277" s="19">
        <f t="shared" si="81"/>
        <v>0</v>
      </c>
      <c r="AL277" s="19">
        <f>T277-N277</f>
        <v>0</v>
      </c>
      <c r="AM277" s="19">
        <f>U277-O277</f>
        <v>0</v>
      </c>
      <c r="AN277" s="22">
        <f t="shared" si="82"/>
        <v>0</v>
      </c>
      <c r="AO277" s="22">
        <f>IFERROR(AL277/N277,0)</f>
        <v>0</v>
      </c>
      <c r="AP277" s="22">
        <f>IFERROR(AM277/O277,0)</f>
        <v>0</v>
      </c>
    </row>
    <row r="278" spans="1:42" ht="18" x14ac:dyDescent="0.3">
      <c r="A278" s="12" t="s">
        <v>1003</v>
      </c>
      <c r="B278" s="12"/>
      <c r="C278" s="40" t="s">
        <v>979</v>
      </c>
      <c r="D278" s="17"/>
      <c r="E278" s="17"/>
      <c r="F278" s="28" t="s">
        <v>139</v>
      </c>
      <c r="G278" s="68">
        <v>0.09</v>
      </c>
      <c r="H278" s="17"/>
      <c r="I278" s="29">
        <v>0</v>
      </c>
      <c r="J278" s="31">
        <v>100</v>
      </c>
      <c r="M278" s="32">
        <f>ROUND(ROUND(J278, 2)*I278, 2)</f>
        <v>0</v>
      </c>
      <c r="P278" s="33">
        <v>100</v>
      </c>
      <c r="S278" s="32">
        <f>ROUND(ROUND(P278, 2)*I278, 2)</f>
        <v>0</v>
      </c>
      <c r="V278" s="9">
        <f>ROUND(ROUND(P278, 2)/1.2, 2)</f>
        <v>83.33</v>
      </c>
      <c r="Y278" s="9">
        <f t="shared" si="80"/>
        <v>0</v>
      </c>
      <c r="AD278" s="5" t="s">
        <v>1004</v>
      </c>
      <c r="AE278" s="5" t="s">
        <v>1005</v>
      </c>
      <c r="AF278" s="5" t="s">
        <v>982</v>
      </c>
      <c r="AK278" s="32">
        <f t="shared" si="81"/>
        <v>0</v>
      </c>
      <c r="AL278" s="32"/>
      <c r="AM278" s="32"/>
      <c r="AN278" s="34">
        <f t="shared" si="82"/>
        <v>0</v>
      </c>
      <c r="AO278" s="32"/>
      <c r="AP278" s="32"/>
    </row>
    <row r="279" spans="1:42" ht="18" x14ac:dyDescent="0.3">
      <c r="A279" s="12" t="s">
        <v>1006</v>
      </c>
      <c r="B279" s="12"/>
      <c r="C279" s="27" t="s">
        <v>1007</v>
      </c>
      <c r="D279" s="17"/>
      <c r="E279" s="17"/>
      <c r="F279" s="28" t="s">
        <v>114</v>
      </c>
      <c r="G279" s="29">
        <v>1.05</v>
      </c>
      <c r="H279" s="17"/>
      <c r="I279" s="30">
        <v>0</v>
      </c>
      <c r="J279" s="31">
        <v>140.54</v>
      </c>
      <c r="M279" s="32">
        <f>ROUND(ROUND(J279, 2)*I279, 2)</f>
        <v>0</v>
      </c>
      <c r="P279" s="33">
        <v>140.54</v>
      </c>
      <c r="S279" s="32">
        <f>ROUND(ROUND(P279, 2)*I279, 2)</f>
        <v>0</v>
      </c>
      <c r="V279" s="9">
        <f>ROUND(ROUND(P279, 2)/1.2, 2)</f>
        <v>117.12</v>
      </c>
      <c r="Y279" s="9">
        <f t="shared" si="80"/>
        <v>0</v>
      </c>
      <c r="AD279" s="5" t="s">
        <v>1008</v>
      </c>
      <c r="AE279" s="5" t="s">
        <v>1009</v>
      </c>
      <c r="AF279" s="5" t="s">
        <v>1010</v>
      </c>
      <c r="AK279" s="32">
        <f t="shared" si="81"/>
        <v>0</v>
      </c>
      <c r="AL279" s="32"/>
      <c r="AM279" s="32"/>
      <c r="AN279" s="34">
        <f t="shared" si="82"/>
        <v>0</v>
      </c>
      <c r="AO279" s="32"/>
      <c r="AP279" s="32"/>
    </row>
    <row r="280" spans="1:42" ht="72" x14ac:dyDescent="0.3">
      <c r="A280" s="42" t="s">
        <v>1011</v>
      </c>
      <c r="B280" s="42" t="s">
        <v>974</v>
      </c>
      <c r="C280" s="43" t="s">
        <v>975</v>
      </c>
      <c r="D280" s="44"/>
      <c r="E280" s="44" t="s">
        <v>1012</v>
      </c>
      <c r="F280" s="44" t="s">
        <v>114</v>
      </c>
      <c r="G280" s="45">
        <v>1</v>
      </c>
      <c r="H280" s="44"/>
      <c r="I280" s="46">
        <v>0</v>
      </c>
      <c r="J280" s="47">
        <v>9</v>
      </c>
      <c r="K280" s="47">
        <v>200</v>
      </c>
      <c r="L280" s="47">
        <f>J280+ROUND(K280, 2)</f>
        <v>209</v>
      </c>
      <c r="M280" s="47">
        <v>0</v>
      </c>
      <c r="N280" s="47">
        <v>0</v>
      </c>
      <c r="O280" s="47">
        <f>M280+N280</f>
        <v>0</v>
      </c>
      <c r="P280" s="47">
        <v>9</v>
      </c>
      <c r="Q280" s="47">
        <v>300</v>
      </c>
      <c r="R280" s="47">
        <f>P280+ROUND(Q280, 2)</f>
        <v>309</v>
      </c>
      <c r="S280" s="47">
        <v>0</v>
      </c>
      <c r="T280" s="47">
        <v>0</v>
      </c>
      <c r="U280" s="47">
        <f>S280+T280</f>
        <v>0</v>
      </c>
      <c r="V280" s="9">
        <f>ROUND(P280 / 1.2, 2)</f>
        <v>7.5</v>
      </c>
      <c r="W280" s="9">
        <f>ROUND(Q280 / 1.2, 2)</f>
        <v>250</v>
      </c>
      <c r="X280" s="9">
        <f>ROUND(R280 / 1.2, 2)</f>
        <v>257.5</v>
      </c>
      <c r="Y280" s="9">
        <f t="shared" si="80"/>
        <v>0</v>
      </c>
      <c r="Z280" s="9">
        <f>ROUND(T280 / 1.2, 2)</f>
        <v>0</v>
      </c>
      <c r="AA280" s="9">
        <f>Y280+Z280</f>
        <v>0</v>
      </c>
      <c r="AD280" s="5">
        <v>378365812</v>
      </c>
      <c r="AE280" s="5">
        <v>27245762</v>
      </c>
      <c r="AG280" s="5" t="s">
        <v>976</v>
      </c>
      <c r="AH280" s="5" t="s">
        <v>977</v>
      </c>
      <c r="AI280" s="5" t="s">
        <v>593</v>
      </c>
      <c r="AK280" s="19">
        <f t="shared" si="81"/>
        <v>0</v>
      </c>
      <c r="AL280" s="19">
        <f>T280-N280</f>
        <v>0</v>
      </c>
      <c r="AM280" s="19">
        <f>U280-O280</f>
        <v>0</v>
      </c>
      <c r="AN280" s="22">
        <f t="shared" si="82"/>
        <v>0</v>
      </c>
      <c r="AO280" s="22">
        <f>IFERROR(AL280/N280,0)</f>
        <v>0</v>
      </c>
      <c r="AP280" s="22">
        <f>IFERROR(AM280/O280,0)</f>
        <v>0</v>
      </c>
    </row>
    <row r="281" spans="1:42" ht="72" x14ac:dyDescent="0.3">
      <c r="A281" s="48" t="s">
        <v>1013</v>
      </c>
      <c r="B281" s="48" t="s">
        <v>974</v>
      </c>
      <c r="C281" s="49" t="s">
        <v>975</v>
      </c>
      <c r="D281" s="50"/>
      <c r="E281" s="50" t="s">
        <v>1012</v>
      </c>
      <c r="F281" s="50" t="s">
        <v>114</v>
      </c>
      <c r="G281" s="51">
        <v>1</v>
      </c>
      <c r="H281" s="50"/>
      <c r="I281" s="51">
        <v>25</v>
      </c>
      <c r="J281" s="52">
        <v>9</v>
      </c>
      <c r="K281" s="52">
        <v>200</v>
      </c>
      <c r="L281" s="52">
        <v>200</v>
      </c>
      <c r="M281" s="52">
        <v>225</v>
      </c>
      <c r="N281" s="52">
        <v>5000</v>
      </c>
      <c r="O281" s="52"/>
      <c r="P281" s="52">
        <v>9</v>
      </c>
      <c r="Q281" s="52">
        <v>300</v>
      </c>
      <c r="R281" s="52">
        <v>300</v>
      </c>
      <c r="S281" s="52">
        <v>225</v>
      </c>
      <c r="T281" s="52">
        <v>7500</v>
      </c>
      <c r="U281" s="52"/>
      <c r="V281" s="9"/>
      <c r="W281" s="9">
        <f>ROUND(Q281 / 1.2, 2)</f>
        <v>250</v>
      </c>
      <c r="X281" s="9">
        <f>ROUND(R281 / 1.2, 2)</f>
        <v>250</v>
      </c>
      <c r="Y281" s="9"/>
      <c r="Z281" s="9">
        <f>ROUND(T281 / 1.2, 2)</f>
        <v>6250</v>
      </c>
      <c r="AA281" s="9"/>
      <c r="AD281" s="5">
        <v>315889923</v>
      </c>
      <c r="AE281" s="5">
        <v>27245762</v>
      </c>
      <c r="AG281" s="5" t="s">
        <v>976</v>
      </c>
      <c r="AH281" s="5" t="s">
        <v>977</v>
      </c>
      <c r="AI281" s="5"/>
      <c r="AK281" s="19">
        <f>S280-M280</f>
        <v>0</v>
      </c>
      <c r="AL281" s="19">
        <f>T280-N280</f>
        <v>0</v>
      </c>
      <c r="AM281" s="19">
        <f>U280-O280</f>
        <v>0</v>
      </c>
      <c r="AN281" s="22">
        <f>IFERROR(AK281/M280,0)</f>
        <v>0</v>
      </c>
      <c r="AO281" s="22">
        <f>IFERROR(AL281/N280,0)</f>
        <v>0</v>
      </c>
      <c r="AP281" s="22">
        <f>IFERROR(AM281/O280,0)</f>
        <v>0</v>
      </c>
    </row>
    <row r="282" spans="1:42" ht="18" x14ac:dyDescent="0.3">
      <c r="A282" s="42" t="s">
        <v>1014</v>
      </c>
      <c r="B282" s="42"/>
      <c r="C282" s="53" t="s">
        <v>979</v>
      </c>
      <c r="D282" s="44"/>
      <c r="E282" s="44"/>
      <c r="F282" s="54" t="s">
        <v>139</v>
      </c>
      <c r="G282" s="69">
        <v>0.09</v>
      </c>
      <c r="H282" s="44"/>
      <c r="I282" s="56">
        <v>0</v>
      </c>
      <c r="J282" s="57">
        <v>100</v>
      </c>
      <c r="K282" s="58"/>
      <c r="L282" s="58"/>
      <c r="M282" s="57">
        <f>ROUND(ROUND(J282, 2)*I282, 2)</f>
        <v>0</v>
      </c>
      <c r="N282" s="58"/>
      <c r="O282" s="58"/>
      <c r="P282" s="57">
        <v>100</v>
      </c>
      <c r="Q282" s="58"/>
      <c r="R282" s="58"/>
      <c r="S282" s="57">
        <f>ROUND(ROUND(P282, 2)*I282, 2)</f>
        <v>0</v>
      </c>
      <c r="T282" s="58"/>
      <c r="U282" s="59"/>
      <c r="V282" s="9">
        <f>ROUND(ROUND(P282, 2)/1.2, 2)</f>
        <v>83.33</v>
      </c>
      <c r="Y282" s="9">
        <f>ROUND(S282 / 1.2, 2)</f>
        <v>0</v>
      </c>
      <c r="AD282" s="5" t="s">
        <v>1015</v>
      </c>
      <c r="AE282" s="5" t="s">
        <v>1016</v>
      </c>
      <c r="AF282" s="5" t="s">
        <v>982</v>
      </c>
      <c r="AK282" s="32">
        <f>S282-M282</f>
        <v>0</v>
      </c>
      <c r="AL282" s="32"/>
      <c r="AM282" s="32"/>
      <c r="AN282" s="34">
        <f>IFERROR(AK282/M282,0)</f>
        <v>0</v>
      </c>
      <c r="AO282" s="32"/>
      <c r="AP282" s="32"/>
    </row>
    <row r="283" spans="1:42" ht="18" x14ac:dyDescent="0.3">
      <c r="A283" s="48" t="s">
        <v>1017</v>
      </c>
      <c r="B283" s="48"/>
      <c r="C283" s="60" t="s">
        <v>979</v>
      </c>
      <c r="D283" s="50"/>
      <c r="E283" s="50"/>
      <c r="F283" s="61" t="s">
        <v>139</v>
      </c>
      <c r="G283" s="70">
        <v>0.09</v>
      </c>
      <c r="H283" s="50"/>
      <c r="I283" s="62">
        <v>2.25</v>
      </c>
      <c r="J283" s="63">
        <v>100</v>
      </c>
      <c r="K283" s="64"/>
      <c r="L283" s="64"/>
      <c r="M283" s="63">
        <f>ROUND(ROUND(J283, 2)*I283, 2)</f>
        <v>225</v>
      </c>
      <c r="N283" s="64"/>
      <c r="O283" s="64"/>
      <c r="P283" s="63">
        <v>100</v>
      </c>
      <c r="Q283" s="64"/>
      <c r="R283" s="64"/>
      <c r="S283" s="63">
        <f>ROUND(ROUND(P283, 2)*I283, 2)</f>
        <v>225</v>
      </c>
      <c r="T283" s="64"/>
      <c r="U283" s="65"/>
      <c r="V283" s="9">
        <f>ROUND(ROUND(P283, 2)/1.2, 2)</f>
        <v>83.33</v>
      </c>
      <c r="Y283" s="9">
        <f>ROUND(S283 / 1.2, 2)</f>
        <v>187.5</v>
      </c>
      <c r="AD283" s="5" t="s">
        <v>1018</v>
      </c>
      <c r="AE283" s="5" t="s">
        <v>1016</v>
      </c>
      <c r="AF283" s="5" t="s">
        <v>982</v>
      </c>
      <c r="AK283" s="32">
        <f>S282-M282</f>
        <v>0</v>
      </c>
      <c r="AL283" s="32"/>
      <c r="AM283" s="32"/>
      <c r="AN283" s="34">
        <f>IFERROR(AK283/M282,0)</f>
        <v>0</v>
      </c>
      <c r="AO283" s="32"/>
      <c r="AP283" s="32"/>
    </row>
    <row r="284" spans="1:42" ht="36" x14ac:dyDescent="0.3">
      <c r="A284" s="42" t="s">
        <v>1019</v>
      </c>
      <c r="B284" s="42"/>
      <c r="C284" s="53" t="s">
        <v>984</v>
      </c>
      <c r="D284" s="44"/>
      <c r="E284" s="44"/>
      <c r="F284" s="54" t="s">
        <v>114</v>
      </c>
      <c r="G284" s="55">
        <v>1.1000000000000001</v>
      </c>
      <c r="H284" s="44"/>
      <c r="I284" s="66">
        <v>0</v>
      </c>
      <c r="J284" s="57">
        <v>0</v>
      </c>
      <c r="K284" s="58"/>
      <c r="L284" s="58"/>
      <c r="M284" s="57">
        <f>ROUND(ROUND(J284, 2)*I284, 2)</f>
        <v>0</v>
      </c>
      <c r="N284" s="58"/>
      <c r="O284" s="58"/>
      <c r="P284" s="57">
        <v>0</v>
      </c>
      <c r="Q284" s="58"/>
      <c r="R284" s="58"/>
      <c r="S284" s="57">
        <f>ROUND(ROUND(P284, 2)*I284, 2)</f>
        <v>0</v>
      </c>
      <c r="T284" s="58"/>
      <c r="U284" s="59"/>
      <c r="V284" s="9">
        <f>ROUND(ROUND(P284, 2)/1.2, 2)</f>
        <v>0</v>
      </c>
      <c r="Y284" s="9">
        <f>ROUND(S284 / 1.2, 2)</f>
        <v>0</v>
      </c>
      <c r="AD284" s="5" t="s">
        <v>1020</v>
      </c>
      <c r="AE284" s="5" t="s">
        <v>1021</v>
      </c>
      <c r="AF284" s="5" t="s">
        <v>987</v>
      </c>
      <c r="AK284" s="32">
        <f>S284-M284</f>
        <v>0</v>
      </c>
      <c r="AL284" s="32"/>
      <c r="AM284" s="32"/>
      <c r="AN284" s="34">
        <f>IFERROR(AK284/M284,0)</f>
        <v>0</v>
      </c>
      <c r="AO284" s="32"/>
      <c r="AP284" s="32"/>
    </row>
    <row r="285" spans="1:42" ht="36" x14ac:dyDescent="0.3">
      <c r="A285" s="48" t="s">
        <v>1022</v>
      </c>
      <c r="B285" s="48"/>
      <c r="C285" s="60" t="s">
        <v>984</v>
      </c>
      <c r="D285" s="50"/>
      <c r="E285" s="50"/>
      <c r="F285" s="61" t="s">
        <v>114</v>
      </c>
      <c r="G285" s="62">
        <v>1.1000000000000001</v>
      </c>
      <c r="H285" s="50"/>
      <c r="I285" s="67">
        <v>27.5</v>
      </c>
      <c r="J285" s="63">
        <v>0</v>
      </c>
      <c r="K285" s="64"/>
      <c r="L285" s="64"/>
      <c r="M285" s="63">
        <f>ROUND(ROUND(J285, 2)*I285, 2)</f>
        <v>0</v>
      </c>
      <c r="N285" s="64"/>
      <c r="O285" s="64"/>
      <c r="P285" s="63">
        <v>0</v>
      </c>
      <c r="Q285" s="64"/>
      <c r="R285" s="64"/>
      <c r="S285" s="63">
        <f>ROUND(ROUND(P285, 2)*I285, 2)</f>
        <v>0</v>
      </c>
      <c r="T285" s="64"/>
      <c r="U285" s="65"/>
      <c r="V285" s="9">
        <f>ROUND(ROUND(P285, 2)/1.2, 2)</f>
        <v>0</v>
      </c>
      <c r="Y285" s="9">
        <f>ROUND(S285 / 1.2, 2)</f>
        <v>0</v>
      </c>
      <c r="AD285" s="5" t="s">
        <v>1023</v>
      </c>
      <c r="AE285" s="5" t="s">
        <v>1021</v>
      </c>
      <c r="AF285" s="5" t="s">
        <v>987</v>
      </c>
      <c r="AK285" s="32">
        <f>S284-M284</f>
        <v>0</v>
      </c>
      <c r="AL285" s="32"/>
      <c r="AM285" s="32"/>
      <c r="AN285" s="34">
        <f>IFERROR(AK285/M284,0)</f>
        <v>0</v>
      </c>
      <c r="AO285" s="32"/>
      <c r="AP285" s="32"/>
    </row>
    <row r="286" spans="1:42" ht="72" x14ac:dyDescent="0.3">
      <c r="A286" s="42" t="s">
        <v>1024</v>
      </c>
      <c r="B286" s="42" t="s">
        <v>974</v>
      </c>
      <c r="C286" s="43" t="s">
        <v>975</v>
      </c>
      <c r="D286" s="44"/>
      <c r="E286" s="44" t="s">
        <v>1025</v>
      </c>
      <c r="F286" s="44" t="s">
        <v>114</v>
      </c>
      <c r="G286" s="45">
        <v>1</v>
      </c>
      <c r="H286" s="44"/>
      <c r="I286" s="46">
        <v>0</v>
      </c>
      <c r="J286" s="47">
        <v>9</v>
      </c>
      <c r="K286" s="47">
        <v>200</v>
      </c>
      <c r="L286" s="47">
        <f>J286+ROUND(K286, 2)</f>
        <v>209</v>
      </c>
      <c r="M286" s="47">
        <v>0</v>
      </c>
      <c r="N286" s="47">
        <v>0</v>
      </c>
      <c r="O286" s="47">
        <f>M286+N286</f>
        <v>0</v>
      </c>
      <c r="P286" s="47">
        <v>9</v>
      </c>
      <c r="Q286" s="47">
        <v>300</v>
      </c>
      <c r="R286" s="47">
        <f>P286+ROUND(Q286, 2)</f>
        <v>309</v>
      </c>
      <c r="S286" s="47">
        <v>0</v>
      </c>
      <c r="T286" s="47">
        <v>0</v>
      </c>
      <c r="U286" s="47">
        <f>S286+T286</f>
        <v>0</v>
      </c>
      <c r="V286" s="9">
        <f>ROUND(P286 / 1.2, 2)</f>
        <v>7.5</v>
      </c>
      <c r="W286" s="9">
        <f>ROUND(Q286 / 1.2, 2)</f>
        <v>250</v>
      </c>
      <c r="X286" s="9">
        <f>ROUND(R286 / 1.2, 2)</f>
        <v>257.5</v>
      </c>
      <c r="Y286" s="9">
        <f>ROUND(S286 / 1.2, 2)</f>
        <v>0</v>
      </c>
      <c r="Z286" s="9">
        <f>ROUND(T286 / 1.2, 2)</f>
        <v>0</v>
      </c>
      <c r="AA286" s="9">
        <f>Y286+Z286</f>
        <v>0</v>
      </c>
      <c r="AD286" s="5">
        <v>378365813</v>
      </c>
      <c r="AE286" s="5">
        <v>27245763</v>
      </c>
      <c r="AG286" s="5" t="s">
        <v>976</v>
      </c>
      <c r="AH286" s="5" t="s">
        <v>977</v>
      </c>
      <c r="AI286" s="5" t="s">
        <v>593</v>
      </c>
      <c r="AK286" s="19">
        <f>S286-M286</f>
        <v>0</v>
      </c>
      <c r="AL286" s="19">
        <f>T286-N286</f>
        <v>0</v>
      </c>
      <c r="AM286" s="19">
        <f>U286-O286</f>
        <v>0</v>
      </c>
      <c r="AN286" s="22">
        <f>IFERROR(AK286/M286,0)</f>
        <v>0</v>
      </c>
      <c r="AO286" s="22">
        <f>IFERROR(AL286/N286,0)</f>
        <v>0</v>
      </c>
      <c r="AP286" s="22">
        <f>IFERROR(AM286/O286,0)</f>
        <v>0</v>
      </c>
    </row>
    <row r="287" spans="1:42" ht="72" x14ac:dyDescent="0.3">
      <c r="A287" s="48" t="s">
        <v>1026</v>
      </c>
      <c r="B287" s="48" t="s">
        <v>974</v>
      </c>
      <c r="C287" s="49" t="s">
        <v>975</v>
      </c>
      <c r="D287" s="50"/>
      <c r="E287" s="50" t="s">
        <v>1025</v>
      </c>
      <c r="F287" s="50" t="s">
        <v>114</v>
      </c>
      <c r="G287" s="51">
        <v>1</v>
      </c>
      <c r="H287" s="50"/>
      <c r="I287" s="51">
        <v>8.1</v>
      </c>
      <c r="J287" s="52">
        <v>9</v>
      </c>
      <c r="K287" s="52">
        <v>200</v>
      </c>
      <c r="L287" s="52">
        <v>200</v>
      </c>
      <c r="M287" s="52">
        <v>72.900000000000006</v>
      </c>
      <c r="N287" s="52">
        <v>1620</v>
      </c>
      <c r="O287" s="52"/>
      <c r="P287" s="52">
        <v>9</v>
      </c>
      <c r="Q287" s="52">
        <v>300</v>
      </c>
      <c r="R287" s="52">
        <v>300</v>
      </c>
      <c r="S287" s="52">
        <v>72.900000000000006</v>
      </c>
      <c r="T287" s="52">
        <v>2430</v>
      </c>
      <c r="U287" s="52"/>
      <c r="V287" s="9"/>
      <c r="W287" s="9">
        <f>ROUND(Q287 / 1.2, 2)</f>
        <v>250</v>
      </c>
      <c r="X287" s="9">
        <f>ROUND(R287 / 1.2, 2)</f>
        <v>250</v>
      </c>
      <c r="Y287" s="9"/>
      <c r="Z287" s="9">
        <f>ROUND(T287 / 1.2, 2)</f>
        <v>2025</v>
      </c>
      <c r="AA287" s="9"/>
      <c r="AD287" s="5">
        <v>315889924</v>
      </c>
      <c r="AE287" s="5">
        <v>27245763</v>
      </c>
      <c r="AG287" s="5" t="s">
        <v>976</v>
      </c>
      <c r="AH287" s="5" t="s">
        <v>977</v>
      </c>
      <c r="AI287" s="5"/>
      <c r="AK287" s="19">
        <f>S286-M286</f>
        <v>0</v>
      </c>
      <c r="AL287" s="19">
        <f>T286-N286</f>
        <v>0</v>
      </c>
      <c r="AM287" s="19">
        <f>U286-O286</f>
        <v>0</v>
      </c>
      <c r="AN287" s="22">
        <f>IFERROR(AK287/M286,0)</f>
        <v>0</v>
      </c>
      <c r="AO287" s="22">
        <f>IFERROR(AL287/N286,0)</f>
        <v>0</v>
      </c>
      <c r="AP287" s="22">
        <f>IFERROR(AM287/O286,0)</f>
        <v>0</v>
      </c>
    </row>
    <row r="288" spans="1:42" ht="36" x14ac:dyDescent="0.3">
      <c r="A288" s="42" t="s">
        <v>1027</v>
      </c>
      <c r="B288" s="42"/>
      <c r="C288" s="53" t="s">
        <v>984</v>
      </c>
      <c r="D288" s="44"/>
      <c r="E288" s="44"/>
      <c r="F288" s="54" t="s">
        <v>114</v>
      </c>
      <c r="G288" s="55">
        <v>1.1000000000000001</v>
      </c>
      <c r="H288" s="44"/>
      <c r="I288" s="66">
        <v>0</v>
      </c>
      <c r="J288" s="57">
        <v>0</v>
      </c>
      <c r="K288" s="58"/>
      <c r="L288" s="58"/>
      <c r="M288" s="57">
        <f>ROUND(ROUND(J288, 2)*I288, 2)</f>
        <v>0</v>
      </c>
      <c r="N288" s="58"/>
      <c r="O288" s="58"/>
      <c r="P288" s="57">
        <v>0</v>
      </c>
      <c r="Q288" s="58"/>
      <c r="R288" s="58"/>
      <c r="S288" s="57">
        <f>ROUND(ROUND(P288, 2)*I288, 2)</f>
        <v>0</v>
      </c>
      <c r="T288" s="58"/>
      <c r="U288" s="59"/>
      <c r="V288" s="9">
        <f>ROUND(ROUND(P288, 2)/1.2, 2)</f>
        <v>0</v>
      </c>
      <c r="Y288" s="9">
        <f>ROUND(S288 / 1.2, 2)</f>
        <v>0</v>
      </c>
      <c r="AD288" s="5" t="s">
        <v>1028</v>
      </c>
      <c r="AE288" s="5" t="s">
        <v>1029</v>
      </c>
      <c r="AF288" s="5" t="s">
        <v>987</v>
      </c>
      <c r="AK288" s="32">
        <f>S288-M288</f>
        <v>0</v>
      </c>
      <c r="AL288" s="32"/>
      <c r="AM288" s="32"/>
      <c r="AN288" s="34">
        <f>IFERROR(AK288/M288,0)</f>
        <v>0</v>
      </c>
      <c r="AO288" s="32"/>
      <c r="AP288" s="32"/>
    </row>
    <row r="289" spans="1:42" ht="36" x14ac:dyDescent="0.3">
      <c r="A289" s="48" t="s">
        <v>1030</v>
      </c>
      <c r="B289" s="48"/>
      <c r="C289" s="60" t="s">
        <v>984</v>
      </c>
      <c r="D289" s="50"/>
      <c r="E289" s="50"/>
      <c r="F289" s="61" t="s">
        <v>114</v>
      </c>
      <c r="G289" s="62">
        <v>1.1000000000000001</v>
      </c>
      <c r="H289" s="50"/>
      <c r="I289" s="67">
        <v>8.91</v>
      </c>
      <c r="J289" s="63">
        <v>0</v>
      </c>
      <c r="K289" s="64"/>
      <c r="L289" s="64"/>
      <c r="M289" s="63">
        <f>ROUND(ROUND(J289, 2)*I289, 2)</f>
        <v>0</v>
      </c>
      <c r="N289" s="64"/>
      <c r="O289" s="64"/>
      <c r="P289" s="63">
        <v>0</v>
      </c>
      <c r="Q289" s="64"/>
      <c r="R289" s="64"/>
      <c r="S289" s="63">
        <f>ROUND(ROUND(P289, 2)*I289, 2)</f>
        <v>0</v>
      </c>
      <c r="T289" s="64"/>
      <c r="U289" s="65"/>
      <c r="V289" s="9">
        <f>ROUND(ROUND(P289, 2)/1.2, 2)</f>
        <v>0</v>
      </c>
      <c r="Y289" s="9">
        <f>ROUND(S289 / 1.2, 2)</f>
        <v>0</v>
      </c>
      <c r="AD289" s="5" t="s">
        <v>1031</v>
      </c>
      <c r="AE289" s="5" t="s">
        <v>1029</v>
      </c>
      <c r="AF289" s="5" t="s">
        <v>987</v>
      </c>
      <c r="AK289" s="32">
        <f>S288-M288</f>
        <v>0</v>
      </c>
      <c r="AL289" s="32"/>
      <c r="AM289" s="32"/>
      <c r="AN289" s="34">
        <f>IFERROR(AK289/M288,0)</f>
        <v>0</v>
      </c>
      <c r="AO289" s="32"/>
      <c r="AP289" s="32"/>
    </row>
    <row r="290" spans="1:42" ht="18" x14ac:dyDescent="0.3">
      <c r="A290" s="42" t="s">
        <v>1032</v>
      </c>
      <c r="B290" s="42"/>
      <c r="C290" s="53" t="s">
        <v>979</v>
      </c>
      <c r="D290" s="44"/>
      <c r="E290" s="44"/>
      <c r="F290" s="54" t="s">
        <v>139</v>
      </c>
      <c r="G290" s="69">
        <v>0.09</v>
      </c>
      <c r="H290" s="44"/>
      <c r="I290" s="56">
        <v>0</v>
      </c>
      <c r="J290" s="57">
        <v>100</v>
      </c>
      <c r="K290" s="58"/>
      <c r="L290" s="58"/>
      <c r="M290" s="57">
        <f>ROUND(ROUND(J290, 2)*I290, 2)</f>
        <v>0</v>
      </c>
      <c r="N290" s="58"/>
      <c r="O290" s="58"/>
      <c r="P290" s="57">
        <v>100</v>
      </c>
      <c r="Q290" s="58"/>
      <c r="R290" s="58"/>
      <c r="S290" s="57">
        <f>ROUND(ROUND(P290, 2)*I290, 2)</f>
        <v>0</v>
      </c>
      <c r="T290" s="58"/>
      <c r="U290" s="59"/>
      <c r="V290" s="9">
        <f>ROUND(ROUND(P290, 2)/1.2, 2)</f>
        <v>83.33</v>
      </c>
      <c r="Y290" s="9">
        <f>ROUND(S290 / 1.2, 2)</f>
        <v>0</v>
      </c>
      <c r="AD290" s="5" t="s">
        <v>1033</v>
      </c>
      <c r="AE290" s="5" t="s">
        <v>1034</v>
      </c>
      <c r="AF290" s="5" t="s">
        <v>982</v>
      </c>
      <c r="AK290" s="32">
        <f>S290-M290</f>
        <v>0</v>
      </c>
      <c r="AL290" s="32"/>
      <c r="AM290" s="32"/>
      <c r="AN290" s="34">
        <f>IFERROR(AK290/M290,0)</f>
        <v>0</v>
      </c>
      <c r="AO290" s="32"/>
      <c r="AP290" s="32"/>
    </row>
    <row r="291" spans="1:42" ht="18" x14ac:dyDescent="0.3">
      <c r="A291" s="48" t="s">
        <v>1035</v>
      </c>
      <c r="B291" s="48"/>
      <c r="C291" s="60" t="s">
        <v>979</v>
      </c>
      <c r="D291" s="50"/>
      <c r="E291" s="50"/>
      <c r="F291" s="61" t="s">
        <v>139</v>
      </c>
      <c r="G291" s="70">
        <v>0.09</v>
      </c>
      <c r="H291" s="50"/>
      <c r="I291" s="62">
        <v>0.72899999999999998</v>
      </c>
      <c r="J291" s="63">
        <v>100</v>
      </c>
      <c r="K291" s="64"/>
      <c r="L291" s="64"/>
      <c r="M291" s="63">
        <f>ROUND(ROUND(J291, 2)*I291, 2)</f>
        <v>72.900000000000006</v>
      </c>
      <c r="N291" s="64"/>
      <c r="O291" s="64"/>
      <c r="P291" s="63">
        <v>100</v>
      </c>
      <c r="Q291" s="64"/>
      <c r="R291" s="64"/>
      <c r="S291" s="63">
        <f>ROUND(ROUND(P291, 2)*I291, 2)</f>
        <v>72.900000000000006</v>
      </c>
      <c r="T291" s="64"/>
      <c r="U291" s="65"/>
      <c r="V291" s="9">
        <f>ROUND(ROUND(P291, 2)/1.2, 2)</f>
        <v>83.33</v>
      </c>
      <c r="Y291" s="9">
        <f>ROUND(S291 / 1.2, 2)</f>
        <v>60.75</v>
      </c>
      <c r="AD291" s="5" t="s">
        <v>1036</v>
      </c>
      <c r="AE291" s="5" t="s">
        <v>1034</v>
      </c>
      <c r="AF291" s="5" t="s">
        <v>982</v>
      </c>
      <c r="AK291" s="32">
        <f>S290-M290</f>
        <v>0</v>
      </c>
      <c r="AL291" s="32"/>
      <c r="AM291" s="32"/>
      <c r="AN291" s="34">
        <f>IFERROR(AK291/M290,0)</f>
        <v>0</v>
      </c>
      <c r="AO291" s="32"/>
      <c r="AP291" s="32"/>
    </row>
    <row r="292" spans="1:42" ht="72" x14ac:dyDescent="0.3">
      <c r="A292" s="42" t="s">
        <v>1037</v>
      </c>
      <c r="B292" s="42" t="s">
        <v>974</v>
      </c>
      <c r="C292" s="43" t="s">
        <v>975</v>
      </c>
      <c r="D292" s="44"/>
      <c r="E292" s="44" t="s">
        <v>1038</v>
      </c>
      <c r="F292" s="44" t="s">
        <v>114</v>
      </c>
      <c r="G292" s="45">
        <v>1</v>
      </c>
      <c r="H292" s="44"/>
      <c r="I292" s="46">
        <v>0</v>
      </c>
      <c r="J292" s="47">
        <v>9</v>
      </c>
      <c r="K292" s="47">
        <v>200</v>
      </c>
      <c r="L292" s="47">
        <f>J292+ROUND(K292, 2)</f>
        <v>209</v>
      </c>
      <c r="M292" s="47">
        <v>0</v>
      </c>
      <c r="N292" s="47">
        <v>0</v>
      </c>
      <c r="O292" s="47">
        <f>M292+N292</f>
        <v>0</v>
      </c>
      <c r="P292" s="47">
        <v>9</v>
      </c>
      <c r="Q292" s="47">
        <v>300</v>
      </c>
      <c r="R292" s="47">
        <f>P292+ROUND(Q292, 2)</f>
        <v>309</v>
      </c>
      <c r="S292" s="47">
        <v>0</v>
      </c>
      <c r="T292" s="47">
        <v>0</v>
      </c>
      <c r="U292" s="47">
        <f>S292+T292</f>
        <v>0</v>
      </c>
      <c r="V292" s="9">
        <f>ROUND(P292 / 1.2, 2)</f>
        <v>7.5</v>
      </c>
      <c r="W292" s="9">
        <f>ROUND(Q292 / 1.2, 2)</f>
        <v>250</v>
      </c>
      <c r="X292" s="9">
        <f>ROUND(R292 / 1.2, 2)</f>
        <v>257.5</v>
      </c>
      <c r="Y292" s="9">
        <f>ROUND(S292 / 1.2, 2)</f>
        <v>0</v>
      </c>
      <c r="Z292" s="9">
        <f>ROUND(T292 / 1.2, 2)</f>
        <v>0</v>
      </c>
      <c r="AA292" s="9">
        <f>Y292+Z292</f>
        <v>0</v>
      </c>
      <c r="AD292" s="5">
        <v>378365814</v>
      </c>
      <c r="AE292" s="5">
        <v>27245789</v>
      </c>
      <c r="AG292" s="5" t="s">
        <v>976</v>
      </c>
      <c r="AH292" s="5" t="s">
        <v>977</v>
      </c>
      <c r="AI292" s="5" t="s">
        <v>593</v>
      </c>
      <c r="AK292" s="19">
        <f>S292-M292</f>
        <v>0</v>
      </c>
      <c r="AL292" s="19">
        <f>T292-N292</f>
        <v>0</v>
      </c>
      <c r="AM292" s="19">
        <f>U292-O292</f>
        <v>0</v>
      </c>
      <c r="AN292" s="22">
        <f>IFERROR(AK292/M292,0)</f>
        <v>0</v>
      </c>
      <c r="AO292" s="22">
        <f>IFERROR(AL292/N292,0)</f>
        <v>0</v>
      </c>
      <c r="AP292" s="22">
        <f>IFERROR(AM292/O292,0)</f>
        <v>0</v>
      </c>
    </row>
    <row r="293" spans="1:42" ht="72" x14ac:dyDescent="0.3">
      <c r="A293" s="48" t="s">
        <v>1039</v>
      </c>
      <c r="B293" s="48" t="s">
        <v>974</v>
      </c>
      <c r="C293" s="49" t="s">
        <v>975</v>
      </c>
      <c r="D293" s="50"/>
      <c r="E293" s="50" t="s">
        <v>1038</v>
      </c>
      <c r="F293" s="50" t="s">
        <v>114</v>
      </c>
      <c r="G293" s="51">
        <v>1</v>
      </c>
      <c r="H293" s="50"/>
      <c r="I293" s="51">
        <v>11</v>
      </c>
      <c r="J293" s="52">
        <v>9</v>
      </c>
      <c r="K293" s="52">
        <v>200</v>
      </c>
      <c r="L293" s="52">
        <v>200</v>
      </c>
      <c r="M293" s="52">
        <v>99</v>
      </c>
      <c r="N293" s="52">
        <v>2200</v>
      </c>
      <c r="O293" s="52"/>
      <c r="P293" s="52">
        <v>9</v>
      </c>
      <c r="Q293" s="52">
        <v>300</v>
      </c>
      <c r="R293" s="52">
        <v>300</v>
      </c>
      <c r="S293" s="52">
        <v>99</v>
      </c>
      <c r="T293" s="52">
        <v>3300</v>
      </c>
      <c r="U293" s="52"/>
      <c r="V293" s="9"/>
      <c r="W293" s="9">
        <f>ROUND(Q293 / 1.2, 2)</f>
        <v>250</v>
      </c>
      <c r="X293" s="9">
        <f>ROUND(R293 / 1.2, 2)</f>
        <v>250</v>
      </c>
      <c r="Y293" s="9"/>
      <c r="Z293" s="9">
        <f>ROUND(T293 / 1.2, 2)</f>
        <v>2750</v>
      </c>
      <c r="AA293" s="9"/>
      <c r="AD293" s="5">
        <v>315889925</v>
      </c>
      <c r="AE293" s="5">
        <v>27245789</v>
      </c>
      <c r="AG293" s="5" t="s">
        <v>976</v>
      </c>
      <c r="AH293" s="5" t="s">
        <v>977</v>
      </c>
      <c r="AI293" s="5"/>
      <c r="AK293" s="19">
        <f>S292-M292</f>
        <v>0</v>
      </c>
      <c r="AL293" s="19">
        <f>T292-N292</f>
        <v>0</v>
      </c>
      <c r="AM293" s="19">
        <f>U292-O292</f>
        <v>0</v>
      </c>
      <c r="AN293" s="22">
        <f>IFERROR(AK293/M292,0)</f>
        <v>0</v>
      </c>
      <c r="AO293" s="22">
        <f>IFERROR(AL293/N292,0)</f>
        <v>0</v>
      </c>
      <c r="AP293" s="22">
        <f>IFERROR(AM293/O292,0)</f>
        <v>0</v>
      </c>
    </row>
    <row r="294" spans="1:42" ht="18" x14ac:dyDescent="0.3">
      <c r="A294" s="42" t="s">
        <v>1040</v>
      </c>
      <c r="B294" s="42"/>
      <c r="C294" s="53" t="s">
        <v>979</v>
      </c>
      <c r="D294" s="44"/>
      <c r="E294" s="44"/>
      <c r="F294" s="54" t="s">
        <v>139</v>
      </c>
      <c r="G294" s="69">
        <v>0.09</v>
      </c>
      <c r="H294" s="44"/>
      <c r="I294" s="56">
        <v>0</v>
      </c>
      <c r="J294" s="57">
        <v>100</v>
      </c>
      <c r="K294" s="58"/>
      <c r="L294" s="58"/>
      <c r="M294" s="57">
        <f>ROUND(ROUND(J294, 2)*I294, 2)</f>
        <v>0</v>
      </c>
      <c r="N294" s="58"/>
      <c r="O294" s="58"/>
      <c r="P294" s="57">
        <v>100</v>
      </c>
      <c r="Q294" s="58"/>
      <c r="R294" s="58"/>
      <c r="S294" s="57">
        <f>ROUND(ROUND(P294, 2)*I294, 2)</f>
        <v>0</v>
      </c>
      <c r="T294" s="58"/>
      <c r="U294" s="59"/>
      <c r="V294" s="9">
        <f>ROUND(ROUND(P294, 2)/1.2, 2)</f>
        <v>83.33</v>
      </c>
      <c r="Y294" s="9">
        <f>ROUND(S294 / 1.2, 2)</f>
        <v>0</v>
      </c>
      <c r="AD294" s="5" t="s">
        <v>1041</v>
      </c>
      <c r="AE294" s="5" t="s">
        <v>1042</v>
      </c>
      <c r="AF294" s="5" t="s">
        <v>982</v>
      </c>
      <c r="AK294" s="32">
        <f>S294-M294</f>
        <v>0</v>
      </c>
      <c r="AL294" s="32"/>
      <c r="AM294" s="32"/>
      <c r="AN294" s="34">
        <f>IFERROR(AK294/M294,0)</f>
        <v>0</v>
      </c>
      <c r="AO294" s="32"/>
      <c r="AP294" s="32"/>
    </row>
    <row r="295" spans="1:42" ht="18" x14ac:dyDescent="0.3">
      <c r="A295" s="48" t="s">
        <v>1043</v>
      </c>
      <c r="B295" s="48"/>
      <c r="C295" s="60" t="s">
        <v>979</v>
      </c>
      <c r="D295" s="50"/>
      <c r="E295" s="50"/>
      <c r="F295" s="61" t="s">
        <v>139</v>
      </c>
      <c r="G295" s="70">
        <v>0.09</v>
      </c>
      <c r="H295" s="50"/>
      <c r="I295" s="62">
        <v>0.99</v>
      </c>
      <c r="J295" s="63">
        <v>100</v>
      </c>
      <c r="K295" s="64"/>
      <c r="L295" s="64"/>
      <c r="M295" s="63">
        <f>ROUND(ROUND(J295, 2)*I295, 2)</f>
        <v>99</v>
      </c>
      <c r="N295" s="64"/>
      <c r="O295" s="64"/>
      <c r="P295" s="63">
        <v>100</v>
      </c>
      <c r="Q295" s="64"/>
      <c r="R295" s="64"/>
      <c r="S295" s="63">
        <f>ROUND(ROUND(P295, 2)*I295, 2)</f>
        <v>99</v>
      </c>
      <c r="T295" s="64"/>
      <c r="U295" s="65"/>
      <c r="V295" s="9">
        <f>ROUND(ROUND(P295, 2)/1.2, 2)</f>
        <v>83.33</v>
      </c>
      <c r="Y295" s="9">
        <f>ROUND(S295 / 1.2, 2)</f>
        <v>82.5</v>
      </c>
      <c r="AD295" s="5" t="s">
        <v>1044</v>
      </c>
      <c r="AE295" s="5" t="s">
        <v>1042</v>
      </c>
      <c r="AF295" s="5" t="s">
        <v>982</v>
      </c>
      <c r="AK295" s="32">
        <f>S294-M294</f>
        <v>0</v>
      </c>
      <c r="AL295" s="32"/>
      <c r="AM295" s="32"/>
      <c r="AN295" s="34">
        <f>IFERROR(AK295/M294,0)</f>
        <v>0</v>
      </c>
      <c r="AO295" s="32"/>
      <c r="AP295" s="32"/>
    </row>
    <row r="296" spans="1:42" ht="36" x14ac:dyDescent="0.3">
      <c r="A296" s="42" t="s">
        <v>1045</v>
      </c>
      <c r="B296" s="42"/>
      <c r="C296" s="53" t="s">
        <v>984</v>
      </c>
      <c r="D296" s="44"/>
      <c r="E296" s="44"/>
      <c r="F296" s="54" t="s">
        <v>114</v>
      </c>
      <c r="G296" s="55">
        <v>1.1000000000000001</v>
      </c>
      <c r="H296" s="44"/>
      <c r="I296" s="66">
        <v>0</v>
      </c>
      <c r="J296" s="57">
        <v>0</v>
      </c>
      <c r="K296" s="58"/>
      <c r="L296" s="58"/>
      <c r="M296" s="57">
        <f>ROUND(ROUND(J296, 2)*I296, 2)</f>
        <v>0</v>
      </c>
      <c r="N296" s="58"/>
      <c r="O296" s="58"/>
      <c r="P296" s="57">
        <v>0</v>
      </c>
      <c r="Q296" s="58"/>
      <c r="R296" s="58"/>
      <c r="S296" s="57">
        <f>ROUND(ROUND(P296, 2)*I296, 2)</f>
        <v>0</v>
      </c>
      <c r="T296" s="58"/>
      <c r="U296" s="59"/>
      <c r="V296" s="9">
        <f>ROUND(ROUND(P296, 2)/1.2, 2)</f>
        <v>0</v>
      </c>
      <c r="Y296" s="9">
        <f>ROUND(S296 / 1.2, 2)</f>
        <v>0</v>
      </c>
      <c r="AD296" s="5" t="s">
        <v>1046</v>
      </c>
      <c r="AE296" s="5" t="s">
        <v>1047</v>
      </c>
      <c r="AF296" s="5" t="s">
        <v>987</v>
      </c>
      <c r="AK296" s="32">
        <f>S296-M296</f>
        <v>0</v>
      </c>
      <c r="AL296" s="32"/>
      <c r="AM296" s="32"/>
      <c r="AN296" s="34">
        <f>IFERROR(AK296/M296,0)</f>
        <v>0</v>
      </c>
      <c r="AO296" s="32"/>
      <c r="AP296" s="32"/>
    </row>
    <row r="297" spans="1:42" ht="36" x14ac:dyDescent="0.3">
      <c r="A297" s="48" t="s">
        <v>1048</v>
      </c>
      <c r="B297" s="48"/>
      <c r="C297" s="60" t="s">
        <v>984</v>
      </c>
      <c r="D297" s="50"/>
      <c r="E297" s="50"/>
      <c r="F297" s="61" t="s">
        <v>114</v>
      </c>
      <c r="G297" s="62">
        <v>1.1000000000000001</v>
      </c>
      <c r="H297" s="50"/>
      <c r="I297" s="67">
        <v>12.1</v>
      </c>
      <c r="J297" s="63">
        <v>0</v>
      </c>
      <c r="K297" s="64"/>
      <c r="L297" s="64"/>
      <c r="M297" s="63">
        <f>ROUND(ROUND(J297, 2)*I297, 2)</f>
        <v>0</v>
      </c>
      <c r="N297" s="64"/>
      <c r="O297" s="64"/>
      <c r="P297" s="63">
        <v>0</v>
      </c>
      <c r="Q297" s="64"/>
      <c r="R297" s="64"/>
      <c r="S297" s="63">
        <f>ROUND(ROUND(P297, 2)*I297, 2)</f>
        <v>0</v>
      </c>
      <c r="T297" s="64"/>
      <c r="U297" s="65"/>
      <c r="V297" s="9">
        <f>ROUND(ROUND(P297, 2)/1.2, 2)</f>
        <v>0</v>
      </c>
      <c r="Y297" s="9">
        <f>ROUND(S297 / 1.2, 2)</f>
        <v>0</v>
      </c>
      <c r="AD297" s="5" t="s">
        <v>1049</v>
      </c>
      <c r="AE297" s="5" t="s">
        <v>1047</v>
      </c>
      <c r="AF297" s="5" t="s">
        <v>987</v>
      </c>
      <c r="AK297" s="32">
        <f>S296-M296</f>
        <v>0</v>
      </c>
      <c r="AL297" s="32"/>
      <c r="AM297" s="32"/>
      <c r="AN297" s="34">
        <f>IFERROR(AK297/M296,0)</f>
        <v>0</v>
      </c>
      <c r="AO297" s="32"/>
      <c r="AP297" s="32"/>
    </row>
    <row r="298" spans="1:42" ht="18" x14ac:dyDescent="0.3">
      <c r="A298" s="42" t="s">
        <v>1050</v>
      </c>
      <c r="B298" s="42" t="s">
        <v>974</v>
      </c>
      <c r="C298" s="43" t="s">
        <v>975</v>
      </c>
      <c r="D298" s="44"/>
      <c r="E298" s="44" t="s">
        <v>1051</v>
      </c>
      <c r="F298" s="44" t="s">
        <v>114</v>
      </c>
      <c r="G298" s="45">
        <v>1</v>
      </c>
      <c r="H298" s="44"/>
      <c r="I298" s="46">
        <v>0</v>
      </c>
      <c r="J298" s="47">
        <v>99.86</v>
      </c>
      <c r="K298" s="47">
        <v>200</v>
      </c>
      <c r="L298" s="47">
        <f>J298+ROUND(K298, 2)</f>
        <v>299.86</v>
      </c>
      <c r="M298" s="47">
        <v>0</v>
      </c>
      <c r="N298" s="47">
        <v>0</v>
      </c>
      <c r="O298" s="47">
        <f>M298+N298</f>
        <v>0</v>
      </c>
      <c r="P298" s="47">
        <v>99.86</v>
      </c>
      <c r="Q298" s="47">
        <v>300</v>
      </c>
      <c r="R298" s="47">
        <f>P298+ROUND(Q298, 2)</f>
        <v>399.86</v>
      </c>
      <c r="S298" s="47">
        <v>0</v>
      </c>
      <c r="T298" s="47">
        <v>0</v>
      </c>
      <c r="U298" s="47">
        <f>S298+T298</f>
        <v>0</v>
      </c>
      <c r="V298" s="9">
        <f>ROUND(P298 / 1.2, 2)</f>
        <v>83.22</v>
      </c>
      <c r="W298" s="9">
        <f>ROUND(Q298 / 1.2, 2)</f>
        <v>250</v>
      </c>
      <c r="X298" s="9">
        <f>ROUND(R298 / 1.2, 2)</f>
        <v>333.22</v>
      </c>
      <c r="Y298" s="9">
        <f>ROUND(S298 / 1.2, 2)</f>
        <v>0</v>
      </c>
      <c r="Z298" s="9">
        <f>ROUND(T298 / 1.2, 2)</f>
        <v>0</v>
      </c>
      <c r="AA298" s="9">
        <f>Y298+Z298</f>
        <v>0</v>
      </c>
      <c r="AD298" s="5">
        <v>378365815</v>
      </c>
      <c r="AE298" s="5">
        <v>27245761</v>
      </c>
      <c r="AG298" s="5" t="s">
        <v>976</v>
      </c>
      <c r="AH298" s="5" t="s">
        <v>977</v>
      </c>
      <c r="AI298" s="5" t="s">
        <v>593</v>
      </c>
      <c r="AK298" s="19">
        <f>S298-M298</f>
        <v>0</v>
      </c>
      <c r="AL298" s="19">
        <f>T298-N298</f>
        <v>0</v>
      </c>
      <c r="AM298" s="19">
        <f>U298-O298</f>
        <v>0</v>
      </c>
      <c r="AN298" s="22">
        <f>IFERROR(AK298/M298,0)</f>
        <v>0</v>
      </c>
      <c r="AO298" s="22">
        <f>IFERROR(AL298/N298,0)</f>
        <v>0</v>
      </c>
      <c r="AP298" s="22">
        <f>IFERROR(AM298/O298,0)</f>
        <v>0</v>
      </c>
    </row>
    <row r="299" spans="1:42" ht="18" x14ac:dyDescent="0.3">
      <c r="A299" s="48" t="s">
        <v>1052</v>
      </c>
      <c r="B299" s="48" t="s">
        <v>974</v>
      </c>
      <c r="C299" s="49" t="s">
        <v>975</v>
      </c>
      <c r="D299" s="50"/>
      <c r="E299" s="50" t="s">
        <v>1051</v>
      </c>
      <c r="F299" s="50" t="s">
        <v>114</v>
      </c>
      <c r="G299" s="51">
        <v>1</v>
      </c>
      <c r="H299" s="50"/>
      <c r="I299" s="51">
        <v>106.7</v>
      </c>
      <c r="J299" s="52">
        <v>99.86</v>
      </c>
      <c r="K299" s="52">
        <v>200</v>
      </c>
      <c r="L299" s="52">
        <v>200</v>
      </c>
      <c r="M299" s="52">
        <v>10655.06</v>
      </c>
      <c r="N299" s="52">
        <v>21340</v>
      </c>
      <c r="O299" s="52"/>
      <c r="P299" s="52">
        <v>99.86</v>
      </c>
      <c r="Q299" s="52">
        <v>300</v>
      </c>
      <c r="R299" s="52">
        <v>300</v>
      </c>
      <c r="S299" s="52">
        <v>10655.06</v>
      </c>
      <c r="T299" s="52">
        <v>32010</v>
      </c>
      <c r="U299" s="52"/>
      <c r="V299" s="9"/>
      <c r="W299" s="9">
        <f>ROUND(Q299 / 1.2, 2)</f>
        <v>250</v>
      </c>
      <c r="X299" s="9">
        <f>ROUND(R299 / 1.2, 2)</f>
        <v>250</v>
      </c>
      <c r="Y299" s="9"/>
      <c r="Z299" s="9">
        <f>ROUND(T299 / 1.2, 2)</f>
        <v>26675</v>
      </c>
      <c r="AA299" s="9"/>
      <c r="AD299" s="5">
        <v>315889926</v>
      </c>
      <c r="AE299" s="5">
        <v>27245761</v>
      </c>
      <c r="AG299" s="5" t="s">
        <v>976</v>
      </c>
      <c r="AH299" s="5" t="s">
        <v>977</v>
      </c>
      <c r="AI299" s="5"/>
      <c r="AK299" s="19">
        <f>S298-M298</f>
        <v>0</v>
      </c>
      <c r="AL299" s="19">
        <f>T298-N298</f>
        <v>0</v>
      </c>
      <c r="AM299" s="19">
        <f>U298-O298</f>
        <v>0</v>
      </c>
      <c r="AN299" s="22">
        <f>IFERROR(AK299/M298,0)</f>
        <v>0</v>
      </c>
      <c r="AO299" s="22">
        <f>IFERROR(AL299/N298,0)</f>
        <v>0</v>
      </c>
      <c r="AP299" s="22">
        <f>IFERROR(AM299/O298,0)</f>
        <v>0</v>
      </c>
    </row>
    <row r="300" spans="1:42" ht="18" x14ac:dyDescent="0.3">
      <c r="A300" s="42" t="s">
        <v>1053</v>
      </c>
      <c r="B300" s="42"/>
      <c r="C300" s="53" t="s">
        <v>979</v>
      </c>
      <c r="D300" s="44"/>
      <c r="E300" s="44"/>
      <c r="F300" s="54" t="s">
        <v>139</v>
      </c>
      <c r="G300" s="69">
        <v>0.09</v>
      </c>
      <c r="H300" s="44"/>
      <c r="I300" s="56">
        <v>0</v>
      </c>
      <c r="J300" s="57">
        <v>100</v>
      </c>
      <c r="K300" s="58"/>
      <c r="L300" s="58"/>
      <c r="M300" s="57">
        <f>ROUND(ROUND(J300, 2)*I300, 2)</f>
        <v>0</v>
      </c>
      <c r="N300" s="58"/>
      <c r="O300" s="58"/>
      <c r="P300" s="57">
        <v>100</v>
      </c>
      <c r="Q300" s="58"/>
      <c r="R300" s="58"/>
      <c r="S300" s="57">
        <f>ROUND(ROUND(P300, 2)*I300, 2)</f>
        <v>0</v>
      </c>
      <c r="T300" s="58"/>
      <c r="U300" s="59"/>
      <c r="V300" s="9">
        <f>ROUND(ROUND(P300, 2)/1.2, 2)</f>
        <v>83.33</v>
      </c>
      <c r="Y300" s="9">
        <f t="shared" ref="Y300:Y331" si="83">ROUND(S300 / 1.2, 2)</f>
        <v>0</v>
      </c>
      <c r="AD300" s="5" t="s">
        <v>1054</v>
      </c>
      <c r="AE300" s="5" t="s">
        <v>1055</v>
      </c>
      <c r="AF300" s="5" t="s">
        <v>982</v>
      </c>
      <c r="AK300" s="32">
        <f>S300-M300</f>
        <v>0</v>
      </c>
      <c r="AL300" s="32"/>
      <c r="AM300" s="32"/>
      <c r="AN300" s="34">
        <f>IFERROR(AK300/M300,0)</f>
        <v>0</v>
      </c>
      <c r="AO300" s="32"/>
      <c r="AP300" s="32"/>
    </row>
    <row r="301" spans="1:42" ht="18" x14ac:dyDescent="0.3">
      <c r="A301" s="48" t="s">
        <v>1056</v>
      </c>
      <c r="B301" s="48"/>
      <c r="C301" s="60" t="s">
        <v>979</v>
      </c>
      <c r="D301" s="50"/>
      <c r="E301" s="50"/>
      <c r="F301" s="61" t="s">
        <v>139</v>
      </c>
      <c r="G301" s="70">
        <v>0.09</v>
      </c>
      <c r="H301" s="50"/>
      <c r="I301" s="62">
        <v>9.6029999999999998</v>
      </c>
      <c r="J301" s="63">
        <v>100</v>
      </c>
      <c r="K301" s="64"/>
      <c r="L301" s="64"/>
      <c r="M301" s="63">
        <f>ROUND(ROUND(J301, 2)*I301, 2)</f>
        <v>960.3</v>
      </c>
      <c r="N301" s="64"/>
      <c r="O301" s="64"/>
      <c r="P301" s="63">
        <v>100</v>
      </c>
      <c r="Q301" s="64"/>
      <c r="R301" s="64"/>
      <c r="S301" s="63">
        <f>ROUND(ROUND(P301, 2)*I301, 2)</f>
        <v>960.3</v>
      </c>
      <c r="T301" s="64"/>
      <c r="U301" s="65"/>
      <c r="V301" s="9">
        <f>ROUND(ROUND(P301, 2)/1.2, 2)</f>
        <v>83.33</v>
      </c>
      <c r="Y301" s="9">
        <f t="shared" si="83"/>
        <v>800.25</v>
      </c>
      <c r="AD301" s="5" t="s">
        <v>1057</v>
      </c>
      <c r="AE301" s="5" t="s">
        <v>1055</v>
      </c>
      <c r="AF301" s="5" t="s">
        <v>982</v>
      </c>
      <c r="AK301" s="32">
        <f>S300-M300</f>
        <v>0</v>
      </c>
      <c r="AL301" s="32"/>
      <c r="AM301" s="32"/>
      <c r="AN301" s="34">
        <f>IFERROR(AK301/M300,0)</f>
        <v>0</v>
      </c>
      <c r="AO301" s="32"/>
      <c r="AP301" s="32"/>
    </row>
    <row r="302" spans="1:42" ht="18" x14ac:dyDescent="0.3">
      <c r="A302" s="42" t="s">
        <v>1058</v>
      </c>
      <c r="B302" s="42"/>
      <c r="C302" s="53" t="s">
        <v>1007</v>
      </c>
      <c r="D302" s="44"/>
      <c r="E302" s="44"/>
      <c r="F302" s="54" t="s">
        <v>114</v>
      </c>
      <c r="G302" s="55">
        <v>1.05</v>
      </c>
      <c r="H302" s="44"/>
      <c r="I302" s="66">
        <v>0</v>
      </c>
      <c r="J302" s="57">
        <v>140.54</v>
      </c>
      <c r="K302" s="58"/>
      <c r="L302" s="58"/>
      <c r="M302" s="57">
        <f>ROUND(ROUND(J302, 2)*I302, 2)</f>
        <v>0</v>
      </c>
      <c r="N302" s="58"/>
      <c r="O302" s="58"/>
      <c r="P302" s="57">
        <v>140.54</v>
      </c>
      <c r="Q302" s="58"/>
      <c r="R302" s="58"/>
      <c r="S302" s="57">
        <f>ROUND(ROUND(P302, 2)*I302, 2)</f>
        <v>0</v>
      </c>
      <c r="T302" s="58"/>
      <c r="U302" s="59"/>
      <c r="V302" s="9">
        <f>ROUND(ROUND(P302, 2)/1.2, 2)</f>
        <v>117.12</v>
      </c>
      <c r="Y302" s="9">
        <f t="shared" si="83"/>
        <v>0</v>
      </c>
      <c r="AD302" s="5" t="s">
        <v>1059</v>
      </c>
      <c r="AE302" s="5" t="s">
        <v>1060</v>
      </c>
      <c r="AF302" s="5" t="s">
        <v>1010</v>
      </c>
      <c r="AK302" s="32">
        <f>S302-M302</f>
        <v>0</v>
      </c>
      <c r="AL302" s="32"/>
      <c r="AM302" s="32"/>
      <c r="AN302" s="34">
        <f>IFERROR(AK302/M302,0)</f>
        <v>0</v>
      </c>
      <c r="AO302" s="32"/>
      <c r="AP302" s="32"/>
    </row>
    <row r="303" spans="1:42" ht="18" x14ac:dyDescent="0.3">
      <c r="A303" s="48" t="s">
        <v>1061</v>
      </c>
      <c r="B303" s="48"/>
      <c r="C303" s="60" t="s">
        <v>1007</v>
      </c>
      <c r="D303" s="50"/>
      <c r="E303" s="50"/>
      <c r="F303" s="61" t="s">
        <v>114</v>
      </c>
      <c r="G303" s="62">
        <v>1.05</v>
      </c>
      <c r="H303" s="50"/>
      <c r="I303" s="67">
        <v>68.984999999999999</v>
      </c>
      <c r="J303" s="63">
        <v>140.54</v>
      </c>
      <c r="K303" s="64"/>
      <c r="L303" s="64"/>
      <c r="M303" s="63">
        <f>ROUND(ROUND(J303, 2)*I303, 2)</f>
        <v>9695.15</v>
      </c>
      <c r="N303" s="64"/>
      <c r="O303" s="64"/>
      <c r="P303" s="63">
        <v>140.54</v>
      </c>
      <c r="Q303" s="64"/>
      <c r="R303" s="64"/>
      <c r="S303" s="63">
        <f>ROUND(ROUND(P303, 2)*I303, 2)</f>
        <v>9695.15</v>
      </c>
      <c r="T303" s="64"/>
      <c r="U303" s="65"/>
      <c r="V303" s="9">
        <f>ROUND(ROUND(P303, 2)/1.2, 2)</f>
        <v>117.12</v>
      </c>
      <c r="Y303" s="9">
        <f t="shared" si="83"/>
        <v>8079.29</v>
      </c>
      <c r="AD303" s="5" t="s">
        <v>1062</v>
      </c>
      <c r="AE303" s="5" t="s">
        <v>1060</v>
      </c>
      <c r="AF303" s="5" t="s">
        <v>1010</v>
      </c>
      <c r="AK303" s="32">
        <f>S302-M302</f>
        <v>0</v>
      </c>
      <c r="AL303" s="32"/>
      <c r="AM303" s="32"/>
      <c r="AN303" s="34">
        <f>IFERROR(AK303/M302,0)</f>
        <v>0</v>
      </c>
      <c r="AO303" s="32"/>
      <c r="AP303" s="32"/>
    </row>
    <row r="304" spans="1:42" ht="126" x14ac:dyDescent="0.3">
      <c r="A304" s="13" t="s">
        <v>1063</v>
      </c>
      <c r="B304" s="13" t="s">
        <v>974</v>
      </c>
      <c r="C304" s="23" t="s">
        <v>975</v>
      </c>
      <c r="D304" s="24"/>
      <c r="E304" s="24" t="s">
        <v>1064</v>
      </c>
      <c r="F304" s="24" t="s">
        <v>114</v>
      </c>
      <c r="G304" s="25">
        <v>1</v>
      </c>
      <c r="H304" s="24"/>
      <c r="I304" s="25">
        <v>110</v>
      </c>
      <c r="J304" s="26">
        <v>159.18</v>
      </c>
      <c r="K304" s="26">
        <v>199.99</v>
      </c>
      <c r="L304" s="26">
        <f>J304+ROUND(K304, 2)</f>
        <v>359.17</v>
      </c>
      <c r="M304" s="26">
        <v>17509.8</v>
      </c>
      <c r="N304" s="26">
        <v>21998.9</v>
      </c>
      <c r="O304" s="26">
        <f>M304+N304</f>
        <v>39508.699999999997</v>
      </c>
      <c r="P304" s="26">
        <v>173.76</v>
      </c>
      <c r="Q304" s="26">
        <v>299.99</v>
      </c>
      <c r="R304" s="26">
        <f>P304+ROUND(Q304, 2)</f>
        <v>473.75</v>
      </c>
      <c r="S304" s="26">
        <v>19113.599999999999</v>
      </c>
      <c r="T304" s="26">
        <v>32998.9</v>
      </c>
      <c r="U304" s="26">
        <f>S304+T304</f>
        <v>52112.5</v>
      </c>
      <c r="V304" s="9">
        <f>ROUND(P304 / 1.2, 2)</f>
        <v>144.80000000000001</v>
      </c>
      <c r="W304" s="9">
        <f>ROUND(Q304 / 1.2, 2)</f>
        <v>249.99</v>
      </c>
      <c r="X304" s="9">
        <f>ROUND(R304 / 1.2, 2)</f>
        <v>394.79</v>
      </c>
      <c r="Y304" s="9">
        <f t="shared" si="83"/>
        <v>15928</v>
      </c>
      <c r="Z304" s="9">
        <f>ROUND(T304 / 1.2, 2)</f>
        <v>27499.08</v>
      </c>
      <c r="AA304" s="9">
        <f>Y304+Z304</f>
        <v>43427.08</v>
      </c>
      <c r="AD304" s="5">
        <v>378365816</v>
      </c>
      <c r="AE304" s="5">
        <v>29371273</v>
      </c>
      <c r="AG304" s="5" t="s">
        <v>976</v>
      </c>
      <c r="AH304" s="5" t="s">
        <v>977</v>
      </c>
      <c r="AI304" s="5" t="s">
        <v>593</v>
      </c>
      <c r="AK304" s="19">
        <f>S304-M304</f>
        <v>1603.7999999999993</v>
      </c>
      <c r="AL304" s="19">
        <f>T304-N304</f>
        <v>11000</v>
      </c>
      <c r="AM304" s="19">
        <f>U304-O304</f>
        <v>12603.800000000003</v>
      </c>
      <c r="AN304" s="22">
        <f>IFERROR(AK304/M304,0)</f>
        <v>9.1594421409724805E-2</v>
      </c>
      <c r="AO304" s="22">
        <f>IFERROR(AL304/N304,0)</f>
        <v>0.50002500125006244</v>
      </c>
      <c r="AP304" s="22">
        <f>IFERROR(AM304/O304,0)</f>
        <v>0.31901328061920547</v>
      </c>
    </row>
    <row r="305" spans="1:42" ht="18" x14ac:dyDescent="0.3">
      <c r="A305" s="13" t="s">
        <v>1065</v>
      </c>
      <c r="B305" s="13"/>
      <c r="C305" s="41" t="s">
        <v>1007</v>
      </c>
      <c r="D305" s="24"/>
      <c r="E305" s="24"/>
      <c r="F305" s="35" t="s">
        <v>114</v>
      </c>
      <c r="G305" s="36">
        <v>1.05</v>
      </c>
      <c r="H305" s="24"/>
      <c r="I305" s="37">
        <v>115.5</v>
      </c>
      <c r="J305" s="38">
        <v>142.88999999999999</v>
      </c>
      <c r="K305" s="14"/>
      <c r="L305" s="14"/>
      <c r="M305" s="38">
        <f>ROUND(ROUND(J305, 2)*I305, 2)</f>
        <v>16503.8</v>
      </c>
      <c r="N305" s="14"/>
      <c r="O305" s="14"/>
      <c r="P305" s="38">
        <v>140.54</v>
      </c>
      <c r="Q305" s="14"/>
      <c r="R305" s="14"/>
      <c r="S305" s="38">
        <f>ROUND(ROUND(P305, 2)*I305, 2)</f>
        <v>16232.37</v>
      </c>
      <c r="T305" s="14"/>
      <c r="U305" s="39"/>
      <c r="V305" s="9">
        <f>ROUND(ROUND(P305, 2)/1.2, 2)</f>
        <v>117.12</v>
      </c>
      <c r="Y305" s="9">
        <f t="shared" si="83"/>
        <v>13526.98</v>
      </c>
      <c r="AD305" s="5" t="s">
        <v>1066</v>
      </c>
      <c r="AE305" s="5" t="s">
        <v>1067</v>
      </c>
      <c r="AF305" s="5" t="s">
        <v>1010</v>
      </c>
      <c r="AK305" s="32">
        <f t="shared" ref="AK305:AK331" si="84">S305-M305</f>
        <v>-271.42999999999847</v>
      </c>
      <c r="AL305" s="32"/>
      <c r="AM305" s="32"/>
      <c r="AN305" s="34">
        <f t="shared" ref="AN305:AN331" si="85">IFERROR(AK305/M305,0)</f>
        <v>-1.6446515347980372E-2</v>
      </c>
      <c r="AO305" s="32"/>
      <c r="AP305" s="32"/>
    </row>
    <row r="306" spans="1:42" ht="72" x14ac:dyDescent="0.3">
      <c r="A306" s="13" t="s">
        <v>1068</v>
      </c>
      <c r="B306" s="13"/>
      <c r="C306" s="41" t="s">
        <v>979</v>
      </c>
      <c r="D306" s="24"/>
      <c r="E306" s="24" t="s">
        <v>1069</v>
      </c>
      <c r="F306" s="35" t="s">
        <v>139</v>
      </c>
      <c r="G306" s="71">
        <v>0.09</v>
      </c>
      <c r="H306" s="24"/>
      <c r="I306" s="36">
        <v>9.9</v>
      </c>
      <c r="J306" s="38">
        <v>101.66</v>
      </c>
      <c r="K306" s="14"/>
      <c r="L306" s="14"/>
      <c r="M306" s="38">
        <f>ROUND(ROUND(J306, 2)*I306, 2)</f>
        <v>1006.43</v>
      </c>
      <c r="N306" s="14"/>
      <c r="O306" s="14"/>
      <c r="P306" s="38">
        <v>291</v>
      </c>
      <c r="Q306" s="14"/>
      <c r="R306" s="14"/>
      <c r="S306" s="38">
        <f>ROUND(ROUND(P306, 2)*I306, 2)</f>
        <v>2880.9</v>
      </c>
      <c r="T306" s="14"/>
      <c r="U306" s="39"/>
      <c r="V306" s="9">
        <f>ROUND(ROUND(P306, 2)/1.2, 2)</f>
        <v>242.5</v>
      </c>
      <c r="Y306" s="9">
        <f t="shared" si="83"/>
        <v>2400.75</v>
      </c>
      <c r="AD306" s="5" t="s">
        <v>1070</v>
      </c>
      <c r="AE306" s="5" t="s">
        <v>1071</v>
      </c>
      <c r="AF306" s="5" t="s">
        <v>982</v>
      </c>
      <c r="AK306" s="32">
        <f t="shared" si="84"/>
        <v>1874.4700000000003</v>
      </c>
      <c r="AL306" s="32"/>
      <c r="AM306" s="32"/>
      <c r="AN306" s="34">
        <f t="shared" si="85"/>
        <v>1.862494162534901</v>
      </c>
      <c r="AO306" s="32"/>
      <c r="AP306" s="32"/>
    </row>
    <row r="307" spans="1:42" ht="108" x14ac:dyDescent="0.3">
      <c r="A307" s="13" t="s">
        <v>1072</v>
      </c>
      <c r="B307" s="13" t="s">
        <v>974</v>
      </c>
      <c r="C307" s="23" t="s">
        <v>975</v>
      </c>
      <c r="D307" s="24"/>
      <c r="E307" s="24" t="s">
        <v>1073</v>
      </c>
      <c r="F307" s="24" t="s">
        <v>114</v>
      </c>
      <c r="G307" s="25">
        <v>1</v>
      </c>
      <c r="H307" s="24"/>
      <c r="I307" s="25">
        <v>25.2</v>
      </c>
      <c r="J307" s="26">
        <v>813.28</v>
      </c>
      <c r="K307" s="26">
        <v>199.99</v>
      </c>
      <c r="L307" s="26">
        <f>J307+ROUND(K307, 2)</f>
        <v>1013.27</v>
      </c>
      <c r="M307" s="26">
        <v>20494.66</v>
      </c>
      <c r="N307" s="26">
        <v>5039.75</v>
      </c>
      <c r="O307" s="26">
        <f>M307+N307</f>
        <v>25534.41</v>
      </c>
      <c r="P307" s="26">
        <v>4148.49</v>
      </c>
      <c r="Q307" s="26">
        <v>299.99</v>
      </c>
      <c r="R307" s="26">
        <f>P307+ROUND(Q307, 2)</f>
        <v>4448.4799999999996</v>
      </c>
      <c r="S307" s="26">
        <v>104541.95</v>
      </c>
      <c r="T307" s="26">
        <v>7559.75</v>
      </c>
      <c r="U307" s="26">
        <f>S307+T307</f>
        <v>112101.7</v>
      </c>
      <c r="V307" s="9">
        <f>ROUND(P307 / 1.2, 2)</f>
        <v>3457.08</v>
      </c>
      <c r="W307" s="9">
        <f>ROUND(Q307 / 1.2, 2)</f>
        <v>249.99</v>
      </c>
      <c r="X307" s="9">
        <f>ROUND(R307 / 1.2, 2)</f>
        <v>3707.07</v>
      </c>
      <c r="Y307" s="9">
        <f t="shared" si="83"/>
        <v>87118.29</v>
      </c>
      <c r="Z307" s="9">
        <f>ROUND(T307 / 1.2, 2)</f>
        <v>6299.79</v>
      </c>
      <c r="AA307" s="9">
        <f>Y307+Z307</f>
        <v>93418.079999999987</v>
      </c>
      <c r="AD307" s="5">
        <v>378365817</v>
      </c>
      <c r="AE307" s="5">
        <v>29371274</v>
      </c>
      <c r="AG307" s="5" t="s">
        <v>976</v>
      </c>
      <c r="AH307" s="5" t="s">
        <v>977</v>
      </c>
      <c r="AI307" s="5" t="s">
        <v>593</v>
      </c>
      <c r="AK307" s="19">
        <f t="shared" si="84"/>
        <v>84047.29</v>
      </c>
      <c r="AL307" s="19">
        <f>T307-N307</f>
        <v>2520</v>
      </c>
      <c r="AM307" s="19">
        <f>U307-O307</f>
        <v>86567.29</v>
      </c>
      <c r="AN307" s="22">
        <f t="shared" si="85"/>
        <v>4.1009360487073216</v>
      </c>
      <c r="AO307" s="22">
        <f>IFERROR(AL307/N307,0)</f>
        <v>0.50002480281760009</v>
      </c>
      <c r="AP307" s="22">
        <f>IFERROR(AM307/O307,0)</f>
        <v>3.3902208823309405</v>
      </c>
    </row>
    <row r="308" spans="1:42" ht="162" x14ac:dyDescent="0.3">
      <c r="A308" s="13" t="s">
        <v>1074</v>
      </c>
      <c r="B308" s="13"/>
      <c r="C308" s="41" t="s">
        <v>1075</v>
      </c>
      <c r="D308" s="24"/>
      <c r="E308" s="24" t="s">
        <v>1076</v>
      </c>
      <c r="F308" s="35" t="s">
        <v>114</v>
      </c>
      <c r="G308" s="36">
        <v>1.1000000000000001</v>
      </c>
      <c r="H308" s="24"/>
      <c r="I308" s="37">
        <v>27.72</v>
      </c>
      <c r="J308" s="38">
        <v>0</v>
      </c>
      <c r="K308" s="14"/>
      <c r="L308" s="14"/>
      <c r="M308" s="38">
        <f>ROUND(ROUND(J308, 2)*I308, 2)</f>
        <v>0</v>
      </c>
      <c r="N308" s="14"/>
      <c r="O308" s="14"/>
      <c r="P308" s="38">
        <v>3445.54</v>
      </c>
      <c r="Q308" s="14"/>
      <c r="R308" s="14"/>
      <c r="S308" s="38">
        <f>ROUND(ROUND(P308, 2)*I308, 2)</f>
        <v>95510.37</v>
      </c>
      <c r="T308" s="14"/>
      <c r="U308" s="39"/>
      <c r="V308" s="9">
        <f>ROUND(ROUND(P308, 2)/1.2, 2)</f>
        <v>2871.28</v>
      </c>
      <c r="Y308" s="9">
        <f t="shared" si="83"/>
        <v>79591.98</v>
      </c>
      <c r="AD308" s="5" t="s">
        <v>1077</v>
      </c>
      <c r="AE308" s="5" t="s">
        <v>1078</v>
      </c>
      <c r="AF308" s="5" t="s">
        <v>1079</v>
      </c>
      <c r="AK308" s="32">
        <f t="shared" si="84"/>
        <v>95510.37</v>
      </c>
      <c r="AL308" s="32"/>
      <c r="AM308" s="32"/>
      <c r="AN308" s="34">
        <f t="shared" si="85"/>
        <v>0</v>
      </c>
      <c r="AO308" s="32"/>
      <c r="AP308" s="32"/>
    </row>
    <row r="309" spans="1:42" ht="72" x14ac:dyDescent="0.3">
      <c r="A309" s="13" t="s">
        <v>1080</v>
      </c>
      <c r="B309" s="13"/>
      <c r="C309" s="41" t="s">
        <v>979</v>
      </c>
      <c r="D309" s="24"/>
      <c r="E309" s="24" t="s">
        <v>1081</v>
      </c>
      <c r="F309" s="35" t="s">
        <v>139</v>
      </c>
      <c r="G309" s="71">
        <v>8</v>
      </c>
      <c r="H309" s="24"/>
      <c r="I309" s="36">
        <v>201.6</v>
      </c>
      <c r="J309" s="38">
        <v>101.66</v>
      </c>
      <c r="K309" s="14"/>
      <c r="L309" s="14"/>
      <c r="M309" s="38">
        <f>ROUND(ROUND(J309, 2)*I309, 2)</f>
        <v>20494.66</v>
      </c>
      <c r="N309" s="14"/>
      <c r="O309" s="14"/>
      <c r="P309" s="38">
        <v>44.8</v>
      </c>
      <c r="Q309" s="14"/>
      <c r="R309" s="14"/>
      <c r="S309" s="38">
        <f>ROUND(ROUND(P309, 2)*I309, 2)</f>
        <v>9031.68</v>
      </c>
      <c r="T309" s="14"/>
      <c r="U309" s="39"/>
      <c r="V309" s="9">
        <f>ROUND(ROUND(P309, 2)/1.2, 2)</f>
        <v>37.33</v>
      </c>
      <c r="Y309" s="9">
        <f t="shared" si="83"/>
        <v>7526.4</v>
      </c>
      <c r="AD309" s="5" t="s">
        <v>1082</v>
      </c>
      <c r="AE309" s="5" t="s">
        <v>1083</v>
      </c>
      <c r="AF309" s="5" t="s">
        <v>982</v>
      </c>
      <c r="AK309" s="32">
        <f t="shared" si="84"/>
        <v>-11462.98</v>
      </c>
      <c r="AL309" s="32"/>
      <c r="AM309" s="32"/>
      <c r="AN309" s="34">
        <f t="shared" si="85"/>
        <v>-0.55931545095161372</v>
      </c>
      <c r="AO309" s="32"/>
      <c r="AP309" s="32"/>
    </row>
    <row r="310" spans="1:42" ht="108" x14ac:dyDescent="0.3">
      <c r="A310" s="13" t="s">
        <v>1084</v>
      </c>
      <c r="B310" s="13" t="s">
        <v>974</v>
      </c>
      <c r="C310" s="23" t="s">
        <v>975</v>
      </c>
      <c r="D310" s="24"/>
      <c r="E310" s="24" t="s">
        <v>1085</v>
      </c>
      <c r="F310" s="24" t="s">
        <v>114</v>
      </c>
      <c r="G310" s="25">
        <v>1</v>
      </c>
      <c r="H310" s="24"/>
      <c r="I310" s="25">
        <v>86.8</v>
      </c>
      <c r="J310" s="26">
        <v>813.28</v>
      </c>
      <c r="K310" s="26">
        <v>199.99</v>
      </c>
      <c r="L310" s="26">
        <f>J310+ROUND(K310, 2)</f>
        <v>1013.27</v>
      </c>
      <c r="M310" s="26">
        <v>70592.7</v>
      </c>
      <c r="N310" s="26">
        <v>17359.13</v>
      </c>
      <c r="O310" s="26">
        <f>M310+N310</f>
        <v>87951.83</v>
      </c>
      <c r="P310" s="26">
        <v>1488.39</v>
      </c>
      <c r="Q310" s="26">
        <v>299.99</v>
      </c>
      <c r="R310" s="26">
        <f>P310+ROUND(Q310, 2)</f>
        <v>1788.38</v>
      </c>
      <c r="S310" s="26">
        <v>129192.25</v>
      </c>
      <c r="T310" s="26">
        <v>26039.13</v>
      </c>
      <c r="U310" s="26">
        <f>S310+T310</f>
        <v>155231.38</v>
      </c>
      <c r="V310" s="9">
        <f>ROUND(P310 / 1.2, 2)</f>
        <v>1240.33</v>
      </c>
      <c r="W310" s="9">
        <f>ROUND(Q310 / 1.2, 2)</f>
        <v>249.99</v>
      </c>
      <c r="X310" s="9">
        <f>ROUND(R310 / 1.2, 2)</f>
        <v>1490.32</v>
      </c>
      <c r="Y310" s="9">
        <f t="shared" si="83"/>
        <v>107660.21</v>
      </c>
      <c r="Z310" s="9">
        <f>ROUND(T310 / 1.2, 2)</f>
        <v>21699.279999999999</v>
      </c>
      <c r="AA310" s="9">
        <f>Y310+Z310</f>
        <v>129359.49</v>
      </c>
      <c r="AD310" s="5">
        <v>378365818</v>
      </c>
      <c r="AE310" s="5">
        <v>29373765</v>
      </c>
      <c r="AG310" s="5" t="s">
        <v>976</v>
      </c>
      <c r="AH310" s="5" t="s">
        <v>977</v>
      </c>
      <c r="AI310" s="5" t="s">
        <v>593</v>
      </c>
      <c r="AK310" s="19">
        <f t="shared" si="84"/>
        <v>58599.55</v>
      </c>
      <c r="AL310" s="19">
        <f>T310-N310</f>
        <v>8680</v>
      </c>
      <c r="AM310" s="19">
        <f>U310-O310</f>
        <v>67279.55</v>
      </c>
      <c r="AN310" s="22">
        <f t="shared" si="85"/>
        <v>0.83010778734911694</v>
      </c>
      <c r="AO310" s="22">
        <f>IFERROR(AL310/N310,0)</f>
        <v>0.50002505885951654</v>
      </c>
      <c r="AP310" s="22">
        <f>IFERROR(AM310/O310,0)</f>
        <v>0.76495906907224109</v>
      </c>
    </row>
    <row r="311" spans="1:42" ht="72" x14ac:dyDescent="0.3">
      <c r="A311" s="13" t="s">
        <v>1086</v>
      </c>
      <c r="B311" s="13"/>
      <c r="C311" s="41" t="s">
        <v>979</v>
      </c>
      <c r="D311" s="24"/>
      <c r="E311" s="24" t="s">
        <v>1081</v>
      </c>
      <c r="F311" s="35" t="s">
        <v>139</v>
      </c>
      <c r="G311" s="71">
        <v>8</v>
      </c>
      <c r="H311" s="24"/>
      <c r="I311" s="36">
        <v>694.4</v>
      </c>
      <c r="J311" s="38">
        <v>101.66</v>
      </c>
      <c r="K311" s="14"/>
      <c r="L311" s="14"/>
      <c r="M311" s="38">
        <f>ROUND(ROUND(J311, 2)*I311, 2)</f>
        <v>70592.7</v>
      </c>
      <c r="N311" s="14"/>
      <c r="O311" s="14"/>
      <c r="P311" s="38">
        <v>44.8</v>
      </c>
      <c r="Q311" s="14"/>
      <c r="R311" s="14"/>
      <c r="S311" s="38">
        <f>ROUND(ROUND(P311, 2)*I311, 2)</f>
        <v>31109.119999999999</v>
      </c>
      <c r="T311" s="14"/>
      <c r="U311" s="39"/>
      <c r="V311" s="9">
        <f>ROUND(ROUND(P311, 2)/1.2, 2)</f>
        <v>37.33</v>
      </c>
      <c r="Y311" s="9">
        <f t="shared" si="83"/>
        <v>25924.27</v>
      </c>
      <c r="AD311" s="5" t="s">
        <v>1087</v>
      </c>
      <c r="AE311" s="5" t="s">
        <v>1088</v>
      </c>
      <c r="AF311" s="5" t="s">
        <v>982</v>
      </c>
      <c r="AK311" s="32">
        <f t="shared" si="84"/>
        <v>-39483.58</v>
      </c>
      <c r="AL311" s="32"/>
      <c r="AM311" s="32"/>
      <c r="AN311" s="34">
        <f t="shared" si="85"/>
        <v>-0.55931533997141347</v>
      </c>
      <c r="AO311" s="32"/>
      <c r="AP311" s="32"/>
    </row>
    <row r="312" spans="1:42" ht="126" x14ac:dyDescent="0.3">
      <c r="A312" s="13" t="s">
        <v>1089</v>
      </c>
      <c r="B312" s="13"/>
      <c r="C312" s="41" t="s">
        <v>984</v>
      </c>
      <c r="D312" s="24"/>
      <c r="E312" s="24" t="s">
        <v>1090</v>
      </c>
      <c r="F312" s="35" t="s">
        <v>114</v>
      </c>
      <c r="G312" s="36">
        <v>1.1000000000000001</v>
      </c>
      <c r="H312" s="24"/>
      <c r="I312" s="37">
        <v>95.48</v>
      </c>
      <c r="J312" s="38">
        <v>0</v>
      </c>
      <c r="K312" s="14"/>
      <c r="L312" s="14"/>
      <c r="M312" s="38">
        <f>ROUND(ROUND(J312, 2)*I312, 2)</f>
        <v>0</v>
      </c>
      <c r="N312" s="14"/>
      <c r="O312" s="14"/>
      <c r="P312" s="38">
        <v>1027.26</v>
      </c>
      <c r="Q312" s="14"/>
      <c r="R312" s="14"/>
      <c r="S312" s="38">
        <f>ROUND(ROUND(P312, 2)*I312, 2)</f>
        <v>98082.78</v>
      </c>
      <c r="T312" s="14"/>
      <c r="U312" s="39"/>
      <c r="V312" s="9">
        <f>ROUND(ROUND(P312, 2)/1.2, 2)</f>
        <v>856.05</v>
      </c>
      <c r="Y312" s="9">
        <f t="shared" si="83"/>
        <v>81735.649999999994</v>
      </c>
      <c r="AD312" s="5" t="s">
        <v>1091</v>
      </c>
      <c r="AE312" s="5" t="s">
        <v>1092</v>
      </c>
      <c r="AF312" s="5" t="s">
        <v>987</v>
      </c>
      <c r="AK312" s="32">
        <f t="shared" si="84"/>
        <v>98082.78</v>
      </c>
      <c r="AL312" s="32"/>
      <c r="AM312" s="32"/>
      <c r="AN312" s="34">
        <f t="shared" si="85"/>
        <v>0</v>
      </c>
      <c r="AO312" s="32"/>
      <c r="AP312" s="32"/>
    </row>
    <row r="313" spans="1:42" ht="108" x14ac:dyDescent="0.3">
      <c r="A313" s="13" t="s">
        <v>1093</v>
      </c>
      <c r="B313" s="13" t="s">
        <v>974</v>
      </c>
      <c r="C313" s="23" t="s">
        <v>975</v>
      </c>
      <c r="D313" s="24"/>
      <c r="E313" s="24" t="s">
        <v>1094</v>
      </c>
      <c r="F313" s="24" t="s">
        <v>114</v>
      </c>
      <c r="G313" s="25">
        <v>1</v>
      </c>
      <c r="H313" s="24"/>
      <c r="I313" s="25">
        <v>26.2</v>
      </c>
      <c r="J313" s="26">
        <v>813.28</v>
      </c>
      <c r="K313" s="26">
        <v>199.99</v>
      </c>
      <c r="L313" s="26">
        <f>J313+ROUND(K313, 2)</f>
        <v>1013.27</v>
      </c>
      <c r="M313" s="26">
        <v>21307.94</v>
      </c>
      <c r="N313" s="26">
        <v>5239.74</v>
      </c>
      <c r="O313" s="26">
        <f>M313+N313</f>
        <v>26547.68</v>
      </c>
      <c r="P313" s="26">
        <v>1488.39</v>
      </c>
      <c r="Q313" s="26">
        <v>299.99</v>
      </c>
      <c r="R313" s="26">
        <f>P313+ROUND(Q313, 2)</f>
        <v>1788.38</v>
      </c>
      <c r="S313" s="26">
        <v>38995.82</v>
      </c>
      <c r="T313" s="26">
        <v>7859.74</v>
      </c>
      <c r="U313" s="26">
        <f>S313+T313</f>
        <v>46855.56</v>
      </c>
      <c r="V313" s="9">
        <f>ROUND(P313 / 1.2, 2)</f>
        <v>1240.33</v>
      </c>
      <c r="W313" s="9">
        <f>ROUND(Q313 / 1.2, 2)</f>
        <v>249.99</v>
      </c>
      <c r="X313" s="9">
        <f>ROUND(R313 / 1.2, 2)</f>
        <v>1490.32</v>
      </c>
      <c r="Y313" s="9">
        <f t="shared" si="83"/>
        <v>32496.52</v>
      </c>
      <c r="Z313" s="9">
        <f>ROUND(T313 / 1.2, 2)</f>
        <v>6549.78</v>
      </c>
      <c r="AA313" s="9">
        <f>Y313+Z313</f>
        <v>39046.300000000003</v>
      </c>
      <c r="AD313" s="5">
        <v>378365819</v>
      </c>
      <c r="AE313" s="5">
        <v>29373766</v>
      </c>
      <c r="AG313" s="5" t="s">
        <v>976</v>
      </c>
      <c r="AH313" s="5" t="s">
        <v>977</v>
      </c>
      <c r="AI313" s="5" t="s">
        <v>593</v>
      </c>
      <c r="AK313" s="19">
        <f t="shared" si="84"/>
        <v>17687.88</v>
      </c>
      <c r="AL313" s="19">
        <f>T313-N313</f>
        <v>2620</v>
      </c>
      <c r="AM313" s="19">
        <f>U313-O313</f>
        <v>20307.879999999997</v>
      </c>
      <c r="AN313" s="22">
        <f t="shared" si="85"/>
        <v>0.83010746228870558</v>
      </c>
      <c r="AO313" s="22">
        <f>IFERROR(AL313/N313,0)</f>
        <v>0.50002481039135527</v>
      </c>
      <c r="AP313" s="22">
        <f>IFERROR(AM313/O313,0)</f>
        <v>0.76495874592431423</v>
      </c>
    </row>
    <row r="314" spans="1:42" ht="126" x14ac:dyDescent="0.3">
      <c r="A314" s="13" t="s">
        <v>1095</v>
      </c>
      <c r="B314" s="13"/>
      <c r="C314" s="41" t="s">
        <v>984</v>
      </c>
      <c r="D314" s="24"/>
      <c r="E314" s="24" t="s">
        <v>1090</v>
      </c>
      <c r="F314" s="35" t="s">
        <v>114</v>
      </c>
      <c r="G314" s="36">
        <v>1.1000000000000001</v>
      </c>
      <c r="H314" s="24"/>
      <c r="I314" s="37">
        <v>28.82</v>
      </c>
      <c r="J314" s="38">
        <v>0</v>
      </c>
      <c r="K314" s="14"/>
      <c r="L314" s="14"/>
      <c r="M314" s="38">
        <f>ROUND(ROUND(J314, 2)*I314, 2)</f>
        <v>0</v>
      </c>
      <c r="N314" s="14"/>
      <c r="O314" s="14"/>
      <c r="P314" s="38">
        <v>1027.26</v>
      </c>
      <c r="Q314" s="14"/>
      <c r="R314" s="14"/>
      <c r="S314" s="38">
        <f>ROUND(ROUND(P314, 2)*I314, 2)</f>
        <v>29605.63</v>
      </c>
      <c r="T314" s="14"/>
      <c r="U314" s="39"/>
      <c r="V314" s="9">
        <f>ROUND(ROUND(P314, 2)/1.2, 2)</f>
        <v>856.05</v>
      </c>
      <c r="Y314" s="9">
        <f t="shared" si="83"/>
        <v>24671.360000000001</v>
      </c>
      <c r="AD314" s="5" t="s">
        <v>1096</v>
      </c>
      <c r="AE314" s="5" t="s">
        <v>1097</v>
      </c>
      <c r="AF314" s="5" t="s">
        <v>987</v>
      </c>
      <c r="AK314" s="32">
        <f t="shared" si="84"/>
        <v>29605.63</v>
      </c>
      <c r="AL314" s="32"/>
      <c r="AM314" s="32"/>
      <c r="AN314" s="34">
        <f t="shared" si="85"/>
        <v>0</v>
      </c>
      <c r="AO314" s="32"/>
      <c r="AP314" s="32"/>
    </row>
    <row r="315" spans="1:42" ht="72" x14ac:dyDescent="0.3">
      <c r="A315" s="13" t="s">
        <v>1098</v>
      </c>
      <c r="B315" s="13"/>
      <c r="C315" s="41" t="s">
        <v>979</v>
      </c>
      <c r="D315" s="24"/>
      <c r="E315" s="24" t="s">
        <v>1081</v>
      </c>
      <c r="F315" s="35" t="s">
        <v>139</v>
      </c>
      <c r="G315" s="71">
        <v>8</v>
      </c>
      <c r="H315" s="24"/>
      <c r="I315" s="36">
        <v>209.6</v>
      </c>
      <c r="J315" s="38">
        <v>101.66</v>
      </c>
      <c r="K315" s="14"/>
      <c r="L315" s="14"/>
      <c r="M315" s="38">
        <f>ROUND(ROUND(J315, 2)*I315, 2)</f>
        <v>21307.94</v>
      </c>
      <c r="N315" s="14"/>
      <c r="O315" s="14"/>
      <c r="P315" s="38">
        <v>44.8</v>
      </c>
      <c r="Q315" s="14"/>
      <c r="R315" s="14"/>
      <c r="S315" s="38">
        <f>ROUND(ROUND(P315, 2)*I315, 2)</f>
        <v>9390.08</v>
      </c>
      <c r="T315" s="14"/>
      <c r="U315" s="39"/>
      <c r="V315" s="9">
        <f>ROUND(ROUND(P315, 2)/1.2, 2)</f>
        <v>37.33</v>
      </c>
      <c r="Y315" s="9">
        <f t="shared" si="83"/>
        <v>7825.07</v>
      </c>
      <c r="AD315" s="5" t="s">
        <v>1099</v>
      </c>
      <c r="AE315" s="5" t="s">
        <v>1100</v>
      </c>
      <c r="AF315" s="5" t="s">
        <v>982</v>
      </c>
      <c r="AK315" s="32">
        <f t="shared" si="84"/>
        <v>-11917.859999999999</v>
      </c>
      <c r="AL315" s="32"/>
      <c r="AM315" s="32"/>
      <c r="AN315" s="34">
        <f t="shared" si="85"/>
        <v>-0.55931544766880326</v>
      </c>
      <c r="AO315" s="32"/>
      <c r="AP315" s="32"/>
    </row>
    <row r="316" spans="1:42" ht="108" x14ac:dyDescent="0.3">
      <c r="A316" s="13" t="s">
        <v>1101</v>
      </c>
      <c r="B316" s="13" t="s">
        <v>974</v>
      </c>
      <c r="C316" s="23" t="s">
        <v>975</v>
      </c>
      <c r="D316" s="24"/>
      <c r="E316" s="24" t="s">
        <v>1102</v>
      </c>
      <c r="F316" s="24" t="s">
        <v>114</v>
      </c>
      <c r="G316" s="25">
        <v>1</v>
      </c>
      <c r="H316" s="24"/>
      <c r="I316" s="25">
        <v>59.7</v>
      </c>
      <c r="J316" s="26">
        <v>489.16</v>
      </c>
      <c r="K316" s="26">
        <v>199.99</v>
      </c>
      <c r="L316" s="26">
        <f>J316+ROUND(K316, 2)</f>
        <v>689.15000000000009</v>
      </c>
      <c r="M316" s="26">
        <v>29202.85</v>
      </c>
      <c r="N316" s="26">
        <v>11939.4</v>
      </c>
      <c r="O316" s="26">
        <f>M316+N316</f>
        <v>41142.25</v>
      </c>
      <c r="P316" s="26">
        <v>506.2</v>
      </c>
      <c r="Q316" s="26">
        <v>299.99</v>
      </c>
      <c r="R316" s="26">
        <f>P316+ROUND(Q316, 2)</f>
        <v>806.19</v>
      </c>
      <c r="S316" s="26">
        <v>30220.14</v>
      </c>
      <c r="T316" s="26">
        <v>17909.400000000001</v>
      </c>
      <c r="U316" s="26">
        <f>S316+T316</f>
        <v>48129.54</v>
      </c>
      <c r="V316" s="9">
        <f>ROUND(P316 / 1.2, 2)</f>
        <v>421.83</v>
      </c>
      <c r="W316" s="9">
        <f>ROUND(Q316 / 1.2, 2)</f>
        <v>249.99</v>
      </c>
      <c r="X316" s="9">
        <f>ROUND(R316 / 1.2, 2)</f>
        <v>671.83</v>
      </c>
      <c r="Y316" s="9">
        <f t="shared" si="83"/>
        <v>25183.45</v>
      </c>
      <c r="Z316" s="9">
        <f>ROUND(T316 / 1.2, 2)</f>
        <v>14924.5</v>
      </c>
      <c r="AA316" s="9">
        <f>Y316+Z316</f>
        <v>40107.949999999997</v>
      </c>
      <c r="AD316" s="5">
        <v>378365820</v>
      </c>
      <c r="AE316" s="5">
        <v>29373759</v>
      </c>
      <c r="AG316" s="5" t="s">
        <v>976</v>
      </c>
      <c r="AH316" s="5" t="s">
        <v>977</v>
      </c>
      <c r="AI316" s="5" t="s">
        <v>593</v>
      </c>
      <c r="AK316" s="19">
        <f t="shared" si="84"/>
        <v>1017.2900000000009</v>
      </c>
      <c r="AL316" s="19">
        <f>T316-N316</f>
        <v>5970.0000000000018</v>
      </c>
      <c r="AM316" s="19">
        <f>U316-O316</f>
        <v>6987.2900000000009</v>
      </c>
      <c r="AN316" s="22">
        <f t="shared" si="85"/>
        <v>3.4835298609553554E-2</v>
      </c>
      <c r="AO316" s="22">
        <f>IFERROR(AL316/N316,0)</f>
        <v>0.5000251268907987</v>
      </c>
      <c r="AP316" s="22">
        <f>IFERROR(AM316/O316,0)</f>
        <v>0.16983247148612438</v>
      </c>
    </row>
    <row r="317" spans="1:42" ht="72" x14ac:dyDescent="0.3">
      <c r="A317" s="13" t="s">
        <v>1103</v>
      </c>
      <c r="B317" s="13"/>
      <c r="C317" s="41" t="s">
        <v>979</v>
      </c>
      <c r="D317" s="24"/>
      <c r="E317" s="24" t="s">
        <v>1069</v>
      </c>
      <c r="F317" s="35" t="s">
        <v>139</v>
      </c>
      <c r="G317" s="71">
        <v>0.09</v>
      </c>
      <c r="H317" s="24"/>
      <c r="I317" s="36">
        <v>5.3730000000000002</v>
      </c>
      <c r="J317" s="38">
        <v>101.66</v>
      </c>
      <c r="K317" s="14"/>
      <c r="L317" s="14"/>
      <c r="M317" s="38">
        <f>ROUND(ROUND(J317, 2)*I317, 2)</f>
        <v>546.22</v>
      </c>
      <c r="N317" s="14"/>
      <c r="O317" s="14"/>
      <c r="P317" s="38">
        <v>291</v>
      </c>
      <c r="Q317" s="14"/>
      <c r="R317" s="14"/>
      <c r="S317" s="38">
        <f>ROUND(ROUND(P317, 2)*I317, 2)</f>
        <v>1563.54</v>
      </c>
      <c r="T317" s="14"/>
      <c r="U317" s="39"/>
      <c r="V317" s="9">
        <f>ROUND(ROUND(P317, 2)/1.2, 2)</f>
        <v>242.5</v>
      </c>
      <c r="Y317" s="9">
        <f t="shared" si="83"/>
        <v>1302.95</v>
      </c>
      <c r="AD317" s="5" t="s">
        <v>1104</v>
      </c>
      <c r="AE317" s="5" t="s">
        <v>1105</v>
      </c>
      <c r="AF317" s="5" t="s">
        <v>982</v>
      </c>
      <c r="AK317" s="32">
        <f t="shared" si="84"/>
        <v>1017.3199999999999</v>
      </c>
      <c r="AL317" s="32"/>
      <c r="AM317" s="32"/>
      <c r="AN317" s="34">
        <f t="shared" si="85"/>
        <v>1.8624729962286257</v>
      </c>
      <c r="AO317" s="32"/>
      <c r="AP317" s="32"/>
    </row>
    <row r="318" spans="1:42" ht="36" x14ac:dyDescent="0.3">
      <c r="A318" s="13" t="s">
        <v>1106</v>
      </c>
      <c r="B318" s="13"/>
      <c r="C318" s="27" t="s">
        <v>1107</v>
      </c>
      <c r="D318" s="24"/>
      <c r="E318" s="24"/>
      <c r="F318" s="35" t="s">
        <v>114</v>
      </c>
      <c r="G318" s="36">
        <v>1.1000000000000001</v>
      </c>
      <c r="H318" s="24"/>
      <c r="I318" s="37">
        <v>65.67</v>
      </c>
      <c r="J318" s="38">
        <v>436.37</v>
      </c>
      <c r="K318" s="14"/>
      <c r="L318" s="14"/>
      <c r="M318" s="38">
        <f>ROUND(ROUND(J318, 2)*I318, 2)</f>
        <v>28656.42</v>
      </c>
      <c r="N318" s="14"/>
      <c r="O318" s="14"/>
      <c r="P318" s="38">
        <v>436.37</v>
      </c>
      <c r="Q318" s="14"/>
      <c r="R318" s="14"/>
      <c r="S318" s="38">
        <f>ROUND(ROUND(P318, 2)*I318, 2)</f>
        <v>28656.42</v>
      </c>
      <c r="T318" s="14"/>
      <c r="U318" s="39"/>
      <c r="V318" s="9">
        <f>ROUND(ROUND(P318, 2)/1.2, 2)</f>
        <v>363.64</v>
      </c>
      <c r="Y318" s="9">
        <f t="shared" si="83"/>
        <v>23880.35</v>
      </c>
      <c r="AD318" s="5" t="s">
        <v>1108</v>
      </c>
      <c r="AE318" s="5" t="s">
        <v>1109</v>
      </c>
      <c r="AF318" s="5" t="s">
        <v>1110</v>
      </c>
      <c r="AK318" s="32">
        <f t="shared" si="84"/>
        <v>0</v>
      </c>
      <c r="AL318" s="32"/>
      <c r="AM318" s="32"/>
      <c r="AN318" s="34">
        <f t="shared" si="85"/>
        <v>0</v>
      </c>
      <c r="AO318" s="32"/>
      <c r="AP318" s="32"/>
    </row>
    <row r="319" spans="1:42" ht="162" x14ac:dyDescent="0.3">
      <c r="A319" s="13" t="s">
        <v>1111</v>
      </c>
      <c r="B319" s="13" t="s">
        <v>974</v>
      </c>
      <c r="C319" s="23" t="s">
        <v>975</v>
      </c>
      <c r="D319" s="24"/>
      <c r="E319" s="24" t="s">
        <v>1112</v>
      </c>
      <c r="F319" s="24" t="s">
        <v>114</v>
      </c>
      <c r="G319" s="25">
        <v>1</v>
      </c>
      <c r="H319" s="24"/>
      <c r="I319" s="25">
        <v>8.1</v>
      </c>
      <c r="J319" s="26">
        <v>489.16</v>
      </c>
      <c r="K319" s="26">
        <v>199.99</v>
      </c>
      <c r="L319" s="26">
        <f>J319+ROUND(K319, 2)</f>
        <v>689.15000000000009</v>
      </c>
      <c r="M319" s="26">
        <v>3962.2</v>
      </c>
      <c r="N319" s="26">
        <v>1619.92</v>
      </c>
      <c r="O319" s="26">
        <f>M319+N319</f>
        <v>5582.12</v>
      </c>
      <c r="P319" s="26">
        <v>506.2</v>
      </c>
      <c r="Q319" s="26">
        <v>299.99</v>
      </c>
      <c r="R319" s="26">
        <f>P319+ROUND(Q319, 2)</f>
        <v>806.19</v>
      </c>
      <c r="S319" s="26">
        <v>4100.22</v>
      </c>
      <c r="T319" s="26">
        <v>2429.92</v>
      </c>
      <c r="U319" s="26">
        <f>S319+T319</f>
        <v>6530.14</v>
      </c>
      <c r="V319" s="9">
        <f>ROUND(P319 / 1.2, 2)</f>
        <v>421.83</v>
      </c>
      <c r="W319" s="9">
        <f>ROUND(Q319 / 1.2, 2)</f>
        <v>249.99</v>
      </c>
      <c r="X319" s="9">
        <f>ROUND(R319 / 1.2, 2)</f>
        <v>671.83</v>
      </c>
      <c r="Y319" s="9">
        <f t="shared" si="83"/>
        <v>3416.85</v>
      </c>
      <c r="Z319" s="9">
        <f>ROUND(T319 / 1.2, 2)</f>
        <v>2024.93</v>
      </c>
      <c r="AA319" s="9">
        <f>Y319+Z319</f>
        <v>5441.78</v>
      </c>
      <c r="AD319" s="5">
        <v>378365821</v>
      </c>
      <c r="AE319" s="5">
        <v>29373761</v>
      </c>
      <c r="AG319" s="5" t="s">
        <v>976</v>
      </c>
      <c r="AH319" s="5" t="s">
        <v>977</v>
      </c>
      <c r="AI319" s="5" t="s">
        <v>593</v>
      </c>
      <c r="AK319" s="19">
        <f t="shared" si="84"/>
        <v>138.02000000000044</v>
      </c>
      <c r="AL319" s="19">
        <f>T319-N319</f>
        <v>810</v>
      </c>
      <c r="AM319" s="19">
        <f>U319-O319</f>
        <v>948.02000000000044</v>
      </c>
      <c r="AN319" s="22">
        <f t="shared" si="85"/>
        <v>3.4834183029630116E-2</v>
      </c>
      <c r="AO319" s="22">
        <f>IFERROR(AL319/N319,0)</f>
        <v>0.50002469257741122</v>
      </c>
      <c r="AP319" s="22">
        <f>IFERROR(AM319/O319,0)</f>
        <v>0.16983153353922892</v>
      </c>
    </row>
    <row r="320" spans="1:42" ht="36" x14ac:dyDescent="0.3">
      <c r="A320" s="13" t="s">
        <v>1113</v>
      </c>
      <c r="B320" s="13"/>
      <c r="C320" s="27" t="s">
        <v>1107</v>
      </c>
      <c r="D320" s="24"/>
      <c r="E320" s="24"/>
      <c r="F320" s="35" t="s">
        <v>114</v>
      </c>
      <c r="G320" s="36">
        <v>1.1000000000000001</v>
      </c>
      <c r="H320" s="24"/>
      <c r="I320" s="37">
        <v>8.91</v>
      </c>
      <c r="J320" s="38">
        <v>436.37</v>
      </c>
      <c r="K320" s="14"/>
      <c r="L320" s="14"/>
      <c r="M320" s="38">
        <f>ROUND(ROUND(J320, 2)*I320, 2)</f>
        <v>3888.06</v>
      </c>
      <c r="N320" s="14"/>
      <c r="O320" s="14"/>
      <c r="P320" s="38">
        <v>436.37</v>
      </c>
      <c r="Q320" s="14"/>
      <c r="R320" s="14"/>
      <c r="S320" s="38">
        <f>ROUND(ROUND(P320, 2)*I320, 2)</f>
        <v>3888.06</v>
      </c>
      <c r="T320" s="14"/>
      <c r="U320" s="39"/>
      <c r="V320" s="9">
        <f>ROUND(ROUND(P320, 2)/1.2, 2)</f>
        <v>363.64</v>
      </c>
      <c r="Y320" s="9">
        <f t="shared" si="83"/>
        <v>3240.05</v>
      </c>
      <c r="AD320" s="5" t="s">
        <v>1114</v>
      </c>
      <c r="AE320" s="5" t="s">
        <v>1115</v>
      </c>
      <c r="AF320" s="5" t="s">
        <v>1110</v>
      </c>
      <c r="AK320" s="32">
        <f t="shared" si="84"/>
        <v>0</v>
      </c>
      <c r="AL320" s="32"/>
      <c r="AM320" s="32"/>
      <c r="AN320" s="34">
        <f t="shared" si="85"/>
        <v>0</v>
      </c>
      <c r="AO320" s="32"/>
      <c r="AP320" s="32"/>
    </row>
    <row r="321" spans="1:42" ht="72" x14ac:dyDescent="0.3">
      <c r="A321" s="13" t="s">
        <v>1116</v>
      </c>
      <c r="B321" s="13"/>
      <c r="C321" s="41" t="s">
        <v>979</v>
      </c>
      <c r="D321" s="24"/>
      <c r="E321" s="24" t="s">
        <v>1069</v>
      </c>
      <c r="F321" s="35" t="s">
        <v>139</v>
      </c>
      <c r="G321" s="71">
        <v>0.09</v>
      </c>
      <c r="H321" s="24"/>
      <c r="I321" s="36">
        <v>0.72899999999999998</v>
      </c>
      <c r="J321" s="38">
        <v>101.66</v>
      </c>
      <c r="K321" s="14"/>
      <c r="L321" s="14"/>
      <c r="M321" s="38">
        <f>ROUND(ROUND(J321, 2)*I321, 2)</f>
        <v>74.11</v>
      </c>
      <c r="N321" s="14"/>
      <c r="O321" s="14"/>
      <c r="P321" s="38">
        <v>291</v>
      </c>
      <c r="Q321" s="14"/>
      <c r="R321" s="14"/>
      <c r="S321" s="38">
        <f>ROUND(ROUND(P321, 2)*I321, 2)</f>
        <v>212.14</v>
      </c>
      <c r="T321" s="14"/>
      <c r="U321" s="39"/>
      <c r="V321" s="9">
        <f>ROUND(ROUND(P321, 2)/1.2, 2)</f>
        <v>242.5</v>
      </c>
      <c r="Y321" s="9">
        <f t="shared" si="83"/>
        <v>176.78</v>
      </c>
      <c r="AD321" s="5" t="s">
        <v>1117</v>
      </c>
      <c r="AE321" s="5" t="s">
        <v>1118</v>
      </c>
      <c r="AF321" s="5" t="s">
        <v>982</v>
      </c>
      <c r="AK321" s="32">
        <f t="shared" si="84"/>
        <v>138.02999999999997</v>
      </c>
      <c r="AL321" s="32"/>
      <c r="AM321" s="32"/>
      <c r="AN321" s="34">
        <f t="shared" si="85"/>
        <v>1.8625016866819588</v>
      </c>
      <c r="AO321" s="32"/>
      <c r="AP321" s="32"/>
    </row>
    <row r="322" spans="1:42" ht="126" x14ac:dyDescent="0.3">
      <c r="A322" s="13" t="s">
        <v>1119</v>
      </c>
      <c r="B322" s="13" t="s">
        <v>974</v>
      </c>
      <c r="C322" s="23" t="s">
        <v>975</v>
      </c>
      <c r="D322" s="24"/>
      <c r="E322" s="24" t="s">
        <v>1120</v>
      </c>
      <c r="F322" s="24" t="s">
        <v>114</v>
      </c>
      <c r="G322" s="25">
        <v>1</v>
      </c>
      <c r="H322" s="24"/>
      <c r="I322" s="25">
        <v>416.23500000000001</v>
      </c>
      <c r="J322" s="26">
        <v>489.16</v>
      </c>
      <c r="K322" s="26">
        <v>199.99</v>
      </c>
      <c r="L322" s="26">
        <f>J322+ROUND(K322, 2)</f>
        <v>689.15000000000009</v>
      </c>
      <c r="M322" s="26">
        <v>203605.51</v>
      </c>
      <c r="N322" s="26">
        <v>83242.84</v>
      </c>
      <c r="O322" s="26">
        <f>M322+N322</f>
        <v>286848.34999999998</v>
      </c>
      <c r="P322" s="26">
        <v>506.2</v>
      </c>
      <c r="Q322" s="26">
        <v>299.99</v>
      </c>
      <c r="R322" s="26">
        <f>P322+ROUND(Q322, 2)</f>
        <v>806.19</v>
      </c>
      <c r="S322" s="26">
        <v>210698.16</v>
      </c>
      <c r="T322" s="26">
        <v>124866.34</v>
      </c>
      <c r="U322" s="26">
        <f>S322+T322</f>
        <v>335564.5</v>
      </c>
      <c r="V322" s="9">
        <f>ROUND(P322 / 1.2, 2)</f>
        <v>421.83</v>
      </c>
      <c r="W322" s="9">
        <f>ROUND(Q322 / 1.2, 2)</f>
        <v>249.99</v>
      </c>
      <c r="X322" s="9">
        <f>ROUND(R322 / 1.2, 2)</f>
        <v>671.83</v>
      </c>
      <c r="Y322" s="9">
        <f t="shared" si="83"/>
        <v>175581.8</v>
      </c>
      <c r="Z322" s="9">
        <f>ROUND(T322 / 1.2, 2)</f>
        <v>104055.28</v>
      </c>
      <c r="AA322" s="9">
        <f>Y322+Z322</f>
        <v>279637.07999999996</v>
      </c>
      <c r="AD322" s="5">
        <v>378365822</v>
      </c>
      <c r="AE322" s="5">
        <v>29373763</v>
      </c>
      <c r="AG322" s="5" t="s">
        <v>976</v>
      </c>
      <c r="AH322" s="5" t="s">
        <v>977</v>
      </c>
      <c r="AI322" s="5" t="s">
        <v>593</v>
      </c>
      <c r="AK322" s="19">
        <f t="shared" si="84"/>
        <v>7092.6499999999942</v>
      </c>
      <c r="AL322" s="19">
        <f>T322-N322</f>
        <v>41623.5</v>
      </c>
      <c r="AM322" s="19">
        <f>U322-O322</f>
        <v>48716.150000000023</v>
      </c>
      <c r="AN322" s="22">
        <f t="shared" si="85"/>
        <v>3.4835255686351485E-2</v>
      </c>
      <c r="AO322" s="22">
        <f>IFERROR(AL322/N322,0)</f>
        <v>0.50002498713402865</v>
      </c>
      <c r="AP322" s="22">
        <f>IFERROR(AM322/O322,0)</f>
        <v>0.16983242190516357</v>
      </c>
    </row>
    <row r="323" spans="1:42" ht="72" x14ac:dyDescent="0.3">
      <c r="A323" s="13" t="s">
        <v>1121</v>
      </c>
      <c r="B323" s="13"/>
      <c r="C323" s="41" t="s">
        <v>979</v>
      </c>
      <c r="D323" s="24"/>
      <c r="E323" s="24" t="s">
        <v>1069</v>
      </c>
      <c r="F323" s="35" t="s">
        <v>139</v>
      </c>
      <c r="G323" s="71">
        <v>0.09</v>
      </c>
      <c r="H323" s="24"/>
      <c r="I323" s="36">
        <v>37.460999999999999</v>
      </c>
      <c r="J323" s="38">
        <v>101.66</v>
      </c>
      <c r="K323" s="14"/>
      <c r="L323" s="14"/>
      <c r="M323" s="38">
        <f>ROUND(ROUND(J323, 2)*I323, 2)</f>
        <v>3808.29</v>
      </c>
      <c r="N323" s="14"/>
      <c r="O323" s="14"/>
      <c r="P323" s="38">
        <v>291</v>
      </c>
      <c r="Q323" s="14"/>
      <c r="R323" s="14"/>
      <c r="S323" s="38">
        <f>ROUND(ROUND(P323, 2)*I323, 2)</f>
        <v>10901.15</v>
      </c>
      <c r="T323" s="14"/>
      <c r="U323" s="39"/>
      <c r="V323" s="9">
        <f>ROUND(ROUND(P323, 2)/1.2, 2)</f>
        <v>242.5</v>
      </c>
      <c r="Y323" s="9">
        <f t="shared" si="83"/>
        <v>9084.2900000000009</v>
      </c>
      <c r="AD323" s="5" t="s">
        <v>1122</v>
      </c>
      <c r="AE323" s="5" t="s">
        <v>1123</v>
      </c>
      <c r="AF323" s="5" t="s">
        <v>982</v>
      </c>
      <c r="AK323" s="32">
        <f t="shared" si="84"/>
        <v>7092.86</v>
      </c>
      <c r="AL323" s="32"/>
      <c r="AM323" s="32"/>
      <c r="AN323" s="34">
        <f t="shared" si="85"/>
        <v>1.8624789603732907</v>
      </c>
      <c r="AO323" s="32"/>
      <c r="AP323" s="32"/>
    </row>
    <row r="324" spans="1:42" ht="36" x14ac:dyDescent="0.3">
      <c r="A324" s="13" t="s">
        <v>1124</v>
      </c>
      <c r="B324" s="13"/>
      <c r="C324" s="27" t="s">
        <v>1107</v>
      </c>
      <c r="D324" s="24"/>
      <c r="E324" s="24"/>
      <c r="F324" s="35" t="s">
        <v>114</v>
      </c>
      <c r="G324" s="36">
        <v>1.1000000000000001</v>
      </c>
      <c r="H324" s="24"/>
      <c r="I324" s="37">
        <v>457.85899999999998</v>
      </c>
      <c r="J324" s="38">
        <v>436.37</v>
      </c>
      <c r="K324" s="14"/>
      <c r="L324" s="14"/>
      <c r="M324" s="38">
        <f>ROUND(ROUND(J324, 2)*I324, 2)</f>
        <v>199795.93</v>
      </c>
      <c r="N324" s="14"/>
      <c r="O324" s="14"/>
      <c r="P324" s="38">
        <v>436.37</v>
      </c>
      <c r="Q324" s="14"/>
      <c r="R324" s="14"/>
      <c r="S324" s="38">
        <f>ROUND(ROUND(P324, 2)*I324, 2)</f>
        <v>199795.93</v>
      </c>
      <c r="T324" s="14"/>
      <c r="U324" s="39"/>
      <c r="V324" s="9">
        <f>ROUND(ROUND(P324, 2)/1.2, 2)</f>
        <v>363.64</v>
      </c>
      <c r="Y324" s="9">
        <f t="shared" si="83"/>
        <v>166496.60999999999</v>
      </c>
      <c r="AD324" s="5" t="s">
        <v>1125</v>
      </c>
      <c r="AE324" s="5" t="s">
        <v>1126</v>
      </c>
      <c r="AF324" s="5" t="s">
        <v>1110</v>
      </c>
      <c r="AK324" s="32">
        <f t="shared" si="84"/>
        <v>0</v>
      </c>
      <c r="AL324" s="32"/>
      <c r="AM324" s="32"/>
      <c r="AN324" s="34">
        <f t="shared" si="85"/>
        <v>0</v>
      </c>
      <c r="AO324" s="32"/>
      <c r="AP324" s="32"/>
    </row>
    <row r="325" spans="1:42" ht="36" x14ac:dyDescent="0.3">
      <c r="A325" s="12" t="s">
        <v>1127</v>
      </c>
      <c r="B325" s="12" t="s">
        <v>1128</v>
      </c>
      <c r="C325" s="16" t="s">
        <v>1129</v>
      </c>
      <c r="D325" s="17"/>
      <c r="E325" s="17"/>
      <c r="F325" s="17" t="s">
        <v>67</v>
      </c>
      <c r="G325" s="18">
        <v>1</v>
      </c>
      <c r="H325" s="17"/>
      <c r="I325" s="18">
        <v>0</v>
      </c>
      <c r="J325" s="19">
        <v>0</v>
      </c>
      <c r="K325" s="20">
        <v>661</v>
      </c>
      <c r="L325" s="19">
        <f>J325+ROUND(K325, 2)</f>
        <v>661</v>
      </c>
      <c r="M325" s="19">
        <v>0</v>
      </c>
      <c r="N325" s="19">
        <v>0</v>
      </c>
      <c r="O325" s="19">
        <f>M325+N325</f>
        <v>0</v>
      </c>
      <c r="P325" s="19">
        <v>2510.19</v>
      </c>
      <c r="Q325" s="21">
        <v>661</v>
      </c>
      <c r="R325" s="19">
        <f>P325+ROUND(Q325, 2)</f>
        <v>3171.19</v>
      </c>
      <c r="S325" s="19">
        <v>0</v>
      </c>
      <c r="T325" s="19">
        <v>0</v>
      </c>
      <c r="U325" s="19">
        <f>S325+T325</f>
        <v>0</v>
      </c>
      <c r="V325" s="9">
        <f>ROUND(P325 / 1.2, 2)</f>
        <v>2091.83</v>
      </c>
      <c r="W325" s="9">
        <f>ROUND(Q325 / 1.2, 2)</f>
        <v>550.83000000000004</v>
      </c>
      <c r="X325" s="9">
        <f>ROUND(R325 / 1.2, 2)</f>
        <v>2642.66</v>
      </c>
      <c r="Y325" s="9">
        <f t="shared" si="83"/>
        <v>0</v>
      </c>
      <c r="Z325" s="9">
        <f>ROUND(T325 / 1.2, 2)</f>
        <v>0</v>
      </c>
      <c r="AA325" s="9">
        <f>Y325+Z325</f>
        <v>0</v>
      </c>
      <c r="AD325" s="5">
        <v>378365707</v>
      </c>
      <c r="AE325" s="5">
        <v>27245602</v>
      </c>
      <c r="AG325" s="5" t="s">
        <v>1130</v>
      </c>
      <c r="AH325" s="5" t="s">
        <v>1131</v>
      </c>
      <c r="AI325" s="5" t="s">
        <v>593</v>
      </c>
      <c r="AK325" s="19">
        <f t="shared" si="84"/>
        <v>0</v>
      </c>
      <c r="AL325" s="19">
        <f>T325-N325</f>
        <v>0</v>
      </c>
      <c r="AM325" s="19">
        <f>U325-O325</f>
        <v>0</v>
      </c>
      <c r="AN325" s="22">
        <f t="shared" si="85"/>
        <v>0</v>
      </c>
      <c r="AO325" s="22">
        <f>IFERROR(AL325/N325,0)</f>
        <v>0</v>
      </c>
      <c r="AP325" s="22">
        <f>IFERROR(AM325/O325,0)</f>
        <v>0</v>
      </c>
    </row>
    <row r="326" spans="1:42" ht="90" x14ac:dyDescent="0.3">
      <c r="A326" s="12" t="s">
        <v>1132</v>
      </c>
      <c r="B326" s="12"/>
      <c r="C326" s="40" t="s">
        <v>1133</v>
      </c>
      <c r="D326" s="17"/>
      <c r="E326" s="17"/>
      <c r="F326" s="28" t="s">
        <v>139</v>
      </c>
      <c r="G326" s="29">
        <v>1</v>
      </c>
      <c r="H326" s="17"/>
      <c r="I326" s="30">
        <v>0</v>
      </c>
      <c r="J326" s="31">
        <v>0</v>
      </c>
      <c r="M326" s="32">
        <f>ROUND(ROUND(J326, 2)*I326, 2)</f>
        <v>0</v>
      </c>
      <c r="P326" s="33">
        <v>3880</v>
      </c>
      <c r="S326" s="32">
        <f>ROUND(ROUND(P326, 2)*I326, 2)</f>
        <v>0</v>
      </c>
      <c r="V326" s="9">
        <f>ROUND(ROUND(P326, 2)/1.2, 2)</f>
        <v>3233.33</v>
      </c>
      <c r="Y326" s="9">
        <f t="shared" si="83"/>
        <v>0</v>
      </c>
      <c r="AD326" s="5" t="s">
        <v>1134</v>
      </c>
      <c r="AE326" s="5" t="s">
        <v>1135</v>
      </c>
      <c r="AF326" s="5" t="s">
        <v>1136</v>
      </c>
      <c r="AK326" s="32">
        <f t="shared" si="84"/>
        <v>0</v>
      </c>
      <c r="AL326" s="32"/>
      <c r="AM326" s="32"/>
      <c r="AN326" s="34">
        <f t="shared" si="85"/>
        <v>0</v>
      </c>
      <c r="AO326" s="32"/>
      <c r="AP326" s="32"/>
    </row>
    <row r="327" spans="1:42" ht="36" x14ac:dyDescent="0.3">
      <c r="A327" s="12" t="s">
        <v>1137</v>
      </c>
      <c r="B327" s="12"/>
      <c r="C327" s="40" t="s">
        <v>1138</v>
      </c>
      <c r="D327" s="17"/>
      <c r="E327" s="17"/>
      <c r="F327" s="28" t="s">
        <v>67</v>
      </c>
      <c r="G327" s="29">
        <v>1.03</v>
      </c>
      <c r="H327" s="17"/>
      <c r="I327" s="30">
        <v>0</v>
      </c>
      <c r="J327" s="31">
        <v>0</v>
      </c>
      <c r="M327" s="32">
        <f>ROUND(ROUND(J327, 2)*I327, 2)</f>
        <v>0</v>
      </c>
      <c r="P327" s="33">
        <v>2000</v>
      </c>
      <c r="S327" s="32">
        <f>ROUND(ROUND(P327, 2)*I327, 2)</f>
        <v>0</v>
      </c>
      <c r="V327" s="9">
        <f>ROUND(ROUND(P327, 2)/1.2, 2)</f>
        <v>1666.67</v>
      </c>
      <c r="Y327" s="9">
        <f t="shared" si="83"/>
        <v>0</v>
      </c>
      <c r="AD327" s="5" t="s">
        <v>1139</v>
      </c>
      <c r="AE327" s="5" t="s">
        <v>1140</v>
      </c>
      <c r="AF327" s="5" t="s">
        <v>1141</v>
      </c>
      <c r="AK327" s="32">
        <f t="shared" si="84"/>
        <v>0</v>
      </c>
      <c r="AL327" s="32"/>
      <c r="AM327" s="32"/>
      <c r="AN327" s="34">
        <f t="shared" si="85"/>
        <v>0</v>
      </c>
      <c r="AO327" s="32"/>
      <c r="AP327" s="32"/>
    </row>
    <row r="328" spans="1:42" ht="36" x14ac:dyDescent="0.3">
      <c r="A328" s="12" t="s">
        <v>1142</v>
      </c>
      <c r="B328" s="12" t="s">
        <v>1128</v>
      </c>
      <c r="C328" s="16" t="s">
        <v>1129</v>
      </c>
      <c r="D328" s="17"/>
      <c r="E328" s="17"/>
      <c r="F328" s="17" t="s">
        <v>67</v>
      </c>
      <c r="G328" s="18">
        <v>1</v>
      </c>
      <c r="H328" s="17"/>
      <c r="I328" s="18">
        <v>0</v>
      </c>
      <c r="J328" s="19">
        <v>0</v>
      </c>
      <c r="K328" s="20">
        <v>661</v>
      </c>
      <c r="L328" s="19">
        <f>J328+ROUND(K328, 2)</f>
        <v>661</v>
      </c>
      <c r="M328" s="19">
        <v>0</v>
      </c>
      <c r="N328" s="19">
        <v>0</v>
      </c>
      <c r="O328" s="19">
        <f>M328+N328</f>
        <v>0</v>
      </c>
      <c r="P328" s="19">
        <v>2509.98</v>
      </c>
      <c r="Q328" s="21">
        <v>661</v>
      </c>
      <c r="R328" s="19">
        <f>P328+ROUND(Q328, 2)</f>
        <v>3170.98</v>
      </c>
      <c r="S328" s="19">
        <v>0</v>
      </c>
      <c r="T328" s="19">
        <v>0</v>
      </c>
      <c r="U328" s="19">
        <f>S328+T328</f>
        <v>0</v>
      </c>
      <c r="V328" s="9">
        <f>ROUND(P328 / 1.2, 2)</f>
        <v>2091.65</v>
      </c>
      <c r="W328" s="9">
        <f>ROUND(Q328 / 1.2, 2)</f>
        <v>550.83000000000004</v>
      </c>
      <c r="X328" s="9">
        <f>ROUND(R328 / 1.2, 2)</f>
        <v>2642.48</v>
      </c>
      <c r="Y328" s="9">
        <f t="shared" si="83"/>
        <v>0</v>
      </c>
      <c r="Z328" s="9">
        <f>ROUND(T328 / 1.2, 2)</f>
        <v>0</v>
      </c>
      <c r="AA328" s="9">
        <f>Y328+Z328</f>
        <v>0</v>
      </c>
      <c r="AD328" s="5">
        <v>378365823</v>
      </c>
      <c r="AE328" s="5">
        <v>27245603</v>
      </c>
      <c r="AG328" s="5" t="s">
        <v>1130</v>
      </c>
      <c r="AH328" s="5" t="s">
        <v>1131</v>
      </c>
      <c r="AI328" s="5" t="s">
        <v>593</v>
      </c>
      <c r="AK328" s="19">
        <f t="shared" si="84"/>
        <v>0</v>
      </c>
      <c r="AL328" s="19">
        <f>T328-N328</f>
        <v>0</v>
      </c>
      <c r="AM328" s="19">
        <f>U328-O328</f>
        <v>0</v>
      </c>
      <c r="AN328" s="22">
        <f t="shared" si="85"/>
        <v>0</v>
      </c>
      <c r="AO328" s="22">
        <f>IFERROR(AL328/N328,0)</f>
        <v>0</v>
      </c>
      <c r="AP328" s="22">
        <f>IFERROR(AM328/O328,0)</f>
        <v>0</v>
      </c>
    </row>
    <row r="329" spans="1:42" ht="36" x14ac:dyDescent="0.3">
      <c r="A329" s="12" t="s">
        <v>1143</v>
      </c>
      <c r="B329" s="12"/>
      <c r="C329" s="40" t="s">
        <v>1138</v>
      </c>
      <c r="D329" s="17"/>
      <c r="E329" s="17"/>
      <c r="F329" s="28" t="s">
        <v>67</v>
      </c>
      <c r="G329" s="29">
        <v>1.03</v>
      </c>
      <c r="H329" s="17"/>
      <c r="I329" s="30">
        <v>0</v>
      </c>
      <c r="J329" s="31">
        <v>0</v>
      </c>
      <c r="M329" s="32">
        <f>ROUND(ROUND(J329, 2)*I329, 2)</f>
        <v>0</v>
      </c>
      <c r="P329" s="33">
        <v>2000</v>
      </c>
      <c r="S329" s="32">
        <f>ROUND(ROUND(P329, 2)*I329, 2)</f>
        <v>0</v>
      </c>
      <c r="V329" s="9">
        <f>ROUND(ROUND(P329, 2)/1.2, 2)</f>
        <v>1666.67</v>
      </c>
      <c r="Y329" s="9">
        <f t="shared" si="83"/>
        <v>0</v>
      </c>
      <c r="AD329" s="5" t="s">
        <v>1144</v>
      </c>
      <c r="AE329" s="5" t="s">
        <v>1145</v>
      </c>
      <c r="AF329" s="5" t="s">
        <v>1141</v>
      </c>
      <c r="AK329" s="32">
        <f t="shared" si="84"/>
        <v>0</v>
      </c>
      <c r="AL329" s="32"/>
      <c r="AM329" s="32"/>
      <c r="AN329" s="34">
        <f t="shared" si="85"/>
        <v>0</v>
      </c>
      <c r="AO329" s="32"/>
      <c r="AP329" s="32"/>
    </row>
    <row r="330" spans="1:42" ht="90" x14ac:dyDescent="0.3">
      <c r="A330" s="12" t="s">
        <v>1146</v>
      </c>
      <c r="B330" s="12"/>
      <c r="C330" s="40" t="s">
        <v>1133</v>
      </c>
      <c r="D330" s="17"/>
      <c r="E330" s="17"/>
      <c r="F330" s="28" t="s">
        <v>139</v>
      </c>
      <c r="G330" s="29">
        <v>1</v>
      </c>
      <c r="H330" s="17"/>
      <c r="I330" s="30">
        <v>0</v>
      </c>
      <c r="J330" s="31">
        <v>0</v>
      </c>
      <c r="M330" s="32">
        <f>ROUND(ROUND(J330, 2)*I330, 2)</f>
        <v>0</v>
      </c>
      <c r="P330" s="33">
        <v>3880</v>
      </c>
      <c r="S330" s="32">
        <f>ROUND(ROUND(P330, 2)*I330, 2)</f>
        <v>0</v>
      </c>
      <c r="V330" s="9">
        <f>ROUND(ROUND(P330, 2)/1.2, 2)</f>
        <v>3233.33</v>
      </c>
      <c r="Y330" s="9">
        <f t="shared" si="83"/>
        <v>0</v>
      </c>
      <c r="AD330" s="5" t="s">
        <v>1147</v>
      </c>
      <c r="AE330" s="5" t="s">
        <v>1148</v>
      </c>
      <c r="AF330" s="5" t="s">
        <v>1136</v>
      </c>
      <c r="AK330" s="32">
        <f t="shared" si="84"/>
        <v>0</v>
      </c>
      <c r="AL330" s="32"/>
      <c r="AM330" s="32"/>
      <c r="AN330" s="34">
        <f t="shared" si="85"/>
        <v>0</v>
      </c>
      <c r="AO330" s="32"/>
      <c r="AP330" s="32"/>
    </row>
    <row r="331" spans="1:42" ht="90" x14ac:dyDescent="0.3">
      <c r="A331" s="42" t="s">
        <v>1149</v>
      </c>
      <c r="B331" s="42" t="s">
        <v>1128</v>
      </c>
      <c r="C331" s="43" t="s">
        <v>1129</v>
      </c>
      <c r="D331" s="44"/>
      <c r="E331" s="44" t="s">
        <v>1150</v>
      </c>
      <c r="F331" s="44" t="s">
        <v>67</v>
      </c>
      <c r="G331" s="45">
        <v>1</v>
      </c>
      <c r="H331" s="44"/>
      <c r="I331" s="46">
        <v>0</v>
      </c>
      <c r="J331" s="47">
        <v>0</v>
      </c>
      <c r="K331" s="47">
        <v>661</v>
      </c>
      <c r="L331" s="47">
        <f>J331+ROUND(K331, 2)</f>
        <v>661</v>
      </c>
      <c r="M331" s="47">
        <v>0</v>
      </c>
      <c r="N331" s="47">
        <v>0</v>
      </c>
      <c r="O331" s="47">
        <f>M331+N331</f>
        <v>0</v>
      </c>
      <c r="P331" s="47">
        <v>4146.0600000000004</v>
      </c>
      <c r="Q331" s="47">
        <v>991.5</v>
      </c>
      <c r="R331" s="47">
        <f>P331+ROUND(Q331, 2)</f>
        <v>5137.5600000000004</v>
      </c>
      <c r="S331" s="47">
        <v>0</v>
      </c>
      <c r="T331" s="47">
        <v>0</v>
      </c>
      <c r="U331" s="47">
        <f>S331+T331</f>
        <v>0</v>
      </c>
      <c r="V331" s="9">
        <f>ROUND(P331 / 1.2, 2)</f>
        <v>3455.05</v>
      </c>
      <c r="W331" s="9">
        <f>ROUND(Q331 / 1.2, 2)</f>
        <v>826.25</v>
      </c>
      <c r="X331" s="9">
        <f>ROUND(R331 / 1.2, 2)</f>
        <v>4281.3</v>
      </c>
      <c r="Y331" s="9">
        <f t="shared" si="83"/>
        <v>0</v>
      </c>
      <c r="Z331" s="9">
        <f>ROUND(T331 / 1.2, 2)</f>
        <v>0</v>
      </c>
      <c r="AA331" s="9">
        <f>Y331+Z331</f>
        <v>0</v>
      </c>
      <c r="AD331" s="5">
        <v>378365824</v>
      </c>
      <c r="AE331" s="5">
        <v>27245796</v>
      </c>
      <c r="AG331" s="5" t="s">
        <v>1130</v>
      </c>
      <c r="AH331" s="5" t="s">
        <v>1131</v>
      </c>
      <c r="AI331" s="5" t="s">
        <v>593</v>
      </c>
      <c r="AK331" s="19">
        <f t="shared" si="84"/>
        <v>0</v>
      </c>
      <c r="AL331" s="19">
        <f>T331-N331</f>
        <v>0</v>
      </c>
      <c r="AM331" s="19">
        <f>U331-O331</f>
        <v>0</v>
      </c>
      <c r="AN331" s="22">
        <f t="shared" si="85"/>
        <v>0</v>
      </c>
      <c r="AO331" s="22">
        <f>IFERROR(AL331/N331,0)</f>
        <v>0</v>
      </c>
      <c r="AP331" s="22">
        <f>IFERROR(AM331/O331,0)</f>
        <v>0</v>
      </c>
    </row>
    <row r="332" spans="1:42" ht="90" x14ac:dyDescent="0.3">
      <c r="A332" s="48" t="s">
        <v>1151</v>
      </c>
      <c r="B332" s="48" t="s">
        <v>1128</v>
      </c>
      <c r="C332" s="49" t="s">
        <v>1129</v>
      </c>
      <c r="D332" s="50"/>
      <c r="E332" s="50" t="s">
        <v>1150</v>
      </c>
      <c r="F332" s="50" t="s">
        <v>67</v>
      </c>
      <c r="G332" s="51">
        <v>1</v>
      </c>
      <c r="H332" s="50"/>
      <c r="I332" s="51">
        <v>245.2</v>
      </c>
      <c r="J332" s="52">
        <v>0</v>
      </c>
      <c r="K332" s="52">
        <v>661</v>
      </c>
      <c r="L332" s="52">
        <v>661</v>
      </c>
      <c r="M332" s="52">
        <v>0</v>
      </c>
      <c r="N332" s="52">
        <v>162077.20000000001</v>
      </c>
      <c r="O332" s="52"/>
      <c r="P332" s="52">
        <v>4146.0600000000004</v>
      </c>
      <c r="Q332" s="52">
        <v>991.5</v>
      </c>
      <c r="R332" s="52">
        <v>991.5</v>
      </c>
      <c r="S332" s="52">
        <v>1016613.91</v>
      </c>
      <c r="T332" s="52">
        <v>243115.8</v>
      </c>
      <c r="U332" s="52"/>
      <c r="V332" s="9"/>
      <c r="W332" s="9">
        <f>ROUND(Q332 / 1.2, 2)</f>
        <v>826.25</v>
      </c>
      <c r="X332" s="9">
        <f>ROUND(R332 / 1.2, 2)</f>
        <v>826.25</v>
      </c>
      <c r="Y332" s="9"/>
      <c r="Z332" s="9">
        <f>ROUND(T332 / 1.2, 2)</f>
        <v>202596.5</v>
      </c>
      <c r="AA332" s="9"/>
      <c r="AD332" s="5">
        <v>315889930</v>
      </c>
      <c r="AE332" s="5">
        <v>27245796</v>
      </c>
      <c r="AG332" s="5" t="s">
        <v>1130</v>
      </c>
      <c r="AH332" s="5" t="s">
        <v>1131</v>
      </c>
      <c r="AI332" s="5"/>
      <c r="AK332" s="19">
        <f>S331-M331</f>
        <v>0</v>
      </c>
      <c r="AL332" s="19">
        <f>T331-N331</f>
        <v>0</v>
      </c>
      <c r="AM332" s="19">
        <f>U331-O331</f>
        <v>0</v>
      </c>
      <c r="AN332" s="22">
        <f>IFERROR(AK332/M331,0)</f>
        <v>0</v>
      </c>
      <c r="AO332" s="22">
        <f>IFERROR(AL332/N331,0)</f>
        <v>0</v>
      </c>
      <c r="AP332" s="22">
        <f>IFERROR(AM332/O331,0)</f>
        <v>0</v>
      </c>
    </row>
    <row r="333" spans="1:42" ht="90" x14ac:dyDescent="0.3">
      <c r="A333" s="42" t="s">
        <v>1152</v>
      </c>
      <c r="B333" s="42"/>
      <c r="C333" s="53" t="s">
        <v>1133</v>
      </c>
      <c r="D333" s="44"/>
      <c r="E333" s="44" t="s">
        <v>1153</v>
      </c>
      <c r="F333" s="54" t="s">
        <v>139</v>
      </c>
      <c r="G333" s="55">
        <v>1</v>
      </c>
      <c r="H333" s="44"/>
      <c r="I333" s="66">
        <v>0</v>
      </c>
      <c r="J333" s="57">
        <v>0</v>
      </c>
      <c r="K333" s="58"/>
      <c r="L333" s="58"/>
      <c r="M333" s="57">
        <f>ROUND(ROUND(J333, 2)*I333, 2)</f>
        <v>0</v>
      </c>
      <c r="N333" s="58"/>
      <c r="O333" s="58"/>
      <c r="P333" s="57">
        <v>2000</v>
      </c>
      <c r="Q333" s="58"/>
      <c r="R333" s="58"/>
      <c r="S333" s="57">
        <f>ROUND(ROUND(P333, 2)*I333, 2)</f>
        <v>0</v>
      </c>
      <c r="T333" s="58"/>
      <c r="U333" s="59"/>
      <c r="V333" s="9">
        <f>ROUND(ROUND(P333, 2)/1.2, 2)</f>
        <v>1666.67</v>
      </c>
      <c r="Y333" s="9">
        <f>ROUND(S333 / 1.2, 2)</f>
        <v>0</v>
      </c>
      <c r="AD333" s="5" t="s">
        <v>1154</v>
      </c>
      <c r="AE333" s="5" t="s">
        <v>1155</v>
      </c>
      <c r="AF333" s="5" t="s">
        <v>1136</v>
      </c>
      <c r="AK333" s="32">
        <f>S333-M333</f>
        <v>0</v>
      </c>
      <c r="AL333" s="32"/>
      <c r="AM333" s="32"/>
      <c r="AN333" s="34">
        <f>IFERROR(AK333/M333,0)</f>
        <v>0</v>
      </c>
      <c r="AO333" s="32"/>
      <c r="AP333" s="32"/>
    </row>
    <row r="334" spans="1:42" ht="90" x14ac:dyDescent="0.3">
      <c r="A334" s="48" t="s">
        <v>1156</v>
      </c>
      <c r="B334" s="48"/>
      <c r="C334" s="60" t="s">
        <v>1133</v>
      </c>
      <c r="D334" s="50"/>
      <c r="E334" s="50" t="s">
        <v>1153</v>
      </c>
      <c r="F334" s="61" t="s">
        <v>139</v>
      </c>
      <c r="G334" s="62">
        <v>1</v>
      </c>
      <c r="H334" s="50"/>
      <c r="I334" s="67">
        <v>28.45</v>
      </c>
      <c r="J334" s="63">
        <v>0</v>
      </c>
      <c r="K334" s="64"/>
      <c r="L334" s="64"/>
      <c r="M334" s="63">
        <f>ROUND(ROUND(J334, 2)*I334, 2)</f>
        <v>0</v>
      </c>
      <c r="N334" s="64"/>
      <c r="O334" s="64"/>
      <c r="P334" s="63">
        <v>2000</v>
      </c>
      <c r="Q334" s="64"/>
      <c r="R334" s="64"/>
      <c r="S334" s="63">
        <f>ROUND(ROUND(P334, 2)*I334, 2)</f>
        <v>56900</v>
      </c>
      <c r="T334" s="64"/>
      <c r="U334" s="65"/>
      <c r="V334" s="9">
        <f>ROUND(ROUND(P334, 2)/1.2, 2)</f>
        <v>1666.67</v>
      </c>
      <c r="Y334" s="9">
        <f>ROUND(S334 / 1.2, 2)</f>
        <v>47416.67</v>
      </c>
      <c r="AD334" s="5" t="s">
        <v>1157</v>
      </c>
      <c r="AE334" s="5" t="s">
        <v>1155</v>
      </c>
      <c r="AF334" s="5" t="s">
        <v>1136</v>
      </c>
      <c r="AK334" s="32">
        <f>S333-M333</f>
        <v>0</v>
      </c>
      <c r="AL334" s="32"/>
      <c r="AM334" s="32"/>
      <c r="AN334" s="34">
        <f>IFERROR(AK334/M333,0)</f>
        <v>0</v>
      </c>
      <c r="AO334" s="32"/>
      <c r="AP334" s="32"/>
    </row>
    <row r="335" spans="1:42" ht="36" x14ac:dyDescent="0.3">
      <c r="A335" s="42" t="s">
        <v>1158</v>
      </c>
      <c r="B335" s="42"/>
      <c r="C335" s="53" t="s">
        <v>1138</v>
      </c>
      <c r="D335" s="44"/>
      <c r="E335" s="44" t="s">
        <v>1159</v>
      </c>
      <c r="F335" s="54" t="s">
        <v>67</v>
      </c>
      <c r="G335" s="55">
        <v>1.03</v>
      </c>
      <c r="H335" s="44"/>
      <c r="I335" s="66">
        <v>0</v>
      </c>
      <c r="J335" s="57">
        <v>0</v>
      </c>
      <c r="K335" s="58"/>
      <c r="L335" s="58"/>
      <c r="M335" s="57">
        <f>ROUND(ROUND(J335, 2)*I335, 2)</f>
        <v>0</v>
      </c>
      <c r="N335" s="58"/>
      <c r="O335" s="58"/>
      <c r="P335" s="57">
        <v>3800</v>
      </c>
      <c r="Q335" s="58"/>
      <c r="R335" s="58"/>
      <c r="S335" s="57">
        <f>ROUND(ROUND(P335, 2)*I335, 2)</f>
        <v>0</v>
      </c>
      <c r="T335" s="58"/>
      <c r="U335" s="59"/>
      <c r="V335" s="9">
        <f>ROUND(ROUND(P335, 2)/1.2, 2)</f>
        <v>3166.67</v>
      </c>
      <c r="Y335" s="9">
        <f>ROUND(S335 / 1.2, 2)</f>
        <v>0</v>
      </c>
      <c r="AD335" s="5" t="s">
        <v>1160</v>
      </c>
      <c r="AE335" s="5" t="s">
        <v>1161</v>
      </c>
      <c r="AF335" s="5" t="s">
        <v>1141</v>
      </c>
      <c r="AK335" s="32">
        <f>S335-M335</f>
        <v>0</v>
      </c>
      <c r="AL335" s="32"/>
      <c r="AM335" s="32"/>
      <c r="AN335" s="34">
        <f>IFERROR(AK335/M335,0)</f>
        <v>0</v>
      </c>
      <c r="AO335" s="32"/>
      <c r="AP335" s="32"/>
    </row>
    <row r="336" spans="1:42" ht="36" x14ac:dyDescent="0.3">
      <c r="A336" s="48" t="s">
        <v>1162</v>
      </c>
      <c r="B336" s="48"/>
      <c r="C336" s="60" t="s">
        <v>1138</v>
      </c>
      <c r="D336" s="50"/>
      <c r="E336" s="50" t="s">
        <v>1159</v>
      </c>
      <c r="F336" s="61" t="s">
        <v>67</v>
      </c>
      <c r="G336" s="62">
        <v>1.03</v>
      </c>
      <c r="H336" s="50"/>
      <c r="I336" s="67">
        <v>252.55600000000001</v>
      </c>
      <c r="J336" s="63">
        <v>0</v>
      </c>
      <c r="K336" s="64"/>
      <c r="L336" s="64"/>
      <c r="M336" s="63">
        <f>ROUND(ROUND(J336, 2)*I336, 2)</f>
        <v>0</v>
      </c>
      <c r="N336" s="64"/>
      <c r="O336" s="64"/>
      <c r="P336" s="63">
        <v>3800</v>
      </c>
      <c r="Q336" s="64"/>
      <c r="R336" s="64"/>
      <c r="S336" s="63">
        <f>ROUND(ROUND(P336, 2)*I336, 2)</f>
        <v>959712.8</v>
      </c>
      <c r="T336" s="64"/>
      <c r="U336" s="65"/>
      <c r="V336" s="9">
        <f>ROUND(ROUND(P336, 2)/1.2, 2)</f>
        <v>3166.67</v>
      </c>
      <c r="Y336" s="9">
        <f>ROUND(S336 / 1.2, 2)</f>
        <v>799760.67</v>
      </c>
      <c r="AD336" s="5" t="s">
        <v>1163</v>
      </c>
      <c r="AE336" s="5" t="s">
        <v>1161</v>
      </c>
      <c r="AF336" s="5" t="s">
        <v>1141</v>
      </c>
      <c r="AK336" s="32">
        <f>S335-M335</f>
        <v>0</v>
      </c>
      <c r="AL336" s="32"/>
      <c r="AM336" s="32"/>
      <c r="AN336" s="34">
        <f>IFERROR(AK336/M335,0)</f>
        <v>0</v>
      </c>
      <c r="AO336" s="32"/>
      <c r="AP336" s="32"/>
    </row>
    <row r="337" spans="1:42" ht="90" x14ac:dyDescent="0.3">
      <c r="A337" s="42" t="s">
        <v>1164</v>
      </c>
      <c r="B337" s="42" t="s">
        <v>1128</v>
      </c>
      <c r="C337" s="43" t="s">
        <v>1129</v>
      </c>
      <c r="D337" s="44"/>
      <c r="E337" s="44" t="s">
        <v>1165</v>
      </c>
      <c r="F337" s="44" t="s">
        <v>67</v>
      </c>
      <c r="G337" s="45">
        <v>1</v>
      </c>
      <c r="H337" s="44"/>
      <c r="I337" s="46">
        <v>0</v>
      </c>
      <c r="J337" s="47">
        <v>0</v>
      </c>
      <c r="K337" s="47">
        <v>661</v>
      </c>
      <c r="L337" s="47">
        <f>J337+ROUND(K337, 2)</f>
        <v>661</v>
      </c>
      <c r="M337" s="47">
        <v>0</v>
      </c>
      <c r="N337" s="47">
        <v>0</v>
      </c>
      <c r="O337" s="47">
        <f>M337+N337</f>
        <v>0</v>
      </c>
      <c r="P337" s="47">
        <v>2509.98</v>
      </c>
      <c r="Q337" s="47">
        <v>991.5</v>
      </c>
      <c r="R337" s="47">
        <f>P337+ROUND(Q337, 2)</f>
        <v>3501.48</v>
      </c>
      <c r="S337" s="47">
        <v>0</v>
      </c>
      <c r="T337" s="47">
        <v>0</v>
      </c>
      <c r="U337" s="47">
        <f>S337+T337</f>
        <v>0</v>
      </c>
      <c r="V337" s="9">
        <f>ROUND(P337 / 1.2, 2)</f>
        <v>2091.65</v>
      </c>
      <c r="W337" s="9">
        <f>ROUND(Q337 / 1.2, 2)</f>
        <v>826.25</v>
      </c>
      <c r="X337" s="9">
        <f>ROUND(R337 / 1.2, 2)</f>
        <v>2917.9</v>
      </c>
      <c r="Y337" s="9">
        <f>ROUND(S337 / 1.2, 2)</f>
        <v>0</v>
      </c>
      <c r="Z337" s="9">
        <f>ROUND(T337 / 1.2, 2)</f>
        <v>0</v>
      </c>
      <c r="AA337" s="9">
        <f>Y337+Z337</f>
        <v>0</v>
      </c>
      <c r="AD337" s="5">
        <v>378365825</v>
      </c>
      <c r="AE337" s="5">
        <v>27245798</v>
      </c>
      <c r="AG337" s="5" t="s">
        <v>1130</v>
      </c>
      <c r="AH337" s="5" t="s">
        <v>1131</v>
      </c>
      <c r="AI337" s="5" t="s">
        <v>593</v>
      </c>
      <c r="AK337" s="19">
        <f>S337-M337</f>
        <v>0</v>
      </c>
      <c r="AL337" s="19">
        <f>T337-N337</f>
        <v>0</v>
      </c>
      <c r="AM337" s="19">
        <f>U337-O337</f>
        <v>0</v>
      </c>
      <c r="AN337" s="22">
        <f>IFERROR(AK337/M337,0)</f>
        <v>0</v>
      </c>
      <c r="AO337" s="22">
        <f>IFERROR(AL337/N337,0)</f>
        <v>0</v>
      </c>
      <c r="AP337" s="22">
        <f>IFERROR(AM337/O337,0)</f>
        <v>0</v>
      </c>
    </row>
    <row r="338" spans="1:42" ht="90" x14ac:dyDescent="0.3">
      <c r="A338" s="48" t="s">
        <v>1166</v>
      </c>
      <c r="B338" s="48" t="s">
        <v>1128</v>
      </c>
      <c r="C338" s="49" t="s">
        <v>1129</v>
      </c>
      <c r="D338" s="50"/>
      <c r="E338" s="50" t="s">
        <v>1165</v>
      </c>
      <c r="F338" s="50" t="s">
        <v>67</v>
      </c>
      <c r="G338" s="51">
        <v>1</v>
      </c>
      <c r="H338" s="50"/>
      <c r="I338" s="51">
        <v>45.7</v>
      </c>
      <c r="J338" s="52">
        <v>0</v>
      </c>
      <c r="K338" s="52">
        <v>661</v>
      </c>
      <c r="L338" s="52">
        <v>661</v>
      </c>
      <c r="M338" s="52">
        <v>0</v>
      </c>
      <c r="N338" s="52">
        <v>30207.7</v>
      </c>
      <c r="O338" s="52"/>
      <c r="P338" s="52">
        <v>2509.98</v>
      </c>
      <c r="Q338" s="52">
        <v>991.5</v>
      </c>
      <c r="R338" s="52">
        <v>991.5</v>
      </c>
      <c r="S338" s="52">
        <v>114706.09</v>
      </c>
      <c r="T338" s="52">
        <v>45311.55</v>
      </c>
      <c r="U338" s="52"/>
      <c r="V338" s="9"/>
      <c r="W338" s="9">
        <f>ROUND(Q338 / 1.2, 2)</f>
        <v>826.25</v>
      </c>
      <c r="X338" s="9">
        <f>ROUND(R338 / 1.2, 2)</f>
        <v>826.25</v>
      </c>
      <c r="Y338" s="9"/>
      <c r="Z338" s="9">
        <f>ROUND(T338 / 1.2, 2)</f>
        <v>37759.629999999997</v>
      </c>
      <c r="AA338" s="9"/>
      <c r="AD338" s="5">
        <v>315889931</v>
      </c>
      <c r="AE338" s="5">
        <v>27245798</v>
      </c>
      <c r="AG338" s="5" t="s">
        <v>1130</v>
      </c>
      <c r="AH338" s="5" t="s">
        <v>1131</v>
      </c>
      <c r="AI338" s="5"/>
      <c r="AK338" s="19">
        <f>S337-M337</f>
        <v>0</v>
      </c>
      <c r="AL338" s="19">
        <f>T337-N337</f>
        <v>0</v>
      </c>
      <c r="AM338" s="19">
        <f>U337-O337</f>
        <v>0</v>
      </c>
      <c r="AN338" s="22">
        <f>IFERROR(AK338/M337,0)</f>
        <v>0</v>
      </c>
      <c r="AO338" s="22">
        <f>IFERROR(AL338/N337,0)</f>
        <v>0</v>
      </c>
      <c r="AP338" s="22">
        <f>IFERROR(AM338/O337,0)</f>
        <v>0</v>
      </c>
    </row>
    <row r="339" spans="1:42" ht="36" x14ac:dyDescent="0.3">
      <c r="A339" s="42" t="s">
        <v>1167</v>
      </c>
      <c r="B339" s="42"/>
      <c r="C339" s="53" t="s">
        <v>1138</v>
      </c>
      <c r="D339" s="44"/>
      <c r="E339" s="44"/>
      <c r="F339" s="54" t="s">
        <v>67</v>
      </c>
      <c r="G339" s="55">
        <v>1.03</v>
      </c>
      <c r="H339" s="44"/>
      <c r="I339" s="66">
        <v>0</v>
      </c>
      <c r="J339" s="57">
        <v>0</v>
      </c>
      <c r="K339" s="58"/>
      <c r="L339" s="58"/>
      <c r="M339" s="57">
        <f>ROUND(ROUND(J339, 2)*I339, 2)</f>
        <v>0</v>
      </c>
      <c r="N339" s="58"/>
      <c r="O339" s="58"/>
      <c r="P339" s="57">
        <v>2000</v>
      </c>
      <c r="Q339" s="58"/>
      <c r="R339" s="58"/>
      <c r="S339" s="57">
        <f>ROUND(ROUND(P339, 2)*I339, 2)</f>
        <v>0</v>
      </c>
      <c r="T339" s="58"/>
      <c r="U339" s="59"/>
      <c r="V339" s="9">
        <f>ROUND(ROUND(P339, 2)/1.2, 2)</f>
        <v>1666.67</v>
      </c>
      <c r="Y339" s="9">
        <f t="shared" ref="Y339:Y355" si="86">ROUND(S339 / 1.2, 2)</f>
        <v>0</v>
      </c>
      <c r="AD339" s="5" t="s">
        <v>1168</v>
      </c>
      <c r="AE339" s="5" t="s">
        <v>1169</v>
      </c>
      <c r="AF339" s="5" t="s">
        <v>1141</v>
      </c>
      <c r="AK339" s="32">
        <f>S339-M339</f>
        <v>0</v>
      </c>
      <c r="AL339" s="32"/>
      <c r="AM339" s="32"/>
      <c r="AN339" s="34">
        <f>IFERROR(AK339/M339,0)</f>
        <v>0</v>
      </c>
      <c r="AO339" s="32"/>
      <c r="AP339" s="32"/>
    </row>
    <row r="340" spans="1:42" ht="36" x14ac:dyDescent="0.3">
      <c r="A340" s="48" t="s">
        <v>1170</v>
      </c>
      <c r="B340" s="48"/>
      <c r="C340" s="60" t="s">
        <v>1138</v>
      </c>
      <c r="D340" s="50"/>
      <c r="E340" s="50"/>
      <c r="F340" s="61" t="s">
        <v>67</v>
      </c>
      <c r="G340" s="62">
        <v>1.03</v>
      </c>
      <c r="H340" s="50"/>
      <c r="I340" s="67">
        <v>47.070999999999998</v>
      </c>
      <c r="J340" s="63">
        <v>0</v>
      </c>
      <c r="K340" s="64"/>
      <c r="L340" s="64"/>
      <c r="M340" s="63">
        <f>ROUND(ROUND(J340, 2)*I340, 2)</f>
        <v>0</v>
      </c>
      <c r="N340" s="64"/>
      <c r="O340" s="64"/>
      <c r="P340" s="63">
        <v>2000</v>
      </c>
      <c r="Q340" s="64"/>
      <c r="R340" s="64"/>
      <c r="S340" s="63">
        <f>ROUND(ROUND(P340, 2)*I340, 2)</f>
        <v>94142</v>
      </c>
      <c r="T340" s="64"/>
      <c r="U340" s="65"/>
      <c r="V340" s="9">
        <f>ROUND(ROUND(P340, 2)/1.2, 2)</f>
        <v>1666.67</v>
      </c>
      <c r="Y340" s="9">
        <f t="shared" si="86"/>
        <v>78451.67</v>
      </c>
      <c r="AD340" s="5" t="s">
        <v>1171</v>
      </c>
      <c r="AE340" s="5" t="s">
        <v>1169</v>
      </c>
      <c r="AF340" s="5" t="s">
        <v>1141</v>
      </c>
      <c r="AK340" s="32">
        <f>S339-M339</f>
        <v>0</v>
      </c>
      <c r="AL340" s="32"/>
      <c r="AM340" s="32"/>
      <c r="AN340" s="34">
        <f>IFERROR(AK340/M339,0)</f>
        <v>0</v>
      </c>
      <c r="AO340" s="32"/>
      <c r="AP340" s="32"/>
    </row>
    <row r="341" spans="1:42" ht="90" x14ac:dyDescent="0.3">
      <c r="A341" s="42" t="s">
        <v>1172</v>
      </c>
      <c r="B341" s="42"/>
      <c r="C341" s="53" t="s">
        <v>1133</v>
      </c>
      <c r="D341" s="44"/>
      <c r="E341" s="44"/>
      <c r="F341" s="54" t="s">
        <v>139</v>
      </c>
      <c r="G341" s="55">
        <v>1</v>
      </c>
      <c r="H341" s="44"/>
      <c r="I341" s="66">
        <v>0</v>
      </c>
      <c r="J341" s="57">
        <v>0</v>
      </c>
      <c r="K341" s="58"/>
      <c r="L341" s="58"/>
      <c r="M341" s="57">
        <f>ROUND(ROUND(J341, 2)*I341, 2)</f>
        <v>0</v>
      </c>
      <c r="N341" s="58"/>
      <c r="O341" s="58"/>
      <c r="P341" s="57">
        <v>3880</v>
      </c>
      <c r="Q341" s="58"/>
      <c r="R341" s="58"/>
      <c r="S341" s="57">
        <f>ROUND(ROUND(P341, 2)*I341, 2)</f>
        <v>0</v>
      </c>
      <c r="T341" s="58"/>
      <c r="U341" s="59"/>
      <c r="V341" s="9">
        <f>ROUND(ROUND(P341, 2)/1.2, 2)</f>
        <v>3233.33</v>
      </c>
      <c r="Y341" s="9">
        <f t="shared" si="86"/>
        <v>0</v>
      </c>
      <c r="AD341" s="5" t="s">
        <v>1173</v>
      </c>
      <c r="AE341" s="5" t="s">
        <v>1174</v>
      </c>
      <c r="AF341" s="5" t="s">
        <v>1136</v>
      </c>
      <c r="AK341" s="32">
        <f>S341-M341</f>
        <v>0</v>
      </c>
      <c r="AL341" s="32"/>
      <c r="AM341" s="32"/>
      <c r="AN341" s="34">
        <f>IFERROR(AK341/M341,0)</f>
        <v>0</v>
      </c>
      <c r="AO341" s="32"/>
      <c r="AP341" s="32"/>
    </row>
    <row r="342" spans="1:42" ht="90" x14ac:dyDescent="0.3">
      <c r="A342" s="48" t="s">
        <v>1175</v>
      </c>
      <c r="B342" s="48"/>
      <c r="C342" s="60" t="s">
        <v>1133</v>
      </c>
      <c r="D342" s="50"/>
      <c r="E342" s="50"/>
      <c r="F342" s="61" t="s">
        <v>139</v>
      </c>
      <c r="G342" s="62">
        <v>1</v>
      </c>
      <c r="H342" s="50"/>
      <c r="I342" s="67">
        <v>5.3</v>
      </c>
      <c r="J342" s="63">
        <v>0</v>
      </c>
      <c r="K342" s="64"/>
      <c r="L342" s="64"/>
      <c r="M342" s="63">
        <f>ROUND(ROUND(J342, 2)*I342, 2)</f>
        <v>0</v>
      </c>
      <c r="N342" s="64"/>
      <c r="O342" s="64"/>
      <c r="P342" s="63">
        <v>3880</v>
      </c>
      <c r="Q342" s="64"/>
      <c r="R342" s="64"/>
      <c r="S342" s="63">
        <f>ROUND(ROUND(P342, 2)*I342, 2)</f>
        <v>20564</v>
      </c>
      <c r="T342" s="64"/>
      <c r="U342" s="65"/>
      <c r="V342" s="9">
        <f>ROUND(ROUND(P342, 2)/1.2, 2)</f>
        <v>3233.33</v>
      </c>
      <c r="Y342" s="9">
        <f t="shared" si="86"/>
        <v>17136.669999999998</v>
      </c>
      <c r="AD342" s="5" t="s">
        <v>1176</v>
      </c>
      <c r="AE342" s="5" t="s">
        <v>1174</v>
      </c>
      <c r="AF342" s="5" t="s">
        <v>1136</v>
      </c>
      <c r="AK342" s="32">
        <f>S341-M341</f>
        <v>0</v>
      </c>
      <c r="AL342" s="32"/>
      <c r="AM342" s="32"/>
      <c r="AN342" s="34">
        <f>IFERROR(AK342/M341,0)</f>
        <v>0</v>
      </c>
      <c r="AO342" s="32"/>
      <c r="AP342" s="32"/>
    </row>
    <row r="343" spans="1:42" ht="126" x14ac:dyDescent="0.3">
      <c r="A343" s="13" t="s">
        <v>1177</v>
      </c>
      <c r="B343" s="13" t="s">
        <v>1128</v>
      </c>
      <c r="C343" s="23" t="s">
        <v>1129</v>
      </c>
      <c r="D343" s="24"/>
      <c r="E343" s="24" t="s">
        <v>1178</v>
      </c>
      <c r="F343" s="24" t="s">
        <v>67</v>
      </c>
      <c r="G343" s="25">
        <v>1</v>
      </c>
      <c r="H343" s="24"/>
      <c r="I343" s="25">
        <v>2206.1999999999998</v>
      </c>
      <c r="J343" s="26">
        <v>10.43</v>
      </c>
      <c r="K343" s="26">
        <v>661</v>
      </c>
      <c r="L343" s="26">
        <f>J343+ROUND(K343, 2)</f>
        <v>671.43</v>
      </c>
      <c r="M343" s="26">
        <v>23010.67</v>
      </c>
      <c r="N343" s="26">
        <v>1458298.2</v>
      </c>
      <c r="O343" s="26">
        <f>M343+N343</f>
        <v>1481308.8699999999</v>
      </c>
      <c r="P343" s="26">
        <v>1767.41</v>
      </c>
      <c r="Q343" s="26">
        <v>991.5</v>
      </c>
      <c r="R343" s="26">
        <f>P343+ROUND(Q343, 2)</f>
        <v>2758.91</v>
      </c>
      <c r="S343" s="26">
        <v>3899259.94</v>
      </c>
      <c r="T343" s="26">
        <v>2187447.2999999998</v>
      </c>
      <c r="U343" s="26">
        <f>S343+T343</f>
        <v>6086707.2400000002</v>
      </c>
      <c r="V343" s="9">
        <f>ROUND(P343 / 1.2, 2)</f>
        <v>1472.84</v>
      </c>
      <c r="W343" s="9">
        <f>ROUND(Q343 / 1.2, 2)</f>
        <v>826.25</v>
      </c>
      <c r="X343" s="9">
        <f>ROUND(R343 / 1.2, 2)</f>
        <v>2299.09</v>
      </c>
      <c r="Y343" s="9">
        <f t="shared" si="86"/>
        <v>3249383.28</v>
      </c>
      <c r="Z343" s="9">
        <f>ROUND(T343 / 1.2, 2)</f>
        <v>1822872.75</v>
      </c>
      <c r="AA343" s="9">
        <f>Y343+Z343</f>
        <v>5072256.0299999993</v>
      </c>
      <c r="AD343" s="5">
        <v>378365826</v>
      </c>
      <c r="AE343" s="5">
        <v>29371272</v>
      </c>
      <c r="AG343" s="5" t="s">
        <v>1130</v>
      </c>
      <c r="AH343" s="5" t="s">
        <v>1131</v>
      </c>
      <c r="AI343" s="5" t="s">
        <v>593</v>
      </c>
      <c r="AK343" s="19">
        <f>S343-M343</f>
        <v>3876249.27</v>
      </c>
      <c r="AL343" s="19">
        <f>T343-N343</f>
        <v>729149.09999999986</v>
      </c>
      <c r="AM343" s="19">
        <f>U343-O343</f>
        <v>4605398.37</v>
      </c>
      <c r="AN343" s="22">
        <f>IFERROR(AK343/M343,0)</f>
        <v>168.45442874979304</v>
      </c>
      <c r="AO343" s="22">
        <f>IFERROR(AL343/N343,0)</f>
        <v>0.49999999999999994</v>
      </c>
      <c r="AP343" s="22">
        <f>IFERROR(AM343/O343,0)</f>
        <v>3.1090061386049759</v>
      </c>
    </row>
    <row r="344" spans="1:42" ht="90" x14ac:dyDescent="0.3">
      <c r="A344" s="13" t="s">
        <v>1179</v>
      </c>
      <c r="B344" s="13"/>
      <c r="C344" s="41" t="s">
        <v>1133</v>
      </c>
      <c r="D344" s="24"/>
      <c r="E344" s="24" t="s">
        <v>1180</v>
      </c>
      <c r="F344" s="35" t="s">
        <v>139</v>
      </c>
      <c r="G344" s="36">
        <v>1</v>
      </c>
      <c r="H344" s="24"/>
      <c r="I344" s="37">
        <v>38.604999999999997</v>
      </c>
      <c r="J344" s="38">
        <v>0</v>
      </c>
      <c r="K344" s="14"/>
      <c r="L344" s="14"/>
      <c r="M344" s="38">
        <f>ROUND(ROUND(J344, 2)*I344, 2)</f>
        <v>0</v>
      </c>
      <c r="N344" s="14"/>
      <c r="O344" s="14"/>
      <c r="P344" s="38">
        <v>10205</v>
      </c>
      <c r="Q344" s="14"/>
      <c r="R344" s="14"/>
      <c r="S344" s="38">
        <f>ROUND(ROUND(P344, 2)*I344, 2)</f>
        <v>393964.03</v>
      </c>
      <c r="T344" s="14"/>
      <c r="U344" s="39"/>
      <c r="V344" s="9">
        <f>ROUND(ROUND(P344, 2)/1.2, 2)</f>
        <v>8504.17</v>
      </c>
      <c r="Y344" s="9">
        <f t="shared" si="86"/>
        <v>328303.35999999999</v>
      </c>
      <c r="AD344" s="5" t="s">
        <v>1181</v>
      </c>
      <c r="AE344" s="5" t="s">
        <v>1182</v>
      </c>
      <c r="AF344" s="5" t="s">
        <v>1136</v>
      </c>
      <c r="AK344" s="32">
        <f t="shared" ref="AK344:AK355" si="87">S344-M344</f>
        <v>393964.03</v>
      </c>
      <c r="AL344" s="32"/>
      <c r="AM344" s="32"/>
      <c r="AN344" s="34">
        <f t="shared" ref="AN344:AN355" si="88">IFERROR(AK344/M344,0)</f>
        <v>0</v>
      </c>
      <c r="AO344" s="32"/>
      <c r="AP344" s="32"/>
    </row>
    <row r="345" spans="1:42" ht="72" x14ac:dyDescent="0.3">
      <c r="A345" s="13" t="s">
        <v>1183</v>
      </c>
      <c r="B345" s="13"/>
      <c r="C345" s="41" t="s">
        <v>1138</v>
      </c>
      <c r="D345" s="24"/>
      <c r="E345" s="24" t="s">
        <v>1184</v>
      </c>
      <c r="F345" s="35" t="s">
        <v>67</v>
      </c>
      <c r="G345" s="36">
        <v>1.03</v>
      </c>
      <c r="H345" s="24"/>
      <c r="I345" s="37">
        <v>2321.5169999999998</v>
      </c>
      <c r="J345" s="38">
        <v>0</v>
      </c>
      <c r="K345" s="14"/>
      <c r="L345" s="14"/>
      <c r="M345" s="38">
        <f>ROUND(ROUND(J345, 2)*I345, 2)</f>
        <v>0</v>
      </c>
      <c r="N345" s="14"/>
      <c r="O345" s="14"/>
      <c r="P345" s="38">
        <v>1500</v>
      </c>
      <c r="Q345" s="14"/>
      <c r="R345" s="14"/>
      <c r="S345" s="38">
        <f>ROUND(ROUND(P345, 2)*I345, 2)</f>
        <v>3482275.5</v>
      </c>
      <c r="T345" s="14"/>
      <c r="U345" s="39"/>
      <c r="V345" s="9">
        <f>ROUND(ROUND(P345, 2)/1.2, 2)</f>
        <v>1250</v>
      </c>
      <c r="Y345" s="9">
        <f t="shared" si="86"/>
        <v>2901896.25</v>
      </c>
      <c r="AD345" s="5" t="s">
        <v>1185</v>
      </c>
      <c r="AE345" s="5" t="s">
        <v>1186</v>
      </c>
      <c r="AF345" s="5" t="s">
        <v>1141</v>
      </c>
      <c r="AK345" s="32">
        <f t="shared" si="87"/>
        <v>3482275.5</v>
      </c>
      <c r="AL345" s="32"/>
      <c r="AM345" s="32"/>
      <c r="AN345" s="34">
        <f t="shared" si="88"/>
        <v>0</v>
      </c>
      <c r="AO345" s="32"/>
      <c r="AP345" s="32"/>
    </row>
    <row r="346" spans="1:42" ht="36" x14ac:dyDescent="0.3">
      <c r="A346" s="13" t="s">
        <v>1187</v>
      </c>
      <c r="B346" s="13"/>
      <c r="C346" s="41" t="s">
        <v>965</v>
      </c>
      <c r="D346" s="24"/>
      <c r="E346" s="24"/>
      <c r="F346" s="35" t="s">
        <v>102</v>
      </c>
      <c r="G346" s="36">
        <v>0.15</v>
      </c>
      <c r="H346" s="24"/>
      <c r="I346" s="36">
        <v>330.93</v>
      </c>
      <c r="J346" s="38">
        <v>69.540000000000006</v>
      </c>
      <c r="K346" s="14"/>
      <c r="L346" s="14"/>
      <c r="M346" s="38">
        <f>ROUND(ROUND(J346, 2)*I346, 2)</f>
        <v>23012.87</v>
      </c>
      <c r="N346" s="14"/>
      <c r="O346" s="14"/>
      <c r="P346" s="38">
        <v>69.540000000000006</v>
      </c>
      <c r="Q346" s="14"/>
      <c r="R346" s="14"/>
      <c r="S346" s="38">
        <f>ROUND(ROUND(P346, 2)*I346, 2)</f>
        <v>23012.87</v>
      </c>
      <c r="T346" s="14"/>
      <c r="U346" s="39"/>
      <c r="V346" s="9">
        <f>ROUND(ROUND(P346, 2)/1.2, 2)</f>
        <v>57.95</v>
      </c>
      <c r="Y346" s="9">
        <f t="shared" si="86"/>
        <v>19177.39</v>
      </c>
      <c r="AD346" s="5" t="s">
        <v>1188</v>
      </c>
      <c r="AE346" s="5" t="s">
        <v>1189</v>
      </c>
      <c r="AF346" s="5" t="s">
        <v>968</v>
      </c>
      <c r="AK346" s="32">
        <f t="shared" si="87"/>
        <v>0</v>
      </c>
      <c r="AL346" s="32"/>
      <c r="AM346" s="32"/>
      <c r="AN346" s="34">
        <f t="shared" si="88"/>
        <v>0</v>
      </c>
      <c r="AO346" s="32"/>
      <c r="AP346" s="32"/>
    </row>
    <row r="347" spans="1:42" ht="36" x14ac:dyDescent="0.3">
      <c r="A347" s="13" t="s">
        <v>1190</v>
      </c>
      <c r="B347" s="13" t="s">
        <v>1128</v>
      </c>
      <c r="C347" s="23" t="s">
        <v>1129</v>
      </c>
      <c r="D347" s="24"/>
      <c r="E347" s="24" t="s">
        <v>1191</v>
      </c>
      <c r="F347" s="24" t="s">
        <v>67</v>
      </c>
      <c r="G347" s="25">
        <v>1</v>
      </c>
      <c r="H347" s="24"/>
      <c r="I347" s="25">
        <v>245.2</v>
      </c>
      <c r="J347" s="26">
        <v>10.43</v>
      </c>
      <c r="K347" s="26">
        <v>661</v>
      </c>
      <c r="L347" s="26">
        <f>J347+ROUND(K347, 2)</f>
        <v>671.43</v>
      </c>
      <c r="M347" s="26">
        <v>2557.44</v>
      </c>
      <c r="N347" s="26">
        <v>162077.20000000001</v>
      </c>
      <c r="O347" s="26">
        <f>M347+N347</f>
        <v>164634.64000000001</v>
      </c>
      <c r="P347" s="26">
        <v>1734.02</v>
      </c>
      <c r="Q347" s="26">
        <v>991.5</v>
      </c>
      <c r="R347" s="26">
        <f>P347+ROUND(Q347, 2)</f>
        <v>2725.52</v>
      </c>
      <c r="S347" s="26">
        <v>425181.7</v>
      </c>
      <c r="T347" s="26">
        <v>243115.8</v>
      </c>
      <c r="U347" s="26">
        <f>S347+T347</f>
        <v>668297.5</v>
      </c>
      <c r="V347" s="9">
        <f>ROUND(P347 / 1.2, 2)</f>
        <v>1445.02</v>
      </c>
      <c r="W347" s="9">
        <f>ROUND(Q347 / 1.2, 2)</f>
        <v>826.25</v>
      </c>
      <c r="X347" s="9">
        <f>ROUND(R347 / 1.2, 2)</f>
        <v>2271.27</v>
      </c>
      <c r="Y347" s="9">
        <f t="shared" si="86"/>
        <v>354318.08000000002</v>
      </c>
      <c r="Z347" s="9">
        <f>ROUND(T347 / 1.2, 2)</f>
        <v>202596.5</v>
      </c>
      <c r="AA347" s="9">
        <f>Y347+Z347</f>
        <v>556914.58000000007</v>
      </c>
      <c r="AD347" s="5">
        <v>378365827</v>
      </c>
      <c r="AE347" s="5">
        <v>29386787</v>
      </c>
      <c r="AG347" s="5" t="s">
        <v>1130</v>
      </c>
      <c r="AH347" s="5" t="s">
        <v>1131</v>
      </c>
      <c r="AI347" s="5" t="s">
        <v>593</v>
      </c>
      <c r="AK347" s="19">
        <f t="shared" si="87"/>
        <v>422624.26</v>
      </c>
      <c r="AL347" s="19">
        <f>T347-N347</f>
        <v>81038.599999999977</v>
      </c>
      <c r="AM347" s="19">
        <f>U347-O347</f>
        <v>503662.86</v>
      </c>
      <c r="AN347" s="22">
        <f t="shared" si="88"/>
        <v>165.2528544169169</v>
      </c>
      <c r="AO347" s="22">
        <f>IFERROR(AL347/N347,0)</f>
        <v>0.49999999999999983</v>
      </c>
      <c r="AP347" s="22">
        <f>IFERROR(AM347/O347,0)</f>
        <v>3.0592763467032209</v>
      </c>
    </row>
    <row r="348" spans="1:42" ht="36" x14ac:dyDescent="0.3">
      <c r="A348" s="13" t="s">
        <v>1192</v>
      </c>
      <c r="B348" s="13"/>
      <c r="C348" s="41" t="s">
        <v>965</v>
      </c>
      <c r="D348" s="24"/>
      <c r="E348" s="24"/>
      <c r="F348" s="35" t="s">
        <v>102</v>
      </c>
      <c r="G348" s="36">
        <v>0.15</v>
      </c>
      <c r="H348" s="24"/>
      <c r="I348" s="36">
        <v>36.78</v>
      </c>
      <c r="J348" s="38">
        <v>69.540000000000006</v>
      </c>
      <c r="K348" s="14"/>
      <c r="L348" s="14"/>
      <c r="M348" s="38">
        <f>ROUND(ROUND(J348, 2)*I348, 2)</f>
        <v>2557.6799999999998</v>
      </c>
      <c r="N348" s="14"/>
      <c r="O348" s="14"/>
      <c r="P348" s="38">
        <v>69.540000000000006</v>
      </c>
      <c r="Q348" s="14"/>
      <c r="R348" s="14"/>
      <c r="S348" s="38">
        <f>ROUND(ROUND(P348, 2)*I348, 2)</f>
        <v>2557.6799999999998</v>
      </c>
      <c r="T348" s="14"/>
      <c r="U348" s="39"/>
      <c r="V348" s="9">
        <f>ROUND(ROUND(P348, 2)/1.2, 2)</f>
        <v>57.95</v>
      </c>
      <c r="Y348" s="9">
        <f t="shared" si="86"/>
        <v>2131.4</v>
      </c>
      <c r="AD348" s="5" t="s">
        <v>1193</v>
      </c>
      <c r="AE348" s="5" t="s">
        <v>1194</v>
      </c>
      <c r="AF348" s="5" t="s">
        <v>968</v>
      </c>
      <c r="AK348" s="32">
        <f t="shared" si="87"/>
        <v>0</v>
      </c>
      <c r="AL348" s="32"/>
      <c r="AM348" s="32"/>
      <c r="AN348" s="34">
        <f t="shared" si="88"/>
        <v>0</v>
      </c>
      <c r="AO348" s="32"/>
      <c r="AP348" s="32"/>
    </row>
    <row r="349" spans="1:42" ht="72" x14ac:dyDescent="0.3">
      <c r="A349" s="13" t="s">
        <v>1195</v>
      </c>
      <c r="B349" s="13"/>
      <c r="C349" s="41" t="s">
        <v>1138</v>
      </c>
      <c r="D349" s="24"/>
      <c r="E349" s="24" t="s">
        <v>1184</v>
      </c>
      <c r="F349" s="35" t="s">
        <v>67</v>
      </c>
      <c r="G349" s="36">
        <v>1.03</v>
      </c>
      <c r="H349" s="24"/>
      <c r="I349" s="37">
        <v>252.55600000000001</v>
      </c>
      <c r="J349" s="38">
        <v>0</v>
      </c>
      <c r="K349" s="14"/>
      <c r="L349" s="14"/>
      <c r="M349" s="38">
        <f>ROUND(ROUND(J349, 2)*I349, 2)</f>
        <v>0</v>
      </c>
      <c r="N349" s="14"/>
      <c r="O349" s="14"/>
      <c r="P349" s="38">
        <v>1500</v>
      </c>
      <c r="Q349" s="14"/>
      <c r="R349" s="14"/>
      <c r="S349" s="38">
        <f>ROUND(ROUND(P349, 2)*I349, 2)</f>
        <v>378834</v>
      </c>
      <c r="T349" s="14"/>
      <c r="U349" s="39"/>
      <c r="V349" s="9">
        <f>ROUND(ROUND(P349, 2)/1.2, 2)</f>
        <v>1250</v>
      </c>
      <c r="Y349" s="9">
        <f t="shared" si="86"/>
        <v>315695</v>
      </c>
      <c r="AD349" s="5" t="s">
        <v>1196</v>
      </c>
      <c r="AE349" s="5" t="s">
        <v>1197</v>
      </c>
      <c r="AF349" s="5" t="s">
        <v>1141</v>
      </c>
      <c r="AK349" s="32">
        <f t="shared" si="87"/>
        <v>378834</v>
      </c>
      <c r="AL349" s="32"/>
      <c r="AM349" s="32"/>
      <c r="AN349" s="34">
        <f t="shared" si="88"/>
        <v>0</v>
      </c>
      <c r="AO349" s="32"/>
      <c r="AP349" s="32"/>
    </row>
    <row r="350" spans="1:42" ht="90" x14ac:dyDescent="0.3">
      <c r="A350" s="13" t="s">
        <v>1198</v>
      </c>
      <c r="B350" s="13"/>
      <c r="C350" s="41" t="s">
        <v>1133</v>
      </c>
      <c r="D350" s="24"/>
      <c r="E350" s="24" t="s">
        <v>1180</v>
      </c>
      <c r="F350" s="35" t="s">
        <v>139</v>
      </c>
      <c r="G350" s="36">
        <v>1</v>
      </c>
      <c r="H350" s="24"/>
      <c r="I350" s="37">
        <v>4.2910000000000004</v>
      </c>
      <c r="J350" s="38">
        <v>0</v>
      </c>
      <c r="K350" s="14"/>
      <c r="L350" s="14"/>
      <c r="M350" s="38">
        <f>ROUND(ROUND(J350, 2)*I350, 2)</f>
        <v>0</v>
      </c>
      <c r="N350" s="14"/>
      <c r="O350" s="14"/>
      <c r="P350" s="38">
        <v>10205</v>
      </c>
      <c r="Q350" s="14"/>
      <c r="R350" s="14"/>
      <c r="S350" s="38">
        <f>ROUND(ROUND(P350, 2)*I350, 2)</f>
        <v>43789.66</v>
      </c>
      <c r="T350" s="14"/>
      <c r="U350" s="39"/>
      <c r="V350" s="9">
        <f>ROUND(ROUND(P350, 2)/1.2, 2)</f>
        <v>8504.17</v>
      </c>
      <c r="Y350" s="9">
        <f t="shared" si="86"/>
        <v>36491.379999999997</v>
      </c>
      <c r="AD350" s="5" t="s">
        <v>1199</v>
      </c>
      <c r="AE350" s="5" t="s">
        <v>1200</v>
      </c>
      <c r="AF350" s="5" t="s">
        <v>1136</v>
      </c>
      <c r="AK350" s="32">
        <f t="shared" si="87"/>
        <v>43789.66</v>
      </c>
      <c r="AL350" s="32"/>
      <c r="AM350" s="32"/>
      <c r="AN350" s="34">
        <f t="shared" si="88"/>
        <v>0</v>
      </c>
      <c r="AO350" s="32"/>
      <c r="AP350" s="32"/>
    </row>
    <row r="351" spans="1:42" ht="36" x14ac:dyDescent="0.3">
      <c r="A351" s="12" t="s">
        <v>1201</v>
      </c>
      <c r="B351" s="12" t="s">
        <v>1202</v>
      </c>
      <c r="C351" s="16" t="s">
        <v>1203</v>
      </c>
      <c r="D351" s="17"/>
      <c r="E351" s="17"/>
      <c r="F351" s="17" t="s">
        <v>114</v>
      </c>
      <c r="G351" s="18">
        <v>1</v>
      </c>
      <c r="H351" s="17"/>
      <c r="I351" s="18">
        <v>0</v>
      </c>
      <c r="J351" s="19">
        <v>0</v>
      </c>
      <c r="K351" s="20">
        <v>210</v>
      </c>
      <c r="L351" s="19">
        <f>J351+ROUND(K351, 2)</f>
        <v>210</v>
      </c>
      <c r="M351" s="19">
        <v>0</v>
      </c>
      <c r="N351" s="19">
        <v>0</v>
      </c>
      <c r="O351" s="19">
        <f>M351+N351</f>
        <v>0</v>
      </c>
      <c r="P351" s="19">
        <v>409.64</v>
      </c>
      <c r="Q351" s="21">
        <v>210</v>
      </c>
      <c r="R351" s="19">
        <f>P351+ROUND(Q351, 2)</f>
        <v>619.64</v>
      </c>
      <c r="S351" s="19">
        <v>0</v>
      </c>
      <c r="T351" s="19">
        <v>0</v>
      </c>
      <c r="U351" s="19">
        <f>S351+T351</f>
        <v>0</v>
      </c>
      <c r="V351" s="9">
        <f>ROUND(P351 / 1.2, 2)</f>
        <v>341.37</v>
      </c>
      <c r="W351" s="9">
        <f>ROUND(Q351 / 1.2, 2)</f>
        <v>175</v>
      </c>
      <c r="X351" s="9">
        <f>ROUND(R351 / 1.2, 2)</f>
        <v>516.37</v>
      </c>
      <c r="Y351" s="9">
        <f t="shared" si="86"/>
        <v>0</v>
      </c>
      <c r="Z351" s="9">
        <f>ROUND(T351 / 1.2, 2)</f>
        <v>0</v>
      </c>
      <c r="AA351" s="9">
        <f>Y351+Z351</f>
        <v>0</v>
      </c>
      <c r="AD351" s="5">
        <v>378365709</v>
      </c>
      <c r="AE351" s="5">
        <v>27245607</v>
      </c>
      <c r="AG351" s="5" t="s">
        <v>1204</v>
      </c>
      <c r="AH351" s="5" t="s">
        <v>1205</v>
      </c>
      <c r="AI351" s="5" t="s">
        <v>593</v>
      </c>
      <c r="AK351" s="19">
        <f t="shared" si="87"/>
        <v>0</v>
      </c>
      <c r="AL351" s="19">
        <f>T351-N351</f>
        <v>0</v>
      </c>
      <c r="AM351" s="19">
        <f>U351-O351</f>
        <v>0</v>
      </c>
      <c r="AN351" s="22">
        <f t="shared" si="88"/>
        <v>0</v>
      </c>
      <c r="AO351" s="22">
        <f>IFERROR(AL351/N351,0)</f>
        <v>0</v>
      </c>
      <c r="AP351" s="22">
        <f>IFERROR(AM351/O351,0)</f>
        <v>0</v>
      </c>
    </row>
    <row r="352" spans="1:42" ht="72" x14ac:dyDescent="0.3">
      <c r="A352" s="12" t="s">
        <v>1206</v>
      </c>
      <c r="B352" s="12"/>
      <c r="C352" s="40" t="s">
        <v>1207</v>
      </c>
      <c r="D352" s="17"/>
      <c r="E352" s="17"/>
      <c r="F352" s="28" t="s">
        <v>114</v>
      </c>
      <c r="G352" s="29">
        <v>1.1000000000000001</v>
      </c>
      <c r="H352" s="17"/>
      <c r="I352" s="30">
        <v>0</v>
      </c>
      <c r="J352" s="31">
        <v>0</v>
      </c>
      <c r="M352" s="32">
        <f>ROUND(ROUND(J352, 2)*I352, 2)</f>
        <v>0</v>
      </c>
      <c r="P352" s="33">
        <v>372.4</v>
      </c>
      <c r="S352" s="32">
        <f>ROUND(ROUND(P352, 2)*I352, 2)</f>
        <v>0</v>
      </c>
      <c r="V352" s="9">
        <f>ROUND(ROUND(P352, 2)/1.2, 2)</f>
        <v>310.33</v>
      </c>
      <c r="Y352" s="9">
        <f t="shared" si="86"/>
        <v>0</v>
      </c>
      <c r="AD352" s="5" t="s">
        <v>1208</v>
      </c>
      <c r="AE352" s="5" t="s">
        <v>1209</v>
      </c>
      <c r="AF352" s="5" t="s">
        <v>1210</v>
      </c>
      <c r="AK352" s="32">
        <f t="shared" si="87"/>
        <v>0</v>
      </c>
      <c r="AL352" s="32"/>
      <c r="AM352" s="32"/>
      <c r="AN352" s="34">
        <f t="shared" si="88"/>
        <v>0</v>
      </c>
      <c r="AO352" s="32"/>
      <c r="AP352" s="32"/>
    </row>
    <row r="353" spans="1:42" ht="36" x14ac:dyDescent="0.3">
      <c r="A353" s="12" t="s">
        <v>1211</v>
      </c>
      <c r="B353" s="12" t="s">
        <v>1202</v>
      </c>
      <c r="C353" s="16" t="s">
        <v>1203</v>
      </c>
      <c r="D353" s="17"/>
      <c r="E353" s="17"/>
      <c r="F353" s="17" t="s">
        <v>114</v>
      </c>
      <c r="G353" s="18">
        <v>1</v>
      </c>
      <c r="H353" s="17"/>
      <c r="I353" s="18">
        <v>0</v>
      </c>
      <c r="J353" s="19">
        <v>0</v>
      </c>
      <c r="K353" s="20">
        <v>210</v>
      </c>
      <c r="L353" s="19">
        <f>J353+ROUND(K353, 2)</f>
        <v>210</v>
      </c>
      <c r="M353" s="19">
        <v>0</v>
      </c>
      <c r="N353" s="19">
        <v>0</v>
      </c>
      <c r="O353" s="19">
        <f>M353+N353</f>
        <v>0</v>
      </c>
      <c r="P353" s="19">
        <v>409.64</v>
      </c>
      <c r="Q353" s="21">
        <v>210</v>
      </c>
      <c r="R353" s="19">
        <f>P353+ROUND(Q353, 2)</f>
        <v>619.64</v>
      </c>
      <c r="S353" s="19">
        <v>0</v>
      </c>
      <c r="T353" s="19">
        <v>0</v>
      </c>
      <c r="U353" s="19">
        <f>S353+T353</f>
        <v>0</v>
      </c>
      <c r="V353" s="9">
        <f>ROUND(P353 / 1.2, 2)</f>
        <v>341.37</v>
      </c>
      <c r="W353" s="9">
        <f>ROUND(Q353 / 1.2, 2)</f>
        <v>175</v>
      </c>
      <c r="X353" s="9">
        <f>ROUND(R353 / 1.2, 2)</f>
        <v>516.37</v>
      </c>
      <c r="Y353" s="9">
        <f t="shared" si="86"/>
        <v>0</v>
      </c>
      <c r="Z353" s="9">
        <f>ROUND(T353 / 1.2, 2)</f>
        <v>0</v>
      </c>
      <c r="AA353" s="9">
        <f>Y353+Z353</f>
        <v>0</v>
      </c>
      <c r="AD353" s="5">
        <v>378365828</v>
      </c>
      <c r="AE353" s="5">
        <v>27245608</v>
      </c>
      <c r="AG353" s="5" t="s">
        <v>1204</v>
      </c>
      <c r="AH353" s="5" t="s">
        <v>1205</v>
      </c>
      <c r="AI353" s="5" t="s">
        <v>593</v>
      </c>
      <c r="AK353" s="19">
        <f t="shared" si="87"/>
        <v>0</v>
      </c>
      <c r="AL353" s="19">
        <f>T353-N353</f>
        <v>0</v>
      </c>
      <c r="AM353" s="19">
        <f>U353-O353</f>
        <v>0</v>
      </c>
      <c r="AN353" s="22">
        <f t="shared" si="88"/>
        <v>0</v>
      </c>
      <c r="AO353" s="22">
        <f>IFERROR(AL353/N353,0)</f>
        <v>0</v>
      </c>
      <c r="AP353" s="22">
        <f>IFERROR(AM353/O353,0)</f>
        <v>0</v>
      </c>
    </row>
    <row r="354" spans="1:42" ht="72" x14ac:dyDescent="0.3">
      <c r="A354" s="12" t="s">
        <v>1212</v>
      </c>
      <c r="B354" s="12"/>
      <c r="C354" s="40" t="s">
        <v>1207</v>
      </c>
      <c r="D354" s="17"/>
      <c r="E354" s="17"/>
      <c r="F354" s="28" t="s">
        <v>114</v>
      </c>
      <c r="G354" s="29">
        <v>1.1000000000000001</v>
      </c>
      <c r="H354" s="17"/>
      <c r="I354" s="30">
        <v>0</v>
      </c>
      <c r="J354" s="31">
        <v>0</v>
      </c>
      <c r="M354" s="32">
        <f>ROUND(ROUND(J354, 2)*I354, 2)</f>
        <v>0</v>
      </c>
      <c r="P354" s="33">
        <v>372.4</v>
      </c>
      <c r="S354" s="32">
        <f>ROUND(ROUND(P354, 2)*I354, 2)</f>
        <v>0</v>
      </c>
      <c r="V354" s="9">
        <f>ROUND(ROUND(P354, 2)/1.2, 2)</f>
        <v>310.33</v>
      </c>
      <c r="Y354" s="9">
        <f t="shared" si="86"/>
        <v>0</v>
      </c>
      <c r="AD354" s="5" t="s">
        <v>1213</v>
      </c>
      <c r="AE354" s="5" t="s">
        <v>1214</v>
      </c>
      <c r="AF354" s="5" t="s">
        <v>1210</v>
      </c>
      <c r="AK354" s="32">
        <f t="shared" si="87"/>
        <v>0</v>
      </c>
      <c r="AL354" s="32"/>
      <c r="AM354" s="32"/>
      <c r="AN354" s="34">
        <f t="shared" si="88"/>
        <v>0</v>
      </c>
      <c r="AO354" s="32"/>
      <c r="AP354" s="32"/>
    </row>
    <row r="355" spans="1:42" ht="36" x14ac:dyDescent="0.3">
      <c r="A355" s="42" t="s">
        <v>1215</v>
      </c>
      <c r="B355" s="42" t="s">
        <v>1202</v>
      </c>
      <c r="C355" s="43" t="s">
        <v>1203</v>
      </c>
      <c r="D355" s="44"/>
      <c r="E355" s="44" t="s">
        <v>1216</v>
      </c>
      <c r="F355" s="44" t="s">
        <v>114</v>
      </c>
      <c r="G355" s="45">
        <v>1</v>
      </c>
      <c r="H355" s="44"/>
      <c r="I355" s="46">
        <v>0</v>
      </c>
      <c r="J355" s="47">
        <v>0</v>
      </c>
      <c r="K355" s="47">
        <v>210</v>
      </c>
      <c r="L355" s="47">
        <f>J355+ROUND(K355, 2)</f>
        <v>210</v>
      </c>
      <c r="M355" s="47">
        <v>0</v>
      </c>
      <c r="N355" s="47">
        <v>0</v>
      </c>
      <c r="O355" s="47">
        <f>M355+N355</f>
        <v>0</v>
      </c>
      <c r="P355" s="47">
        <v>409.64</v>
      </c>
      <c r="Q355" s="47">
        <v>315</v>
      </c>
      <c r="R355" s="47">
        <f>P355+ROUND(Q355, 2)</f>
        <v>724.64</v>
      </c>
      <c r="S355" s="47">
        <v>0</v>
      </c>
      <c r="T355" s="47">
        <v>0</v>
      </c>
      <c r="U355" s="47">
        <f>S355+T355</f>
        <v>0</v>
      </c>
      <c r="V355" s="9">
        <f>ROUND(P355 / 1.2, 2)</f>
        <v>341.37</v>
      </c>
      <c r="W355" s="9">
        <f>ROUND(Q355 / 1.2, 2)</f>
        <v>262.5</v>
      </c>
      <c r="X355" s="9">
        <f>ROUND(R355 / 1.2, 2)</f>
        <v>603.87</v>
      </c>
      <c r="Y355" s="9">
        <f t="shared" si="86"/>
        <v>0</v>
      </c>
      <c r="Z355" s="9">
        <f>ROUND(T355 / 1.2, 2)</f>
        <v>0</v>
      </c>
      <c r="AA355" s="9">
        <f>Y355+Z355</f>
        <v>0</v>
      </c>
      <c r="AD355" s="5">
        <v>378365829</v>
      </c>
      <c r="AE355" s="5">
        <v>27245787</v>
      </c>
      <c r="AG355" s="5" t="s">
        <v>1204</v>
      </c>
      <c r="AH355" s="5" t="s">
        <v>1205</v>
      </c>
      <c r="AI355" s="5" t="s">
        <v>593</v>
      </c>
      <c r="AK355" s="19">
        <f t="shared" si="87"/>
        <v>0</v>
      </c>
      <c r="AL355" s="19">
        <f>T355-N355</f>
        <v>0</v>
      </c>
      <c r="AM355" s="19">
        <f>U355-O355</f>
        <v>0</v>
      </c>
      <c r="AN355" s="22">
        <f t="shared" si="88"/>
        <v>0</v>
      </c>
      <c r="AO355" s="22">
        <f>IFERROR(AL355/N355,0)</f>
        <v>0</v>
      </c>
      <c r="AP355" s="22">
        <f>IFERROR(AM355/O355,0)</f>
        <v>0</v>
      </c>
    </row>
    <row r="356" spans="1:42" ht="36" x14ac:dyDescent="0.3">
      <c r="A356" s="48" t="s">
        <v>1217</v>
      </c>
      <c r="B356" s="48" t="s">
        <v>1202</v>
      </c>
      <c r="C356" s="49" t="s">
        <v>1203</v>
      </c>
      <c r="D356" s="50"/>
      <c r="E356" s="50" t="s">
        <v>1216</v>
      </c>
      <c r="F356" s="50" t="s">
        <v>114</v>
      </c>
      <c r="G356" s="51">
        <v>1</v>
      </c>
      <c r="H356" s="50"/>
      <c r="I356" s="51">
        <v>1012.89</v>
      </c>
      <c r="J356" s="52">
        <v>0</v>
      </c>
      <c r="K356" s="52">
        <v>210</v>
      </c>
      <c r="L356" s="52">
        <v>210</v>
      </c>
      <c r="M356" s="52">
        <v>0</v>
      </c>
      <c r="N356" s="52">
        <v>212706.9</v>
      </c>
      <c r="O356" s="52"/>
      <c r="P356" s="52">
        <v>409.64</v>
      </c>
      <c r="Q356" s="52">
        <v>315</v>
      </c>
      <c r="R356" s="52">
        <v>315</v>
      </c>
      <c r="S356" s="52">
        <v>414920.26</v>
      </c>
      <c r="T356" s="52">
        <v>319060.34999999998</v>
      </c>
      <c r="U356" s="52"/>
      <c r="V356" s="9"/>
      <c r="W356" s="9">
        <f>ROUND(Q356 / 1.2, 2)</f>
        <v>262.5</v>
      </c>
      <c r="X356" s="9">
        <f>ROUND(R356 / 1.2, 2)</f>
        <v>262.5</v>
      </c>
      <c r="Y356" s="9"/>
      <c r="Z356" s="9">
        <f>ROUND(T356 / 1.2, 2)</f>
        <v>265883.63</v>
      </c>
      <c r="AA356" s="9"/>
      <c r="AD356" s="5">
        <v>315889935</v>
      </c>
      <c r="AE356" s="5">
        <v>27245787</v>
      </c>
      <c r="AG356" s="5" t="s">
        <v>1204</v>
      </c>
      <c r="AH356" s="5" t="s">
        <v>1205</v>
      </c>
      <c r="AI356" s="5"/>
      <c r="AK356" s="19">
        <f>S355-M355</f>
        <v>0</v>
      </c>
      <c r="AL356" s="19">
        <f>T355-N355</f>
        <v>0</v>
      </c>
      <c r="AM356" s="19">
        <f>U355-O355</f>
        <v>0</v>
      </c>
      <c r="AN356" s="22">
        <f>IFERROR(AK356/M355,0)</f>
        <v>0</v>
      </c>
      <c r="AO356" s="22">
        <f>IFERROR(AL356/N355,0)</f>
        <v>0</v>
      </c>
      <c r="AP356" s="22">
        <f>IFERROR(AM356/O355,0)</f>
        <v>0</v>
      </c>
    </row>
    <row r="357" spans="1:42" ht="72" x14ac:dyDescent="0.3">
      <c r="A357" s="42" t="s">
        <v>1218</v>
      </c>
      <c r="B357" s="42"/>
      <c r="C357" s="53" t="s">
        <v>1207</v>
      </c>
      <c r="D357" s="44"/>
      <c r="E357" s="44" t="s">
        <v>1219</v>
      </c>
      <c r="F357" s="54" t="s">
        <v>114</v>
      </c>
      <c r="G357" s="55">
        <v>1.1000000000000001</v>
      </c>
      <c r="H357" s="44"/>
      <c r="I357" s="66">
        <v>0</v>
      </c>
      <c r="J357" s="57">
        <v>0</v>
      </c>
      <c r="K357" s="58"/>
      <c r="L357" s="58"/>
      <c r="M357" s="57">
        <f>ROUND(ROUND(J357, 2)*I357, 2)</f>
        <v>0</v>
      </c>
      <c r="N357" s="58"/>
      <c r="O357" s="58"/>
      <c r="P357" s="57">
        <v>372.4</v>
      </c>
      <c r="Q357" s="58"/>
      <c r="R357" s="58"/>
      <c r="S357" s="57">
        <f>ROUND(ROUND(P357, 2)*I357, 2)</f>
        <v>0</v>
      </c>
      <c r="T357" s="58"/>
      <c r="U357" s="59"/>
      <c r="V357" s="9">
        <f>ROUND(ROUND(P357, 2)/1.2, 2)</f>
        <v>310.33</v>
      </c>
      <c r="Y357" s="9">
        <f>ROUND(S357 / 1.2, 2)</f>
        <v>0</v>
      </c>
      <c r="AD357" s="5" t="s">
        <v>1220</v>
      </c>
      <c r="AE357" s="5" t="s">
        <v>1221</v>
      </c>
      <c r="AF357" s="5" t="s">
        <v>1210</v>
      </c>
      <c r="AK357" s="32">
        <f>S357-M357</f>
        <v>0</v>
      </c>
      <c r="AL357" s="32"/>
      <c r="AM357" s="32"/>
      <c r="AN357" s="34">
        <f>IFERROR(AK357/M357,0)</f>
        <v>0</v>
      </c>
      <c r="AO357" s="32"/>
      <c r="AP357" s="32"/>
    </row>
    <row r="358" spans="1:42" ht="72" x14ac:dyDescent="0.3">
      <c r="A358" s="48" t="s">
        <v>1222</v>
      </c>
      <c r="B358" s="48"/>
      <c r="C358" s="60" t="s">
        <v>1207</v>
      </c>
      <c r="D358" s="50"/>
      <c r="E358" s="50" t="s">
        <v>1219</v>
      </c>
      <c r="F358" s="61" t="s">
        <v>114</v>
      </c>
      <c r="G358" s="62">
        <v>1.1000000000000001</v>
      </c>
      <c r="H358" s="50"/>
      <c r="I358" s="67">
        <v>1114.1790000000001</v>
      </c>
      <c r="J358" s="63">
        <v>0</v>
      </c>
      <c r="K358" s="64"/>
      <c r="L358" s="64"/>
      <c r="M358" s="63">
        <f>ROUND(ROUND(J358, 2)*I358, 2)</f>
        <v>0</v>
      </c>
      <c r="N358" s="64"/>
      <c r="O358" s="64"/>
      <c r="P358" s="63">
        <v>372.4</v>
      </c>
      <c r="Q358" s="64"/>
      <c r="R358" s="64"/>
      <c r="S358" s="63">
        <f>ROUND(ROUND(P358, 2)*I358, 2)</f>
        <v>414920.26</v>
      </c>
      <c r="T358" s="64"/>
      <c r="U358" s="65"/>
      <c r="V358" s="9">
        <f>ROUND(ROUND(P358, 2)/1.2, 2)</f>
        <v>310.33</v>
      </c>
      <c r="Y358" s="9">
        <f>ROUND(S358 / 1.2, 2)</f>
        <v>345766.88</v>
      </c>
      <c r="AD358" s="5" t="s">
        <v>1223</v>
      </c>
      <c r="AE358" s="5" t="s">
        <v>1221</v>
      </c>
      <c r="AF358" s="5" t="s">
        <v>1210</v>
      </c>
      <c r="AK358" s="32">
        <f>S357-M357</f>
        <v>0</v>
      </c>
      <c r="AL358" s="32"/>
      <c r="AM358" s="32"/>
      <c r="AN358" s="34">
        <f>IFERROR(AK358/M357,0)</f>
        <v>0</v>
      </c>
      <c r="AO358" s="32"/>
      <c r="AP358" s="32"/>
    </row>
    <row r="359" spans="1:42" ht="36" x14ac:dyDescent="0.3">
      <c r="A359" s="42" t="s">
        <v>1224</v>
      </c>
      <c r="B359" s="42" t="s">
        <v>1202</v>
      </c>
      <c r="C359" s="43" t="s">
        <v>1203</v>
      </c>
      <c r="D359" s="44"/>
      <c r="E359" s="44" t="s">
        <v>1225</v>
      </c>
      <c r="F359" s="44" t="s">
        <v>114</v>
      </c>
      <c r="G359" s="45">
        <v>1</v>
      </c>
      <c r="H359" s="44"/>
      <c r="I359" s="46">
        <v>0</v>
      </c>
      <c r="J359" s="47">
        <v>0</v>
      </c>
      <c r="K359" s="47">
        <v>210</v>
      </c>
      <c r="L359" s="47">
        <f>J359+ROUND(K359, 2)</f>
        <v>210</v>
      </c>
      <c r="M359" s="47">
        <v>0</v>
      </c>
      <c r="N359" s="47">
        <v>0</v>
      </c>
      <c r="O359" s="47">
        <f>M359+N359</f>
        <v>0</v>
      </c>
      <c r="P359" s="47">
        <v>409.64</v>
      </c>
      <c r="Q359" s="47">
        <v>315</v>
      </c>
      <c r="R359" s="47">
        <f>P359+ROUND(Q359, 2)</f>
        <v>724.64</v>
      </c>
      <c r="S359" s="47">
        <v>0</v>
      </c>
      <c r="T359" s="47">
        <v>0</v>
      </c>
      <c r="U359" s="47">
        <f>S359+T359</f>
        <v>0</v>
      </c>
      <c r="V359" s="9">
        <f>ROUND(P359 / 1.2, 2)</f>
        <v>341.37</v>
      </c>
      <c r="W359" s="9">
        <f>ROUND(Q359 / 1.2, 2)</f>
        <v>262.5</v>
      </c>
      <c r="X359" s="9">
        <f>ROUND(R359 / 1.2, 2)</f>
        <v>603.87</v>
      </c>
      <c r="Y359" s="9">
        <f>ROUND(S359 / 1.2, 2)</f>
        <v>0</v>
      </c>
      <c r="Z359" s="9">
        <f>ROUND(T359 / 1.2, 2)</f>
        <v>0</v>
      </c>
      <c r="AA359" s="9">
        <f>Y359+Z359</f>
        <v>0</v>
      </c>
      <c r="AD359" s="5">
        <v>378365830</v>
      </c>
      <c r="AE359" s="5">
        <v>27245788</v>
      </c>
      <c r="AG359" s="5" t="s">
        <v>1204</v>
      </c>
      <c r="AH359" s="5" t="s">
        <v>1205</v>
      </c>
      <c r="AI359" s="5" t="s">
        <v>593</v>
      </c>
      <c r="AK359" s="19">
        <f>S359-M359</f>
        <v>0</v>
      </c>
      <c r="AL359" s="19">
        <f>T359-N359</f>
        <v>0</v>
      </c>
      <c r="AM359" s="19">
        <f>U359-O359</f>
        <v>0</v>
      </c>
      <c r="AN359" s="22">
        <f>IFERROR(AK359/M359,0)</f>
        <v>0</v>
      </c>
      <c r="AO359" s="22">
        <f>IFERROR(AL359/N359,0)</f>
        <v>0</v>
      </c>
      <c r="AP359" s="22">
        <f>IFERROR(AM359/O359,0)</f>
        <v>0</v>
      </c>
    </row>
    <row r="360" spans="1:42" ht="36" x14ac:dyDescent="0.3">
      <c r="A360" s="48" t="s">
        <v>1226</v>
      </c>
      <c r="B360" s="48" t="s">
        <v>1202</v>
      </c>
      <c r="C360" s="49" t="s">
        <v>1203</v>
      </c>
      <c r="D360" s="50"/>
      <c r="E360" s="50" t="s">
        <v>1225</v>
      </c>
      <c r="F360" s="50" t="s">
        <v>114</v>
      </c>
      <c r="G360" s="51">
        <v>1</v>
      </c>
      <c r="H360" s="50"/>
      <c r="I360" s="51">
        <v>409.31</v>
      </c>
      <c r="J360" s="52">
        <v>0</v>
      </c>
      <c r="K360" s="52">
        <v>210</v>
      </c>
      <c r="L360" s="52">
        <v>210</v>
      </c>
      <c r="M360" s="52">
        <v>0</v>
      </c>
      <c r="N360" s="52">
        <v>85955.1</v>
      </c>
      <c r="O360" s="52"/>
      <c r="P360" s="52">
        <v>409.64</v>
      </c>
      <c r="Q360" s="52">
        <v>315</v>
      </c>
      <c r="R360" s="52">
        <v>315</v>
      </c>
      <c r="S360" s="52">
        <v>167669.75</v>
      </c>
      <c r="T360" s="52">
        <v>128932.65</v>
      </c>
      <c r="U360" s="52"/>
      <c r="V360" s="9"/>
      <c r="W360" s="9">
        <f>ROUND(Q360 / 1.2, 2)</f>
        <v>262.5</v>
      </c>
      <c r="X360" s="9">
        <f>ROUND(R360 / 1.2, 2)</f>
        <v>262.5</v>
      </c>
      <c r="Y360" s="9"/>
      <c r="Z360" s="9">
        <f>ROUND(T360 / 1.2, 2)</f>
        <v>107443.88</v>
      </c>
      <c r="AA360" s="9"/>
      <c r="AD360" s="5">
        <v>315889936</v>
      </c>
      <c r="AE360" s="5">
        <v>27245788</v>
      </c>
      <c r="AG360" s="5" t="s">
        <v>1204</v>
      </c>
      <c r="AH360" s="5" t="s">
        <v>1205</v>
      </c>
      <c r="AI360" s="5"/>
      <c r="AK360" s="19">
        <f>S359-M359</f>
        <v>0</v>
      </c>
      <c r="AL360" s="19">
        <f>T359-N359</f>
        <v>0</v>
      </c>
      <c r="AM360" s="19">
        <f>U359-O359</f>
        <v>0</v>
      </c>
      <c r="AN360" s="22">
        <f>IFERROR(AK360/M359,0)</f>
        <v>0</v>
      </c>
      <c r="AO360" s="22">
        <f>IFERROR(AL360/N359,0)</f>
        <v>0</v>
      </c>
      <c r="AP360" s="22">
        <f>IFERROR(AM360/O359,0)</f>
        <v>0</v>
      </c>
    </row>
    <row r="361" spans="1:42" ht="72" x14ac:dyDescent="0.3">
      <c r="A361" s="42" t="s">
        <v>1227</v>
      </c>
      <c r="B361" s="42"/>
      <c r="C361" s="53" t="s">
        <v>1207</v>
      </c>
      <c r="D361" s="44"/>
      <c r="E361" s="44" t="s">
        <v>1228</v>
      </c>
      <c r="F361" s="54" t="s">
        <v>114</v>
      </c>
      <c r="G361" s="55">
        <v>1.1000000000000001</v>
      </c>
      <c r="H361" s="44"/>
      <c r="I361" s="66">
        <v>0</v>
      </c>
      <c r="J361" s="57">
        <v>0</v>
      </c>
      <c r="K361" s="58"/>
      <c r="L361" s="58"/>
      <c r="M361" s="57">
        <f>ROUND(ROUND(J361, 2)*I361, 2)</f>
        <v>0</v>
      </c>
      <c r="N361" s="58"/>
      <c r="O361" s="58"/>
      <c r="P361" s="57">
        <v>372.4</v>
      </c>
      <c r="Q361" s="58"/>
      <c r="R361" s="58"/>
      <c r="S361" s="57">
        <f>ROUND(ROUND(P361, 2)*I361, 2)</f>
        <v>0</v>
      </c>
      <c r="T361" s="58"/>
      <c r="U361" s="59"/>
      <c r="V361" s="9">
        <f>ROUND(ROUND(P361, 2)/1.2, 2)</f>
        <v>310.33</v>
      </c>
      <c r="Y361" s="9">
        <f t="shared" ref="Y361:Y392" si="89">ROUND(S361 / 1.2, 2)</f>
        <v>0</v>
      </c>
      <c r="AD361" s="5" t="s">
        <v>1229</v>
      </c>
      <c r="AE361" s="5" t="s">
        <v>1230</v>
      </c>
      <c r="AF361" s="5" t="s">
        <v>1210</v>
      </c>
      <c r="AK361" s="32">
        <f>S361-M361</f>
        <v>0</v>
      </c>
      <c r="AL361" s="32"/>
      <c r="AM361" s="32"/>
      <c r="AN361" s="34">
        <f>IFERROR(AK361/M361,0)</f>
        <v>0</v>
      </c>
      <c r="AO361" s="32"/>
      <c r="AP361" s="32"/>
    </row>
    <row r="362" spans="1:42" ht="72" x14ac:dyDescent="0.3">
      <c r="A362" s="48" t="s">
        <v>1231</v>
      </c>
      <c r="B362" s="48"/>
      <c r="C362" s="60" t="s">
        <v>1207</v>
      </c>
      <c r="D362" s="50"/>
      <c r="E362" s="50" t="s">
        <v>1228</v>
      </c>
      <c r="F362" s="61" t="s">
        <v>114</v>
      </c>
      <c r="G362" s="62">
        <v>1.1000000000000001</v>
      </c>
      <c r="H362" s="50"/>
      <c r="I362" s="67">
        <v>450.24099999999999</v>
      </c>
      <c r="J362" s="63">
        <v>0</v>
      </c>
      <c r="K362" s="64"/>
      <c r="L362" s="64"/>
      <c r="M362" s="63">
        <f>ROUND(ROUND(J362, 2)*I362, 2)</f>
        <v>0</v>
      </c>
      <c r="N362" s="64"/>
      <c r="O362" s="64"/>
      <c r="P362" s="63">
        <v>372.4</v>
      </c>
      <c r="Q362" s="64"/>
      <c r="R362" s="64"/>
      <c r="S362" s="63">
        <f>ROUND(ROUND(P362, 2)*I362, 2)</f>
        <v>167669.75</v>
      </c>
      <c r="T362" s="64"/>
      <c r="U362" s="65"/>
      <c r="V362" s="9">
        <f>ROUND(ROUND(P362, 2)/1.2, 2)</f>
        <v>310.33</v>
      </c>
      <c r="Y362" s="9">
        <f t="shared" si="89"/>
        <v>139724.79</v>
      </c>
      <c r="AD362" s="5" t="s">
        <v>1232</v>
      </c>
      <c r="AE362" s="5" t="s">
        <v>1230</v>
      </c>
      <c r="AF362" s="5" t="s">
        <v>1210</v>
      </c>
      <c r="AK362" s="32">
        <f>S361-M361</f>
        <v>0</v>
      </c>
      <c r="AL362" s="32"/>
      <c r="AM362" s="32"/>
      <c r="AN362" s="34">
        <f>IFERROR(AK362/M361,0)</f>
        <v>0</v>
      </c>
      <c r="AO362" s="32"/>
      <c r="AP362" s="32"/>
    </row>
    <row r="363" spans="1:42" ht="90" x14ac:dyDescent="0.3">
      <c r="A363" s="13" t="s">
        <v>1233</v>
      </c>
      <c r="B363" s="13" t="s">
        <v>1202</v>
      </c>
      <c r="C363" s="23" t="s">
        <v>1203</v>
      </c>
      <c r="D363" s="24"/>
      <c r="E363" s="24" t="s">
        <v>1234</v>
      </c>
      <c r="F363" s="24" t="s">
        <v>114</v>
      </c>
      <c r="G363" s="25">
        <v>1</v>
      </c>
      <c r="H363" s="24"/>
      <c r="I363" s="25">
        <v>1853.03</v>
      </c>
      <c r="J363" s="26">
        <v>385.54</v>
      </c>
      <c r="K363" s="26">
        <v>210</v>
      </c>
      <c r="L363" s="26">
        <f>J363+ROUND(K363, 2)</f>
        <v>595.54</v>
      </c>
      <c r="M363" s="26">
        <v>714417.19</v>
      </c>
      <c r="N363" s="26">
        <v>389136.3</v>
      </c>
      <c r="O363" s="26">
        <f>M363+N363</f>
        <v>1103553.49</v>
      </c>
      <c r="P363" s="26">
        <v>385.54</v>
      </c>
      <c r="Q363" s="26">
        <v>315</v>
      </c>
      <c r="R363" s="26">
        <f>P363+ROUND(Q363, 2)</f>
        <v>700.54</v>
      </c>
      <c r="S363" s="26">
        <v>714417.19</v>
      </c>
      <c r="T363" s="26">
        <v>583704.44999999995</v>
      </c>
      <c r="U363" s="26">
        <f>S363+T363</f>
        <v>1298121.6399999999</v>
      </c>
      <c r="V363" s="9">
        <f>ROUND(P363 / 1.2, 2)</f>
        <v>321.27999999999997</v>
      </c>
      <c r="W363" s="9">
        <f>ROUND(Q363 / 1.2, 2)</f>
        <v>262.5</v>
      </c>
      <c r="X363" s="9">
        <f>ROUND(R363 / 1.2, 2)</f>
        <v>583.78</v>
      </c>
      <c r="Y363" s="9">
        <f t="shared" si="89"/>
        <v>595347.66</v>
      </c>
      <c r="Z363" s="9">
        <f>ROUND(T363 / 1.2, 2)</f>
        <v>486420.38</v>
      </c>
      <c r="AA363" s="9">
        <f>Y363+Z363</f>
        <v>1081768.04</v>
      </c>
      <c r="AD363" s="5">
        <v>378365831</v>
      </c>
      <c r="AE363" s="5">
        <v>29384251</v>
      </c>
      <c r="AG363" s="5" t="s">
        <v>1204</v>
      </c>
      <c r="AH363" s="5" t="s">
        <v>1205</v>
      </c>
      <c r="AI363" s="5" t="s">
        <v>593</v>
      </c>
      <c r="AK363" s="19">
        <f>S363-M363</f>
        <v>0</v>
      </c>
      <c r="AL363" s="19">
        <f>T363-N363</f>
        <v>194568.14999999997</v>
      </c>
      <c r="AM363" s="19">
        <f>U363-O363</f>
        <v>194568.14999999991</v>
      </c>
      <c r="AN363" s="22">
        <f>IFERROR(AK363/M363,0)</f>
        <v>0</v>
      </c>
      <c r="AO363" s="22">
        <f>IFERROR(AL363/N363,0)</f>
        <v>0.49999999999999994</v>
      </c>
      <c r="AP363" s="22">
        <f>IFERROR(AM363/O363,0)</f>
        <v>0.17631057466910816</v>
      </c>
    </row>
    <row r="364" spans="1:42" ht="72" x14ac:dyDescent="0.3">
      <c r="A364" s="13" t="s">
        <v>1235</v>
      </c>
      <c r="B364" s="13"/>
      <c r="C364" s="41" t="s">
        <v>1236</v>
      </c>
      <c r="D364" s="24"/>
      <c r="E364" s="24" t="s">
        <v>1237</v>
      </c>
      <c r="F364" s="35" t="s">
        <v>114</v>
      </c>
      <c r="G364" s="36">
        <v>1.1000000000000001</v>
      </c>
      <c r="H364" s="24"/>
      <c r="I364" s="37">
        <v>2038.3330000000001</v>
      </c>
      <c r="J364" s="38">
        <v>350.49</v>
      </c>
      <c r="K364" s="14"/>
      <c r="L364" s="14"/>
      <c r="M364" s="38">
        <f>ROUND(ROUND(J364, 2)*I364, 2)</f>
        <v>714415.33</v>
      </c>
      <c r="N364" s="14"/>
      <c r="O364" s="14"/>
      <c r="P364" s="38">
        <v>350.49</v>
      </c>
      <c r="Q364" s="14"/>
      <c r="R364" s="14"/>
      <c r="S364" s="38">
        <f>ROUND(ROUND(P364, 2)*I364, 2)</f>
        <v>714415.33</v>
      </c>
      <c r="T364" s="14"/>
      <c r="U364" s="39"/>
      <c r="V364" s="9">
        <f>ROUND(ROUND(P364, 2)/1.2, 2)</f>
        <v>292.08</v>
      </c>
      <c r="Y364" s="9">
        <f t="shared" si="89"/>
        <v>595346.11</v>
      </c>
      <c r="AD364" s="5" t="s">
        <v>1238</v>
      </c>
      <c r="AE364" s="5" t="s">
        <v>1239</v>
      </c>
      <c r="AF364" s="5" t="s">
        <v>1240</v>
      </c>
      <c r="AK364" s="32">
        <f t="shared" ref="AK364:AK395" si="90">S364-M364</f>
        <v>0</v>
      </c>
      <c r="AL364" s="32"/>
      <c r="AM364" s="32"/>
      <c r="AN364" s="34">
        <f t="shared" ref="AN364:AN395" si="91">IFERROR(AK364/M364,0)</f>
        <v>0</v>
      </c>
      <c r="AO364" s="32"/>
      <c r="AP364" s="32"/>
    </row>
    <row r="365" spans="1:42" ht="126" x14ac:dyDescent="0.3">
      <c r="A365" s="13" t="s">
        <v>1241</v>
      </c>
      <c r="B365" s="13" t="s">
        <v>1202</v>
      </c>
      <c r="C365" s="23" t="s">
        <v>1203</v>
      </c>
      <c r="D365" s="24"/>
      <c r="E365" s="24" t="s">
        <v>1242</v>
      </c>
      <c r="F365" s="24" t="s">
        <v>114</v>
      </c>
      <c r="G365" s="25">
        <v>1</v>
      </c>
      <c r="H365" s="24"/>
      <c r="I365" s="25">
        <v>19.45</v>
      </c>
      <c r="J365" s="26">
        <v>139.80000000000001</v>
      </c>
      <c r="K365" s="26">
        <v>210</v>
      </c>
      <c r="L365" s="26">
        <f>J365+ROUND(K365, 2)</f>
        <v>349.8</v>
      </c>
      <c r="M365" s="26">
        <v>2719.11</v>
      </c>
      <c r="N365" s="26">
        <v>4084.5</v>
      </c>
      <c r="O365" s="26">
        <f>M365+N365</f>
        <v>6803.6100000000006</v>
      </c>
      <c r="P365" s="26">
        <v>139.80000000000001</v>
      </c>
      <c r="Q365" s="26">
        <v>315</v>
      </c>
      <c r="R365" s="26">
        <f>P365+ROUND(Q365, 2)</f>
        <v>454.8</v>
      </c>
      <c r="S365" s="26">
        <v>2719.11</v>
      </c>
      <c r="T365" s="26">
        <v>6126.75</v>
      </c>
      <c r="U365" s="26">
        <f>S365+T365</f>
        <v>8845.86</v>
      </c>
      <c r="V365" s="9">
        <f>ROUND(P365 / 1.2, 2)</f>
        <v>116.5</v>
      </c>
      <c r="W365" s="9">
        <f>ROUND(Q365 / 1.2, 2)</f>
        <v>262.5</v>
      </c>
      <c r="X365" s="9">
        <f>ROUND(R365 / 1.2, 2)</f>
        <v>379</v>
      </c>
      <c r="Y365" s="9">
        <f t="shared" si="89"/>
        <v>2265.9299999999998</v>
      </c>
      <c r="Z365" s="9">
        <f>ROUND(T365 / 1.2, 2)</f>
        <v>5105.63</v>
      </c>
      <c r="AA365" s="9">
        <f>Y365+Z365</f>
        <v>7371.5599999999995</v>
      </c>
      <c r="AD365" s="5">
        <v>378365832</v>
      </c>
      <c r="AE365" s="5">
        <v>29384250</v>
      </c>
      <c r="AG365" s="5" t="s">
        <v>1204</v>
      </c>
      <c r="AH365" s="5" t="s">
        <v>1205</v>
      </c>
      <c r="AI365" s="5" t="s">
        <v>593</v>
      </c>
      <c r="AK365" s="19">
        <f t="shared" si="90"/>
        <v>0</v>
      </c>
      <c r="AL365" s="19">
        <f>T365-N365</f>
        <v>2042.25</v>
      </c>
      <c r="AM365" s="19">
        <f>U365-O365</f>
        <v>2042.25</v>
      </c>
      <c r="AN365" s="22">
        <f t="shared" si="91"/>
        <v>0</v>
      </c>
      <c r="AO365" s="22">
        <f>IFERROR(AL365/N365,0)</f>
        <v>0.5</v>
      </c>
      <c r="AP365" s="22">
        <f>IFERROR(AM365/O365,0)</f>
        <v>0.30017152658662088</v>
      </c>
    </row>
    <row r="366" spans="1:42" ht="72" x14ac:dyDescent="0.3">
      <c r="A366" s="13" t="s">
        <v>1243</v>
      </c>
      <c r="B366" s="13"/>
      <c r="C366" s="41" t="s">
        <v>1244</v>
      </c>
      <c r="D366" s="24"/>
      <c r="E366" s="24"/>
      <c r="F366" s="35" t="s">
        <v>114</v>
      </c>
      <c r="G366" s="36">
        <v>1.1000000000000001</v>
      </c>
      <c r="H366" s="24"/>
      <c r="I366" s="37">
        <v>21.395</v>
      </c>
      <c r="J366" s="38">
        <v>127.09</v>
      </c>
      <c r="K366" s="14"/>
      <c r="L366" s="14"/>
      <c r="M366" s="38">
        <f>ROUND(ROUND(J366, 2)*I366, 2)</f>
        <v>2719.09</v>
      </c>
      <c r="N366" s="14"/>
      <c r="O366" s="14"/>
      <c r="P366" s="38">
        <v>127.09</v>
      </c>
      <c r="Q366" s="14"/>
      <c r="R366" s="14"/>
      <c r="S366" s="38">
        <f>ROUND(ROUND(P366, 2)*I366, 2)</f>
        <v>2719.09</v>
      </c>
      <c r="T366" s="14"/>
      <c r="U366" s="39"/>
      <c r="V366" s="9">
        <f>ROUND(ROUND(P366, 2)/1.2, 2)</f>
        <v>105.91</v>
      </c>
      <c r="Y366" s="9">
        <f t="shared" si="89"/>
        <v>2265.91</v>
      </c>
      <c r="AD366" s="5" t="s">
        <v>1245</v>
      </c>
      <c r="AE366" s="5" t="s">
        <v>1246</v>
      </c>
      <c r="AF366" s="5" t="s">
        <v>1247</v>
      </c>
      <c r="AK366" s="32">
        <f t="shared" si="90"/>
        <v>0</v>
      </c>
      <c r="AL366" s="32"/>
      <c r="AM366" s="32"/>
      <c r="AN366" s="34">
        <f t="shared" si="91"/>
        <v>0</v>
      </c>
      <c r="AO366" s="32"/>
      <c r="AP366" s="32"/>
    </row>
    <row r="367" spans="1:42" ht="108" x14ac:dyDescent="0.3">
      <c r="A367" s="13" t="s">
        <v>1248</v>
      </c>
      <c r="B367" s="13" t="s">
        <v>1202</v>
      </c>
      <c r="C367" s="23" t="s">
        <v>1203</v>
      </c>
      <c r="D367" s="24"/>
      <c r="E367" s="24" t="s">
        <v>1249</v>
      </c>
      <c r="F367" s="24" t="s">
        <v>114</v>
      </c>
      <c r="G367" s="25">
        <v>1</v>
      </c>
      <c r="H367" s="24"/>
      <c r="I367" s="25">
        <v>100.54</v>
      </c>
      <c r="J367" s="26">
        <v>385.54</v>
      </c>
      <c r="K367" s="26">
        <v>210</v>
      </c>
      <c r="L367" s="26">
        <f>J367+ROUND(K367, 2)</f>
        <v>595.54</v>
      </c>
      <c r="M367" s="26">
        <v>38762.19</v>
      </c>
      <c r="N367" s="26">
        <v>21113.4</v>
      </c>
      <c r="O367" s="26">
        <f>M367+N367</f>
        <v>59875.590000000004</v>
      </c>
      <c r="P367" s="26">
        <v>385.54</v>
      </c>
      <c r="Q367" s="26">
        <v>315</v>
      </c>
      <c r="R367" s="26">
        <f>P367+ROUND(Q367, 2)</f>
        <v>700.54</v>
      </c>
      <c r="S367" s="26">
        <v>38762.19</v>
      </c>
      <c r="T367" s="26">
        <v>31670.1</v>
      </c>
      <c r="U367" s="26">
        <f>S367+T367</f>
        <v>70432.290000000008</v>
      </c>
      <c r="V367" s="9">
        <f>ROUND(P367 / 1.2, 2)</f>
        <v>321.27999999999997</v>
      </c>
      <c r="W367" s="9">
        <f>ROUND(Q367 / 1.2, 2)</f>
        <v>262.5</v>
      </c>
      <c r="X367" s="9">
        <f>ROUND(R367 / 1.2, 2)</f>
        <v>583.78</v>
      </c>
      <c r="Y367" s="9">
        <f t="shared" si="89"/>
        <v>32301.83</v>
      </c>
      <c r="Z367" s="9">
        <f>ROUND(T367 / 1.2, 2)</f>
        <v>26391.75</v>
      </c>
      <c r="AA367" s="9">
        <f>Y367+Z367</f>
        <v>58693.58</v>
      </c>
      <c r="AD367" s="5">
        <v>378365833</v>
      </c>
      <c r="AE367" s="5">
        <v>29384252</v>
      </c>
      <c r="AG367" s="5" t="s">
        <v>1204</v>
      </c>
      <c r="AH367" s="5" t="s">
        <v>1205</v>
      </c>
      <c r="AI367" s="5" t="s">
        <v>593</v>
      </c>
      <c r="AK367" s="19">
        <f t="shared" si="90"/>
        <v>0</v>
      </c>
      <c r="AL367" s="19">
        <f>T367-N367</f>
        <v>10556.699999999997</v>
      </c>
      <c r="AM367" s="19">
        <f>U367-O367</f>
        <v>10556.700000000004</v>
      </c>
      <c r="AN367" s="22">
        <f t="shared" si="91"/>
        <v>0</v>
      </c>
      <c r="AO367" s="22">
        <f>IFERROR(AL367/N367,0)</f>
        <v>0.49999999999999983</v>
      </c>
      <c r="AP367" s="22">
        <f>IFERROR(AM367/O367,0)</f>
        <v>0.17631057998760435</v>
      </c>
    </row>
    <row r="368" spans="1:42" ht="72" x14ac:dyDescent="0.3">
      <c r="A368" s="13" t="s">
        <v>1250</v>
      </c>
      <c r="B368" s="13"/>
      <c r="C368" s="41" t="s">
        <v>1236</v>
      </c>
      <c r="D368" s="24"/>
      <c r="E368" s="24" t="s">
        <v>1251</v>
      </c>
      <c r="F368" s="35" t="s">
        <v>114</v>
      </c>
      <c r="G368" s="36">
        <v>1.1000000000000001</v>
      </c>
      <c r="H368" s="24"/>
      <c r="I368" s="37">
        <v>110.59399999999999</v>
      </c>
      <c r="J368" s="38">
        <v>350.49</v>
      </c>
      <c r="K368" s="14"/>
      <c r="L368" s="14"/>
      <c r="M368" s="38">
        <f>ROUND(ROUND(J368, 2)*I368, 2)</f>
        <v>38762.089999999997</v>
      </c>
      <c r="N368" s="14"/>
      <c r="O368" s="14"/>
      <c r="P368" s="38">
        <v>350.49</v>
      </c>
      <c r="Q368" s="14"/>
      <c r="R368" s="14"/>
      <c r="S368" s="38">
        <f>ROUND(ROUND(P368, 2)*I368, 2)</f>
        <v>38762.089999999997</v>
      </c>
      <c r="T368" s="14"/>
      <c r="U368" s="39"/>
      <c r="V368" s="9">
        <f>ROUND(ROUND(P368, 2)/1.2, 2)</f>
        <v>292.08</v>
      </c>
      <c r="Y368" s="9">
        <f t="shared" si="89"/>
        <v>32301.74</v>
      </c>
      <c r="AD368" s="5" t="s">
        <v>1252</v>
      </c>
      <c r="AE368" s="5" t="s">
        <v>1253</v>
      </c>
      <c r="AF368" s="5" t="s">
        <v>1240</v>
      </c>
      <c r="AK368" s="32">
        <f t="shared" si="90"/>
        <v>0</v>
      </c>
      <c r="AL368" s="32"/>
      <c r="AM368" s="32"/>
      <c r="AN368" s="34">
        <f t="shared" si="91"/>
        <v>0</v>
      </c>
      <c r="AO368" s="32"/>
      <c r="AP368" s="32"/>
    </row>
    <row r="369" spans="1:42" ht="36" x14ac:dyDescent="0.3">
      <c r="A369" s="12" t="s">
        <v>1254</v>
      </c>
      <c r="B369" s="12" t="s">
        <v>1255</v>
      </c>
      <c r="C369" s="16" t="s">
        <v>1256</v>
      </c>
      <c r="D369" s="17"/>
      <c r="E369" s="17"/>
      <c r="F369" s="17" t="s">
        <v>67</v>
      </c>
      <c r="G369" s="18">
        <v>1</v>
      </c>
      <c r="H369" s="17"/>
      <c r="I369" s="18">
        <v>0</v>
      </c>
      <c r="J369" s="19">
        <v>0</v>
      </c>
      <c r="K369" s="20">
        <v>2310</v>
      </c>
      <c r="L369" s="19">
        <f>J369+ROUND(K369, 2)</f>
        <v>2310</v>
      </c>
      <c r="M369" s="19">
        <v>0</v>
      </c>
      <c r="N369" s="19">
        <v>0</v>
      </c>
      <c r="O369" s="19">
        <f>M369+N369</f>
        <v>0</v>
      </c>
      <c r="P369" s="19">
        <v>1629.53</v>
      </c>
      <c r="Q369" s="21">
        <v>2310</v>
      </c>
      <c r="R369" s="19">
        <f>P369+ROUND(Q369, 2)</f>
        <v>3939.5299999999997</v>
      </c>
      <c r="S369" s="19">
        <v>0</v>
      </c>
      <c r="T369" s="19">
        <v>0</v>
      </c>
      <c r="U369" s="19">
        <f>S369+T369</f>
        <v>0</v>
      </c>
      <c r="V369" s="9">
        <f>ROUND(P369 / 1.2, 2)</f>
        <v>1357.94</v>
      </c>
      <c r="W369" s="9">
        <f>ROUND(Q369 / 1.2, 2)</f>
        <v>1925</v>
      </c>
      <c r="X369" s="9">
        <f>ROUND(R369 / 1.2, 2)</f>
        <v>3282.94</v>
      </c>
      <c r="Y369" s="9">
        <f t="shared" si="89"/>
        <v>0</v>
      </c>
      <c r="Z369" s="9">
        <f>ROUND(T369 / 1.2, 2)</f>
        <v>0</v>
      </c>
      <c r="AA369" s="9">
        <f>Y369+Z369</f>
        <v>0</v>
      </c>
      <c r="AD369" s="5">
        <v>378365711</v>
      </c>
      <c r="AE369" s="5">
        <v>27245720</v>
      </c>
      <c r="AG369" s="5" t="s">
        <v>1257</v>
      </c>
      <c r="AH369" s="5" t="s">
        <v>1258</v>
      </c>
      <c r="AI369" s="5" t="s">
        <v>593</v>
      </c>
      <c r="AK369" s="19">
        <f t="shared" si="90"/>
        <v>0</v>
      </c>
      <c r="AL369" s="19">
        <f>T369-N369</f>
        <v>0</v>
      </c>
      <c r="AM369" s="19">
        <f>U369-O369</f>
        <v>0</v>
      </c>
      <c r="AN369" s="22">
        <f t="shared" si="91"/>
        <v>0</v>
      </c>
      <c r="AO369" s="22">
        <f>IFERROR(AL369/N369,0)</f>
        <v>0</v>
      </c>
      <c r="AP369" s="22">
        <f>IFERROR(AM369/O369,0)</f>
        <v>0</v>
      </c>
    </row>
    <row r="370" spans="1:42" ht="36" x14ac:dyDescent="0.3">
      <c r="A370" s="12" t="s">
        <v>1259</v>
      </c>
      <c r="B370" s="12"/>
      <c r="C370" s="40" t="s">
        <v>604</v>
      </c>
      <c r="D370" s="17"/>
      <c r="E370" s="17"/>
      <c r="F370" s="28" t="s">
        <v>102</v>
      </c>
      <c r="G370" s="29">
        <v>0.15</v>
      </c>
      <c r="H370" s="17"/>
      <c r="I370" s="29">
        <v>0</v>
      </c>
      <c r="J370" s="31">
        <v>88.8</v>
      </c>
      <c r="M370" s="32">
        <f>ROUND(ROUND(J370, 2)*I370, 2)</f>
        <v>0</v>
      </c>
      <c r="P370" s="33">
        <v>88.8</v>
      </c>
      <c r="S370" s="32">
        <f>ROUND(ROUND(P370, 2)*I370, 2)</f>
        <v>0</v>
      </c>
      <c r="V370" s="9">
        <f>ROUND(ROUND(P370, 2)/1.2, 2)</f>
        <v>74</v>
      </c>
      <c r="Y370" s="9">
        <f t="shared" si="89"/>
        <v>0</v>
      </c>
      <c r="AD370" s="5" t="s">
        <v>1260</v>
      </c>
      <c r="AE370" s="5" t="s">
        <v>1261</v>
      </c>
      <c r="AF370" s="5" t="s">
        <v>607</v>
      </c>
      <c r="AK370" s="32">
        <f t="shared" si="90"/>
        <v>0</v>
      </c>
      <c r="AL370" s="32"/>
      <c r="AM370" s="32"/>
      <c r="AN370" s="34">
        <f t="shared" si="91"/>
        <v>0</v>
      </c>
      <c r="AO370" s="32"/>
      <c r="AP370" s="32"/>
    </row>
    <row r="371" spans="1:42" ht="18" x14ac:dyDescent="0.3">
      <c r="A371" s="12" t="s">
        <v>1262</v>
      </c>
      <c r="B371" s="12"/>
      <c r="C371" s="40" t="s">
        <v>1263</v>
      </c>
      <c r="D371" s="17"/>
      <c r="E371" s="17"/>
      <c r="F371" s="28" t="s">
        <v>102</v>
      </c>
      <c r="G371" s="29">
        <v>0.25</v>
      </c>
      <c r="H371" s="17"/>
      <c r="I371" s="29">
        <v>0</v>
      </c>
      <c r="J371" s="31">
        <v>47.44</v>
      </c>
      <c r="M371" s="32">
        <f>ROUND(ROUND(J371, 2)*I371, 2)</f>
        <v>0</v>
      </c>
      <c r="P371" s="33">
        <v>47.44</v>
      </c>
      <c r="S371" s="32">
        <f>ROUND(ROUND(P371, 2)*I371, 2)</f>
        <v>0</v>
      </c>
      <c r="V371" s="9">
        <f>ROUND(ROUND(P371, 2)/1.2, 2)</f>
        <v>39.53</v>
      </c>
      <c r="Y371" s="9">
        <f t="shared" si="89"/>
        <v>0</v>
      </c>
      <c r="AD371" s="5" t="s">
        <v>1264</v>
      </c>
      <c r="AE371" s="5" t="s">
        <v>1265</v>
      </c>
      <c r="AF371" s="5" t="s">
        <v>1266</v>
      </c>
      <c r="AK371" s="32">
        <f t="shared" si="90"/>
        <v>0</v>
      </c>
      <c r="AL371" s="32"/>
      <c r="AM371" s="32"/>
      <c r="AN371" s="34">
        <f t="shared" si="91"/>
        <v>0</v>
      </c>
      <c r="AO371" s="32"/>
      <c r="AP371" s="32"/>
    </row>
    <row r="372" spans="1:42" ht="36" x14ac:dyDescent="0.3">
      <c r="A372" s="12" t="s">
        <v>1267</v>
      </c>
      <c r="B372" s="12"/>
      <c r="C372" s="27" t="s">
        <v>1268</v>
      </c>
      <c r="D372" s="17"/>
      <c r="E372" s="17"/>
      <c r="F372" s="28" t="s">
        <v>102</v>
      </c>
      <c r="G372" s="29">
        <v>1.2</v>
      </c>
      <c r="H372" s="17"/>
      <c r="I372" s="30">
        <v>0</v>
      </c>
      <c r="J372" s="31">
        <v>16.96</v>
      </c>
      <c r="M372" s="32">
        <f>ROUND(ROUND(J372, 2)*I372, 2)</f>
        <v>0</v>
      </c>
      <c r="P372" s="33">
        <v>16.96</v>
      </c>
      <c r="S372" s="32">
        <f>ROUND(ROUND(P372, 2)*I372, 2)</f>
        <v>0</v>
      </c>
      <c r="V372" s="9">
        <f>ROUND(ROUND(P372, 2)/1.2, 2)</f>
        <v>14.13</v>
      </c>
      <c r="Y372" s="9">
        <f t="shared" si="89"/>
        <v>0</v>
      </c>
      <c r="AD372" s="5" t="s">
        <v>1269</v>
      </c>
      <c r="AE372" s="5" t="s">
        <v>1270</v>
      </c>
      <c r="AF372" s="5" t="s">
        <v>1271</v>
      </c>
      <c r="AK372" s="32">
        <f t="shared" si="90"/>
        <v>0</v>
      </c>
      <c r="AL372" s="32"/>
      <c r="AM372" s="32"/>
      <c r="AN372" s="34">
        <f t="shared" si="91"/>
        <v>0</v>
      </c>
      <c r="AO372" s="32"/>
      <c r="AP372" s="32"/>
    </row>
    <row r="373" spans="1:42" ht="54" x14ac:dyDescent="0.3">
      <c r="A373" s="12" t="s">
        <v>1272</v>
      </c>
      <c r="B373" s="12"/>
      <c r="C373" s="27" t="s">
        <v>1273</v>
      </c>
      <c r="D373" s="17"/>
      <c r="E373" s="17"/>
      <c r="F373" s="28" t="s">
        <v>139</v>
      </c>
      <c r="G373" s="29">
        <v>4</v>
      </c>
      <c r="H373" s="17"/>
      <c r="I373" s="29">
        <v>0</v>
      </c>
      <c r="J373" s="31">
        <v>396</v>
      </c>
      <c r="M373" s="32">
        <f>ROUND(ROUND(J373, 2)*I373, 2)</f>
        <v>0</v>
      </c>
      <c r="P373" s="33">
        <v>396</v>
      </c>
      <c r="S373" s="32">
        <f>ROUND(ROUND(P373, 2)*I373, 2)</f>
        <v>0</v>
      </c>
      <c r="V373" s="9">
        <f>ROUND(ROUND(P373, 2)/1.2, 2)</f>
        <v>330</v>
      </c>
      <c r="Y373" s="9">
        <f t="shared" si="89"/>
        <v>0</v>
      </c>
      <c r="AD373" s="5" t="s">
        <v>1274</v>
      </c>
      <c r="AE373" s="5" t="s">
        <v>1275</v>
      </c>
      <c r="AF373" s="5" t="s">
        <v>1276</v>
      </c>
      <c r="AK373" s="32">
        <f t="shared" si="90"/>
        <v>0</v>
      </c>
      <c r="AL373" s="32"/>
      <c r="AM373" s="32"/>
      <c r="AN373" s="34">
        <f t="shared" si="91"/>
        <v>0</v>
      </c>
      <c r="AO373" s="32"/>
      <c r="AP373" s="32"/>
    </row>
    <row r="374" spans="1:42" ht="36" x14ac:dyDescent="0.3">
      <c r="A374" s="12" t="s">
        <v>1277</v>
      </c>
      <c r="B374" s="12" t="s">
        <v>1255</v>
      </c>
      <c r="C374" s="16" t="s">
        <v>1256</v>
      </c>
      <c r="D374" s="17"/>
      <c r="E374" s="17"/>
      <c r="F374" s="17" t="s">
        <v>67</v>
      </c>
      <c r="G374" s="18">
        <v>1</v>
      </c>
      <c r="H374" s="17"/>
      <c r="I374" s="18">
        <v>0</v>
      </c>
      <c r="J374" s="19">
        <v>0</v>
      </c>
      <c r="K374" s="20">
        <v>2310</v>
      </c>
      <c r="L374" s="19">
        <f>J374+ROUND(K374, 2)</f>
        <v>2310</v>
      </c>
      <c r="M374" s="19">
        <v>0</v>
      </c>
      <c r="N374" s="19">
        <v>0</v>
      </c>
      <c r="O374" s="19">
        <f>M374+N374</f>
        <v>0</v>
      </c>
      <c r="P374" s="19">
        <v>1469.97</v>
      </c>
      <c r="Q374" s="21">
        <v>2310</v>
      </c>
      <c r="R374" s="19">
        <f>P374+ROUND(Q374, 2)</f>
        <v>3779.9700000000003</v>
      </c>
      <c r="S374" s="19">
        <v>0</v>
      </c>
      <c r="T374" s="19">
        <v>0</v>
      </c>
      <c r="U374" s="19">
        <f>S374+T374</f>
        <v>0</v>
      </c>
      <c r="V374" s="9">
        <f>ROUND(P374 / 1.2, 2)</f>
        <v>1224.98</v>
      </c>
      <c r="W374" s="9">
        <f>ROUND(Q374 / 1.2, 2)</f>
        <v>1925</v>
      </c>
      <c r="X374" s="9">
        <f>ROUND(R374 / 1.2, 2)</f>
        <v>3149.98</v>
      </c>
      <c r="Y374" s="9">
        <f t="shared" si="89"/>
        <v>0</v>
      </c>
      <c r="Z374" s="9">
        <f>ROUND(T374 / 1.2, 2)</f>
        <v>0</v>
      </c>
      <c r="AA374" s="9">
        <f>Y374+Z374</f>
        <v>0</v>
      </c>
      <c r="AD374" s="5">
        <v>378365834</v>
      </c>
      <c r="AE374" s="5">
        <v>27245721</v>
      </c>
      <c r="AG374" s="5" t="s">
        <v>1257</v>
      </c>
      <c r="AH374" s="5" t="s">
        <v>1258</v>
      </c>
      <c r="AI374" s="5" t="s">
        <v>593</v>
      </c>
      <c r="AK374" s="19">
        <f t="shared" si="90"/>
        <v>0</v>
      </c>
      <c r="AL374" s="19">
        <f>T374-N374</f>
        <v>0</v>
      </c>
      <c r="AM374" s="19">
        <f>U374-O374</f>
        <v>0</v>
      </c>
      <c r="AN374" s="22">
        <f t="shared" si="91"/>
        <v>0</v>
      </c>
      <c r="AO374" s="22">
        <f>IFERROR(AL374/N374,0)</f>
        <v>0</v>
      </c>
      <c r="AP374" s="22">
        <f>IFERROR(AM374/O374,0)</f>
        <v>0</v>
      </c>
    </row>
    <row r="375" spans="1:42" ht="36" x14ac:dyDescent="0.3">
      <c r="A375" s="12" t="s">
        <v>1278</v>
      </c>
      <c r="B375" s="12"/>
      <c r="C375" s="40" t="s">
        <v>1279</v>
      </c>
      <c r="D375" s="17"/>
      <c r="E375" s="17"/>
      <c r="F375" s="28" t="s">
        <v>139</v>
      </c>
      <c r="G375" s="29">
        <v>4</v>
      </c>
      <c r="H375" s="17"/>
      <c r="I375" s="29">
        <v>0</v>
      </c>
      <c r="J375" s="31">
        <v>356.11</v>
      </c>
      <c r="M375" s="32">
        <f>ROUND(ROUND(J375, 2)*I375, 2)</f>
        <v>0</v>
      </c>
      <c r="P375" s="33">
        <v>356.11</v>
      </c>
      <c r="S375" s="32">
        <f>ROUND(ROUND(P375, 2)*I375, 2)</f>
        <v>0</v>
      </c>
      <c r="V375" s="9">
        <f>ROUND(ROUND(P375, 2)/1.2, 2)</f>
        <v>296.76</v>
      </c>
      <c r="Y375" s="9">
        <f t="shared" si="89"/>
        <v>0</v>
      </c>
      <c r="AD375" s="5" t="s">
        <v>1280</v>
      </c>
      <c r="AE375" s="5" t="s">
        <v>1281</v>
      </c>
      <c r="AF375" s="5" t="s">
        <v>1282</v>
      </c>
      <c r="AK375" s="32">
        <f t="shared" si="90"/>
        <v>0</v>
      </c>
      <c r="AL375" s="32"/>
      <c r="AM375" s="32"/>
      <c r="AN375" s="34">
        <f t="shared" si="91"/>
        <v>0</v>
      </c>
      <c r="AO375" s="32"/>
      <c r="AP375" s="32"/>
    </row>
    <row r="376" spans="1:42" ht="36" x14ac:dyDescent="0.3">
      <c r="A376" s="12" t="s">
        <v>1283</v>
      </c>
      <c r="B376" s="12"/>
      <c r="C376" s="27" t="s">
        <v>1268</v>
      </c>
      <c r="D376" s="17"/>
      <c r="E376" s="17"/>
      <c r="F376" s="28" t="s">
        <v>102</v>
      </c>
      <c r="G376" s="29">
        <v>1.2</v>
      </c>
      <c r="H376" s="17"/>
      <c r="I376" s="30">
        <v>0</v>
      </c>
      <c r="J376" s="31">
        <v>16.96</v>
      </c>
      <c r="M376" s="32">
        <f>ROUND(ROUND(J376, 2)*I376, 2)</f>
        <v>0</v>
      </c>
      <c r="P376" s="33">
        <v>16.96</v>
      </c>
      <c r="S376" s="32">
        <f>ROUND(ROUND(P376, 2)*I376, 2)</f>
        <v>0</v>
      </c>
      <c r="V376" s="9">
        <f>ROUND(ROUND(P376, 2)/1.2, 2)</f>
        <v>14.13</v>
      </c>
      <c r="Y376" s="9">
        <f t="shared" si="89"/>
        <v>0</v>
      </c>
      <c r="AD376" s="5" t="s">
        <v>1284</v>
      </c>
      <c r="AE376" s="5" t="s">
        <v>1285</v>
      </c>
      <c r="AF376" s="5" t="s">
        <v>1271</v>
      </c>
      <c r="AK376" s="32">
        <f t="shared" si="90"/>
        <v>0</v>
      </c>
      <c r="AL376" s="32"/>
      <c r="AM376" s="32"/>
      <c r="AN376" s="34">
        <f t="shared" si="91"/>
        <v>0</v>
      </c>
      <c r="AO376" s="32"/>
      <c r="AP376" s="32"/>
    </row>
    <row r="377" spans="1:42" ht="18" x14ac:dyDescent="0.3">
      <c r="A377" s="12" t="s">
        <v>1286</v>
      </c>
      <c r="B377" s="12"/>
      <c r="C377" s="40" t="s">
        <v>1263</v>
      </c>
      <c r="D377" s="17"/>
      <c r="E377" s="17"/>
      <c r="F377" s="28" t="s">
        <v>102</v>
      </c>
      <c r="G377" s="29">
        <v>0.25</v>
      </c>
      <c r="H377" s="17"/>
      <c r="I377" s="29">
        <v>0</v>
      </c>
      <c r="J377" s="31">
        <v>47.44</v>
      </c>
      <c r="M377" s="32">
        <f>ROUND(ROUND(J377, 2)*I377, 2)</f>
        <v>0</v>
      </c>
      <c r="P377" s="33">
        <v>47.44</v>
      </c>
      <c r="S377" s="32">
        <f>ROUND(ROUND(P377, 2)*I377, 2)</f>
        <v>0</v>
      </c>
      <c r="V377" s="9">
        <f>ROUND(ROUND(P377, 2)/1.2, 2)</f>
        <v>39.53</v>
      </c>
      <c r="Y377" s="9">
        <f t="shared" si="89"/>
        <v>0</v>
      </c>
      <c r="AD377" s="5" t="s">
        <v>1287</v>
      </c>
      <c r="AE377" s="5" t="s">
        <v>1288</v>
      </c>
      <c r="AF377" s="5" t="s">
        <v>1266</v>
      </c>
      <c r="AK377" s="32">
        <f t="shared" si="90"/>
        <v>0</v>
      </c>
      <c r="AL377" s="32"/>
      <c r="AM377" s="32"/>
      <c r="AN377" s="34">
        <f t="shared" si="91"/>
        <v>0</v>
      </c>
      <c r="AO377" s="32"/>
      <c r="AP377" s="32"/>
    </row>
    <row r="378" spans="1:42" ht="36" x14ac:dyDescent="0.3">
      <c r="A378" s="12" t="s">
        <v>1289</v>
      </c>
      <c r="B378" s="12"/>
      <c r="C378" s="40" t="s">
        <v>604</v>
      </c>
      <c r="D378" s="17"/>
      <c r="E378" s="17"/>
      <c r="F378" s="28" t="s">
        <v>102</v>
      </c>
      <c r="G378" s="29">
        <v>0.15</v>
      </c>
      <c r="H378" s="17"/>
      <c r="I378" s="29">
        <v>0</v>
      </c>
      <c r="J378" s="31">
        <v>88.8</v>
      </c>
      <c r="M378" s="32">
        <f>ROUND(ROUND(J378, 2)*I378, 2)</f>
        <v>0</v>
      </c>
      <c r="P378" s="33">
        <v>88.8</v>
      </c>
      <c r="S378" s="32">
        <f>ROUND(ROUND(P378, 2)*I378, 2)</f>
        <v>0</v>
      </c>
      <c r="V378" s="9">
        <f>ROUND(ROUND(P378, 2)/1.2, 2)</f>
        <v>74</v>
      </c>
      <c r="Y378" s="9">
        <f t="shared" si="89"/>
        <v>0</v>
      </c>
      <c r="AD378" s="5" t="s">
        <v>1290</v>
      </c>
      <c r="AE378" s="5" t="s">
        <v>1291</v>
      </c>
      <c r="AF378" s="5" t="s">
        <v>607</v>
      </c>
      <c r="AK378" s="32">
        <f t="shared" si="90"/>
        <v>0</v>
      </c>
      <c r="AL378" s="32"/>
      <c r="AM378" s="32"/>
      <c r="AN378" s="34">
        <f t="shared" si="91"/>
        <v>0</v>
      </c>
      <c r="AO378" s="32"/>
      <c r="AP378" s="32"/>
    </row>
    <row r="379" spans="1:42" ht="36" x14ac:dyDescent="0.3">
      <c r="A379" s="12" t="s">
        <v>1292</v>
      </c>
      <c r="B379" s="12" t="s">
        <v>1255</v>
      </c>
      <c r="C379" s="16" t="s">
        <v>1256</v>
      </c>
      <c r="D379" s="17"/>
      <c r="E379" s="17"/>
      <c r="F379" s="17" t="s">
        <v>67</v>
      </c>
      <c r="G379" s="18">
        <v>1</v>
      </c>
      <c r="H379" s="17"/>
      <c r="I379" s="18">
        <v>0</v>
      </c>
      <c r="J379" s="19">
        <v>0</v>
      </c>
      <c r="K379" s="20">
        <v>2310</v>
      </c>
      <c r="L379" s="19">
        <f>J379+ROUND(K379, 2)</f>
        <v>2310</v>
      </c>
      <c r="M379" s="19">
        <v>0</v>
      </c>
      <c r="N379" s="19">
        <v>0</v>
      </c>
      <c r="O379" s="19">
        <f>M379+N379</f>
        <v>0</v>
      </c>
      <c r="P379" s="19">
        <v>4447.13</v>
      </c>
      <c r="Q379" s="21">
        <v>2310</v>
      </c>
      <c r="R379" s="19">
        <f>P379+ROUND(Q379, 2)</f>
        <v>6757.13</v>
      </c>
      <c r="S379" s="19">
        <v>0</v>
      </c>
      <c r="T379" s="19">
        <v>0</v>
      </c>
      <c r="U379" s="19">
        <f>S379+T379</f>
        <v>0</v>
      </c>
      <c r="V379" s="9">
        <f>ROUND(P379 / 1.2, 2)</f>
        <v>3705.94</v>
      </c>
      <c r="W379" s="9">
        <f>ROUND(Q379 / 1.2, 2)</f>
        <v>1925</v>
      </c>
      <c r="X379" s="9">
        <f>ROUND(R379 / 1.2, 2)</f>
        <v>5630.94</v>
      </c>
      <c r="Y379" s="9">
        <f t="shared" si="89"/>
        <v>0</v>
      </c>
      <c r="Z379" s="9">
        <f>ROUND(T379 / 1.2, 2)</f>
        <v>0</v>
      </c>
      <c r="AA379" s="9">
        <f>Y379+Z379</f>
        <v>0</v>
      </c>
      <c r="AD379" s="5">
        <v>378365835</v>
      </c>
      <c r="AE379" s="5">
        <v>27245722</v>
      </c>
      <c r="AG379" s="5" t="s">
        <v>1257</v>
      </c>
      <c r="AH379" s="5" t="s">
        <v>1258</v>
      </c>
      <c r="AI379" s="5" t="s">
        <v>593</v>
      </c>
      <c r="AK379" s="19">
        <f t="shared" si="90"/>
        <v>0</v>
      </c>
      <c r="AL379" s="19">
        <f>T379-N379</f>
        <v>0</v>
      </c>
      <c r="AM379" s="19">
        <f>U379-O379</f>
        <v>0</v>
      </c>
      <c r="AN379" s="22">
        <f t="shared" si="91"/>
        <v>0</v>
      </c>
      <c r="AO379" s="22">
        <f>IFERROR(AL379/N379,0)</f>
        <v>0</v>
      </c>
      <c r="AP379" s="22">
        <f>IFERROR(AM379/O379,0)</f>
        <v>0</v>
      </c>
    </row>
    <row r="380" spans="1:42" ht="36" x14ac:dyDescent="0.3">
      <c r="A380" s="12" t="s">
        <v>1293</v>
      </c>
      <c r="B380" s="12"/>
      <c r="C380" s="40" t="s">
        <v>604</v>
      </c>
      <c r="D380" s="17"/>
      <c r="E380" s="17"/>
      <c r="F380" s="28" t="s">
        <v>102</v>
      </c>
      <c r="G380" s="29">
        <v>0.15</v>
      </c>
      <c r="H380" s="17"/>
      <c r="I380" s="29">
        <v>0</v>
      </c>
      <c r="J380" s="31">
        <v>88.8</v>
      </c>
      <c r="M380" s="32">
        <f>ROUND(ROUND(J380, 2)*I380, 2)</f>
        <v>0</v>
      </c>
      <c r="P380" s="33">
        <v>88.8</v>
      </c>
      <c r="S380" s="32">
        <f>ROUND(ROUND(P380, 2)*I380, 2)</f>
        <v>0</v>
      </c>
      <c r="V380" s="9">
        <f>ROUND(ROUND(P380, 2)/1.2, 2)</f>
        <v>74</v>
      </c>
      <c r="Y380" s="9">
        <f t="shared" si="89"/>
        <v>0</v>
      </c>
      <c r="AD380" s="5" t="s">
        <v>1294</v>
      </c>
      <c r="AE380" s="5" t="s">
        <v>1295</v>
      </c>
      <c r="AF380" s="5" t="s">
        <v>607</v>
      </c>
      <c r="AK380" s="32">
        <f t="shared" si="90"/>
        <v>0</v>
      </c>
      <c r="AL380" s="32"/>
      <c r="AM380" s="32"/>
      <c r="AN380" s="34">
        <f t="shared" si="91"/>
        <v>0</v>
      </c>
      <c r="AO380" s="32"/>
      <c r="AP380" s="32"/>
    </row>
    <row r="381" spans="1:42" ht="18" x14ac:dyDescent="0.3">
      <c r="A381" s="12" t="s">
        <v>1296</v>
      </c>
      <c r="B381" s="12"/>
      <c r="C381" s="40" t="s">
        <v>1263</v>
      </c>
      <c r="D381" s="17"/>
      <c r="E381" s="17"/>
      <c r="F381" s="28" t="s">
        <v>102</v>
      </c>
      <c r="G381" s="29">
        <v>0.25</v>
      </c>
      <c r="H381" s="17"/>
      <c r="I381" s="29">
        <v>0</v>
      </c>
      <c r="J381" s="31">
        <v>47.44</v>
      </c>
      <c r="M381" s="32">
        <f>ROUND(ROUND(J381, 2)*I381, 2)</f>
        <v>0</v>
      </c>
      <c r="P381" s="33">
        <v>47.44</v>
      </c>
      <c r="S381" s="32">
        <f>ROUND(ROUND(P381, 2)*I381, 2)</f>
        <v>0</v>
      </c>
      <c r="V381" s="9">
        <f>ROUND(ROUND(P381, 2)/1.2, 2)</f>
        <v>39.53</v>
      </c>
      <c r="Y381" s="9">
        <f t="shared" si="89"/>
        <v>0</v>
      </c>
      <c r="AD381" s="5" t="s">
        <v>1297</v>
      </c>
      <c r="AE381" s="5" t="s">
        <v>1298</v>
      </c>
      <c r="AF381" s="5" t="s">
        <v>1266</v>
      </c>
      <c r="AK381" s="32">
        <f t="shared" si="90"/>
        <v>0</v>
      </c>
      <c r="AL381" s="32"/>
      <c r="AM381" s="32"/>
      <c r="AN381" s="34">
        <f t="shared" si="91"/>
        <v>0</v>
      </c>
      <c r="AO381" s="32"/>
      <c r="AP381" s="32"/>
    </row>
    <row r="382" spans="1:42" ht="36" x14ac:dyDescent="0.3">
      <c r="A382" s="12" t="s">
        <v>1299</v>
      </c>
      <c r="B382" s="12"/>
      <c r="C382" s="27" t="s">
        <v>1268</v>
      </c>
      <c r="D382" s="17"/>
      <c r="E382" s="17"/>
      <c r="F382" s="28" t="s">
        <v>102</v>
      </c>
      <c r="G382" s="29">
        <v>1.2</v>
      </c>
      <c r="H382" s="17"/>
      <c r="I382" s="30">
        <v>0</v>
      </c>
      <c r="J382" s="31">
        <v>16.96</v>
      </c>
      <c r="M382" s="32">
        <f>ROUND(ROUND(J382, 2)*I382, 2)</f>
        <v>0</v>
      </c>
      <c r="P382" s="33">
        <v>16.96</v>
      </c>
      <c r="S382" s="32">
        <f>ROUND(ROUND(P382, 2)*I382, 2)</f>
        <v>0</v>
      </c>
      <c r="V382" s="9">
        <f>ROUND(ROUND(P382, 2)/1.2, 2)</f>
        <v>14.13</v>
      </c>
      <c r="Y382" s="9">
        <f t="shared" si="89"/>
        <v>0</v>
      </c>
      <c r="AD382" s="5" t="s">
        <v>1300</v>
      </c>
      <c r="AE382" s="5" t="s">
        <v>1301</v>
      </c>
      <c r="AF382" s="5" t="s">
        <v>1271</v>
      </c>
      <c r="AK382" s="32">
        <f t="shared" si="90"/>
        <v>0</v>
      </c>
      <c r="AL382" s="32"/>
      <c r="AM382" s="32"/>
      <c r="AN382" s="34">
        <f t="shared" si="91"/>
        <v>0</v>
      </c>
      <c r="AO382" s="32"/>
      <c r="AP382" s="32"/>
    </row>
    <row r="383" spans="1:42" ht="54" x14ac:dyDescent="0.3">
      <c r="A383" s="12" t="s">
        <v>1302</v>
      </c>
      <c r="B383" s="12"/>
      <c r="C383" s="27" t="s">
        <v>1303</v>
      </c>
      <c r="D383" s="17"/>
      <c r="E383" s="17"/>
      <c r="F383" s="28" t="s">
        <v>139</v>
      </c>
      <c r="G383" s="29">
        <v>4</v>
      </c>
      <c r="H383" s="17"/>
      <c r="I383" s="29">
        <v>0</v>
      </c>
      <c r="J383" s="31">
        <v>1100.4000000000001</v>
      </c>
      <c r="M383" s="32">
        <f>ROUND(ROUND(J383, 2)*I383, 2)</f>
        <v>0</v>
      </c>
      <c r="P383" s="33">
        <v>1100.4000000000001</v>
      </c>
      <c r="S383" s="32">
        <f>ROUND(ROUND(P383, 2)*I383, 2)</f>
        <v>0</v>
      </c>
      <c r="V383" s="9">
        <f>ROUND(ROUND(P383, 2)/1.2, 2)</f>
        <v>917</v>
      </c>
      <c r="Y383" s="9">
        <f t="shared" si="89"/>
        <v>0</v>
      </c>
      <c r="AD383" s="5" t="s">
        <v>1304</v>
      </c>
      <c r="AE383" s="5" t="s">
        <v>1305</v>
      </c>
      <c r="AF383" s="5" t="s">
        <v>1306</v>
      </c>
      <c r="AK383" s="32">
        <f t="shared" si="90"/>
        <v>0</v>
      </c>
      <c r="AL383" s="32"/>
      <c r="AM383" s="32"/>
      <c r="AN383" s="34">
        <f t="shared" si="91"/>
        <v>0</v>
      </c>
      <c r="AO383" s="32"/>
      <c r="AP383" s="32"/>
    </row>
    <row r="384" spans="1:42" ht="36" x14ac:dyDescent="0.3">
      <c r="A384" s="12" t="s">
        <v>1307</v>
      </c>
      <c r="B384" s="12" t="s">
        <v>1255</v>
      </c>
      <c r="C384" s="16" t="s">
        <v>1256</v>
      </c>
      <c r="D384" s="17"/>
      <c r="E384" s="17" t="s">
        <v>1308</v>
      </c>
      <c r="F384" s="17" t="s">
        <v>67</v>
      </c>
      <c r="G384" s="18">
        <v>1</v>
      </c>
      <c r="H384" s="17"/>
      <c r="I384" s="18">
        <v>338.3</v>
      </c>
      <c r="J384" s="19">
        <v>1628.52</v>
      </c>
      <c r="K384" s="20">
        <v>2310</v>
      </c>
      <c r="L384" s="19">
        <f>J384+ROUND(K384, 2)</f>
        <v>3938.52</v>
      </c>
      <c r="M384" s="19">
        <v>550928.31999999995</v>
      </c>
      <c r="N384" s="19">
        <v>781473</v>
      </c>
      <c r="O384" s="19">
        <f>M384+N384</f>
        <v>1332401.3199999998</v>
      </c>
      <c r="P384" s="19">
        <v>1628.51</v>
      </c>
      <c r="Q384" s="21">
        <v>3465</v>
      </c>
      <c r="R384" s="19">
        <f>P384+ROUND(Q384, 2)</f>
        <v>5093.51</v>
      </c>
      <c r="S384" s="19">
        <v>550924.93000000005</v>
      </c>
      <c r="T384" s="19">
        <v>1172209.5</v>
      </c>
      <c r="U384" s="19">
        <f>S384+T384</f>
        <v>1723134.4300000002</v>
      </c>
      <c r="V384" s="9">
        <f>ROUND(P384 / 1.2, 2)</f>
        <v>1357.09</v>
      </c>
      <c r="W384" s="9">
        <f>ROUND(Q384 / 1.2, 2)</f>
        <v>2887.5</v>
      </c>
      <c r="X384" s="9">
        <f>ROUND(R384 / 1.2, 2)</f>
        <v>4244.59</v>
      </c>
      <c r="Y384" s="9">
        <f t="shared" si="89"/>
        <v>459104.11</v>
      </c>
      <c r="Z384" s="9">
        <f>ROUND(T384 / 1.2, 2)</f>
        <v>976841.25</v>
      </c>
      <c r="AA384" s="9">
        <f>Y384+Z384</f>
        <v>1435945.3599999999</v>
      </c>
      <c r="AD384" s="5">
        <v>378365836</v>
      </c>
      <c r="AE384" s="5">
        <v>27245771</v>
      </c>
      <c r="AG384" s="5" t="s">
        <v>1257</v>
      </c>
      <c r="AH384" s="5" t="s">
        <v>1258</v>
      </c>
      <c r="AI384" s="5" t="s">
        <v>593</v>
      </c>
      <c r="AK384" s="19">
        <f t="shared" si="90"/>
        <v>-3.3899999998975545</v>
      </c>
      <c r="AL384" s="19">
        <f>T384-N384</f>
        <v>390736.5</v>
      </c>
      <c r="AM384" s="19">
        <f>U384-O384</f>
        <v>390733.11000000034</v>
      </c>
      <c r="AN384" s="22">
        <f t="shared" si="91"/>
        <v>-6.1532505715036665E-6</v>
      </c>
      <c r="AO384" s="22">
        <f>IFERROR(AL384/N384,0)</f>
        <v>0.5</v>
      </c>
      <c r="AP384" s="22">
        <f>IFERROR(AM384/O384,0)</f>
        <v>0.29325482055211444</v>
      </c>
    </row>
    <row r="385" spans="1:42" ht="90" x14ac:dyDescent="0.3">
      <c r="A385" s="12" t="s">
        <v>1309</v>
      </c>
      <c r="B385" s="12"/>
      <c r="C385" s="27" t="s">
        <v>1273</v>
      </c>
      <c r="D385" s="17"/>
      <c r="E385" s="17" t="s">
        <v>1310</v>
      </c>
      <c r="F385" s="28" t="s">
        <v>139</v>
      </c>
      <c r="G385" s="29">
        <v>4</v>
      </c>
      <c r="H385" s="17"/>
      <c r="I385" s="29">
        <v>1353.2</v>
      </c>
      <c r="J385" s="31">
        <v>396</v>
      </c>
      <c r="M385" s="32">
        <f>ROUND(ROUND(J385, 2)*I385, 2)</f>
        <v>535867.19999999995</v>
      </c>
      <c r="P385" s="33">
        <v>396</v>
      </c>
      <c r="S385" s="32">
        <f>ROUND(ROUND(P385, 2)*I385, 2)</f>
        <v>535867.19999999995</v>
      </c>
      <c r="V385" s="9">
        <f>ROUND(ROUND(P385, 2)/1.2, 2)</f>
        <v>330</v>
      </c>
      <c r="Y385" s="9">
        <f t="shared" si="89"/>
        <v>446556</v>
      </c>
      <c r="AD385" s="5" t="s">
        <v>1311</v>
      </c>
      <c r="AE385" s="5" t="s">
        <v>1312</v>
      </c>
      <c r="AF385" s="5" t="s">
        <v>1276</v>
      </c>
      <c r="AK385" s="32">
        <f t="shared" si="90"/>
        <v>0</v>
      </c>
      <c r="AL385" s="32"/>
      <c r="AM385" s="32"/>
      <c r="AN385" s="34">
        <f t="shared" si="91"/>
        <v>0</v>
      </c>
      <c r="AO385" s="32"/>
      <c r="AP385" s="32"/>
    </row>
    <row r="386" spans="1:42" ht="36" x14ac:dyDescent="0.3">
      <c r="A386" s="12" t="s">
        <v>1313</v>
      </c>
      <c r="B386" s="12"/>
      <c r="C386" s="27" t="s">
        <v>1268</v>
      </c>
      <c r="D386" s="17"/>
      <c r="E386" s="17"/>
      <c r="F386" s="28" t="s">
        <v>102</v>
      </c>
      <c r="G386" s="29">
        <v>1.2</v>
      </c>
      <c r="H386" s="17"/>
      <c r="I386" s="30">
        <v>405.96</v>
      </c>
      <c r="J386" s="31">
        <v>16.12</v>
      </c>
      <c r="M386" s="32">
        <f>ROUND(ROUND(J386, 2)*I386, 2)</f>
        <v>6544.08</v>
      </c>
      <c r="P386" s="33">
        <v>16.11</v>
      </c>
      <c r="S386" s="32">
        <f>ROUND(ROUND(P386, 2)*I386, 2)</f>
        <v>6540.02</v>
      </c>
      <c r="V386" s="9">
        <f>ROUND(ROUND(P386, 2)/1.2, 2)</f>
        <v>13.43</v>
      </c>
      <c r="Y386" s="9">
        <f t="shared" si="89"/>
        <v>5450.02</v>
      </c>
      <c r="AD386" s="5" t="s">
        <v>1314</v>
      </c>
      <c r="AE386" s="5" t="s">
        <v>1315</v>
      </c>
      <c r="AF386" s="5" t="s">
        <v>1271</v>
      </c>
      <c r="AK386" s="32">
        <f t="shared" si="90"/>
        <v>-4.0599999999994907</v>
      </c>
      <c r="AL386" s="32"/>
      <c r="AM386" s="32"/>
      <c r="AN386" s="34">
        <f t="shared" si="91"/>
        <v>-6.2040806347102892E-4</v>
      </c>
      <c r="AO386" s="32"/>
      <c r="AP386" s="32"/>
    </row>
    <row r="387" spans="1:42" ht="18" x14ac:dyDescent="0.3">
      <c r="A387" s="12" t="s">
        <v>1316</v>
      </c>
      <c r="B387" s="12"/>
      <c r="C387" s="40" t="s">
        <v>1263</v>
      </c>
      <c r="D387" s="17"/>
      <c r="E387" s="17"/>
      <c r="F387" s="28" t="s">
        <v>102</v>
      </c>
      <c r="G387" s="29">
        <v>0.25</v>
      </c>
      <c r="H387" s="17"/>
      <c r="I387" s="29">
        <v>84.575000000000003</v>
      </c>
      <c r="J387" s="31">
        <v>47.44</v>
      </c>
      <c r="M387" s="32">
        <f>ROUND(ROUND(J387, 2)*I387, 2)</f>
        <v>4012.24</v>
      </c>
      <c r="P387" s="33">
        <v>47.44</v>
      </c>
      <c r="S387" s="32">
        <f>ROUND(ROUND(P387, 2)*I387, 2)</f>
        <v>4012.24</v>
      </c>
      <c r="V387" s="9">
        <f>ROUND(ROUND(P387, 2)/1.2, 2)</f>
        <v>39.53</v>
      </c>
      <c r="Y387" s="9">
        <f t="shared" si="89"/>
        <v>3343.53</v>
      </c>
      <c r="AD387" s="5" t="s">
        <v>1317</v>
      </c>
      <c r="AE387" s="5" t="s">
        <v>1318</v>
      </c>
      <c r="AF387" s="5" t="s">
        <v>1266</v>
      </c>
      <c r="AK387" s="32">
        <f t="shared" si="90"/>
        <v>0</v>
      </c>
      <c r="AL387" s="32"/>
      <c r="AM387" s="32"/>
      <c r="AN387" s="34">
        <f t="shared" si="91"/>
        <v>0</v>
      </c>
      <c r="AO387" s="32"/>
      <c r="AP387" s="32"/>
    </row>
    <row r="388" spans="1:42" ht="36" x14ac:dyDescent="0.3">
      <c r="A388" s="12" t="s">
        <v>1319</v>
      </c>
      <c r="B388" s="12"/>
      <c r="C388" s="40" t="s">
        <v>604</v>
      </c>
      <c r="D388" s="17"/>
      <c r="E388" s="17"/>
      <c r="F388" s="28" t="s">
        <v>102</v>
      </c>
      <c r="G388" s="29">
        <v>0.15</v>
      </c>
      <c r="H388" s="17"/>
      <c r="I388" s="29">
        <v>50.744999999999997</v>
      </c>
      <c r="J388" s="31">
        <v>88.8</v>
      </c>
      <c r="M388" s="32">
        <f>ROUND(ROUND(J388, 2)*I388, 2)</f>
        <v>4506.16</v>
      </c>
      <c r="P388" s="33">
        <v>88.8</v>
      </c>
      <c r="S388" s="32">
        <f>ROUND(ROUND(P388, 2)*I388, 2)</f>
        <v>4506.16</v>
      </c>
      <c r="V388" s="9">
        <f>ROUND(ROUND(P388, 2)/1.2, 2)</f>
        <v>74</v>
      </c>
      <c r="Y388" s="9">
        <f t="shared" si="89"/>
        <v>3755.13</v>
      </c>
      <c r="AD388" s="5" t="s">
        <v>1320</v>
      </c>
      <c r="AE388" s="5" t="s">
        <v>1321</v>
      </c>
      <c r="AF388" s="5" t="s">
        <v>607</v>
      </c>
      <c r="AK388" s="32">
        <f t="shared" si="90"/>
        <v>0</v>
      </c>
      <c r="AL388" s="32"/>
      <c r="AM388" s="32"/>
      <c r="AN388" s="34">
        <f t="shared" si="91"/>
        <v>0</v>
      </c>
      <c r="AO388" s="32"/>
      <c r="AP388" s="32"/>
    </row>
    <row r="389" spans="1:42" ht="36" x14ac:dyDescent="0.3">
      <c r="A389" s="12" t="s">
        <v>1322</v>
      </c>
      <c r="B389" s="12" t="s">
        <v>1255</v>
      </c>
      <c r="C389" s="16" t="s">
        <v>1256</v>
      </c>
      <c r="D389" s="17"/>
      <c r="E389" s="17" t="s">
        <v>1323</v>
      </c>
      <c r="F389" s="17" t="s">
        <v>67</v>
      </c>
      <c r="G389" s="18">
        <v>1</v>
      </c>
      <c r="H389" s="17"/>
      <c r="I389" s="18">
        <v>190.6</v>
      </c>
      <c r="J389" s="19">
        <v>4446.12</v>
      </c>
      <c r="K389" s="20">
        <v>2310</v>
      </c>
      <c r="L389" s="19">
        <f>J389+ROUND(K389, 2)</f>
        <v>6756.12</v>
      </c>
      <c r="M389" s="19">
        <v>847430.47</v>
      </c>
      <c r="N389" s="19">
        <v>440286</v>
      </c>
      <c r="O389" s="19">
        <f>M389+N389</f>
        <v>1287716.47</v>
      </c>
      <c r="P389" s="19">
        <v>4446.1099999999997</v>
      </c>
      <c r="Q389" s="21">
        <v>3465</v>
      </c>
      <c r="R389" s="19">
        <f>P389+ROUND(Q389, 2)</f>
        <v>7911.11</v>
      </c>
      <c r="S389" s="19">
        <v>847428.57</v>
      </c>
      <c r="T389" s="19">
        <v>660429</v>
      </c>
      <c r="U389" s="19">
        <f>S389+T389</f>
        <v>1507857.5699999998</v>
      </c>
      <c r="V389" s="9">
        <f>ROUND(P389 / 1.2, 2)</f>
        <v>3705.09</v>
      </c>
      <c r="W389" s="9">
        <f>ROUND(Q389 / 1.2, 2)</f>
        <v>2887.5</v>
      </c>
      <c r="X389" s="9">
        <f>ROUND(R389 / 1.2, 2)</f>
        <v>6592.59</v>
      </c>
      <c r="Y389" s="9">
        <f t="shared" si="89"/>
        <v>706190.48</v>
      </c>
      <c r="Z389" s="9">
        <f>ROUND(T389 / 1.2, 2)</f>
        <v>550357.5</v>
      </c>
      <c r="AA389" s="9">
        <f>Y389+Z389</f>
        <v>1256547.98</v>
      </c>
      <c r="AD389" s="5">
        <v>378365837</v>
      </c>
      <c r="AE389" s="5">
        <v>27245772</v>
      </c>
      <c r="AG389" s="5" t="s">
        <v>1257</v>
      </c>
      <c r="AH389" s="5" t="s">
        <v>1258</v>
      </c>
      <c r="AI389" s="5" t="s">
        <v>593</v>
      </c>
      <c r="AK389" s="19">
        <f t="shared" si="90"/>
        <v>-1.9000000000232831</v>
      </c>
      <c r="AL389" s="19">
        <f>T389-N389</f>
        <v>220143</v>
      </c>
      <c r="AM389" s="19">
        <f>U389-O389</f>
        <v>220141.09999999986</v>
      </c>
      <c r="AN389" s="22">
        <f t="shared" si="91"/>
        <v>-2.2420718481166759E-6</v>
      </c>
      <c r="AO389" s="22">
        <f>IFERROR(AL389/N389,0)</f>
        <v>0.5</v>
      </c>
      <c r="AP389" s="22">
        <f>IFERROR(AM389/O389,0)</f>
        <v>0.17095463568932986</v>
      </c>
    </row>
    <row r="390" spans="1:42" ht="36" x14ac:dyDescent="0.3">
      <c r="A390" s="12" t="s">
        <v>1324</v>
      </c>
      <c r="B390" s="12"/>
      <c r="C390" s="40" t="s">
        <v>604</v>
      </c>
      <c r="D390" s="17"/>
      <c r="E390" s="17"/>
      <c r="F390" s="28" t="s">
        <v>102</v>
      </c>
      <c r="G390" s="29">
        <v>0.15</v>
      </c>
      <c r="H390" s="17"/>
      <c r="I390" s="29">
        <v>28.59</v>
      </c>
      <c r="J390" s="31">
        <v>88.8</v>
      </c>
      <c r="M390" s="32">
        <f>ROUND(ROUND(J390, 2)*I390, 2)</f>
        <v>2538.79</v>
      </c>
      <c r="P390" s="33">
        <v>88.8</v>
      </c>
      <c r="S390" s="32">
        <f>ROUND(ROUND(P390, 2)*I390, 2)</f>
        <v>2538.79</v>
      </c>
      <c r="V390" s="9">
        <f>ROUND(ROUND(P390, 2)/1.2, 2)</f>
        <v>74</v>
      </c>
      <c r="Y390" s="9">
        <f t="shared" si="89"/>
        <v>2115.66</v>
      </c>
      <c r="AD390" s="5" t="s">
        <v>1325</v>
      </c>
      <c r="AE390" s="5" t="s">
        <v>1326</v>
      </c>
      <c r="AF390" s="5" t="s">
        <v>607</v>
      </c>
      <c r="AK390" s="32">
        <f t="shared" si="90"/>
        <v>0</v>
      </c>
      <c r="AL390" s="32"/>
      <c r="AM390" s="32"/>
      <c r="AN390" s="34">
        <f t="shared" si="91"/>
        <v>0</v>
      </c>
      <c r="AO390" s="32"/>
      <c r="AP390" s="32"/>
    </row>
    <row r="391" spans="1:42" ht="18" x14ac:dyDescent="0.3">
      <c r="A391" s="12" t="s">
        <v>1327</v>
      </c>
      <c r="B391" s="12"/>
      <c r="C391" s="40" t="s">
        <v>1263</v>
      </c>
      <c r="D391" s="17"/>
      <c r="E391" s="17"/>
      <c r="F391" s="28" t="s">
        <v>102</v>
      </c>
      <c r="G391" s="29">
        <v>0.25</v>
      </c>
      <c r="H391" s="17"/>
      <c r="I391" s="29">
        <v>47.65</v>
      </c>
      <c r="J391" s="31">
        <v>47.44</v>
      </c>
      <c r="M391" s="32">
        <f>ROUND(ROUND(J391, 2)*I391, 2)</f>
        <v>2260.52</v>
      </c>
      <c r="P391" s="33">
        <v>47.44</v>
      </c>
      <c r="S391" s="32">
        <f>ROUND(ROUND(P391, 2)*I391, 2)</f>
        <v>2260.52</v>
      </c>
      <c r="V391" s="9">
        <f>ROUND(ROUND(P391, 2)/1.2, 2)</f>
        <v>39.53</v>
      </c>
      <c r="Y391" s="9">
        <f t="shared" si="89"/>
        <v>1883.77</v>
      </c>
      <c r="AD391" s="5" t="s">
        <v>1328</v>
      </c>
      <c r="AE391" s="5" t="s">
        <v>1329</v>
      </c>
      <c r="AF391" s="5" t="s">
        <v>1266</v>
      </c>
      <c r="AK391" s="32">
        <f t="shared" si="90"/>
        <v>0</v>
      </c>
      <c r="AL391" s="32"/>
      <c r="AM391" s="32"/>
      <c r="AN391" s="34">
        <f t="shared" si="91"/>
        <v>0</v>
      </c>
      <c r="AO391" s="32"/>
      <c r="AP391" s="32"/>
    </row>
    <row r="392" spans="1:42" ht="36" x14ac:dyDescent="0.3">
      <c r="A392" s="12" t="s">
        <v>1330</v>
      </c>
      <c r="B392" s="12"/>
      <c r="C392" s="27" t="s">
        <v>1268</v>
      </c>
      <c r="D392" s="17"/>
      <c r="E392" s="17"/>
      <c r="F392" s="28" t="s">
        <v>102</v>
      </c>
      <c r="G392" s="29">
        <v>1.2</v>
      </c>
      <c r="H392" s="17"/>
      <c r="I392" s="30">
        <v>228.72</v>
      </c>
      <c r="J392" s="31">
        <v>16.12</v>
      </c>
      <c r="M392" s="32">
        <f>ROUND(ROUND(J392, 2)*I392, 2)</f>
        <v>3686.97</v>
      </c>
      <c r="P392" s="33">
        <v>16.11</v>
      </c>
      <c r="S392" s="32">
        <f>ROUND(ROUND(P392, 2)*I392, 2)</f>
        <v>3684.68</v>
      </c>
      <c r="V392" s="9">
        <f>ROUND(ROUND(P392, 2)/1.2, 2)</f>
        <v>13.43</v>
      </c>
      <c r="Y392" s="9">
        <f t="shared" si="89"/>
        <v>3070.57</v>
      </c>
      <c r="AD392" s="5" t="s">
        <v>1331</v>
      </c>
      <c r="AE392" s="5" t="s">
        <v>1332</v>
      </c>
      <c r="AF392" s="5" t="s">
        <v>1271</v>
      </c>
      <c r="AK392" s="32">
        <f t="shared" si="90"/>
        <v>-2.2899999999999636</v>
      </c>
      <c r="AL392" s="32"/>
      <c r="AM392" s="32"/>
      <c r="AN392" s="34">
        <f t="shared" si="91"/>
        <v>-6.2110622001262928E-4</v>
      </c>
      <c r="AO392" s="32"/>
      <c r="AP392" s="32"/>
    </row>
    <row r="393" spans="1:42" ht="90" x14ac:dyDescent="0.3">
      <c r="A393" s="12" t="s">
        <v>1333</v>
      </c>
      <c r="B393" s="12"/>
      <c r="C393" s="27" t="s">
        <v>1303</v>
      </c>
      <c r="D393" s="17"/>
      <c r="E393" s="17" t="s">
        <v>1334</v>
      </c>
      <c r="F393" s="28" t="s">
        <v>139</v>
      </c>
      <c r="G393" s="29">
        <v>4</v>
      </c>
      <c r="H393" s="17"/>
      <c r="I393" s="29">
        <v>762.4</v>
      </c>
      <c r="J393" s="31">
        <v>1100.4000000000001</v>
      </c>
      <c r="M393" s="32">
        <f>ROUND(ROUND(J393, 2)*I393, 2)</f>
        <v>838944.96</v>
      </c>
      <c r="P393" s="33">
        <v>1100.4000000000001</v>
      </c>
      <c r="S393" s="32">
        <f>ROUND(ROUND(P393, 2)*I393, 2)</f>
        <v>838944.96</v>
      </c>
      <c r="V393" s="9">
        <f>ROUND(ROUND(P393, 2)/1.2, 2)</f>
        <v>917</v>
      </c>
      <c r="Y393" s="9">
        <f t="shared" ref="Y393:Y418" si="92">ROUND(S393 / 1.2, 2)</f>
        <v>699120.8</v>
      </c>
      <c r="AD393" s="5" t="s">
        <v>1335</v>
      </c>
      <c r="AE393" s="5" t="s">
        <v>1336</v>
      </c>
      <c r="AF393" s="5" t="s">
        <v>1306</v>
      </c>
      <c r="AK393" s="32">
        <f t="shared" si="90"/>
        <v>0</v>
      </c>
      <c r="AL393" s="32"/>
      <c r="AM393" s="32"/>
      <c r="AN393" s="34">
        <f t="shared" si="91"/>
        <v>0</v>
      </c>
      <c r="AO393" s="32"/>
      <c r="AP393" s="32"/>
    </row>
    <row r="394" spans="1:42" ht="36" x14ac:dyDescent="0.3">
      <c r="A394" s="12" t="s">
        <v>1337</v>
      </c>
      <c r="B394" s="12" t="s">
        <v>1255</v>
      </c>
      <c r="C394" s="16" t="s">
        <v>1256</v>
      </c>
      <c r="D394" s="17"/>
      <c r="E394" s="17" t="s">
        <v>1338</v>
      </c>
      <c r="F394" s="17" t="s">
        <v>67</v>
      </c>
      <c r="G394" s="18">
        <v>1</v>
      </c>
      <c r="H394" s="17"/>
      <c r="I394" s="18">
        <v>129.4</v>
      </c>
      <c r="J394" s="19">
        <v>4446.12</v>
      </c>
      <c r="K394" s="20">
        <v>2310</v>
      </c>
      <c r="L394" s="19">
        <f>J394+ROUND(K394, 2)</f>
        <v>6756.12</v>
      </c>
      <c r="M394" s="19">
        <v>575327.93000000005</v>
      </c>
      <c r="N394" s="19">
        <v>298914</v>
      </c>
      <c r="O394" s="19">
        <f>M394+N394</f>
        <v>874241.93</v>
      </c>
      <c r="P394" s="19">
        <v>4446.1099999999997</v>
      </c>
      <c r="Q394" s="21">
        <v>3465</v>
      </c>
      <c r="R394" s="19">
        <f>P394+ROUND(Q394, 2)</f>
        <v>7911.11</v>
      </c>
      <c r="S394" s="19">
        <v>575326.63</v>
      </c>
      <c r="T394" s="19">
        <v>448371</v>
      </c>
      <c r="U394" s="19">
        <f>S394+T394</f>
        <v>1023697.63</v>
      </c>
      <c r="V394" s="9">
        <f>ROUND(P394 / 1.2, 2)</f>
        <v>3705.09</v>
      </c>
      <c r="W394" s="9">
        <f>ROUND(Q394 / 1.2, 2)</f>
        <v>2887.5</v>
      </c>
      <c r="X394" s="9">
        <f>ROUND(R394 / 1.2, 2)</f>
        <v>6592.59</v>
      </c>
      <c r="Y394" s="9">
        <f t="shared" si="92"/>
        <v>479438.86</v>
      </c>
      <c r="Z394" s="9">
        <f>ROUND(T394 / 1.2, 2)</f>
        <v>373642.5</v>
      </c>
      <c r="AA394" s="9">
        <f>Y394+Z394</f>
        <v>853081.36</v>
      </c>
      <c r="AD394" s="5">
        <v>378365838</v>
      </c>
      <c r="AE394" s="5">
        <v>27245778</v>
      </c>
      <c r="AG394" s="5" t="s">
        <v>1257</v>
      </c>
      <c r="AH394" s="5" t="s">
        <v>1258</v>
      </c>
      <c r="AI394" s="5" t="s">
        <v>593</v>
      </c>
      <c r="AK394" s="19">
        <f t="shared" si="90"/>
        <v>-1.3000000000465661</v>
      </c>
      <c r="AL394" s="19">
        <f>T394-N394</f>
        <v>149457</v>
      </c>
      <c r="AM394" s="19">
        <f>U394-O394</f>
        <v>149455.69999999995</v>
      </c>
      <c r="AN394" s="22">
        <f t="shared" si="91"/>
        <v>-2.2595808968401136E-6</v>
      </c>
      <c r="AO394" s="22">
        <f>IFERROR(AL394/N394,0)</f>
        <v>0.5</v>
      </c>
      <c r="AP394" s="22">
        <f>IFERROR(AM394/O394,0)</f>
        <v>0.17095462351022211</v>
      </c>
    </row>
    <row r="395" spans="1:42" ht="72" x14ac:dyDescent="0.3">
      <c r="A395" s="12" t="s">
        <v>1339</v>
      </c>
      <c r="B395" s="12"/>
      <c r="C395" s="27" t="s">
        <v>1303</v>
      </c>
      <c r="D395" s="17"/>
      <c r="E395" s="17" t="s">
        <v>1340</v>
      </c>
      <c r="F395" s="28" t="s">
        <v>139</v>
      </c>
      <c r="G395" s="29">
        <v>4</v>
      </c>
      <c r="H395" s="17"/>
      <c r="I395" s="29">
        <v>517.6</v>
      </c>
      <c r="J395" s="31">
        <v>1100.4000000000001</v>
      </c>
      <c r="M395" s="32">
        <f>ROUND(ROUND(J395, 2)*I395, 2)</f>
        <v>569567.04</v>
      </c>
      <c r="P395" s="33">
        <v>1100.4000000000001</v>
      </c>
      <c r="S395" s="32">
        <f>ROUND(ROUND(P395, 2)*I395, 2)</f>
        <v>569567.04</v>
      </c>
      <c r="V395" s="9">
        <f>ROUND(ROUND(P395, 2)/1.2, 2)</f>
        <v>917</v>
      </c>
      <c r="Y395" s="9">
        <f t="shared" si="92"/>
        <v>474639.2</v>
      </c>
      <c r="AD395" s="5" t="s">
        <v>1341</v>
      </c>
      <c r="AE395" s="5" t="s">
        <v>1342</v>
      </c>
      <c r="AF395" s="5" t="s">
        <v>1306</v>
      </c>
      <c r="AK395" s="32">
        <f t="shared" si="90"/>
        <v>0</v>
      </c>
      <c r="AL395" s="32"/>
      <c r="AM395" s="32"/>
      <c r="AN395" s="34">
        <f t="shared" si="91"/>
        <v>0</v>
      </c>
      <c r="AO395" s="32"/>
      <c r="AP395" s="32"/>
    </row>
    <row r="396" spans="1:42" ht="36" x14ac:dyDescent="0.3">
      <c r="A396" s="12" t="s">
        <v>1343</v>
      </c>
      <c r="B396" s="12"/>
      <c r="C396" s="27" t="s">
        <v>1268</v>
      </c>
      <c r="D396" s="17"/>
      <c r="E396" s="17"/>
      <c r="F396" s="28" t="s">
        <v>102</v>
      </c>
      <c r="G396" s="29">
        <v>1.2</v>
      </c>
      <c r="H396" s="17"/>
      <c r="I396" s="30">
        <v>155.28</v>
      </c>
      <c r="J396" s="31">
        <v>16.12</v>
      </c>
      <c r="M396" s="32">
        <f>ROUND(ROUND(J396, 2)*I396, 2)</f>
        <v>2503.11</v>
      </c>
      <c r="P396" s="33">
        <v>16.11</v>
      </c>
      <c r="S396" s="32">
        <f>ROUND(ROUND(P396, 2)*I396, 2)</f>
        <v>2501.56</v>
      </c>
      <c r="V396" s="9">
        <f>ROUND(ROUND(P396, 2)/1.2, 2)</f>
        <v>13.43</v>
      </c>
      <c r="Y396" s="9">
        <f t="shared" si="92"/>
        <v>2084.63</v>
      </c>
      <c r="AD396" s="5" t="s">
        <v>1344</v>
      </c>
      <c r="AE396" s="5" t="s">
        <v>1345</v>
      </c>
      <c r="AF396" s="5" t="s">
        <v>1271</v>
      </c>
      <c r="AK396" s="32">
        <f t="shared" ref="AK396:AK418" si="93">S396-M396</f>
        <v>-1.5500000000001819</v>
      </c>
      <c r="AL396" s="32"/>
      <c r="AM396" s="32"/>
      <c r="AN396" s="34">
        <f t="shared" ref="AN396:AN418" si="94">IFERROR(AK396/M396,0)</f>
        <v>-6.1922967828029207E-4</v>
      </c>
      <c r="AO396" s="32"/>
      <c r="AP396" s="32"/>
    </row>
    <row r="397" spans="1:42" ht="18" x14ac:dyDescent="0.3">
      <c r="A397" s="12" t="s">
        <v>1346</v>
      </c>
      <c r="B397" s="12"/>
      <c r="C397" s="40" t="s">
        <v>1263</v>
      </c>
      <c r="D397" s="17"/>
      <c r="E397" s="17"/>
      <c r="F397" s="28" t="s">
        <v>102</v>
      </c>
      <c r="G397" s="29">
        <v>0.25</v>
      </c>
      <c r="H397" s="17"/>
      <c r="I397" s="29">
        <v>32.35</v>
      </c>
      <c r="J397" s="31">
        <v>47.44</v>
      </c>
      <c r="M397" s="32">
        <f>ROUND(ROUND(J397, 2)*I397, 2)</f>
        <v>1534.68</v>
      </c>
      <c r="P397" s="33">
        <v>47.44</v>
      </c>
      <c r="S397" s="32">
        <f>ROUND(ROUND(P397, 2)*I397, 2)</f>
        <v>1534.68</v>
      </c>
      <c r="V397" s="9">
        <f>ROUND(ROUND(P397, 2)/1.2, 2)</f>
        <v>39.53</v>
      </c>
      <c r="Y397" s="9">
        <f t="shared" si="92"/>
        <v>1278.9000000000001</v>
      </c>
      <c r="AD397" s="5" t="s">
        <v>1347</v>
      </c>
      <c r="AE397" s="5" t="s">
        <v>1348</v>
      </c>
      <c r="AF397" s="5" t="s">
        <v>1266</v>
      </c>
      <c r="AK397" s="32">
        <f t="shared" si="93"/>
        <v>0</v>
      </c>
      <c r="AL397" s="32"/>
      <c r="AM397" s="32"/>
      <c r="AN397" s="34">
        <f t="shared" si="94"/>
        <v>0</v>
      </c>
      <c r="AO397" s="32"/>
      <c r="AP397" s="32"/>
    </row>
    <row r="398" spans="1:42" ht="36" x14ac:dyDescent="0.3">
      <c r="A398" s="12" t="s">
        <v>1349</v>
      </c>
      <c r="B398" s="12"/>
      <c r="C398" s="40" t="s">
        <v>604</v>
      </c>
      <c r="D398" s="17"/>
      <c r="E398" s="17"/>
      <c r="F398" s="28" t="s">
        <v>102</v>
      </c>
      <c r="G398" s="29">
        <v>0.15</v>
      </c>
      <c r="H398" s="17"/>
      <c r="I398" s="29">
        <v>19.41</v>
      </c>
      <c r="J398" s="31">
        <v>88.8</v>
      </c>
      <c r="M398" s="32">
        <f>ROUND(ROUND(J398, 2)*I398, 2)</f>
        <v>1723.61</v>
      </c>
      <c r="P398" s="33">
        <v>88.8</v>
      </c>
      <c r="S398" s="32">
        <f>ROUND(ROUND(P398, 2)*I398, 2)</f>
        <v>1723.61</v>
      </c>
      <c r="V398" s="9">
        <f>ROUND(ROUND(P398, 2)/1.2, 2)</f>
        <v>74</v>
      </c>
      <c r="Y398" s="9">
        <f t="shared" si="92"/>
        <v>1436.34</v>
      </c>
      <c r="AD398" s="5" t="s">
        <v>1350</v>
      </c>
      <c r="AE398" s="5" t="s">
        <v>1351</v>
      </c>
      <c r="AF398" s="5" t="s">
        <v>607</v>
      </c>
      <c r="AK398" s="32">
        <f t="shared" si="93"/>
        <v>0</v>
      </c>
      <c r="AL398" s="32"/>
      <c r="AM398" s="32"/>
      <c r="AN398" s="34">
        <f t="shared" si="94"/>
        <v>0</v>
      </c>
      <c r="AO398" s="32"/>
      <c r="AP398" s="32"/>
    </row>
    <row r="399" spans="1:42" ht="252" x14ac:dyDescent="0.3">
      <c r="A399" s="13" t="s">
        <v>1352</v>
      </c>
      <c r="B399" s="13" t="s">
        <v>1255</v>
      </c>
      <c r="C399" s="23" t="s">
        <v>1256</v>
      </c>
      <c r="D399" s="24"/>
      <c r="E399" s="24" t="s">
        <v>1353</v>
      </c>
      <c r="F399" s="24" t="s">
        <v>67</v>
      </c>
      <c r="G399" s="25">
        <v>1</v>
      </c>
      <c r="H399" s="24"/>
      <c r="I399" s="25">
        <v>45.7</v>
      </c>
      <c r="J399" s="26">
        <v>4520.22</v>
      </c>
      <c r="K399" s="26">
        <v>2310</v>
      </c>
      <c r="L399" s="26">
        <f>J399+ROUND(K399, 2)</f>
        <v>6830.22</v>
      </c>
      <c r="M399" s="26">
        <v>206574.05</v>
      </c>
      <c r="N399" s="26">
        <v>105567</v>
      </c>
      <c r="O399" s="26">
        <f>M399+N399</f>
        <v>312141.05</v>
      </c>
      <c r="P399" s="26">
        <v>4446.1099999999997</v>
      </c>
      <c r="Q399" s="26">
        <v>3465</v>
      </c>
      <c r="R399" s="26">
        <f>P399+ROUND(Q399, 2)</f>
        <v>7911.11</v>
      </c>
      <c r="S399" s="26">
        <v>203187.23</v>
      </c>
      <c r="T399" s="26">
        <v>158350.5</v>
      </c>
      <c r="U399" s="26">
        <f>S399+T399</f>
        <v>361537.73</v>
      </c>
      <c r="V399" s="9">
        <f>ROUND(P399 / 1.2, 2)</f>
        <v>3705.09</v>
      </c>
      <c r="W399" s="9">
        <f>ROUND(Q399 / 1.2, 2)</f>
        <v>2887.5</v>
      </c>
      <c r="X399" s="9">
        <f>ROUND(R399 / 1.2, 2)</f>
        <v>6592.59</v>
      </c>
      <c r="Y399" s="9">
        <f t="shared" si="92"/>
        <v>169322.69</v>
      </c>
      <c r="Z399" s="9">
        <f>ROUND(T399 / 1.2, 2)</f>
        <v>131958.75</v>
      </c>
      <c r="AA399" s="9">
        <f>Y399+Z399</f>
        <v>301281.44</v>
      </c>
      <c r="AD399" s="5">
        <v>378365839</v>
      </c>
      <c r="AE399" s="5">
        <v>29378730</v>
      </c>
      <c r="AG399" s="5" t="s">
        <v>1257</v>
      </c>
      <c r="AH399" s="5" t="s">
        <v>1258</v>
      </c>
      <c r="AI399" s="5" t="s">
        <v>593</v>
      </c>
      <c r="AK399" s="19">
        <f t="shared" si="93"/>
        <v>-3386.8199999999779</v>
      </c>
      <c r="AL399" s="19">
        <f>T399-N399</f>
        <v>52783.5</v>
      </c>
      <c r="AM399" s="19">
        <f>U399-O399</f>
        <v>49396.679999999993</v>
      </c>
      <c r="AN399" s="22">
        <f t="shared" si="94"/>
        <v>-1.6395186133011278E-2</v>
      </c>
      <c r="AO399" s="22">
        <f>IFERROR(AL399/N399,0)</f>
        <v>0.5</v>
      </c>
      <c r="AP399" s="22">
        <f>IFERROR(AM399/O399,0)</f>
        <v>0.15825114960047706</v>
      </c>
    </row>
    <row r="400" spans="1:42" ht="36" x14ac:dyDescent="0.3">
      <c r="A400" s="13" t="s">
        <v>1354</v>
      </c>
      <c r="B400" s="13"/>
      <c r="C400" s="41" t="s">
        <v>604</v>
      </c>
      <c r="D400" s="24"/>
      <c r="E400" s="24"/>
      <c r="F400" s="35" t="s">
        <v>102</v>
      </c>
      <c r="G400" s="36">
        <v>0.15</v>
      </c>
      <c r="H400" s="24"/>
      <c r="I400" s="36">
        <v>6.8550000000000004</v>
      </c>
      <c r="J400" s="38">
        <v>90.28</v>
      </c>
      <c r="K400" s="14"/>
      <c r="L400" s="14"/>
      <c r="M400" s="38">
        <f>ROUND(ROUND(J400, 2)*I400, 2)</f>
        <v>618.87</v>
      </c>
      <c r="N400" s="14"/>
      <c r="O400" s="14"/>
      <c r="P400" s="38">
        <v>88.8</v>
      </c>
      <c r="Q400" s="14"/>
      <c r="R400" s="14"/>
      <c r="S400" s="38">
        <f>ROUND(ROUND(P400, 2)*I400, 2)</f>
        <v>608.72</v>
      </c>
      <c r="T400" s="14"/>
      <c r="U400" s="39"/>
      <c r="V400" s="9">
        <f>ROUND(ROUND(P400, 2)/1.2, 2)</f>
        <v>74</v>
      </c>
      <c r="Y400" s="9">
        <f t="shared" si="92"/>
        <v>507.27</v>
      </c>
      <c r="AD400" s="5" t="s">
        <v>1355</v>
      </c>
      <c r="AE400" s="5" t="s">
        <v>1356</v>
      </c>
      <c r="AF400" s="5" t="s">
        <v>607</v>
      </c>
      <c r="AK400" s="32">
        <f t="shared" si="93"/>
        <v>-10.149999999999977</v>
      </c>
      <c r="AL400" s="32"/>
      <c r="AM400" s="32"/>
      <c r="AN400" s="34">
        <f t="shared" si="94"/>
        <v>-1.6400859631263396E-2</v>
      </c>
      <c r="AO400" s="32"/>
      <c r="AP400" s="32"/>
    </row>
    <row r="401" spans="1:42" ht="18" x14ac:dyDescent="0.3">
      <c r="A401" s="13" t="s">
        <v>1357</v>
      </c>
      <c r="B401" s="13"/>
      <c r="C401" s="41" t="s">
        <v>1263</v>
      </c>
      <c r="D401" s="24"/>
      <c r="E401" s="24"/>
      <c r="F401" s="35" t="s">
        <v>102</v>
      </c>
      <c r="G401" s="36">
        <v>0.25</v>
      </c>
      <c r="H401" s="24"/>
      <c r="I401" s="36">
        <v>11.425000000000001</v>
      </c>
      <c r="J401" s="38">
        <v>48.23</v>
      </c>
      <c r="K401" s="14"/>
      <c r="L401" s="14"/>
      <c r="M401" s="38">
        <f>ROUND(ROUND(J401, 2)*I401, 2)</f>
        <v>551.03</v>
      </c>
      <c r="N401" s="14"/>
      <c r="O401" s="14"/>
      <c r="P401" s="38">
        <v>47.44</v>
      </c>
      <c r="Q401" s="14"/>
      <c r="R401" s="14"/>
      <c r="S401" s="38">
        <f>ROUND(ROUND(P401, 2)*I401, 2)</f>
        <v>542</v>
      </c>
      <c r="T401" s="14"/>
      <c r="U401" s="39"/>
      <c r="V401" s="9">
        <f>ROUND(ROUND(P401, 2)/1.2, 2)</f>
        <v>39.53</v>
      </c>
      <c r="Y401" s="9">
        <f t="shared" si="92"/>
        <v>451.67</v>
      </c>
      <c r="AD401" s="5" t="s">
        <v>1358</v>
      </c>
      <c r="AE401" s="5" t="s">
        <v>1359</v>
      </c>
      <c r="AF401" s="5" t="s">
        <v>1266</v>
      </c>
      <c r="AK401" s="32">
        <f t="shared" si="93"/>
        <v>-9.0299999999999727</v>
      </c>
      <c r="AL401" s="32"/>
      <c r="AM401" s="32"/>
      <c r="AN401" s="34">
        <f t="shared" si="94"/>
        <v>-1.638749251401915E-2</v>
      </c>
      <c r="AO401" s="32"/>
      <c r="AP401" s="32"/>
    </row>
    <row r="402" spans="1:42" ht="36" x14ac:dyDescent="0.3">
      <c r="A402" s="13" t="s">
        <v>1360</v>
      </c>
      <c r="B402" s="13"/>
      <c r="C402" s="27" t="s">
        <v>1268</v>
      </c>
      <c r="D402" s="24"/>
      <c r="E402" s="24"/>
      <c r="F402" s="35" t="s">
        <v>102</v>
      </c>
      <c r="G402" s="36">
        <v>1.2</v>
      </c>
      <c r="H402" s="24"/>
      <c r="I402" s="37">
        <v>54.84</v>
      </c>
      <c r="J402" s="38">
        <v>16.38</v>
      </c>
      <c r="K402" s="14"/>
      <c r="L402" s="14"/>
      <c r="M402" s="38">
        <f>ROUND(ROUND(J402, 2)*I402, 2)</f>
        <v>898.28</v>
      </c>
      <c r="N402" s="14"/>
      <c r="O402" s="14"/>
      <c r="P402" s="38">
        <v>16.11</v>
      </c>
      <c r="Q402" s="14"/>
      <c r="R402" s="14"/>
      <c r="S402" s="38">
        <f>ROUND(ROUND(P402, 2)*I402, 2)</f>
        <v>883.47</v>
      </c>
      <c r="T402" s="14"/>
      <c r="U402" s="39"/>
      <c r="V402" s="9">
        <f>ROUND(ROUND(P402, 2)/1.2, 2)</f>
        <v>13.43</v>
      </c>
      <c r="Y402" s="9">
        <f t="shared" si="92"/>
        <v>736.23</v>
      </c>
      <c r="AD402" s="5" t="s">
        <v>1361</v>
      </c>
      <c r="AE402" s="5" t="s">
        <v>1362</v>
      </c>
      <c r="AF402" s="5" t="s">
        <v>1271</v>
      </c>
      <c r="AK402" s="32">
        <f t="shared" si="93"/>
        <v>-14.809999999999945</v>
      </c>
      <c r="AL402" s="32"/>
      <c r="AM402" s="32"/>
      <c r="AN402" s="34">
        <f t="shared" si="94"/>
        <v>-1.6487064167074794E-2</v>
      </c>
      <c r="AO402" s="32"/>
      <c r="AP402" s="32"/>
    </row>
    <row r="403" spans="1:42" ht="54" x14ac:dyDescent="0.3">
      <c r="A403" s="13" t="s">
        <v>1363</v>
      </c>
      <c r="B403" s="13"/>
      <c r="C403" s="27" t="s">
        <v>1303</v>
      </c>
      <c r="D403" s="24"/>
      <c r="E403" s="24"/>
      <c r="F403" s="35" t="s">
        <v>139</v>
      </c>
      <c r="G403" s="36">
        <v>4</v>
      </c>
      <c r="H403" s="24"/>
      <c r="I403" s="36">
        <v>182.8</v>
      </c>
      <c r="J403" s="38">
        <v>1118.74</v>
      </c>
      <c r="K403" s="14"/>
      <c r="L403" s="14"/>
      <c r="M403" s="38">
        <f>ROUND(ROUND(J403, 2)*I403, 2)</f>
        <v>204505.67</v>
      </c>
      <c r="N403" s="14"/>
      <c r="O403" s="14"/>
      <c r="P403" s="38">
        <v>1100.4000000000001</v>
      </c>
      <c r="Q403" s="14"/>
      <c r="R403" s="14"/>
      <c r="S403" s="38">
        <f>ROUND(ROUND(P403, 2)*I403, 2)</f>
        <v>201153.12</v>
      </c>
      <c r="T403" s="14"/>
      <c r="U403" s="39"/>
      <c r="V403" s="9">
        <f>ROUND(ROUND(P403, 2)/1.2, 2)</f>
        <v>917</v>
      </c>
      <c r="Y403" s="9">
        <f t="shared" si="92"/>
        <v>167627.6</v>
      </c>
      <c r="AD403" s="5" t="s">
        <v>1364</v>
      </c>
      <c r="AE403" s="5" t="s">
        <v>1365</v>
      </c>
      <c r="AF403" s="5" t="s">
        <v>1306</v>
      </c>
      <c r="AK403" s="32">
        <f t="shared" si="93"/>
        <v>-3352.5500000000175</v>
      </c>
      <c r="AL403" s="32"/>
      <c r="AM403" s="32"/>
      <c r="AN403" s="34">
        <f t="shared" si="94"/>
        <v>-1.6393433003593579E-2</v>
      </c>
      <c r="AO403" s="32"/>
      <c r="AP403" s="32"/>
    </row>
    <row r="404" spans="1:42" ht="36" x14ac:dyDescent="0.3">
      <c r="A404" s="12" t="s">
        <v>1366</v>
      </c>
      <c r="B404" s="12" t="s">
        <v>1367</v>
      </c>
      <c r="C404" s="16" t="s">
        <v>1368</v>
      </c>
      <c r="D404" s="17"/>
      <c r="E404" s="17"/>
      <c r="F404" s="17" t="s">
        <v>114</v>
      </c>
      <c r="G404" s="18">
        <v>1</v>
      </c>
      <c r="H404" s="17"/>
      <c r="I404" s="18">
        <v>0</v>
      </c>
      <c r="J404" s="19">
        <v>0</v>
      </c>
      <c r="K404" s="20">
        <v>473</v>
      </c>
      <c r="L404" s="19">
        <f>J404+ROUND(K404, 2)</f>
        <v>473</v>
      </c>
      <c r="M404" s="19">
        <v>0</v>
      </c>
      <c r="N404" s="19">
        <v>0</v>
      </c>
      <c r="O404" s="19">
        <f>M404+N404</f>
        <v>0</v>
      </c>
      <c r="P404" s="19">
        <v>844.85</v>
      </c>
      <c r="Q404" s="21">
        <v>473</v>
      </c>
      <c r="R404" s="19">
        <f>P404+ROUND(Q404, 2)</f>
        <v>1317.85</v>
      </c>
      <c r="S404" s="19">
        <v>0</v>
      </c>
      <c r="T404" s="19">
        <v>0</v>
      </c>
      <c r="U404" s="19">
        <f>S404+T404</f>
        <v>0</v>
      </c>
      <c r="V404" s="9">
        <f>ROUND(P404 / 1.2, 2)</f>
        <v>704.04</v>
      </c>
      <c r="W404" s="9">
        <f>ROUND(Q404 / 1.2, 2)</f>
        <v>394.17</v>
      </c>
      <c r="X404" s="9">
        <f>ROUND(R404 / 1.2, 2)</f>
        <v>1098.21</v>
      </c>
      <c r="Y404" s="9">
        <f t="shared" si="92"/>
        <v>0</v>
      </c>
      <c r="Z404" s="9">
        <f>ROUND(T404 / 1.2, 2)</f>
        <v>0</v>
      </c>
      <c r="AA404" s="9">
        <f>Y404+Z404</f>
        <v>0</v>
      </c>
      <c r="AD404" s="5">
        <v>378365713</v>
      </c>
      <c r="AE404" s="5">
        <v>27245655</v>
      </c>
      <c r="AG404" s="5" t="s">
        <v>1369</v>
      </c>
      <c r="AH404" s="5" t="s">
        <v>1370</v>
      </c>
      <c r="AI404" s="5" t="s">
        <v>593</v>
      </c>
      <c r="AK404" s="19">
        <f t="shared" si="93"/>
        <v>0</v>
      </c>
      <c r="AL404" s="19">
        <f>T404-N404</f>
        <v>0</v>
      </c>
      <c r="AM404" s="19">
        <f>U404-O404</f>
        <v>0</v>
      </c>
      <c r="AN404" s="22">
        <f t="shared" si="94"/>
        <v>0</v>
      </c>
      <c r="AO404" s="22">
        <f>IFERROR(AL404/N404,0)</f>
        <v>0</v>
      </c>
      <c r="AP404" s="22">
        <f>IFERROR(AM404/O404,0)</f>
        <v>0</v>
      </c>
    </row>
    <row r="405" spans="1:42" ht="36" x14ac:dyDescent="0.3">
      <c r="A405" s="12" t="s">
        <v>1371</v>
      </c>
      <c r="B405" s="12"/>
      <c r="C405" s="40" t="s">
        <v>730</v>
      </c>
      <c r="D405" s="17"/>
      <c r="E405" s="17"/>
      <c r="F405" s="28" t="s">
        <v>102</v>
      </c>
      <c r="G405" s="29">
        <v>1.4999999999999999E-2</v>
      </c>
      <c r="H405" s="17"/>
      <c r="I405" s="29">
        <v>0</v>
      </c>
      <c r="J405" s="31">
        <v>88.8</v>
      </c>
      <c r="M405" s="32">
        <f>ROUND(ROUND(J405, 2)*I405, 2)</f>
        <v>0</v>
      </c>
      <c r="P405" s="33">
        <v>88.8</v>
      </c>
      <c r="S405" s="32">
        <f>ROUND(ROUND(P405, 2)*I405, 2)</f>
        <v>0</v>
      </c>
      <c r="V405" s="9">
        <f>ROUND(ROUND(P405, 2)/1.2, 2)</f>
        <v>74</v>
      </c>
      <c r="Y405" s="9">
        <f t="shared" si="92"/>
        <v>0</v>
      </c>
      <c r="AD405" s="5" t="s">
        <v>1372</v>
      </c>
      <c r="AE405" s="5" t="s">
        <v>1373</v>
      </c>
      <c r="AF405" s="5" t="s">
        <v>733</v>
      </c>
      <c r="AK405" s="32">
        <f t="shared" si="93"/>
        <v>0</v>
      </c>
      <c r="AL405" s="32"/>
      <c r="AM405" s="32"/>
      <c r="AN405" s="34">
        <f t="shared" si="94"/>
        <v>0</v>
      </c>
      <c r="AO405" s="32"/>
      <c r="AP405" s="32"/>
    </row>
    <row r="406" spans="1:42" ht="18" x14ac:dyDescent="0.3">
      <c r="A406" s="12" t="s">
        <v>1374</v>
      </c>
      <c r="B406" s="12"/>
      <c r="C406" s="40" t="s">
        <v>1263</v>
      </c>
      <c r="D406" s="17"/>
      <c r="E406" s="17"/>
      <c r="F406" s="28" t="s">
        <v>102</v>
      </c>
      <c r="G406" s="29">
        <v>0.04</v>
      </c>
      <c r="H406" s="17"/>
      <c r="I406" s="29">
        <v>0</v>
      </c>
      <c r="J406" s="31">
        <v>47.44</v>
      </c>
      <c r="M406" s="32">
        <f>ROUND(ROUND(J406, 2)*I406, 2)</f>
        <v>0</v>
      </c>
      <c r="P406" s="33">
        <v>47.44</v>
      </c>
      <c r="S406" s="32">
        <f>ROUND(ROUND(P406, 2)*I406, 2)</f>
        <v>0</v>
      </c>
      <c r="V406" s="9">
        <f>ROUND(ROUND(P406, 2)/1.2, 2)</f>
        <v>39.53</v>
      </c>
      <c r="Y406" s="9">
        <f t="shared" si="92"/>
        <v>0</v>
      </c>
      <c r="AD406" s="5" t="s">
        <v>1375</v>
      </c>
      <c r="AE406" s="5" t="s">
        <v>1376</v>
      </c>
      <c r="AF406" s="5" t="s">
        <v>1266</v>
      </c>
      <c r="AK406" s="32">
        <f t="shared" si="93"/>
        <v>0</v>
      </c>
      <c r="AL406" s="32"/>
      <c r="AM406" s="32"/>
      <c r="AN406" s="34">
        <f t="shared" si="94"/>
        <v>0</v>
      </c>
      <c r="AO406" s="32"/>
      <c r="AP406" s="32"/>
    </row>
    <row r="407" spans="1:42" ht="36" x14ac:dyDescent="0.3">
      <c r="A407" s="12" t="s">
        <v>1377</v>
      </c>
      <c r="B407" s="12"/>
      <c r="C407" s="40" t="s">
        <v>1378</v>
      </c>
      <c r="D407" s="17"/>
      <c r="E407" s="17"/>
      <c r="F407" s="28" t="s">
        <v>139</v>
      </c>
      <c r="G407" s="29">
        <v>1.84</v>
      </c>
      <c r="H407" s="17"/>
      <c r="I407" s="30">
        <v>0</v>
      </c>
      <c r="J407" s="31">
        <v>450.95</v>
      </c>
      <c r="M407" s="32">
        <f>ROUND(ROUND(J407, 2)*I407, 2)</f>
        <v>0</v>
      </c>
      <c r="P407" s="33">
        <v>450.95</v>
      </c>
      <c r="S407" s="32">
        <f>ROUND(ROUND(P407, 2)*I407, 2)</f>
        <v>0</v>
      </c>
      <c r="V407" s="9">
        <f>ROUND(ROUND(P407, 2)/1.2, 2)</f>
        <v>375.79</v>
      </c>
      <c r="Y407" s="9">
        <f t="shared" si="92"/>
        <v>0</v>
      </c>
      <c r="AD407" s="5" t="s">
        <v>1379</v>
      </c>
      <c r="AE407" s="5" t="s">
        <v>1380</v>
      </c>
      <c r="AF407" s="5" t="s">
        <v>1381</v>
      </c>
      <c r="AK407" s="32">
        <f t="shared" si="93"/>
        <v>0</v>
      </c>
      <c r="AL407" s="32"/>
      <c r="AM407" s="32"/>
      <c r="AN407" s="34">
        <f t="shared" si="94"/>
        <v>0</v>
      </c>
      <c r="AO407" s="32"/>
      <c r="AP407" s="32"/>
    </row>
    <row r="408" spans="1:42" ht="36" x14ac:dyDescent="0.3">
      <c r="A408" s="12" t="s">
        <v>1382</v>
      </c>
      <c r="B408" s="12"/>
      <c r="C408" s="27" t="s">
        <v>1383</v>
      </c>
      <c r="D408" s="17"/>
      <c r="E408" s="17"/>
      <c r="F408" s="28" t="s">
        <v>102</v>
      </c>
      <c r="G408" s="29">
        <v>0.7</v>
      </c>
      <c r="H408" s="17"/>
      <c r="I408" s="30">
        <v>0</v>
      </c>
      <c r="J408" s="31">
        <v>16.96</v>
      </c>
      <c r="M408" s="32">
        <f>ROUND(ROUND(J408, 2)*I408, 2)</f>
        <v>0</v>
      </c>
      <c r="P408" s="33">
        <v>16.96</v>
      </c>
      <c r="S408" s="32">
        <f>ROUND(ROUND(P408, 2)*I408, 2)</f>
        <v>0</v>
      </c>
      <c r="V408" s="9">
        <f>ROUND(ROUND(P408, 2)/1.2, 2)</f>
        <v>14.13</v>
      </c>
      <c r="Y408" s="9">
        <f t="shared" si="92"/>
        <v>0</v>
      </c>
      <c r="AD408" s="5" t="s">
        <v>1384</v>
      </c>
      <c r="AE408" s="5" t="s">
        <v>1385</v>
      </c>
      <c r="AF408" s="5" t="s">
        <v>1386</v>
      </c>
      <c r="AK408" s="32">
        <f t="shared" si="93"/>
        <v>0</v>
      </c>
      <c r="AL408" s="32"/>
      <c r="AM408" s="32"/>
      <c r="AN408" s="34">
        <f t="shared" si="94"/>
        <v>0</v>
      </c>
      <c r="AO408" s="32"/>
      <c r="AP408" s="32"/>
    </row>
    <row r="409" spans="1:42" ht="36" x14ac:dyDescent="0.3">
      <c r="A409" s="12" t="s">
        <v>1387</v>
      </c>
      <c r="B409" s="12" t="s">
        <v>1367</v>
      </c>
      <c r="C409" s="16" t="s">
        <v>1368</v>
      </c>
      <c r="D409" s="17"/>
      <c r="E409" s="17"/>
      <c r="F409" s="17" t="s">
        <v>114</v>
      </c>
      <c r="G409" s="18">
        <v>1</v>
      </c>
      <c r="H409" s="17"/>
      <c r="I409" s="18">
        <v>0</v>
      </c>
      <c r="J409" s="19">
        <v>0</v>
      </c>
      <c r="K409" s="20">
        <v>473</v>
      </c>
      <c r="L409" s="19">
        <f>J409+ROUND(K409, 2)</f>
        <v>473</v>
      </c>
      <c r="M409" s="19">
        <v>0</v>
      </c>
      <c r="N409" s="19">
        <v>0</v>
      </c>
      <c r="O409" s="19">
        <f>M409+N409</f>
        <v>0</v>
      </c>
      <c r="P409" s="19">
        <v>844.85</v>
      </c>
      <c r="Q409" s="21">
        <v>473</v>
      </c>
      <c r="R409" s="19">
        <f>P409+ROUND(Q409, 2)</f>
        <v>1317.85</v>
      </c>
      <c r="S409" s="19">
        <v>0</v>
      </c>
      <c r="T409" s="19">
        <v>0</v>
      </c>
      <c r="U409" s="19">
        <f>S409+T409</f>
        <v>0</v>
      </c>
      <c r="V409" s="9">
        <f>ROUND(P409 / 1.2, 2)</f>
        <v>704.04</v>
      </c>
      <c r="W409" s="9">
        <f>ROUND(Q409 / 1.2, 2)</f>
        <v>394.17</v>
      </c>
      <c r="X409" s="9">
        <f>ROUND(R409 / 1.2, 2)</f>
        <v>1098.21</v>
      </c>
      <c r="Y409" s="9">
        <f t="shared" si="92"/>
        <v>0</v>
      </c>
      <c r="Z409" s="9">
        <f>ROUND(T409 / 1.2, 2)</f>
        <v>0</v>
      </c>
      <c r="AA409" s="9">
        <f>Y409+Z409</f>
        <v>0</v>
      </c>
      <c r="AD409" s="5">
        <v>378365840</v>
      </c>
      <c r="AE409" s="5">
        <v>27245656</v>
      </c>
      <c r="AG409" s="5" t="s">
        <v>1369</v>
      </c>
      <c r="AH409" s="5" t="s">
        <v>1370</v>
      </c>
      <c r="AI409" s="5" t="s">
        <v>593</v>
      </c>
      <c r="AK409" s="19">
        <f t="shared" si="93"/>
        <v>0</v>
      </c>
      <c r="AL409" s="19">
        <f>T409-N409</f>
        <v>0</v>
      </c>
      <c r="AM409" s="19">
        <f>U409-O409</f>
        <v>0</v>
      </c>
      <c r="AN409" s="22">
        <f t="shared" si="94"/>
        <v>0</v>
      </c>
      <c r="AO409" s="22">
        <f>IFERROR(AL409/N409,0)</f>
        <v>0</v>
      </c>
      <c r="AP409" s="22">
        <f>IFERROR(AM409/O409,0)</f>
        <v>0</v>
      </c>
    </row>
    <row r="410" spans="1:42" ht="36" x14ac:dyDescent="0.3">
      <c r="A410" s="12" t="s">
        <v>1388</v>
      </c>
      <c r="B410" s="12"/>
      <c r="C410" s="27" t="s">
        <v>1383</v>
      </c>
      <c r="D410" s="17"/>
      <c r="E410" s="17"/>
      <c r="F410" s="28" t="s">
        <v>102</v>
      </c>
      <c r="G410" s="29">
        <v>0.7</v>
      </c>
      <c r="H410" s="17"/>
      <c r="I410" s="30">
        <v>0</v>
      </c>
      <c r="J410" s="31">
        <v>16.96</v>
      </c>
      <c r="M410" s="32">
        <f>ROUND(ROUND(J410, 2)*I410, 2)</f>
        <v>0</v>
      </c>
      <c r="P410" s="33">
        <v>16.96</v>
      </c>
      <c r="S410" s="32">
        <f>ROUND(ROUND(P410, 2)*I410, 2)</f>
        <v>0</v>
      </c>
      <c r="V410" s="9">
        <f>ROUND(ROUND(P410, 2)/1.2, 2)</f>
        <v>14.13</v>
      </c>
      <c r="Y410" s="9">
        <f t="shared" si="92"/>
        <v>0</v>
      </c>
      <c r="AD410" s="5" t="s">
        <v>1389</v>
      </c>
      <c r="AE410" s="5" t="s">
        <v>1390</v>
      </c>
      <c r="AF410" s="5" t="s">
        <v>1386</v>
      </c>
      <c r="AK410" s="32">
        <f t="shared" si="93"/>
        <v>0</v>
      </c>
      <c r="AL410" s="32"/>
      <c r="AM410" s="32"/>
      <c r="AN410" s="34">
        <f t="shared" si="94"/>
        <v>0</v>
      </c>
      <c r="AO410" s="32"/>
      <c r="AP410" s="32"/>
    </row>
    <row r="411" spans="1:42" ht="36" x14ac:dyDescent="0.3">
      <c r="A411" s="12" t="s">
        <v>1391</v>
      </c>
      <c r="B411" s="12"/>
      <c r="C411" s="40" t="s">
        <v>1378</v>
      </c>
      <c r="D411" s="17"/>
      <c r="E411" s="17"/>
      <c r="F411" s="28" t="s">
        <v>139</v>
      </c>
      <c r="G411" s="29">
        <v>1.84</v>
      </c>
      <c r="H411" s="17"/>
      <c r="I411" s="30">
        <v>0</v>
      </c>
      <c r="J411" s="31">
        <v>450.95</v>
      </c>
      <c r="M411" s="32">
        <f>ROUND(ROUND(J411, 2)*I411, 2)</f>
        <v>0</v>
      </c>
      <c r="P411" s="33">
        <v>450.95</v>
      </c>
      <c r="S411" s="32">
        <f>ROUND(ROUND(P411, 2)*I411, 2)</f>
        <v>0</v>
      </c>
      <c r="V411" s="9">
        <f>ROUND(ROUND(P411, 2)/1.2, 2)</f>
        <v>375.79</v>
      </c>
      <c r="Y411" s="9">
        <f t="shared" si="92"/>
        <v>0</v>
      </c>
      <c r="AD411" s="5" t="s">
        <v>1392</v>
      </c>
      <c r="AE411" s="5" t="s">
        <v>1393</v>
      </c>
      <c r="AF411" s="5" t="s">
        <v>1381</v>
      </c>
      <c r="AK411" s="32">
        <f t="shared" si="93"/>
        <v>0</v>
      </c>
      <c r="AL411" s="32"/>
      <c r="AM411" s="32"/>
      <c r="AN411" s="34">
        <f t="shared" si="94"/>
        <v>0</v>
      </c>
      <c r="AO411" s="32"/>
      <c r="AP411" s="32"/>
    </row>
    <row r="412" spans="1:42" ht="18" x14ac:dyDescent="0.3">
      <c r="A412" s="12" t="s">
        <v>1394</v>
      </c>
      <c r="B412" s="12"/>
      <c r="C412" s="40" t="s">
        <v>1263</v>
      </c>
      <c r="D412" s="17"/>
      <c r="E412" s="17"/>
      <c r="F412" s="28" t="s">
        <v>102</v>
      </c>
      <c r="G412" s="29">
        <v>0.04</v>
      </c>
      <c r="H412" s="17"/>
      <c r="I412" s="29">
        <v>0</v>
      </c>
      <c r="J412" s="31">
        <v>47.44</v>
      </c>
      <c r="M412" s="32">
        <f>ROUND(ROUND(J412, 2)*I412, 2)</f>
        <v>0</v>
      </c>
      <c r="P412" s="33">
        <v>47.44</v>
      </c>
      <c r="S412" s="32">
        <f>ROUND(ROUND(P412, 2)*I412, 2)</f>
        <v>0</v>
      </c>
      <c r="V412" s="9">
        <f>ROUND(ROUND(P412, 2)/1.2, 2)</f>
        <v>39.53</v>
      </c>
      <c r="Y412" s="9">
        <f t="shared" si="92"/>
        <v>0</v>
      </c>
      <c r="AD412" s="5" t="s">
        <v>1395</v>
      </c>
      <c r="AE412" s="5" t="s">
        <v>1396</v>
      </c>
      <c r="AF412" s="5" t="s">
        <v>1266</v>
      </c>
      <c r="AK412" s="32">
        <f t="shared" si="93"/>
        <v>0</v>
      </c>
      <c r="AL412" s="32"/>
      <c r="AM412" s="32"/>
      <c r="AN412" s="34">
        <f t="shared" si="94"/>
        <v>0</v>
      </c>
      <c r="AO412" s="32"/>
      <c r="AP412" s="32"/>
    </row>
    <row r="413" spans="1:42" ht="36" x14ac:dyDescent="0.3">
      <c r="A413" s="12" t="s">
        <v>1397</v>
      </c>
      <c r="B413" s="12"/>
      <c r="C413" s="40" t="s">
        <v>730</v>
      </c>
      <c r="D413" s="17"/>
      <c r="E413" s="17"/>
      <c r="F413" s="28" t="s">
        <v>102</v>
      </c>
      <c r="G413" s="29">
        <v>1.4999999999999999E-2</v>
      </c>
      <c r="H413" s="17"/>
      <c r="I413" s="29">
        <v>0</v>
      </c>
      <c r="J413" s="31">
        <v>88.8</v>
      </c>
      <c r="M413" s="32">
        <f>ROUND(ROUND(J413, 2)*I413, 2)</f>
        <v>0</v>
      </c>
      <c r="P413" s="33">
        <v>88.8</v>
      </c>
      <c r="S413" s="32">
        <f>ROUND(ROUND(P413, 2)*I413, 2)</f>
        <v>0</v>
      </c>
      <c r="V413" s="9">
        <f>ROUND(ROUND(P413, 2)/1.2, 2)</f>
        <v>74</v>
      </c>
      <c r="Y413" s="9">
        <f t="shared" si="92"/>
        <v>0</v>
      </c>
      <c r="AD413" s="5" t="s">
        <v>1398</v>
      </c>
      <c r="AE413" s="5" t="s">
        <v>1399</v>
      </c>
      <c r="AF413" s="5" t="s">
        <v>733</v>
      </c>
      <c r="AK413" s="32">
        <f t="shared" si="93"/>
        <v>0</v>
      </c>
      <c r="AL413" s="32"/>
      <c r="AM413" s="32"/>
      <c r="AN413" s="34">
        <f t="shared" si="94"/>
        <v>0</v>
      </c>
      <c r="AO413" s="32"/>
      <c r="AP413" s="32"/>
    </row>
    <row r="414" spans="1:42" ht="36" x14ac:dyDescent="0.3">
      <c r="A414" s="12" t="s">
        <v>1400</v>
      </c>
      <c r="B414" s="12" t="s">
        <v>1367</v>
      </c>
      <c r="C414" s="16" t="s">
        <v>1368</v>
      </c>
      <c r="D414" s="17"/>
      <c r="E414" s="17" t="s">
        <v>1401</v>
      </c>
      <c r="F414" s="17" t="s">
        <v>114</v>
      </c>
      <c r="G414" s="18">
        <v>1</v>
      </c>
      <c r="H414" s="17"/>
      <c r="I414" s="18">
        <v>0</v>
      </c>
      <c r="J414" s="19">
        <v>0</v>
      </c>
      <c r="K414" s="20">
        <v>473</v>
      </c>
      <c r="L414" s="19">
        <f>J414+ROUND(K414, 2)</f>
        <v>473</v>
      </c>
      <c r="M414" s="19">
        <v>0</v>
      </c>
      <c r="N414" s="19">
        <v>0</v>
      </c>
      <c r="O414" s="19">
        <f>M414+N414</f>
        <v>0</v>
      </c>
      <c r="P414" s="19">
        <v>842.95</v>
      </c>
      <c r="Q414" s="21">
        <v>473</v>
      </c>
      <c r="R414" s="19">
        <f>P414+ROUND(Q414, 2)</f>
        <v>1315.95</v>
      </c>
      <c r="S414" s="19">
        <v>0</v>
      </c>
      <c r="T414" s="19">
        <v>0</v>
      </c>
      <c r="U414" s="19">
        <f>S414+T414</f>
        <v>0</v>
      </c>
      <c r="V414" s="9">
        <f>ROUND(P414 / 1.2, 2)</f>
        <v>702.46</v>
      </c>
      <c r="W414" s="9">
        <f>ROUND(Q414 / 1.2, 2)</f>
        <v>394.17</v>
      </c>
      <c r="X414" s="9">
        <f>ROUND(R414 / 1.2, 2)</f>
        <v>1096.6300000000001</v>
      </c>
      <c r="Y414" s="9">
        <f t="shared" si="92"/>
        <v>0</v>
      </c>
      <c r="Z414" s="9">
        <f>ROUND(T414 / 1.2, 2)</f>
        <v>0</v>
      </c>
      <c r="AA414" s="9">
        <f>Y414+Z414</f>
        <v>0</v>
      </c>
      <c r="AD414" s="5">
        <v>378365841</v>
      </c>
      <c r="AE414" s="5">
        <v>27245783</v>
      </c>
      <c r="AG414" s="5" t="s">
        <v>1369</v>
      </c>
      <c r="AH414" s="5" t="s">
        <v>1370</v>
      </c>
      <c r="AI414" s="5" t="s">
        <v>593</v>
      </c>
      <c r="AK414" s="19">
        <f t="shared" si="93"/>
        <v>0</v>
      </c>
      <c r="AL414" s="19">
        <f>T414-N414</f>
        <v>0</v>
      </c>
      <c r="AM414" s="19">
        <f>U414-O414</f>
        <v>0</v>
      </c>
      <c r="AN414" s="22">
        <f t="shared" si="94"/>
        <v>0</v>
      </c>
      <c r="AO414" s="22">
        <f>IFERROR(AL414/N414,0)</f>
        <v>0</v>
      </c>
      <c r="AP414" s="22">
        <f>IFERROR(AM414/O414,0)</f>
        <v>0</v>
      </c>
    </row>
    <row r="415" spans="1:42" ht="36" x14ac:dyDescent="0.3">
      <c r="A415" s="12" t="s">
        <v>1402</v>
      </c>
      <c r="B415" s="12"/>
      <c r="C415" s="40" t="s">
        <v>730</v>
      </c>
      <c r="D415" s="17"/>
      <c r="E415" s="17"/>
      <c r="F415" s="28" t="s">
        <v>102</v>
      </c>
      <c r="G415" s="29">
        <v>1.4999999999999999E-2</v>
      </c>
      <c r="H415" s="17"/>
      <c r="I415" s="29">
        <v>0</v>
      </c>
      <c r="J415" s="31">
        <v>88.8</v>
      </c>
      <c r="M415" s="32">
        <f>ROUND(ROUND(J415, 2)*I415, 2)</f>
        <v>0</v>
      </c>
      <c r="P415" s="33">
        <v>88.8</v>
      </c>
      <c r="S415" s="32">
        <f>ROUND(ROUND(P415, 2)*I415, 2)</f>
        <v>0</v>
      </c>
      <c r="V415" s="9">
        <f>ROUND(ROUND(P415, 2)/1.2, 2)</f>
        <v>74</v>
      </c>
      <c r="Y415" s="9">
        <f t="shared" si="92"/>
        <v>0</v>
      </c>
      <c r="AD415" s="5" t="s">
        <v>1403</v>
      </c>
      <c r="AE415" s="5" t="s">
        <v>1404</v>
      </c>
      <c r="AF415" s="5" t="s">
        <v>733</v>
      </c>
      <c r="AK415" s="32">
        <f t="shared" si="93"/>
        <v>0</v>
      </c>
      <c r="AL415" s="32"/>
      <c r="AM415" s="32"/>
      <c r="AN415" s="34">
        <f t="shared" si="94"/>
        <v>0</v>
      </c>
      <c r="AO415" s="32"/>
      <c r="AP415" s="32"/>
    </row>
    <row r="416" spans="1:42" ht="36" x14ac:dyDescent="0.3">
      <c r="A416" s="12" t="s">
        <v>1405</v>
      </c>
      <c r="B416" s="12"/>
      <c r="C416" s="40" t="s">
        <v>1378</v>
      </c>
      <c r="D416" s="17"/>
      <c r="E416" s="17"/>
      <c r="F416" s="28" t="s">
        <v>139</v>
      </c>
      <c r="G416" s="29">
        <v>1.84</v>
      </c>
      <c r="H416" s="17"/>
      <c r="I416" s="30">
        <v>0</v>
      </c>
      <c r="J416" s="31">
        <v>450.95</v>
      </c>
      <c r="M416" s="32">
        <f>ROUND(ROUND(J416, 2)*I416, 2)</f>
        <v>0</v>
      </c>
      <c r="P416" s="33">
        <v>450.95</v>
      </c>
      <c r="S416" s="32">
        <f>ROUND(ROUND(P416, 2)*I416, 2)</f>
        <v>0</v>
      </c>
      <c r="V416" s="9">
        <f>ROUND(ROUND(P416, 2)/1.2, 2)</f>
        <v>375.79</v>
      </c>
      <c r="Y416" s="9">
        <f t="shared" si="92"/>
        <v>0</v>
      </c>
      <c r="AD416" s="5" t="s">
        <v>1406</v>
      </c>
      <c r="AE416" s="5" t="s">
        <v>1407</v>
      </c>
      <c r="AF416" s="5" t="s">
        <v>1381</v>
      </c>
      <c r="AK416" s="32">
        <f t="shared" si="93"/>
        <v>0</v>
      </c>
      <c r="AL416" s="32"/>
      <c r="AM416" s="32"/>
      <c r="AN416" s="34">
        <f t="shared" si="94"/>
        <v>0</v>
      </c>
      <c r="AO416" s="32"/>
      <c r="AP416" s="32"/>
    </row>
    <row r="417" spans="1:42" ht="36" x14ac:dyDescent="0.3">
      <c r="A417" s="12" t="s">
        <v>1408</v>
      </c>
      <c r="B417" s="12"/>
      <c r="C417" s="27" t="s">
        <v>1383</v>
      </c>
      <c r="D417" s="17"/>
      <c r="E417" s="17"/>
      <c r="F417" s="28" t="s">
        <v>102</v>
      </c>
      <c r="G417" s="29">
        <v>0.7</v>
      </c>
      <c r="H417" s="17"/>
      <c r="I417" s="30">
        <v>0</v>
      </c>
      <c r="J417" s="31">
        <v>16.96</v>
      </c>
      <c r="M417" s="32">
        <f>ROUND(ROUND(J417, 2)*I417, 2)</f>
        <v>0</v>
      </c>
      <c r="P417" s="33">
        <v>16.96</v>
      </c>
      <c r="S417" s="32">
        <f>ROUND(ROUND(P417, 2)*I417, 2)</f>
        <v>0</v>
      </c>
      <c r="V417" s="9">
        <f>ROUND(ROUND(P417, 2)/1.2, 2)</f>
        <v>14.13</v>
      </c>
      <c r="Y417" s="9">
        <f t="shared" si="92"/>
        <v>0</v>
      </c>
      <c r="AD417" s="5" t="s">
        <v>1409</v>
      </c>
      <c r="AE417" s="5" t="s">
        <v>1410</v>
      </c>
      <c r="AF417" s="5" t="s">
        <v>1386</v>
      </c>
      <c r="AK417" s="32">
        <f t="shared" si="93"/>
        <v>0</v>
      </c>
      <c r="AL417" s="32"/>
      <c r="AM417" s="32"/>
      <c r="AN417" s="34">
        <f t="shared" si="94"/>
        <v>0</v>
      </c>
      <c r="AO417" s="32"/>
      <c r="AP417" s="32"/>
    </row>
    <row r="418" spans="1:42" ht="36" x14ac:dyDescent="0.3">
      <c r="A418" s="42" t="s">
        <v>1411</v>
      </c>
      <c r="B418" s="42" t="s">
        <v>1367</v>
      </c>
      <c r="C418" s="43" t="s">
        <v>1368</v>
      </c>
      <c r="D418" s="44"/>
      <c r="E418" s="44" t="s">
        <v>1412</v>
      </c>
      <c r="F418" s="44" t="s">
        <v>114</v>
      </c>
      <c r="G418" s="45">
        <v>1</v>
      </c>
      <c r="H418" s="44"/>
      <c r="I418" s="46">
        <v>91.86</v>
      </c>
      <c r="J418" s="47">
        <v>832.98</v>
      </c>
      <c r="K418" s="47">
        <v>473</v>
      </c>
      <c r="L418" s="47">
        <f>J418+ROUND(K418, 2)</f>
        <v>1305.98</v>
      </c>
      <c r="M418" s="47">
        <v>76517.539999999994</v>
      </c>
      <c r="N418" s="47">
        <v>43449.78</v>
      </c>
      <c r="O418" s="47">
        <f>M418+N418</f>
        <v>119967.31999999999</v>
      </c>
      <c r="P418" s="47">
        <v>832.98</v>
      </c>
      <c r="Q418" s="47">
        <v>709.5</v>
      </c>
      <c r="R418" s="47">
        <f>P418+ROUND(Q418, 2)</f>
        <v>1542.48</v>
      </c>
      <c r="S418" s="47">
        <v>76517.539999999994</v>
      </c>
      <c r="T418" s="47">
        <v>65174.67</v>
      </c>
      <c r="U418" s="47">
        <f>S418+T418</f>
        <v>141692.21</v>
      </c>
      <c r="V418" s="9">
        <f>ROUND(P418 / 1.2, 2)</f>
        <v>694.15</v>
      </c>
      <c r="W418" s="9">
        <f>ROUND(Q418 / 1.2, 2)</f>
        <v>591.25</v>
      </c>
      <c r="X418" s="9">
        <f>ROUND(R418 / 1.2, 2)</f>
        <v>1285.4000000000001</v>
      </c>
      <c r="Y418" s="9">
        <f t="shared" si="92"/>
        <v>63764.62</v>
      </c>
      <c r="Z418" s="9">
        <f>ROUND(T418 / 1.2, 2)</f>
        <v>54312.23</v>
      </c>
      <c r="AA418" s="9">
        <f>Y418+Z418</f>
        <v>118076.85</v>
      </c>
      <c r="AD418" s="5">
        <v>378365842</v>
      </c>
      <c r="AE418" s="5">
        <v>27245785</v>
      </c>
      <c r="AG418" s="5" t="s">
        <v>1369</v>
      </c>
      <c r="AH418" s="5" t="s">
        <v>1370</v>
      </c>
      <c r="AI418" s="5" t="s">
        <v>593</v>
      </c>
      <c r="AK418" s="19">
        <f t="shared" si="93"/>
        <v>0</v>
      </c>
      <c r="AL418" s="19">
        <f>T418-N418</f>
        <v>21724.89</v>
      </c>
      <c r="AM418" s="19">
        <f>U418-O418</f>
        <v>21724.89</v>
      </c>
      <c r="AN418" s="22">
        <f t="shared" si="94"/>
        <v>0</v>
      </c>
      <c r="AO418" s="22">
        <f>IFERROR(AL418/N418,0)</f>
        <v>0.5</v>
      </c>
      <c r="AP418" s="22">
        <f>IFERROR(AM418/O418,0)</f>
        <v>0.18109006686154197</v>
      </c>
    </row>
    <row r="419" spans="1:42" ht="36" x14ac:dyDescent="0.3">
      <c r="A419" s="48" t="s">
        <v>1413</v>
      </c>
      <c r="B419" s="48" t="s">
        <v>1367</v>
      </c>
      <c r="C419" s="49" t="s">
        <v>1368</v>
      </c>
      <c r="D419" s="50"/>
      <c r="E419" s="50" t="s">
        <v>1412</v>
      </c>
      <c r="F419" s="50" t="s">
        <v>114</v>
      </c>
      <c r="G419" s="51">
        <v>1</v>
      </c>
      <c r="H419" s="50"/>
      <c r="I419" s="51">
        <v>103.54</v>
      </c>
      <c r="J419" s="52">
        <v>832.98</v>
      </c>
      <c r="K419" s="52">
        <v>473</v>
      </c>
      <c r="L419" s="52">
        <v>473</v>
      </c>
      <c r="M419" s="52">
        <v>86246.75</v>
      </c>
      <c r="N419" s="52">
        <v>48974.42</v>
      </c>
      <c r="O419" s="52"/>
      <c r="P419" s="52">
        <v>832.98</v>
      </c>
      <c r="Q419" s="52">
        <v>709.5</v>
      </c>
      <c r="R419" s="52">
        <v>709.5</v>
      </c>
      <c r="S419" s="52">
        <v>86246.75</v>
      </c>
      <c r="T419" s="52">
        <v>73461.63</v>
      </c>
      <c r="U419" s="52"/>
      <c r="V419" s="9"/>
      <c r="W419" s="9">
        <f>ROUND(Q419 / 1.2, 2)</f>
        <v>591.25</v>
      </c>
      <c r="X419" s="9">
        <f>ROUND(R419 / 1.2, 2)</f>
        <v>591.25</v>
      </c>
      <c r="Y419" s="9"/>
      <c r="Z419" s="9">
        <f>ROUND(T419 / 1.2, 2)</f>
        <v>61218.03</v>
      </c>
      <c r="AA419" s="9"/>
      <c r="AD419" s="5">
        <v>315889948</v>
      </c>
      <c r="AE419" s="5">
        <v>27245785</v>
      </c>
      <c r="AG419" s="5" t="s">
        <v>1369</v>
      </c>
      <c r="AH419" s="5" t="s">
        <v>1370</v>
      </c>
      <c r="AI419" s="5"/>
      <c r="AK419" s="19">
        <f>S418-M418</f>
        <v>0</v>
      </c>
      <c r="AL419" s="19">
        <f>T418-N418</f>
        <v>21724.89</v>
      </c>
      <c r="AM419" s="19">
        <f>U418-O418</f>
        <v>21724.89</v>
      </c>
      <c r="AN419" s="22">
        <f>IFERROR(AK419/M418,0)</f>
        <v>0</v>
      </c>
      <c r="AO419" s="22">
        <f>IFERROR(AL419/N418,0)</f>
        <v>0.5</v>
      </c>
      <c r="AP419" s="22">
        <f>IFERROR(AM419/O418,0)</f>
        <v>0.18109006686154197</v>
      </c>
    </row>
    <row r="420" spans="1:42" ht="90" x14ac:dyDescent="0.3">
      <c r="A420" s="42" t="s">
        <v>1414</v>
      </c>
      <c r="B420" s="42"/>
      <c r="C420" s="53" t="s">
        <v>1378</v>
      </c>
      <c r="D420" s="44"/>
      <c r="E420" s="44" t="s">
        <v>1415</v>
      </c>
      <c r="F420" s="54" t="s">
        <v>139</v>
      </c>
      <c r="G420" s="55">
        <v>1.84</v>
      </c>
      <c r="H420" s="44"/>
      <c r="I420" s="66">
        <v>169.02199999999999</v>
      </c>
      <c r="J420" s="57">
        <v>450.95</v>
      </c>
      <c r="K420" s="58"/>
      <c r="L420" s="58"/>
      <c r="M420" s="57">
        <f t="shared" ref="M420:M425" si="95">ROUND(ROUND(J420, 2)*I420, 2)</f>
        <v>76220.47</v>
      </c>
      <c r="N420" s="58"/>
      <c r="O420" s="58"/>
      <c r="P420" s="57">
        <v>450.95</v>
      </c>
      <c r="Q420" s="58"/>
      <c r="R420" s="58"/>
      <c r="S420" s="57">
        <f t="shared" ref="S420:S425" si="96">ROUND(ROUND(P420, 2)*I420, 2)</f>
        <v>76220.47</v>
      </c>
      <c r="T420" s="58"/>
      <c r="U420" s="59"/>
      <c r="V420" s="9">
        <f t="shared" ref="V420:V425" si="97">ROUND(ROUND(P420, 2)/1.2, 2)</f>
        <v>375.79</v>
      </c>
      <c r="Y420" s="9">
        <f t="shared" ref="Y420:Y426" si="98">ROUND(S420 / 1.2, 2)</f>
        <v>63517.06</v>
      </c>
      <c r="AD420" s="5" t="s">
        <v>1416</v>
      </c>
      <c r="AE420" s="5" t="s">
        <v>1417</v>
      </c>
      <c r="AF420" s="5" t="s">
        <v>1381</v>
      </c>
      <c r="AK420" s="32">
        <f>S420-M420</f>
        <v>0</v>
      </c>
      <c r="AL420" s="32"/>
      <c r="AM420" s="32"/>
      <c r="AN420" s="34">
        <f>IFERROR(AK420/M420,0)</f>
        <v>0</v>
      </c>
      <c r="AO420" s="32"/>
      <c r="AP420" s="32"/>
    </row>
    <row r="421" spans="1:42" ht="90" x14ac:dyDescent="0.3">
      <c r="A421" s="48" t="s">
        <v>1418</v>
      </c>
      <c r="B421" s="48"/>
      <c r="C421" s="60" t="s">
        <v>1378</v>
      </c>
      <c r="D421" s="50"/>
      <c r="E421" s="50" t="s">
        <v>1415</v>
      </c>
      <c r="F421" s="61" t="s">
        <v>139</v>
      </c>
      <c r="G421" s="62">
        <v>1.84</v>
      </c>
      <c r="H421" s="50"/>
      <c r="I421" s="67">
        <v>190.51400000000001</v>
      </c>
      <c r="J421" s="63">
        <v>450.95</v>
      </c>
      <c r="K421" s="64"/>
      <c r="L421" s="64"/>
      <c r="M421" s="63">
        <f t="shared" si="95"/>
        <v>85912.29</v>
      </c>
      <c r="N421" s="64"/>
      <c r="O421" s="64"/>
      <c r="P421" s="63">
        <v>450.95</v>
      </c>
      <c r="Q421" s="64"/>
      <c r="R421" s="64"/>
      <c r="S421" s="63">
        <f t="shared" si="96"/>
        <v>85912.29</v>
      </c>
      <c r="T421" s="64"/>
      <c r="U421" s="65"/>
      <c r="V421" s="9">
        <f t="shared" si="97"/>
        <v>375.79</v>
      </c>
      <c r="Y421" s="9">
        <f t="shared" si="98"/>
        <v>71593.58</v>
      </c>
      <c r="AD421" s="5" t="s">
        <v>1419</v>
      </c>
      <c r="AE421" s="5" t="s">
        <v>1417</v>
      </c>
      <c r="AF421" s="5" t="s">
        <v>1381</v>
      </c>
      <c r="AK421" s="32">
        <f>S420-M420</f>
        <v>0</v>
      </c>
      <c r="AL421" s="32"/>
      <c r="AM421" s="32"/>
      <c r="AN421" s="34">
        <f>IFERROR(AK421/M420,0)</f>
        <v>0</v>
      </c>
      <c r="AO421" s="32"/>
      <c r="AP421" s="32"/>
    </row>
    <row r="422" spans="1:42" ht="18" x14ac:dyDescent="0.3">
      <c r="A422" s="42" t="s">
        <v>1420</v>
      </c>
      <c r="B422" s="42"/>
      <c r="C422" s="53" t="s">
        <v>1263</v>
      </c>
      <c r="D422" s="44"/>
      <c r="E422" s="44"/>
      <c r="F422" s="54" t="s">
        <v>102</v>
      </c>
      <c r="G422" s="55">
        <v>0.04</v>
      </c>
      <c r="H422" s="44"/>
      <c r="I422" s="56">
        <v>3.6739999999999999</v>
      </c>
      <c r="J422" s="57">
        <v>47.44</v>
      </c>
      <c r="K422" s="58"/>
      <c r="L422" s="58"/>
      <c r="M422" s="57">
        <f t="shared" si="95"/>
        <v>174.29</v>
      </c>
      <c r="N422" s="58"/>
      <c r="O422" s="58"/>
      <c r="P422" s="57">
        <v>47.44</v>
      </c>
      <c r="Q422" s="58"/>
      <c r="R422" s="58"/>
      <c r="S422" s="57">
        <f t="shared" si="96"/>
        <v>174.29</v>
      </c>
      <c r="T422" s="58"/>
      <c r="U422" s="59"/>
      <c r="V422" s="9">
        <f t="shared" si="97"/>
        <v>39.53</v>
      </c>
      <c r="Y422" s="9">
        <f t="shared" si="98"/>
        <v>145.24</v>
      </c>
      <c r="AD422" s="5" t="s">
        <v>1421</v>
      </c>
      <c r="AE422" s="5" t="s">
        <v>1422</v>
      </c>
      <c r="AF422" s="5" t="s">
        <v>1266</v>
      </c>
      <c r="AK422" s="32">
        <f>S422-M422</f>
        <v>0</v>
      </c>
      <c r="AL422" s="32"/>
      <c r="AM422" s="32"/>
      <c r="AN422" s="34">
        <f>IFERROR(AK422/M422,0)</f>
        <v>0</v>
      </c>
      <c r="AO422" s="32"/>
      <c r="AP422" s="32"/>
    </row>
    <row r="423" spans="1:42" ht="18" x14ac:dyDescent="0.3">
      <c r="A423" s="48" t="s">
        <v>1423</v>
      </c>
      <c r="B423" s="48"/>
      <c r="C423" s="60" t="s">
        <v>1263</v>
      </c>
      <c r="D423" s="50"/>
      <c r="E423" s="50"/>
      <c r="F423" s="61" t="s">
        <v>102</v>
      </c>
      <c r="G423" s="62">
        <v>0.04</v>
      </c>
      <c r="H423" s="50"/>
      <c r="I423" s="62">
        <v>4.1420000000000003</v>
      </c>
      <c r="J423" s="63">
        <v>47.44</v>
      </c>
      <c r="K423" s="64"/>
      <c r="L423" s="64"/>
      <c r="M423" s="63">
        <f t="shared" si="95"/>
        <v>196.5</v>
      </c>
      <c r="N423" s="64"/>
      <c r="O423" s="64"/>
      <c r="P423" s="63">
        <v>47.44</v>
      </c>
      <c r="Q423" s="64"/>
      <c r="R423" s="64"/>
      <c r="S423" s="63">
        <f t="shared" si="96"/>
        <v>196.5</v>
      </c>
      <c r="T423" s="64"/>
      <c r="U423" s="65"/>
      <c r="V423" s="9">
        <f t="shared" si="97"/>
        <v>39.53</v>
      </c>
      <c r="Y423" s="9">
        <f t="shared" si="98"/>
        <v>163.75</v>
      </c>
      <c r="AD423" s="5" t="s">
        <v>1424</v>
      </c>
      <c r="AE423" s="5" t="s">
        <v>1422</v>
      </c>
      <c r="AF423" s="5" t="s">
        <v>1266</v>
      </c>
      <c r="AK423" s="32">
        <f>S422-M422</f>
        <v>0</v>
      </c>
      <c r="AL423" s="32"/>
      <c r="AM423" s="32"/>
      <c r="AN423" s="34">
        <f>IFERROR(AK423/M422,0)</f>
        <v>0</v>
      </c>
      <c r="AO423" s="32"/>
      <c r="AP423" s="32"/>
    </row>
    <row r="424" spans="1:42" ht="36" x14ac:dyDescent="0.3">
      <c r="A424" s="42" t="s">
        <v>1425</v>
      </c>
      <c r="B424" s="42"/>
      <c r="C424" s="53" t="s">
        <v>730</v>
      </c>
      <c r="D424" s="44"/>
      <c r="E424" s="44"/>
      <c r="F424" s="54" t="s">
        <v>102</v>
      </c>
      <c r="G424" s="55">
        <v>1.4999999999999999E-2</v>
      </c>
      <c r="H424" s="44"/>
      <c r="I424" s="56">
        <v>1.3779999999999999</v>
      </c>
      <c r="J424" s="57">
        <v>88.8</v>
      </c>
      <c r="K424" s="58"/>
      <c r="L424" s="58"/>
      <c r="M424" s="57">
        <f t="shared" si="95"/>
        <v>122.37</v>
      </c>
      <c r="N424" s="58"/>
      <c r="O424" s="58"/>
      <c r="P424" s="57">
        <v>88.8</v>
      </c>
      <c r="Q424" s="58"/>
      <c r="R424" s="58"/>
      <c r="S424" s="57">
        <f t="shared" si="96"/>
        <v>122.37</v>
      </c>
      <c r="T424" s="58"/>
      <c r="U424" s="59"/>
      <c r="V424" s="9">
        <f t="shared" si="97"/>
        <v>74</v>
      </c>
      <c r="Y424" s="9">
        <f t="shared" si="98"/>
        <v>101.98</v>
      </c>
      <c r="AD424" s="5" t="s">
        <v>1426</v>
      </c>
      <c r="AE424" s="5" t="s">
        <v>1427</v>
      </c>
      <c r="AF424" s="5" t="s">
        <v>733</v>
      </c>
      <c r="AK424" s="32">
        <f>S424-M424</f>
        <v>0</v>
      </c>
      <c r="AL424" s="32"/>
      <c r="AM424" s="32"/>
      <c r="AN424" s="34">
        <f>IFERROR(AK424/M424,0)</f>
        <v>0</v>
      </c>
      <c r="AO424" s="32"/>
      <c r="AP424" s="32"/>
    </row>
    <row r="425" spans="1:42" ht="36" x14ac:dyDescent="0.3">
      <c r="A425" s="48" t="s">
        <v>1428</v>
      </c>
      <c r="B425" s="48"/>
      <c r="C425" s="60" t="s">
        <v>730</v>
      </c>
      <c r="D425" s="50"/>
      <c r="E425" s="50"/>
      <c r="F425" s="61" t="s">
        <v>102</v>
      </c>
      <c r="G425" s="62">
        <v>1.4999999999999999E-2</v>
      </c>
      <c r="H425" s="50"/>
      <c r="I425" s="62">
        <v>1.5529999999999999</v>
      </c>
      <c r="J425" s="63">
        <v>88.8</v>
      </c>
      <c r="K425" s="64"/>
      <c r="L425" s="64"/>
      <c r="M425" s="63">
        <f t="shared" si="95"/>
        <v>137.91</v>
      </c>
      <c r="N425" s="64"/>
      <c r="O425" s="64"/>
      <c r="P425" s="63">
        <v>88.8</v>
      </c>
      <c r="Q425" s="64"/>
      <c r="R425" s="64"/>
      <c r="S425" s="63">
        <f t="shared" si="96"/>
        <v>137.91</v>
      </c>
      <c r="T425" s="64"/>
      <c r="U425" s="65"/>
      <c r="V425" s="9">
        <f t="shared" si="97"/>
        <v>74</v>
      </c>
      <c r="Y425" s="9">
        <f t="shared" si="98"/>
        <v>114.93</v>
      </c>
      <c r="AD425" s="5" t="s">
        <v>1429</v>
      </c>
      <c r="AE425" s="5" t="s">
        <v>1427</v>
      </c>
      <c r="AF425" s="5" t="s">
        <v>733</v>
      </c>
      <c r="AK425" s="32">
        <f>S424-M424</f>
        <v>0</v>
      </c>
      <c r="AL425" s="32"/>
      <c r="AM425" s="32"/>
      <c r="AN425" s="34">
        <f>IFERROR(AK425/M424,0)</f>
        <v>0</v>
      </c>
      <c r="AO425" s="32"/>
      <c r="AP425" s="32"/>
    </row>
    <row r="426" spans="1:42" ht="36" x14ac:dyDescent="0.3">
      <c r="A426" s="42" t="s">
        <v>1430</v>
      </c>
      <c r="B426" s="42" t="s">
        <v>1367</v>
      </c>
      <c r="C426" s="43" t="s">
        <v>1368</v>
      </c>
      <c r="D426" s="44"/>
      <c r="E426" s="44" t="s">
        <v>1431</v>
      </c>
      <c r="F426" s="44" t="s">
        <v>114</v>
      </c>
      <c r="G426" s="45">
        <v>1</v>
      </c>
      <c r="H426" s="44"/>
      <c r="I426" s="46">
        <v>394.02</v>
      </c>
      <c r="J426" s="47">
        <v>844.26</v>
      </c>
      <c r="K426" s="47">
        <v>473</v>
      </c>
      <c r="L426" s="47">
        <f>J426+ROUND(K426, 2)</f>
        <v>1317.26</v>
      </c>
      <c r="M426" s="47">
        <v>332655.33</v>
      </c>
      <c r="N426" s="47">
        <v>186371.46</v>
      </c>
      <c r="O426" s="47">
        <f>M426+N426</f>
        <v>519026.79000000004</v>
      </c>
      <c r="P426" s="47">
        <v>844.25</v>
      </c>
      <c r="Q426" s="47">
        <v>709.5</v>
      </c>
      <c r="R426" s="47">
        <f>P426+ROUND(Q426, 2)</f>
        <v>1553.75</v>
      </c>
      <c r="S426" s="47">
        <v>332651.39</v>
      </c>
      <c r="T426" s="47">
        <v>279557.19</v>
      </c>
      <c r="U426" s="47">
        <f>S426+T426</f>
        <v>612208.58000000007</v>
      </c>
      <c r="V426" s="9">
        <f>ROUND(P426 / 1.2, 2)</f>
        <v>703.54</v>
      </c>
      <c r="W426" s="9">
        <f>ROUND(Q426 / 1.2, 2)</f>
        <v>591.25</v>
      </c>
      <c r="X426" s="9">
        <f>ROUND(R426 / 1.2, 2)</f>
        <v>1294.79</v>
      </c>
      <c r="Y426" s="9">
        <f t="shared" si="98"/>
        <v>277209.49</v>
      </c>
      <c r="Z426" s="9">
        <f>ROUND(T426 / 1.2, 2)</f>
        <v>232964.33</v>
      </c>
      <c r="AA426" s="9">
        <f>Y426+Z426</f>
        <v>510173.81999999995</v>
      </c>
      <c r="AD426" s="5">
        <v>378365843</v>
      </c>
      <c r="AE426" s="5">
        <v>27245786</v>
      </c>
      <c r="AG426" s="5" t="s">
        <v>1369</v>
      </c>
      <c r="AH426" s="5" t="s">
        <v>1370</v>
      </c>
      <c r="AI426" s="5" t="s">
        <v>593</v>
      </c>
      <c r="AK426" s="19">
        <f>S426-M426</f>
        <v>-3.9400000000023283</v>
      </c>
      <c r="AL426" s="19">
        <f>T426-N426</f>
        <v>93185.73000000001</v>
      </c>
      <c r="AM426" s="19">
        <f>U426-O426</f>
        <v>93181.790000000037</v>
      </c>
      <c r="AN426" s="22">
        <f>IFERROR(AK426/M426,0)</f>
        <v>-1.184409099954096E-5</v>
      </c>
      <c r="AO426" s="22">
        <f>IFERROR(AL426/N426,0)</f>
        <v>0.50000000000000011</v>
      </c>
      <c r="AP426" s="22">
        <f>IFERROR(AM426/O426,0)</f>
        <v>0.17953175403527827</v>
      </c>
    </row>
    <row r="427" spans="1:42" ht="36" x14ac:dyDescent="0.3">
      <c r="A427" s="48" t="s">
        <v>1432</v>
      </c>
      <c r="B427" s="48" t="s">
        <v>1367</v>
      </c>
      <c r="C427" s="49" t="s">
        <v>1368</v>
      </c>
      <c r="D427" s="50"/>
      <c r="E427" s="50" t="s">
        <v>1431</v>
      </c>
      <c r="F427" s="50" t="s">
        <v>114</v>
      </c>
      <c r="G427" s="51">
        <v>1</v>
      </c>
      <c r="H427" s="50"/>
      <c r="I427" s="51">
        <v>379.83</v>
      </c>
      <c r="J427" s="52">
        <v>844.26</v>
      </c>
      <c r="K427" s="52">
        <v>473</v>
      </c>
      <c r="L427" s="52">
        <v>473</v>
      </c>
      <c r="M427" s="52">
        <v>320675.28000000003</v>
      </c>
      <c r="N427" s="52">
        <v>179659.59</v>
      </c>
      <c r="O427" s="52"/>
      <c r="P427" s="52">
        <v>844.25</v>
      </c>
      <c r="Q427" s="52">
        <v>709.5</v>
      </c>
      <c r="R427" s="52">
        <v>709.5</v>
      </c>
      <c r="S427" s="52">
        <v>320671.48</v>
      </c>
      <c r="T427" s="52">
        <v>269489.39</v>
      </c>
      <c r="U427" s="52"/>
      <c r="V427" s="9"/>
      <c r="W427" s="9">
        <f>ROUND(Q427 / 1.2, 2)</f>
        <v>591.25</v>
      </c>
      <c r="X427" s="9">
        <f>ROUND(R427 / 1.2, 2)</f>
        <v>591.25</v>
      </c>
      <c r="Y427" s="9"/>
      <c r="Z427" s="9">
        <f>ROUND(T427 / 1.2, 2)</f>
        <v>224574.49</v>
      </c>
      <c r="AA427" s="9"/>
      <c r="AD427" s="5">
        <v>315889949</v>
      </c>
      <c r="AE427" s="5">
        <v>27245786</v>
      </c>
      <c r="AG427" s="5" t="s">
        <v>1369</v>
      </c>
      <c r="AH427" s="5" t="s">
        <v>1370</v>
      </c>
      <c r="AI427" s="5"/>
      <c r="AK427" s="19">
        <f>S426-M426</f>
        <v>-3.9400000000023283</v>
      </c>
      <c r="AL427" s="19">
        <f>T426-N426</f>
        <v>93185.73000000001</v>
      </c>
      <c r="AM427" s="19">
        <f>U426-O426</f>
        <v>93181.790000000037</v>
      </c>
      <c r="AN427" s="22">
        <f>IFERROR(AK427/M426,0)</f>
        <v>-1.184409099954096E-5</v>
      </c>
      <c r="AO427" s="22">
        <f>IFERROR(AL427/N426,0)</f>
        <v>0.50000000000000011</v>
      </c>
      <c r="AP427" s="22">
        <f>IFERROR(AM427/O426,0)</f>
        <v>0.17953175403527827</v>
      </c>
    </row>
    <row r="428" spans="1:42" ht="36" x14ac:dyDescent="0.3">
      <c r="A428" s="42" t="s">
        <v>1433</v>
      </c>
      <c r="B428" s="42"/>
      <c r="C428" s="53" t="s">
        <v>730</v>
      </c>
      <c r="D428" s="44"/>
      <c r="E428" s="44"/>
      <c r="F428" s="54" t="s">
        <v>102</v>
      </c>
      <c r="G428" s="55">
        <v>1.4999999999999999E-2</v>
      </c>
      <c r="H428" s="44"/>
      <c r="I428" s="56">
        <v>5.91</v>
      </c>
      <c r="J428" s="57">
        <v>88.8</v>
      </c>
      <c r="K428" s="58"/>
      <c r="L428" s="58"/>
      <c r="M428" s="57">
        <f t="shared" ref="M428:M435" si="99">ROUND(ROUND(J428, 2)*I428, 2)</f>
        <v>524.80999999999995</v>
      </c>
      <c r="N428" s="58"/>
      <c r="O428" s="58"/>
      <c r="P428" s="57">
        <v>88.8</v>
      </c>
      <c r="Q428" s="58"/>
      <c r="R428" s="58"/>
      <c r="S428" s="57">
        <f t="shared" ref="S428:S435" si="100">ROUND(ROUND(P428, 2)*I428, 2)</f>
        <v>524.80999999999995</v>
      </c>
      <c r="T428" s="58"/>
      <c r="U428" s="59"/>
      <c r="V428" s="9">
        <f t="shared" ref="V428:V435" si="101">ROUND(ROUND(P428, 2)/1.2, 2)</f>
        <v>74</v>
      </c>
      <c r="Y428" s="9">
        <f t="shared" ref="Y428:Y436" si="102">ROUND(S428 / 1.2, 2)</f>
        <v>437.34</v>
      </c>
      <c r="AD428" s="5" t="s">
        <v>1434</v>
      </c>
      <c r="AE428" s="5" t="s">
        <v>1435</v>
      </c>
      <c r="AF428" s="5" t="s">
        <v>733</v>
      </c>
      <c r="AK428" s="32">
        <f>S428-M428</f>
        <v>0</v>
      </c>
      <c r="AL428" s="32"/>
      <c r="AM428" s="32"/>
      <c r="AN428" s="34">
        <f>IFERROR(AK428/M428,0)</f>
        <v>0</v>
      </c>
      <c r="AO428" s="32"/>
      <c r="AP428" s="32"/>
    </row>
    <row r="429" spans="1:42" ht="36" x14ac:dyDescent="0.3">
      <c r="A429" s="48" t="s">
        <v>1436</v>
      </c>
      <c r="B429" s="48"/>
      <c r="C429" s="60" t="s">
        <v>730</v>
      </c>
      <c r="D429" s="50"/>
      <c r="E429" s="50"/>
      <c r="F429" s="61" t="s">
        <v>102</v>
      </c>
      <c r="G429" s="62">
        <v>1.4999999999999999E-2</v>
      </c>
      <c r="H429" s="50"/>
      <c r="I429" s="62">
        <v>5.6970000000000001</v>
      </c>
      <c r="J429" s="63">
        <v>88.8</v>
      </c>
      <c r="K429" s="64"/>
      <c r="L429" s="64"/>
      <c r="M429" s="63">
        <f t="shared" si="99"/>
        <v>505.89</v>
      </c>
      <c r="N429" s="64"/>
      <c r="O429" s="64"/>
      <c r="P429" s="63">
        <v>88.8</v>
      </c>
      <c r="Q429" s="64"/>
      <c r="R429" s="64"/>
      <c r="S429" s="63">
        <f t="shared" si="100"/>
        <v>505.89</v>
      </c>
      <c r="T429" s="64"/>
      <c r="U429" s="65"/>
      <c r="V429" s="9">
        <f t="shared" si="101"/>
        <v>74</v>
      </c>
      <c r="Y429" s="9">
        <f t="shared" si="102"/>
        <v>421.58</v>
      </c>
      <c r="AD429" s="5" t="s">
        <v>1437</v>
      </c>
      <c r="AE429" s="5" t="s">
        <v>1435</v>
      </c>
      <c r="AF429" s="5" t="s">
        <v>733</v>
      </c>
      <c r="AK429" s="32">
        <f>S428-M428</f>
        <v>0</v>
      </c>
      <c r="AL429" s="32"/>
      <c r="AM429" s="32"/>
      <c r="AN429" s="34">
        <f>IFERROR(AK429/M428,0)</f>
        <v>0</v>
      </c>
      <c r="AO429" s="32"/>
      <c r="AP429" s="32"/>
    </row>
    <row r="430" spans="1:42" ht="18" x14ac:dyDescent="0.3">
      <c r="A430" s="42" t="s">
        <v>1438</v>
      </c>
      <c r="B430" s="42"/>
      <c r="C430" s="53" t="s">
        <v>1263</v>
      </c>
      <c r="D430" s="44"/>
      <c r="E430" s="44"/>
      <c r="F430" s="54" t="s">
        <v>102</v>
      </c>
      <c r="G430" s="55">
        <v>0.04</v>
      </c>
      <c r="H430" s="44"/>
      <c r="I430" s="56">
        <v>15.760999999999999</v>
      </c>
      <c r="J430" s="57">
        <v>47.44</v>
      </c>
      <c r="K430" s="58"/>
      <c r="L430" s="58"/>
      <c r="M430" s="57">
        <f t="shared" si="99"/>
        <v>747.7</v>
      </c>
      <c r="N430" s="58"/>
      <c r="O430" s="58"/>
      <c r="P430" s="57">
        <v>47.44</v>
      </c>
      <c r="Q430" s="58"/>
      <c r="R430" s="58"/>
      <c r="S430" s="57">
        <f t="shared" si="100"/>
        <v>747.7</v>
      </c>
      <c r="T430" s="58"/>
      <c r="U430" s="59"/>
      <c r="V430" s="9">
        <f t="shared" si="101"/>
        <v>39.53</v>
      </c>
      <c r="Y430" s="9">
        <f t="shared" si="102"/>
        <v>623.08000000000004</v>
      </c>
      <c r="AD430" s="5" t="s">
        <v>1439</v>
      </c>
      <c r="AE430" s="5" t="s">
        <v>1440</v>
      </c>
      <c r="AF430" s="5" t="s">
        <v>1266</v>
      </c>
      <c r="AK430" s="32">
        <f>S430-M430</f>
        <v>0</v>
      </c>
      <c r="AL430" s="32"/>
      <c r="AM430" s="32"/>
      <c r="AN430" s="34">
        <f>IFERROR(AK430/M430,0)</f>
        <v>0</v>
      </c>
      <c r="AO430" s="32"/>
      <c r="AP430" s="32"/>
    </row>
    <row r="431" spans="1:42" ht="18" x14ac:dyDescent="0.3">
      <c r="A431" s="48" t="s">
        <v>1441</v>
      </c>
      <c r="B431" s="48"/>
      <c r="C431" s="60" t="s">
        <v>1263</v>
      </c>
      <c r="D431" s="50"/>
      <c r="E431" s="50"/>
      <c r="F431" s="61" t="s">
        <v>102</v>
      </c>
      <c r="G431" s="62">
        <v>0.04</v>
      </c>
      <c r="H431" s="50"/>
      <c r="I431" s="62">
        <v>15.193</v>
      </c>
      <c r="J431" s="63">
        <v>47.44</v>
      </c>
      <c r="K431" s="64"/>
      <c r="L431" s="64"/>
      <c r="M431" s="63">
        <f t="shared" si="99"/>
        <v>720.76</v>
      </c>
      <c r="N431" s="64"/>
      <c r="O431" s="64"/>
      <c r="P431" s="63">
        <v>47.44</v>
      </c>
      <c r="Q431" s="64"/>
      <c r="R431" s="64"/>
      <c r="S431" s="63">
        <f t="shared" si="100"/>
        <v>720.76</v>
      </c>
      <c r="T431" s="64"/>
      <c r="U431" s="65"/>
      <c r="V431" s="9">
        <f t="shared" si="101"/>
        <v>39.53</v>
      </c>
      <c r="Y431" s="9">
        <f t="shared" si="102"/>
        <v>600.63</v>
      </c>
      <c r="AD431" s="5" t="s">
        <v>1442</v>
      </c>
      <c r="AE431" s="5" t="s">
        <v>1440</v>
      </c>
      <c r="AF431" s="5" t="s">
        <v>1266</v>
      </c>
      <c r="AK431" s="32">
        <f>S430-M430</f>
        <v>0</v>
      </c>
      <c r="AL431" s="32"/>
      <c r="AM431" s="32"/>
      <c r="AN431" s="34">
        <f>IFERROR(AK431/M430,0)</f>
        <v>0</v>
      </c>
      <c r="AO431" s="32"/>
      <c r="AP431" s="32"/>
    </row>
    <row r="432" spans="1:42" ht="72" x14ac:dyDescent="0.3">
      <c r="A432" s="42" t="s">
        <v>1443</v>
      </c>
      <c r="B432" s="42"/>
      <c r="C432" s="53" t="s">
        <v>1378</v>
      </c>
      <c r="D432" s="44"/>
      <c r="E432" s="44" t="s">
        <v>1444</v>
      </c>
      <c r="F432" s="54" t="s">
        <v>139</v>
      </c>
      <c r="G432" s="55">
        <v>1.84</v>
      </c>
      <c r="H432" s="44"/>
      <c r="I432" s="66">
        <v>724.99699999999996</v>
      </c>
      <c r="J432" s="57">
        <v>450.95</v>
      </c>
      <c r="K432" s="58"/>
      <c r="L432" s="58"/>
      <c r="M432" s="57">
        <f t="shared" si="99"/>
        <v>326937.40000000002</v>
      </c>
      <c r="N432" s="58"/>
      <c r="O432" s="58"/>
      <c r="P432" s="57">
        <v>450.95</v>
      </c>
      <c r="Q432" s="58"/>
      <c r="R432" s="58"/>
      <c r="S432" s="57">
        <f t="shared" si="100"/>
        <v>326937.40000000002</v>
      </c>
      <c r="T432" s="58"/>
      <c r="U432" s="59"/>
      <c r="V432" s="9">
        <f t="shared" si="101"/>
        <v>375.79</v>
      </c>
      <c r="Y432" s="9">
        <f t="shared" si="102"/>
        <v>272447.83</v>
      </c>
      <c r="AD432" s="5" t="s">
        <v>1445</v>
      </c>
      <c r="AE432" s="5" t="s">
        <v>1446</v>
      </c>
      <c r="AF432" s="5" t="s">
        <v>1381</v>
      </c>
      <c r="AK432" s="32">
        <f>S432-M432</f>
        <v>0</v>
      </c>
      <c r="AL432" s="32"/>
      <c r="AM432" s="32"/>
      <c r="AN432" s="34">
        <f>IFERROR(AK432/M432,0)</f>
        <v>0</v>
      </c>
      <c r="AO432" s="32"/>
      <c r="AP432" s="32"/>
    </row>
    <row r="433" spans="1:42" ht="72" x14ac:dyDescent="0.3">
      <c r="A433" s="48" t="s">
        <v>1447</v>
      </c>
      <c r="B433" s="48"/>
      <c r="C433" s="60" t="s">
        <v>1378</v>
      </c>
      <c r="D433" s="50"/>
      <c r="E433" s="50" t="s">
        <v>1444</v>
      </c>
      <c r="F433" s="61" t="s">
        <v>139</v>
      </c>
      <c r="G433" s="62">
        <v>1.84</v>
      </c>
      <c r="H433" s="50"/>
      <c r="I433" s="67">
        <v>698.88699999999994</v>
      </c>
      <c r="J433" s="63">
        <v>450.95</v>
      </c>
      <c r="K433" s="64"/>
      <c r="L433" s="64"/>
      <c r="M433" s="63">
        <f t="shared" si="99"/>
        <v>315163.09000000003</v>
      </c>
      <c r="N433" s="64"/>
      <c r="O433" s="64"/>
      <c r="P433" s="63">
        <v>450.95</v>
      </c>
      <c r="Q433" s="64"/>
      <c r="R433" s="64"/>
      <c r="S433" s="63">
        <f t="shared" si="100"/>
        <v>315163.09000000003</v>
      </c>
      <c r="T433" s="64"/>
      <c r="U433" s="65"/>
      <c r="V433" s="9">
        <f t="shared" si="101"/>
        <v>375.79</v>
      </c>
      <c r="Y433" s="9">
        <f t="shared" si="102"/>
        <v>262635.90999999997</v>
      </c>
      <c r="AD433" s="5" t="s">
        <v>1448</v>
      </c>
      <c r="AE433" s="5" t="s">
        <v>1446</v>
      </c>
      <c r="AF433" s="5" t="s">
        <v>1381</v>
      </c>
      <c r="AK433" s="32">
        <f>S432-M432</f>
        <v>0</v>
      </c>
      <c r="AL433" s="32"/>
      <c r="AM433" s="32"/>
      <c r="AN433" s="34">
        <f>IFERROR(AK433/M432,0)</f>
        <v>0</v>
      </c>
      <c r="AO433" s="32"/>
      <c r="AP433" s="32"/>
    </row>
    <row r="434" spans="1:42" ht="36" x14ac:dyDescent="0.3">
      <c r="A434" s="42" t="s">
        <v>1449</v>
      </c>
      <c r="B434" s="42"/>
      <c r="C434" s="53" t="s">
        <v>1383</v>
      </c>
      <c r="D434" s="44"/>
      <c r="E434" s="44"/>
      <c r="F434" s="54" t="s">
        <v>102</v>
      </c>
      <c r="G434" s="55">
        <v>0.7</v>
      </c>
      <c r="H434" s="44"/>
      <c r="I434" s="66">
        <v>275.81400000000002</v>
      </c>
      <c r="J434" s="57">
        <v>16.12</v>
      </c>
      <c r="K434" s="58"/>
      <c r="L434" s="58"/>
      <c r="M434" s="57">
        <f t="shared" si="99"/>
        <v>4446.12</v>
      </c>
      <c r="N434" s="58"/>
      <c r="O434" s="58"/>
      <c r="P434" s="57">
        <v>16.11</v>
      </c>
      <c r="Q434" s="58"/>
      <c r="R434" s="58"/>
      <c r="S434" s="57">
        <f t="shared" si="100"/>
        <v>4443.3599999999997</v>
      </c>
      <c r="T434" s="58"/>
      <c r="U434" s="59"/>
      <c r="V434" s="9">
        <f t="shared" si="101"/>
        <v>13.43</v>
      </c>
      <c r="Y434" s="9">
        <f t="shared" si="102"/>
        <v>3702.8</v>
      </c>
      <c r="AD434" s="5" t="s">
        <v>1450</v>
      </c>
      <c r="AE434" s="5" t="s">
        <v>1451</v>
      </c>
      <c r="AF434" s="5" t="s">
        <v>1386</v>
      </c>
      <c r="AK434" s="32">
        <f>S434-M434</f>
        <v>-2.7600000000002183</v>
      </c>
      <c r="AL434" s="32"/>
      <c r="AM434" s="32"/>
      <c r="AN434" s="34">
        <f>IFERROR(AK434/M434,0)</f>
        <v>-6.2076597122889582E-4</v>
      </c>
      <c r="AO434" s="32"/>
      <c r="AP434" s="32"/>
    </row>
    <row r="435" spans="1:42" ht="36" x14ac:dyDescent="0.3">
      <c r="A435" s="48" t="s">
        <v>1452</v>
      </c>
      <c r="B435" s="48"/>
      <c r="C435" s="60" t="s">
        <v>1383</v>
      </c>
      <c r="D435" s="50"/>
      <c r="E435" s="50"/>
      <c r="F435" s="61" t="s">
        <v>102</v>
      </c>
      <c r="G435" s="62">
        <v>0.7</v>
      </c>
      <c r="H435" s="50"/>
      <c r="I435" s="67">
        <v>265.88099999999997</v>
      </c>
      <c r="J435" s="63">
        <v>16.12</v>
      </c>
      <c r="K435" s="64"/>
      <c r="L435" s="64"/>
      <c r="M435" s="63">
        <f t="shared" si="99"/>
        <v>4286</v>
      </c>
      <c r="N435" s="64"/>
      <c r="O435" s="64"/>
      <c r="P435" s="63">
        <v>16.11</v>
      </c>
      <c r="Q435" s="64"/>
      <c r="R435" s="64"/>
      <c r="S435" s="63">
        <f t="shared" si="100"/>
        <v>4283.34</v>
      </c>
      <c r="T435" s="64"/>
      <c r="U435" s="65"/>
      <c r="V435" s="9">
        <f t="shared" si="101"/>
        <v>13.43</v>
      </c>
      <c r="Y435" s="9">
        <f t="shared" si="102"/>
        <v>3569.45</v>
      </c>
      <c r="AD435" s="5" t="s">
        <v>1453</v>
      </c>
      <c r="AE435" s="5" t="s">
        <v>1451</v>
      </c>
      <c r="AF435" s="5" t="s">
        <v>1386</v>
      </c>
      <c r="AK435" s="32">
        <f>S434-M434</f>
        <v>-2.7600000000002183</v>
      </c>
      <c r="AL435" s="32"/>
      <c r="AM435" s="32"/>
      <c r="AN435" s="34">
        <f>IFERROR(AK435/M434,0)</f>
        <v>-6.2076597122889582E-4</v>
      </c>
      <c r="AO435" s="32"/>
      <c r="AP435" s="32"/>
    </row>
    <row r="436" spans="1:42" ht="36" x14ac:dyDescent="0.3">
      <c r="A436" s="42" t="s">
        <v>1454</v>
      </c>
      <c r="B436" s="42" t="s">
        <v>1367</v>
      </c>
      <c r="C436" s="43" t="s">
        <v>1368</v>
      </c>
      <c r="D436" s="44"/>
      <c r="E436" s="44" t="s">
        <v>1401</v>
      </c>
      <c r="F436" s="44" t="s">
        <v>114</v>
      </c>
      <c r="G436" s="45">
        <v>1</v>
      </c>
      <c r="H436" s="44"/>
      <c r="I436" s="46">
        <v>0</v>
      </c>
      <c r="J436" s="47">
        <v>844.26</v>
      </c>
      <c r="K436" s="47">
        <v>473</v>
      </c>
      <c r="L436" s="47">
        <f>J436+ROUND(K436, 2)</f>
        <v>1317.26</v>
      </c>
      <c r="M436" s="47">
        <v>0</v>
      </c>
      <c r="N436" s="47">
        <v>0</v>
      </c>
      <c r="O436" s="47">
        <f>M436+N436</f>
        <v>0</v>
      </c>
      <c r="P436" s="47">
        <v>844.25</v>
      </c>
      <c r="Q436" s="47">
        <v>709.5</v>
      </c>
      <c r="R436" s="47">
        <f>P436+ROUND(Q436, 2)</f>
        <v>1553.75</v>
      </c>
      <c r="S436" s="47">
        <v>0</v>
      </c>
      <c r="T436" s="47">
        <v>0</v>
      </c>
      <c r="U436" s="47">
        <f>S436+T436</f>
        <v>0</v>
      </c>
      <c r="V436" s="9">
        <f>ROUND(P436 / 1.2, 2)</f>
        <v>703.54</v>
      </c>
      <c r="W436" s="9">
        <f>ROUND(Q436 / 1.2, 2)</f>
        <v>591.25</v>
      </c>
      <c r="X436" s="9">
        <f>ROUND(R436 / 1.2, 2)</f>
        <v>1294.79</v>
      </c>
      <c r="Y436" s="9">
        <f t="shared" si="102"/>
        <v>0</v>
      </c>
      <c r="Z436" s="9">
        <f>ROUND(T436 / 1.2, 2)</f>
        <v>0</v>
      </c>
      <c r="AA436" s="9">
        <f>Y436+Z436</f>
        <v>0</v>
      </c>
      <c r="AD436" s="5">
        <v>378365844</v>
      </c>
      <c r="AE436" s="5">
        <v>27245784</v>
      </c>
      <c r="AG436" s="5" t="s">
        <v>1369</v>
      </c>
      <c r="AH436" s="5" t="s">
        <v>1370</v>
      </c>
      <c r="AI436" s="5" t="s">
        <v>593</v>
      </c>
      <c r="AK436" s="19">
        <f>S436-M436</f>
        <v>0</v>
      </c>
      <c r="AL436" s="19">
        <f>T436-N436</f>
        <v>0</v>
      </c>
      <c r="AM436" s="19">
        <f>U436-O436</f>
        <v>0</v>
      </c>
      <c r="AN436" s="22">
        <f>IFERROR(AK436/M436,0)</f>
        <v>0</v>
      </c>
      <c r="AO436" s="22">
        <f>IFERROR(AL436/N436,0)</f>
        <v>0</v>
      </c>
      <c r="AP436" s="22">
        <f>IFERROR(AM436/O436,0)</f>
        <v>0</v>
      </c>
    </row>
    <row r="437" spans="1:42" ht="36" x14ac:dyDescent="0.3">
      <c r="A437" s="48" t="s">
        <v>1455</v>
      </c>
      <c r="B437" s="48" t="s">
        <v>1367</v>
      </c>
      <c r="C437" s="49" t="s">
        <v>1368</v>
      </c>
      <c r="D437" s="50"/>
      <c r="E437" s="50" t="s">
        <v>1401</v>
      </c>
      <c r="F437" s="50" t="s">
        <v>114</v>
      </c>
      <c r="G437" s="51">
        <v>1</v>
      </c>
      <c r="H437" s="50"/>
      <c r="I437" s="51">
        <v>78</v>
      </c>
      <c r="J437" s="52">
        <v>844.26</v>
      </c>
      <c r="K437" s="52">
        <v>473</v>
      </c>
      <c r="L437" s="52">
        <v>473</v>
      </c>
      <c r="M437" s="52">
        <v>65852.28</v>
      </c>
      <c r="N437" s="52">
        <v>36894</v>
      </c>
      <c r="O437" s="52"/>
      <c r="P437" s="52">
        <v>844.25</v>
      </c>
      <c r="Q437" s="52">
        <v>709.5</v>
      </c>
      <c r="R437" s="52">
        <v>709.5</v>
      </c>
      <c r="S437" s="52">
        <v>65851.5</v>
      </c>
      <c r="T437" s="52">
        <v>55341</v>
      </c>
      <c r="U437" s="52"/>
      <c r="V437" s="9"/>
      <c r="W437" s="9">
        <f>ROUND(Q437 / 1.2, 2)</f>
        <v>591.25</v>
      </c>
      <c r="X437" s="9">
        <f>ROUND(R437 / 1.2, 2)</f>
        <v>591.25</v>
      </c>
      <c r="Y437" s="9"/>
      <c r="Z437" s="9">
        <f>ROUND(T437 / 1.2, 2)</f>
        <v>46117.5</v>
      </c>
      <c r="AA437" s="9"/>
      <c r="AD437" s="5">
        <v>315889950</v>
      </c>
      <c r="AE437" s="5">
        <v>27245784</v>
      </c>
      <c r="AG437" s="5" t="s">
        <v>1369</v>
      </c>
      <c r="AH437" s="5" t="s">
        <v>1370</v>
      </c>
      <c r="AI437" s="5"/>
      <c r="AK437" s="19">
        <f>S436-M436</f>
        <v>0</v>
      </c>
      <c r="AL437" s="19">
        <f>T436-N436</f>
        <v>0</v>
      </c>
      <c r="AM437" s="19">
        <f>U436-O436</f>
        <v>0</v>
      </c>
      <c r="AN437" s="22">
        <f>IFERROR(AK437/M436,0)</f>
        <v>0</v>
      </c>
      <c r="AO437" s="22">
        <f>IFERROR(AL437/N436,0)</f>
        <v>0</v>
      </c>
      <c r="AP437" s="22">
        <f>IFERROR(AM437/O436,0)</f>
        <v>0</v>
      </c>
    </row>
    <row r="438" spans="1:42" ht="36" x14ac:dyDescent="0.3">
      <c r="A438" s="42" t="s">
        <v>1456</v>
      </c>
      <c r="B438" s="42"/>
      <c r="C438" s="53" t="s">
        <v>1383</v>
      </c>
      <c r="D438" s="44"/>
      <c r="E438" s="44"/>
      <c r="F438" s="54" t="s">
        <v>102</v>
      </c>
      <c r="G438" s="55">
        <v>0.7</v>
      </c>
      <c r="H438" s="44"/>
      <c r="I438" s="66">
        <v>0</v>
      </c>
      <c r="J438" s="57">
        <v>16.12</v>
      </c>
      <c r="K438" s="58"/>
      <c r="L438" s="58"/>
      <c r="M438" s="57">
        <f t="shared" ref="M438:M445" si="103">ROUND(ROUND(J438, 2)*I438, 2)</f>
        <v>0</v>
      </c>
      <c r="N438" s="58"/>
      <c r="O438" s="58"/>
      <c r="P438" s="57">
        <v>16.11</v>
      </c>
      <c r="Q438" s="58"/>
      <c r="R438" s="58"/>
      <c r="S438" s="57">
        <f t="shared" ref="S438:S445" si="104">ROUND(ROUND(P438, 2)*I438, 2)</f>
        <v>0</v>
      </c>
      <c r="T438" s="58"/>
      <c r="U438" s="59"/>
      <c r="V438" s="9">
        <f t="shared" ref="V438:V445" si="105">ROUND(ROUND(P438, 2)/1.2, 2)</f>
        <v>13.43</v>
      </c>
      <c r="Y438" s="9">
        <f t="shared" ref="Y438:Y471" si="106">ROUND(S438 / 1.2, 2)</f>
        <v>0</v>
      </c>
      <c r="AD438" s="5" t="s">
        <v>1457</v>
      </c>
      <c r="AE438" s="5" t="s">
        <v>1458</v>
      </c>
      <c r="AF438" s="5" t="s">
        <v>1386</v>
      </c>
      <c r="AK438" s="32">
        <f>S438-M438</f>
        <v>0</v>
      </c>
      <c r="AL438" s="32"/>
      <c r="AM438" s="32"/>
      <c r="AN438" s="34">
        <f>IFERROR(AK438/M438,0)</f>
        <v>0</v>
      </c>
      <c r="AO438" s="32"/>
      <c r="AP438" s="32"/>
    </row>
    <row r="439" spans="1:42" ht="36" x14ac:dyDescent="0.3">
      <c r="A439" s="48" t="s">
        <v>1459</v>
      </c>
      <c r="B439" s="48"/>
      <c r="C439" s="60" t="s">
        <v>1383</v>
      </c>
      <c r="D439" s="50"/>
      <c r="E439" s="50"/>
      <c r="F439" s="61" t="s">
        <v>102</v>
      </c>
      <c r="G439" s="62">
        <v>0.7</v>
      </c>
      <c r="H439" s="50"/>
      <c r="I439" s="67">
        <v>54.6</v>
      </c>
      <c r="J439" s="63">
        <v>16.12</v>
      </c>
      <c r="K439" s="64"/>
      <c r="L439" s="64"/>
      <c r="M439" s="63">
        <f t="shared" si="103"/>
        <v>880.15</v>
      </c>
      <c r="N439" s="64"/>
      <c r="O439" s="64"/>
      <c r="P439" s="63">
        <v>16.11</v>
      </c>
      <c r="Q439" s="64"/>
      <c r="R439" s="64"/>
      <c r="S439" s="63">
        <f t="shared" si="104"/>
        <v>879.61</v>
      </c>
      <c r="T439" s="64"/>
      <c r="U439" s="65"/>
      <c r="V439" s="9">
        <f t="shared" si="105"/>
        <v>13.43</v>
      </c>
      <c r="Y439" s="9">
        <f t="shared" si="106"/>
        <v>733.01</v>
      </c>
      <c r="AD439" s="5" t="s">
        <v>1460</v>
      </c>
      <c r="AE439" s="5" t="s">
        <v>1458</v>
      </c>
      <c r="AF439" s="5" t="s">
        <v>1386</v>
      </c>
      <c r="AK439" s="32">
        <f>S438-M438</f>
        <v>0</v>
      </c>
      <c r="AL439" s="32"/>
      <c r="AM439" s="32"/>
      <c r="AN439" s="34">
        <f>IFERROR(AK439/M438,0)</f>
        <v>0</v>
      </c>
      <c r="AO439" s="32"/>
      <c r="AP439" s="32"/>
    </row>
    <row r="440" spans="1:42" ht="54" x14ac:dyDescent="0.3">
      <c r="A440" s="42" t="s">
        <v>1461</v>
      </c>
      <c r="B440" s="42"/>
      <c r="C440" s="53" t="s">
        <v>1378</v>
      </c>
      <c r="D440" s="44"/>
      <c r="E440" s="44" t="s">
        <v>1462</v>
      </c>
      <c r="F440" s="54" t="s">
        <v>139</v>
      </c>
      <c r="G440" s="55">
        <v>1.84</v>
      </c>
      <c r="H440" s="44"/>
      <c r="I440" s="66">
        <v>0</v>
      </c>
      <c r="J440" s="57">
        <v>450.95</v>
      </c>
      <c r="K440" s="58"/>
      <c r="L440" s="58"/>
      <c r="M440" s="57">
        <f t="shared" si="103"/>
        <v>0</v>
      </c>
      <c r="N440" s="58"/>
      <c r="O440" s="58"/>
      <c r="P440" s="57">
        <v>450.95</v>
      </c>
      <c r="Q440" s="58"/>
      <c r="R440" s="58"/>
      <c r="S440" s="57">
        <f t="shared" si="104"/>
        <v>0</v>
      </c>
      <c r="T440" s="58"/>
      <c r="U440" s="59"/>
      <c r="V440" s="9">
        <f t="shared" si="105"/>
        <v>375.79</v>
      </c>
      <c r="Y440" s="9">
        <f t="shared" si="106"/>
        <v>0</v>
      </c>
      <c r="AD440" s="5" t="s">
        <v>1463</v>
      </c>
      <c r="AE440" s="5" t="s">
        <v>1464</v>
      </c>
      <c r="AF440" s="5" t="s">
        <v>1381</v>
      </c>
      <c r="AK440" s="32">
        <f>S440-M440</f>
        <v>0</v>
      </c>
      <c r="AL440" s="32"/>
      <c r="AM440" s="32"/>
      <c r="AN440" s="34">
        <f>IFERROR(AK440/M440,0)</f>
        <v>0</v>
      </c>
      <c r="AO440" s="32"/>
      <c r="AP440" s="32"/>
    </row>
    <row r="441" spans="1:42" ht="54" x14ac:dyDescent="0.3">
      <c r="A441" s="48" t="s">
        <v>1465</v>
      </c>
      <c r="B441" s="48"/>
      <c r="C441" s="60" t="s">
        <v>1378</v>
      </c>
      <c r="D441" s="50"/>
      <c r="E441" s="50" t="s">
        <v>1462</v>
      </c>
      <c r="F441" s="61" t="s">
        <v>139</v>
      </c>
      <c r="G441" s="62">
        <v>1.84</v>
      </c>
      <c r="H441" s="50"/>
      <c r="I441" s="67">
        <v>143.52000000000001</v>
      </c>
      <c r="J441" s="63">
        <v>450.95</v>
      </c>
      <c r="K441" s="64"/>
      <c r="L441" s="64"/>
      <c r="M441" s="63">
        <f t="shared" si="103"/>
        <v>64720.34</v>
      </c>
      <c r="N441" s="64"/>
      <c r="O441" s="64"/>
      <c r="P441" s="63">
        <v>450.95</v>
      </c>
      <c r="Q441" s="64"/>
      <c r="R441" s="64"/>
      <c r="S441" s="63">
        <f t="shared" si="104"/>
        <v>64720.34</v>
      </c>
      <c r="T441" s="64"/>
      <c r="U441" s="65"/>
      <c r="V441" s="9">
        <f t="shared" si="105"/>
        <v>375.79</v>
      </c>
      <c r="Y441" s="9">
        <f t="shared" si="106"/>
        <v>53933.62</v>
      </c>
      <c r="AD441" s="5" t="s">
        <v>1466</v>
      </c>
      <c r="AE441" s="5" t="s">
        <v>1464</v>
      </c>
      <c r="AF441" s="5" t="s">
        <v>1381</v>
      </c>
      <c r="AK441" s="32">
        <f>S440-M440</f>
        <v>0</v>
      </c>
      <c r="AL441" s="32"/>
      <c r="AM441" s="32"/>
      <c r="AN441" s="34">
        <f>IFERROR(AK441/M440,0)</f>
        <v>0</v>
      </c>
      <c r="AO441" s="32"/>
      <c r="AP441" s="32"/>
    </row>
    <row r="442" spans="1:42" ht="18" x14ac:dyDescent="0.3">
      <c r="A442" s="42" t="s">
        <v>1467</v>
      </c>
      <c r="B442" s="42"/>
      <c r="C442" s="53" t="s">
        <v>1263</v>
      </c>
      <c r="D442" s="44"/>
      <c r="E442" s="44"/>
      <c r="F442" s="54" t="s">
        <v>102</v>
      </c>
      <c r="G442" s="55">
        <v>0.04</v>
      </c>
      <c r="H442" s="44"/>
      <c r="I442" s="56">
        <v>0</v>
      </c>
      <c r="J442" s="57">
        <v>47.44</v>
      </c>
      <c r="K442" s="58"/>
      <c r="L442" s="58"/>
      <c r="M442" s="57">
        <f t="shared" si="103"/>
        <v>0</v>
      </c>
      <c r="N442" s="58"/>
      <c r="O442" s="58"/>
      <c r="P442" s="57">
        <v>47.44</v>
      </c>
      <c r="Q442" s="58"/>
      <c r="R442" s="58"/>
      <c r="S442" s="57">
        <f t="shared" si="104"/>
        <v>0</v>
      </c>
      <c r="T442" s="58"/>
      <c r="U442" s="59"/>
      <c r="V442" s="9">
        <f t="shared" si="105"/>
        <v>39.53</v>
      </c>
      <c r="Y442" s="9">
        <f t="shared" si="106"/>
        <v>0</v>
      </c>
      <c r="AD442" s="5" t="s">
        <v>1468</v>
      </c>
      <c r="AE442" s="5" t="s">
        <v>1469</v>
      </c>
      <c r="AF442" s="5" t="s">
        <v>1266</v>
      </c>
      <c r="AK442" s="32">
        <f>S442-M442</f>
        <v>0</v>
      </c>
      <c r="AL442" s="32"/>
      <c r="AM442" s="32"/>
      <c r="AN442" s="34">
        <f>IFERROR(AK442/M442,0)</f>
        <v>0</v>
      </c>
      <c r="AO442" s="32"/>
      <c r="AP442" s="32"/>
    </row>
    <row r="443" spans="1:42" ht="18" x14ac:dyDescent="0.3">
      <c r="A443" s="48" t="s">
        <v>1470</v>
      </c>
      <c r="B443" s="48"/>
      <c r="C443" s="60" t="s">
        <v>1263</v>
      </c>
      <c r="D443" s="50"/>
      <c r="E443" s="50"/>
      <c r="F443" s="61" t="s">
        <v>102</v>
      </c>
      <c r="G443" s="62">
        <v>0.04</v>
      </c>
      <c r="H443" s="50"/>
      <c r="I443" s="62">
        <v>3.12</v>
      </c>
      <c r="J443" s="63">
        <v>47.44</v>
      </c>
      <c r="K443" s="64"/>
      <c r="L443" s="64"/>
      <c r="M443" s="63">
        <f t="shared" si="103"/>
        <v>148.01</v>
      </c>
      <c r="N443" s="64"/>
      <c r="O443" s="64"/>
      <c r="P443" s="63">
        <v>47.44</v>
      </c>
      <c r="Q443" s="64"/>
      <c r="R443" s="64"/>
      <c r="S443" s="63">
        <f t="shared" si="104"/>
        <v>148.01</v>
      </c>
      <c r="T443" s="64"/>
      <c r="U443" s="65"/>
      <c r="V443" s="9">
        <f t="shared" si="105"/>
        <v>39.53</v>
      </c>
      <c r="Y443" s="9">
        <f t="shared" si="106"/>
        <v>123.34</v>
      </c>
      <c r="AD443" s="5" t="s">
        <v>1471</v>
      </c>
      <c r="AE443" s="5" t="s">
        <v>1469</v>
      </c>
      <c r="AF443" s="5" t="s">
        <v>1266</v>
      </c>
      <c r="AK443" s="32">
        <f>S442-M442</f>
        <v>0</v>
      </c>
      <c r="AL443" s="32"/>
      <c r="AM443" s="32"/>
      <c r="AN443" s="34">
        <f>IFERROR(AK443/M442,0)</f>
        <v>0</v>
      </c>
      <c r="AO443" s="32"/>
      <c r="AP443" s="32"/>
    </row>
    <row r="444" spans="1:42" ht="36" x14ac:dyDescent="0.3">
      <c r="A444" s="42" t="s">
        <v>1472</v>
      </c>
      <c r="B444" s="42"/>
      <c r="C444" s="53" t="s">
        <v>730</v>
      </c>
      <c r="D444" s="44"/>
      <c r="E444" s="44"/>
      <c r="F444" s="54" t="s">
        <v>102</v>
      </c>
      <c r="G444" s="55">
        <v>1.4999999999999999E-2</v>
      </c>
      <c r="H444" s="44"/>
      <c r="I444" s="56">
        <v>0</v>
      </c>
      <c r="J444" s="57">
        <v>88.8</v>
      </c>
      <c r="K444" s="58"/>
      <c r="L444" s="58"/>
      <c r="M444" s="57">
        <f t="shared" si="103"/>
        <v>0</v>
      </c>
      <c r="N444" s="58"/>
      <c r="O444" s="58"/>
      <c r="P444" s="57">
        <v>88.8</v>
      </c>
      <c r="Q444" s="58"/>
      <c r="R444" s="58"/>
      <c r="S444" s="57">
        <f t="shared" si="104"/>
        <v>0</v>
      </c>
      <c r="T444" s="58"/>
      <c r="U444" s="59"/>
      <c r="V444" s="9">
        <f t="shared" si="105"/>
        <v>74</v>
      </c>
      <c r="Y444" s="9">
        <f t="shared" si="106"/>
        <v>0</v>
      </c>
      <c r="AD444" s="5" t="s">
        <v>1473</v>
      </c>
      <c r="AE444" s="5" t="s">
        <v>1474</v>
      </c>
      <c r="AF444" s="5" t="s">
        <v>733</v>
      </c>
      <c r="AK444" s="32">
        <f>S444-M444</f>
        <v>0</v>
      </c>
      <c r="AL444" s="32"/>
      <c r="AM444" s="32"/>
      <c r="AN444" s="34">
        <f>IFERROR(AK444/M444,0)</f>
        <v>0</v>
      </c>
      <c r="AO444" s="32"/>
      <c r="AP444" s="32"/>
    </row>
    <row r="445" spans="1:42" ht="36" x14ac:dyDescent="0.3">
      <c r="A445" s="48" t="s">
        <v>1475</v>
      </c>
      <c r="B445" s="48"/>
      <c r="C445" s="60" t="s">
        <v>730</v>
      </c>
      <c r="D445" s="50"/>
      <c r="E445" s="50"/>
      <c r="F445" s="61" t="s">
        <v>102</v>
      </c>
      <c r="G445" s="62">
        <v>1.4999999999999999E-2</v>
      </c>
      <c r="H445" s="50"/>
      <c r="I445" s="62">
        <v>1.17</v>
      </c>
      <c r="J445" s="63">
        <v>88.8</v>
      </c>
      <c r="K445" s="64"/>
      <c r="L445" s="64"/>
      <c r="M445" s="63">
        <f t="shared" si="103"/>
        <v>103.9</v>
      </c>
      <c r="N445" s="64"/>
      <c r="O445" s="64"/>
      <c r="P445" s="63">
        <v>88.8</v>
      </c>
      <c r="Q445" s="64"/>
      <c r="R445" s="64"/>
      <c r="S445" s="63">
        <f t="shared" si="104"/>
        <v>103.9</v>
      </c>
      <c r="T445" s="64"/>
      <c r="U445" s="65"/>
      <c r="V445" s="9">
        <f t="shared" si="105"/>
        <v>74</v>
      </c>
      <c r="Y445" s="9">
        <f t="shared" si="106"/>
        <v>86.58</v>
      </c>
      <c r="AD445" s="5" t="s">
        <v>1476</v>
      </c>
      <c r="AE445" s="5" t="s">
        <v>1474</v>
      </c>
      <c r="AF445" s="5" t="s">
        <v>733</v>
      </c>
      <c r="AK445" s="32">
        <f>S444-M444</f>
        <v>0</v>
      </c>
      <c r="AL445" s="32"/>
      <c r="AM445" s="32"/>
      <c r="AN445" s="34">
        <f>IFERROR(AK445/M444,0)</f>
        <v>0</v>
      </c>
      <c r="AO445" s="32"/>
      <c r="AP445" s="32"/>
    </row>
    <row r="446" spans="1:42" ht="180" x14ac:dyDescent="0.3">
      <c r="A446" s="13" t="s">
        <v>1477</v>
      </c>
      <c r="B446" s="13" t="s">
        <v>1367</v>
      </c>
      <c r="C446" s="23" t="s">
        <v>1368</v>
      </c>
      <c r="D446" s="24"/>
      <c r="E446" s="24" t="s">
        <v>1478</v>
      </c>
      <c r="F446" s="24" t="s">
        <v>114</v>
      </c>
      <c r="G446" s="25">
        <v>1</v>
      </c>
      <c r="H446" s="24"/>
      <c r="I446" s="25">
        <v>381.88</v>
      </c>
      <c r="J446" s="26">
        <v>858.32</v>
      </c>
      <c r="K446" s="26">
        <v>472.99</v>
      </c>
      <c r="L446" s="26">
        <f>J446+ROUND(K446, 2)</f>
        <v>1331.31</v>
      </c>
      <c r="M446" s="26">
        <v>327775.24</v>
      </c>
      <c r="N446" s="26">
        <v>180625.42</v>
      </c>
      <c r="O446" s="26">
        <f>M446+N446</f>
        <v>508400.66000000003</v>
      </c>
      <c r="P446" s="26">
        <v>858.08</v>
      </c>
      <c r="Q446" s="26">
        <v>709.49</v>
      </c>
      <c r="R446" s="26">
        <f>P446+ROUND(Q446, 2)</f>
        <v>1567.5700000000002</v>
      </c>
      <c r="S446" s="26">
        <v>327683.59000000003</v>
      </c>
      <c r="T446" s="26">
        <v>270940.03999999998</v>
      </c>
      <c r="U446" s="26">
        <f>S446+T446</f>
        <v>598623.63</v>
      </c>
      <c r="V446" s="9">
        <f>ROUND(P446 / 1.2, 2)</f>
        <v>715.07</v>
      </c>
      <c r="W446" s="9">
        <f>ROUND(Q446 / 1.2, 2)</f>
        <v>591.24</v>
      </c>
      <c r="X446" s="9">
        <f>ROUND(R446 / 1.2, 2)</f>
        <v>1306.31</v>
      </c>
      <c r="Y446" s="9">
        <f t="shared" si="106"/>
        <v>273069.65999999997</v>
      </c>
      <c r="Z446" s="9">
        <f>ROUND(T446 / 1.2, 2)</f>
        <v>225783.37</v>
      </c>
      <c r="AA446" s="9">
        <f>Y446+Z446</f>
        <v>498853.02999999997</v>
      </c>
      <c r="AD446" s="5">
        <v>378365845</v>
      </c>
      <c r="AE446" s="5">
        <v>29378733</v>
      </c>
      <c r="AG446" s="5" t="s">
        <v>1369</v>
      </c>
      <c r="AH446" s="5" t="s">
        <v>1370</v>
      </c>
      <c r="AI446" s="5" t="s">
        <v>593</v>
      </c>
      <c r="AK446" s="19">
        <f>S446-M446</f>
        <v>-91.649999999965075</v>
      </c>
      <c r="AL446" s="19">
        <f>T446-N446</f>
        <v>90314.619999999966</v>
      </c>
      <c r="AM446" s="19">
        <f>U446-O446</f>
        <v>90222.969999999972</v>
      </c>
      <c r="AN446" s="22">
        <f>IFERROR(AK446/M446,0)</f>
        <v>-2.7961233435437366E-4</v>
      </c>
      <c r="AO446" s="22">
        <f>IFERROR(AL446/N446,0)</f>
        <v>0.50001057436987528</v>
      </c>
      <c r="AP446" s="22">
        <f>IFERROR(AM446/O446,0)</f>
        <v>0.17746430541612587</v>
      </c>
    </row>
    <row r="447" spans="1:42" ht="36" x14ac:dyDescent="0.3">
      <c r="A447" s="13" t="s">
        <v>1479</v>
      </c>
      <c r="B447" s="13"/>
      <c r="C447" s="41" t="s">
        <v>730</v>
      </c>
      <c r="D447" s="24"/>
      <c r="E447" s="24"/>
      <c r="F447" s="35" t="s">
        <v>102</v>
      </c>
      <c r="G447" s="36">
        <v>1.4999999999999999E-2</v>
      </c>
      <c r="H447" s="24"/>
      <c r="I447" s="36">
        <v>5.7279999999999998</v>
      </c>
      <c r="J447" s="38">
        <v>90.28</v>
      </c>
      <c r="K447" s="14"/>
      <c r="L447" s="14"/>
      <c r="M447" s="38">
        <f>ROUND(ROUND(J447, 2)*I447, 2)</f>
        <v>517.12</v>
      </c>
      <c r="N447" s="14"/>
      <c r="O447" s="14"/>
      <c r="P447" s="38">
        <v>88.8</v>
      </c>
      <c r="Q447" s="14"/>
      <c r="R447" s="14"/>
      <c r="S447" s="38">
        <f>ROUND(ROUND(P447, 2)*I447, 2)</f>
        <v>508.65</v>
      </c>
      <c r="T447" s="14"/>
      <c r="U447" s="39"/>
      <c r="V447" s="9">
        <f>ROUND(ROUND(P447, 2)/1.2, 2)</f>
        <v>74</v>
      </c>
      <c r="Y447" s="9">
        <f t="shared" si="106"/>
        <v>423.88</v>
      </c>
      <c r="AD447" s="5" t="s">
        <v>1480</v>
      </c>
      <c r="AE447" s="5" t="s">
        <v>1481</v>
      </c>
      <c r="AF447" s="5" t="s">
        <v>733</v>
      </c>
      <c r="AK447" s="32">
        <f t="shared" ref="AK447:AK471" si="107">S447-M447</f>
        <v>-8.4700000000000273</v>
      </c>
      <c r="AL447" s="32"/>
      <c r="AM447" s="32"/>
      <c r="AN447" s="34">
        <f t="shared" ref="AN447:AN471" si="108">IFERROR(AK447/M447,0)</f>
        <v>-1.6379176980198071E-2</v>
      </c>
      <c r="AO447" s="32"/>
      <c r="AP447" s="32"/>
    </row>
    <row r="448" spans="1:42" ht="18" x14ac:dyDescent="0.3">
      <c r="A448" s="13" t="s">
        <v>1482</v>
      </c>
      <c r="B448" s="13"/>
      <c r="C448" s="41" t="s">
        <v>1263</v>
      </c>
      <c r="D448" s="24"/>
      <c r="E448" s="24"/>
      <c r="F448" s="35" t="s">
        <v>102</v>
      </c>
      <c r="G448" s="36">
        <v>0.04</v>
      </c>
      <c r="H448" s="24"/>
      <c r="I448" s="36">
        <v>15.275</v>
      </c>
      <c r="J448" s="38">
        <v>48.23</v>
      </c>
      <c r="K448" s="14"/>
      <c r="L448" s="14"/>
      <c r="M448" s="38">
        <f>ROUND(ROUND(J448, 2)*I448, 2)</f>
        <v>736.71</v>
      </c>
      <c r="N448" s="14"/>
      <c r="O448" s="14"/>
      <c r="P448" s="38">
        <v>47.44</v>
      </c>
      <c r="Q448" s="14"/>
      <c r="R448" s="14"/>
      <c r="S448" s="38">
        <f>ROUND(ROUND(P448, 2)*I448, 2)</f>
        <v>724.65</v>
      </c>
      <c r="T448" s="14"/>
      <c r="U448" s="39"/>
      <c r="V448" s="9">
        <f>ROUND(ROUND(P448, 2)/1.2, 2)</f>
        <v>39.53</v>
      </c>
      <c r="Y448" s="9">
        <f t="shared" si="106"/>
        <v>603.88</v>
      </c>
      <c r="AD448" s="5" t="s">
        <v>1483</v>
      </c>
      <c r="AE448" s="5" t="s">
        <v>1484</v>
      </c>
      <c r="AF448" s="5" t="s">
        <v>1266</v>
      </c>
      <c r="AK448" s="32">
        <f t="shared" si="107"/>
        <v>-12.060000000000059</v>
      </c>
      <c r="AL448" s="32"/>
      <c r="AM448" s="32"/>
      <c r="AN448" s="34">
        <f t="shared" si="108"/>
        <v>-1.6370077778230321E-2</v>
      </c>
      <c r="AO448" s="32"/>
      <c r="AP448" s="32"/>
    </row>
    <row r="449" spans="1:42" ht="72" x14ac:dyDescent="0.3">
      <c r="A449" s="13" t="s">
        <v>1485</v>
      </c>
      <c r="B449" s="13"/>
      <c r="C449" s="41" t="s">
        <v>1378</v>
      </c>
      <c r="D449" s="24"/>
      <c r="E449" s="24" t="s">
        <v>1486</v>
      </c>
      <c r="F449" s="35" t="s">
        <v>139</v>
      </c>
      <c r="G449" s="36">
        <v>1.84</v>
      </c>
      <c r="H449" s="24"/>
      <c r="I449" s="37">
        <v>702.65899999999999</v>
      </c>
      <c r="J449" s="38">
        <v>458.46</v>
      </c>
      <c r="K449" s="14"/>
      <c r="L449" s="14"/>
      <c r="M449" s="38">
        <f>ROUND(ROUND(J449, 2)*I449, 2)</f>
        <v>322141.05</v>
      </c>
      <c r="N449" s="14"/>
      <c r="O449" s="14"/>
      <c r="P449" s="38">
        <v>458.46</v>
      </c>
      <c r="Q449" s="14"/>
      <c r="R449" s="14"/>
      <c r="S449" s="38">
        <f>ROUND(ROUND(P449, 2)*I449, 2)</f>
        <v>322141.05</v>
      </c>
      <c r="T449" s="14"/>
      <c r="U449" s="39"/>
      <c r="V449" s="9">
        <f>ROUND(ROUND(P449, 2)/1.2, 2)</f>
        <v>382.05</v>
      </c>
      <c r="Y449" s="9">
        <f t="shared" si="106"/>
        <v>268450.88</v>
      </c>
      <c r="AD449" s="5" t="s">
        <v>1487</v>
      </c>
      <c r="AE449" s="5" t="s">
        <v>1488</v>
      </c>
      <c r="AF449" s="5" t="s">
        <v>1381</v>
      </c>
      <c r="AK449" s="32">
        <f t="shared" si="107"/>
        <v>0</v>
      </c>
      <c r="AL449" s="32"/>
      <c r="AM449" s="32"/>
      <c r="AN449" s="34">
        <f t="shared" si="108"/>
        <v>0</v>
      </c>
      <c r="AO449" s="32"/>
      <c r="AP449" s="32"/>
    </row>
    <row r="450" spans="1:42" ht="36" x14ac:dyDescent="0.3">
      <c r="A450" s="13" t="s">
        <v>1489</v>
      </c>
      <c r="B450" s="13"/>
      <c r="C450" s="27" t="s">
        <v>1383</v>
      </c>
      <c r="D450" s="24"/>
      <c r="E450" s="24"/>
      <c r="F450" s="35" t="s">
        <v>102</v>
      </c>
      <c r="G450" s="36">
        <v>0.7</v>
      </c>
      <c r="H450" s="24"/>
      <c r="I450" s="37">
        <v>267.31599999999997</v>
      </c>
      <c r="J450" s="38">
        <v>16.38</v>
      </c>
      <c r="K450" s="14"/>
      <c r="L450" s="14"/>
      <c r="M450" s="38">
        <f>ROUND(ROUND(J450, 2)*I450, 2)</f>
        <v>4378.6400000000003</v>
      </c>
      <c r="N450" s="14"/>
      <c r="O450" s="14"/>
      <c r="P450" s="38">
        <v>16.12</v>
      </c>
      <c r="Q450" s="14"/>
      <c r="R450" s="14"/>
      <c r="S450" s="38">
        <f>ROUND(ROUND(P450, 2)*I450, 2)</f>
        <v>4309.13</v>
      </c>
      <c r="T450" s="14"/>
      <c r="U450" s="39"/>
      <c r="V450" s="9">
        <f>ROUND(ROUND(P450, 2)/1.2, 2)</f>
        <v>13.43</v>
      </c>
      <c r="Y450" s="9">
        <f t="shared" si="106"/>
        <v>3590.94</v>
      </c>
      <c r="AD450" s="5" t="s">
        <v>1490</v>
      </c>
      <c r="AE450" s="5" t="s">
        <v>1491</v>
      </c>
      <c r="AF450" s="5" t="s">
        <v>1386</v>
      </c>
      <c r="AK450" s="32">
        <f t="shared" si="107"/>
        <v>-69.510000000000218</v>
      </c>
      <c r="AL450" s="32"/>
      <c r="AM450" s="32"/>
      <c r="AN450" s="34">
        <f t="shared" si="108"/>
        <v>-1.5874792172912187E-2</v>
      </c>
      <c r="AO450" s="32"/>
      <c r="AP450" s="32"/>
    </row>
    <row r="451" spans="1:42" ht="180" x14ac:dyDescent="0.3">
      <c r="A451" s="13" t="s">
        <v>1492</v>
      </c>
      <c r="B451" s="13" t="s">
        <v>1367</v>
      </c>
      <c r="C451" s="23" t="s">
        <v>1368</v>
      </c>
      <c r="D451" s="24"/>
      <c r="E451" s="24" t="s">
        <v>1493</v>
      </c>
      <c r="F451" s="24" t="s">
        <v>114</v>
      </c>
      <c r="G451" s="25">
        <v>1</v>
      </c>
      <c r="H451" s="24"/>
      <c r="I451" s="25">
        <v>210</v>
      </c>
      <c r="J451" s="26">
        <v>381.39</v>
      </c>
      <c r="K451" s="26">
        <v>472.99</v>
      </c>
      <c r="L451" s="26">
        <f>J451+ROUND(K451, 2)</f>
        <v>854.38</v>
      </c>
      <c r="M451" s="26">
        <v>80091.899999999994</v>
      </c>
      <c r="N451" s="26">
        <v>99327.9</v>
      </c>
      <c r="O451" s="26">
        <f>M451+N451</f>
        <v>179419.8</v>
      </c>
      <c r="P451" s="26">
        <v>381.33</v>
      </c>
      <c r="Q451" s="26">
        <v>709.49</v>
      </c>
      <c r="R451" s="26">
        <f>P451+ROUND(Q451, 2)</f>
        <v>1090.82</v>
      </c>
      <c r="S451" s="26">
        <v>80079.3</v>
      </c>
      <c r="T451" s="26">
        <v>148992.9</v>
      </c>
      <c r="U451" s="26">
        <f>S451+T451</f>
        <v>229072.2</v>
      </c>
      <c r="V451" s="9">
        <f>ROUND(P451 / 1.2, 2)</f>
        <v>317.77999999999997</v>
      </c>
      <c r="W451" s="9">
        <f>ROUND(Q451 / 1.2, 2)</f>
        <v>591.24</v>
      </c>
      <c r="X451" s="9">
        <f>ROUND(R451 / 1.2, 2)</f>
        <v>909.02</v>
      </c>
      <c r="Y451" s="9">
        <f t="shared" si="106"/>
        <v>66732.75</v>
      </c>
      <c r="Z451" s="9">
        <f>ROUND(T451 / 1.2, 2)</f>
        <v>124160.75</v>
      </c>
      <c r="AA451" s="9">
        <f>Y451+Z451</f>
        <v>190893.5</v>
      </c>
      <c r="AD451" s="5">
        <v>378365846</v>
      </c>
      <c r="AE451" s="5">
        <v>29378735</v>
      </c>
      <c r="AG451" s="5" t="s">
        <v>1369</v>
      </c>
      <c r="AH451" s="5" t="s">
        <v>1370</v>
      </c>
      <c r="AI451" s="5" t="s">
        <v>593</v>
      </c>
      <c r="AK451" s="19">
        <f t="shared" si="107"/>
        <v>-12.599999999991269</v>
      </c>
      <c r="AL451" s="19">
        <f>T451-N451</f>
        <v>49665</v>
      </c>
      <c r="AM451" s="19">
        <f>U451-O451</f>
        <v>49652.400000000023</v>
      </c>
      <c r="AN451" s="22">
        <f t="shared" si="108"/>
        <v>-1.57319279477591E-4</v>
      </c>
      <c r="AO451" s="22">
        <f>IFERROR(AL451/N451,0)</f>
        <v>0.50001057104801372</v>
      </c>
      <c r="AP451" s="22">
        <f>IFERROR(AM451/O451,0)</f>
        <v>0.27673868770336402</v>
      </c>
    </row>
    <row r="452" spans="1:42" ht="36" x14ac:dyDescent="0.3">
      <c r="A452" s="13" t="s">
        <v>1494</v>
      </c>
      <c r="B452" s="13"/>
      <c r="C452" s="27" t="s">
        <v>1383</v>
      </c>
      <c r="D452" s="24"/>
      <c r="E452" s="24"/>
      <c r="F452" s="35" t="s">
        <v>102</v>
      </c>
      <c r="G452" s="36">
        <v>0.7</v>
      </c>
      <c r="H452" s="24"/>
      <c r="I452" s="37">
        <v>147</v>
      </c>
      <c r="J452" s="38">
        <v>16.38</v>
      </c>
      <c r="K452" s="14"/>
      <c r="L452" s="14"/>
      <c r="M452" s="38">
        <f>ROUND(ROUND(J452, 2)*I452, 2)</f>
        <v>2407.86</v>
      </c>
      <c r="N452" s="14"/>
      <c r="O452" s="14"/>
      <c r="P452" s="38">
        <v>16.38</v>
      </c>
      <c r="Q452" s="14"/>
      <c r="R452" s="14"/>
      <c r="S452" s="38">
        <f>ROUND(ROUND(P452, 2)*I452, 2)</f>
        <v>2407.86</v>
      </c>
      <c r="T452" s="14"/>
      <c r="U452" s="39"/>
      <c r="V452" s="9">
        <f>ROUND(ROUND(P452, 2)/1.2, 2)</f>
        <v>13.65</v>
      </c>
      <c r="Y452" s="9">
        <f t="shared" si="106"/>
        <v>2006.55</v>
      </c>
      <c r="AD452" s="5" t="s">
        <v>1495</v>
      </c>
      <c r="AE452" s="5" t="s">
        <v>1496</v>
      </c>
      <c r="AF452" s="5" t="s">
        <v>1386</v>
      </c>
      <c r="AK452" s="32">
        <f t="shared" si="107"/>
        <v>0</v>
      </c>
      <c r="AL452" s="32"/>
      <c r="AM452" s="32"/>
      <c r="AN452" s="34">
        <f t="shared" si="108"/>
        <v>0</v>
      </c>
      <c r="AO452" s="32"/>
      <c r="AP452" s="32"/>
    </row>
    <row r="453" spans="1:42" ht="72" x14ac:dyDescent="0.3">
      <c r="A453" s="13" t="s">
        <v>1497</v>
      </c>
      <c r="B453" s="13"/>
      <c r="C453" s="41" t="s">
        <v>1498</v>
      </c>
      <c r="D453" s="24"/>
      <c r="E453" s="24" t="s">
        <v>1499</v>
      </c>
      <c r="F453" s="35" t="s">
        <v>139</v>
      </c>
      <c r="G453" s="36">
        <v>1.84</v>
      </c>
      <c r="H453" s="24"/>
      <c r="I453" s="37">
        <v>386.4</v>
      </c>
      <c r="J453" s="38">
        <v>199.26</v>
      </c>
      <c r="K453" s="14"/>
      <c r="L453" s="14"/>
      <c r="M453" s="38">
        <f>ROUND(ROUND(J453, 2)*I453, 2)</f>
        <v>76994.06</v>
      </c>
      <c r="N453" s="14"/>
      <c r="O453" s="14"/>
      <c r="P453" s="38">
        <v>199.26</v>
      </c>
      <c r="Q453" s="14"/>
      <c r="R453" s="14"/>
      <c r="S453" s="38">
        <f>ROUND(ROUND(P453, 2)*I453, 2)</f>
        <v>76994.06</v>
      </c>
      <c r="T453" s="14"/>
      <c r="U453" s="39"/>
      <c r="V453" s="9">
        <f>ROUND(ROUND(P453, 2)/1.2, 2)</f>
        <v>166.05</v>
      </c>
      <c r="Y453" s="9">
        <f t="shared" si="106"/>
        <v>64161.72</v>
      </c>
      <c r="AD453" s="5" t="s">
        <v>1500</v>
      </c>
      <c r="AE453" s="5" t="s">
        <v>1501</v>
      </c>
      <c r="AF453" s="5" t="s">
        <v>1502</v>
      </c>
      <c r="AK453" s="32">
        <f t="shared" si="107"/>
        <v>0</v>
      </c>
      <c r="AL453" s="32"/>
      <c r="AM453" s="32"/>
      <c r="AN453" s="34">
        <f t="shared" si="108"/>
        <v>0</v>
      </c>
      <c r="AO453" s="32"/>
      <c r="AP453" s="32"/>
    </row>
    <row r="454" spans="1:42" ht="18" x14ac:dyDescent="0.3">
      <c r="A454" s="13" t="s">
        <v>1503</v>
      </c>
      <c r="B454" s="13"/>
      <c r="C454" s="41" t="s">
        <v>1263</v>
      </c>
      <c r="D454" s="24"/>
      <c r="E454" s="24"/>
      <c r="F454" s="35" t="s">
        <v>102</v>
      </c>
      <c r="G454" s="36">
        <v>0.04</v>
      </c>
      <c r="H454" s="24"/>
      <c r="I454" s="36">
        <v>8.4</v>
      </c>
      <c r="J454" s="38">
        <v>48.23</v>
      </c>
      <c r="K454" s="14"/>
      <c r="L454" s="14"/>
      <c r="M454" s="38">
        <f>ROUND(ROUND(J454, 2)*I454, 2)</f>
        <v>405.13</v>
      </c>
      <c r="N454" s="14"/>
      <c r="O454" s="14"/>
      <c r="P454" s="38">
        <v>47.44</v>
      </c>
      <c r="Q454" s="14"/>
      <c r="R454" s="14"/>
      <c r="S454" s="38">
        <f>ROUND(ROUND(P454, 2)*I454, 2)</f>
        <v>398.5</v>
      </c>
      <c r="T454" s="14"/>
      <c r="U454" s="39"/>
      <c r="V454" s="9">
        <f>ROUND(ROUND(P454, 2)/1.2, 2)</f>
        <v>39.53</v>
      </c>
      <c r="Y454" s="9">
        <f t="shared" si="106"/>
        <v>332.08</v>
      </c>
      <c r="AD454" s="5" t="s">
        <v>1504</v>
      </c>
      <c r="AE454" s="5" t="s">
        <v>1505</v>
      </c>
      <c r="AF454" s="5" t="s">
        <v>1266</v>
      </c>
      <c r="AK454" s="32">
        <f t="shared" si="107"/>
        <v>-6.6299999999999955</v>
      </c>
      <c r="AL454" s="32"/>
      <c r="AM454" s="32"/>
      <c r="AN454" s="34">
        <f t="shared" si="108"/>
        <v>-1.6365117369733163E-2</v>
      </c>
      <c r="AO454" s="32"/>
      <c r="AP454" s="32"/>
    </row>
    <row r="455" spans="1:42" ht="36" x14ac:dyDescent="0.3">
      <c r="A455" s="13" t="s">
        <v>1506</v>
      </c>
      <c r="B455" s="13"/>
      <c r="C455" s="41" t="s">
        <v>730</v>
      </c>
      <c r="D455" s="24"/>
      <c r="E455" s="24"/>
      <c r="F455" s="35" t="s">
        <v>102</v>
      </c>
      <c r="G455" s="36">
        <v>1.4999999999999999E-2</v>
      </c>
      <c r="H455" s="24"/>
      <c r="I455" s="36">
        <v>3.15</v>
      </c>
      <c r="J455" s="38">
        <v>90.28</v>
      </c>
      <c r="K455" s="14"/>
      <c r="L455" s="14"/>
      <c r="M455" s="38">
        <f>ROUND(ROUND(J455, 2)*I455, 2)</f>
        <v>284.38</v>
      </c>
      <c r="N455" s="14"/>
      <c r="O455" s="14"/>
      <c r="P455" s="38">
        <v>88.8</v>
      </c>
      <c r="Q455" s="14"/>
      <c r="R455" s="14"/>
      <c r="S455" s="38">
        <f>ROUND(ROUND(P455, 2)*I455, 2)</f>
        <v>279.72000000000003</v>
      </c>
      <c r="T455" s="14"/>
      <c r="U455" s="39"/>
      <c r="V455" s="9">
        <f>ROUND(ROUND(P455, 2)/1.2, 2)</f>
        <v>74</v>
      </c>
      <c r="Y455" s="9">
        <f t="shared" si="106"/>
        <v>233.1</v>
      </c>
      <c r="AD455" s="5" t="s">
        <v>1507</v>
      </c>
      <c r="AE455" s="5" t="s">
        <v>1508</v>
      </c>
      <c r="AF455" s="5" t="s">
        <v>733</v>
      </c>
      <c r="AK455" s="32">
        <f t="shared" si="107"/>
        <v>-4.6599999999999682</v>
      </c>
      <c r="AL455" s="32"/>
      <c r="AM455" s="32"/>
      <c r="AN455" s="34">
        <f t="shared" si="108"/>
        <v>-1.6386525072086534E-2</v>
      </c>
      <c r="AO455" s="32"/>
      <c r="AP455" s="32"/>
    </row>
    <row r="456" spans="1:42" ht="180" x14ac:dyDescent="0.3">
      <c r="A456" s="13" t="s">
        <v>1509</v>
      </c>
      <c r="B456" s="13" t="s">
        <v>1367</v>
      </c>
      <c r="C456" s="23" t="s">
        <v>1368</v>
      </c>
      <c r="D456" s="24"/>
      <c r="E456" s="24" t="s">
        <v>1510</v>
      </c>
      <c r="F456" s="24" t="s">
        <v>114</v>
      </c>
      <c r="G456" s="25">
        <v>1</v>
      </c>
      <c r="H456" s="24"/>
      <c r="I456" s="25">
        <v>38.270000000000003</v>
      </c>
      <c r="J456" s="26">
        <v>858.32</v>
      </c>
      <c r="K456" s="26">
        <v>472.99</v>
      </c>
      <c r="L456" s="26">
        <f>J456+ROUND(K456, 2)</f>
        <v>1331.31</v>
      </c>
      <c r="M456" s="26">
        <v>32847.910000000003</v>
      </c>
      <c r="N456" s="26">
        <v>18101.330000000002</v>
      </c>
      <c r="O456" s="26">
        <f>M456+N456</f>
        <v>50949.240000000005</v>
      </c>
      <c r="P456" s="26">
        <v>858.08</v>
      </c>
      <c r="Q456" s="26">
        <v>709.49</v>
      </c>
      <c r="R456" s="26">
        <f>P456+ROUND(Q456, 2)</f>
        <v>1567.5700000000002</v>
      </c>
      <c r="S456" s="26">
        <v>32838.720000000001</v>
      </c>
      <c r="T456" s="26">
        <v>27152.18</v>
      </c>
      <c r="U456" s="26">
        <f>S456+T456</f>
        <v>59990.9</v>
      </c>
      <c r="V456" s="9">
        <f>ROUND(P456 / 1.2, 2)</f>
        <v>715.07</v>
      </c>
      <c r="W456" s="9">
        <f>ROUND(Q456 / 1.2, 2)</f>
        <v>591.24</v>
      </c>
      <c r="X456" s="9">
        <f>ROUND(R456 / 1.2, 2)</f>
        <v>1306.31</v>
      </c>
      <c r="Y456" s="9">
        <f t="shared" si="106"/>
        <v>27365.599999999999</v>
      </c>
      <c r="Z456" s="9">
        <f>ROUND(T456 / 1.2, 2)</f>
        <v>22626.82</v>
      </c>
      <c r="AA456" s="9">
        <f>Y456+Z456</f>
        <v>49992.42</v>
      </c>
      <c r="AD456" s="5">
        <v>378365847</v>
      </c>
      <c r="AE456" s="5">
        <v>29378734</v>
      </c>
      <c r="AG456" s="5" t="s">
        <v>1369</v>
      </c>
      <c r="AH456" s="5" t="s">
        <v>1370</v>
      </c>
      <c r="AI456" s="5" t="s">
        <v>593</v>
      </c>
      <c r="AK456" s="19">
        <f t="shared" si="107"/>
        <v>-9.1900000000023283</v>
      </c>
      <c r="AL456" s="19">
        <f>T456-N456</f>
        <v>9050.8499999999985</v>
      </c>
      <c r="AM456" s="19">
        <f>U456-O456</f>
        <v>9041.6599999999962</v>
      </c>
      <c r="AN456" s="22">
        <f t="shared" si="108"/>
        <v>-2.7977426874350081E-4</v>
      </c>
      <c r="AO456" s="22">
        <f>IFERROR(AL456/N456,0)</f>
        <v>0.50001022024348474</v>
      </c>
      <c r="AP456" s="22">
        <f>IFERROR(AM456/O456,0)</f>
        <v>0.17746407993524527</v>
      </c>
    </row>
    <row r="457" spans="1:42" ht="36" x14ac:dyDescent="0.3">
      <c r="A457" s="13" t="s">
        <v>1511</v>
      </c>
      <c r="B457" s="13"/>
      <c r="C457" s="41" t="s">
        <v>730</v>
      </c>
      <c r="D457" s="24"/>
      <c r="E457" s="24"/>
      <c r="F457" s="35" t="s">
        <v>102</v>
      </c>
      <c r="G457" s="36">
        <v>1.4999999999999999E-2</v>
      </c>
      <c r="H457" s="24"/>
      <c r="I457" s="36">
        <v>0.57399999999999995</v>
      </c>
      <c r="J457" s="38">
        <v>90.28</v>
      </c>
      <c r="K457" s="14"/>
      <c r="L457" s="14"/>
      <c r="M457" s="38">
        <f>ROUND(ROUND(J457, 2)*I457, 2)</f>
        <v>51.82</v>
      </c>
      <c r="N457" s="14"/>
      <c r="O457" s="14"/>
      <c r="P457" s="38">
        <v>88.8</v>
      </c>
      <c r="Q457" s="14"/>
      <c r="R457" s="14"/>
      <c r="S457" s="38">
        <f>ROUND(ROUND(P457, 2)*I457, 2)</f>
        <v>50.97</v>
      </c>
      <c r="T457" s="14"/>
      <c r="U457" s="39"/>
      <c r="V457" s="9">
        <f>ROUND(ROUND(P457, 2)/1.2, 2)</f>
        <v>74</v>
      </c>
      <c r="Y457" s="9">
        <f t="shared" si="106"/>
        <v>42.48</v>
      </c>
      <c r="AD457" s="5" t="s">
        <v>1512</v>
      </c>
      <c r="AE457" s="5" t="s">
        <v>1513</v>
      </c>
      <c r="AF457" s="5" t="s">
        <v>733</v>
      </c>
      <c r="AK457" s="32">
        <f t="shared" si="107"/>
        <v>-0.85000000000000142</v>
      </c>
      <c r="AL457" s="32"/>
      <c r="AM457" s="32"/>
      <c r="AN457" s="34">
        <f t="shared" si="108"/>
        <v>-1.6402933230412996E-2</v>
      </c>
      <c r="AO457" s="32"/>
      <c r="AP457" s="32"/>
    </row>
    <row r="458" spans="1:42" ht="18" x14ac:dyDescent="0.3">
      <c r="A458" s="13" t="s">
        <v>1514</v>
      </c>
      <c r="B458" s="13"/>
      <c r="C458" s="41" t="s">
        <v>1263</v>
      </c>
      <c r="D458" s="24"/>
      <c r="E458" s="24"/>
      <c r="F458" s="35" t="s">
        <v>102</v>
      </c>
      <c r="G458" s="36">
        <v>0.04</v>
      </c>
      <c r="H458" s="24"/>
      <c r="I458" s="36">
        <v>1.5309999999999999</v>
      </c>
      <c r="J458" s="38">
        <v>48.23</v>
      </c>
      <c r="K458" s="14"/>
      <c r="L458" s="14"/>
      <c r="M458" s="38">
        <f>ROUND(ROUND(J458, 2)*I458, 2)</f>
        <v>73.84</v>
      </c>
      <c r="N458" s="14"/>
      <c r="O458" s="14"/>
      <c r="P458" s="38">
        <v>47.44</v>
      </c>
      <c r="Q458" s="14"/>
      <c r="R458" s="14"/>
      <c r="S458" s="38">
        <f>ROUND(ROUND(P458, 2)*I458, 2)</f>
        <v>72.63</v>
      </c>
      <c r="T458" s="14"/>
      <c r="U458" s="39"/>
      <c r="V458" s="9">
        <f>ROUND(ROUND(P458, 2)/1.2, 2)</f>
        <v>39.53</v>
      </c>
      <c r="Y458" s="9">
        <f t="shared" si="106"/>
        <v>60.53</v>
      </c>
      <c r="AD458" s="5" t="s">
        <v>1515</v>
      </c>
      <c r="AE458" s="5" t="s">
        <v>1516</v>
      </c>
      <c r="AF458" s="5" t="s">
        <v>1266</v>
      </c>
      <c r="AK458" s="32">
        <f t="shared" si="107"/>
        <v>-1.210000000000008</v>
      </c>
      <c r="AL458" s="32"/>
      <c r="AM458" s="32"/>
      <c r="AN458" s="34">
        <f t="shared" si="108"/>
        <v>-1.6386782231852762E-2</v>
      </c>
      <c r="AO458" s="32"/>
      <c r="AP458" s="32"/>
    </row>
    <row r="459" spans="1:42" ht="72" x14ac:dyDescent="0.3">
      <c r="A459" s="13" t="s">
        <v>1517</v>
      </c>
      <c r="B459" s="13"/>
      <c r="C459" s="41" t="s">
        <v>1378</v>
      </c>
      <c r="D459" s="24"/>
      <c r="E459" s="24" t="s">
        <v>1518</v>
      </c>
      <c r="F459" s="35" t="s">
        <v>139</v>
      </c>
      <c r="G459" s="36">
        <v>1.84</v>
      </c>
      <c r="H459" s="24"/>
      <c r="I459" s="37">
        <v>70.417000000000002</v>
      </c>
      <c r="J459" s="38">
        <v>458.46</v>
      </c>
      <c r="K459" s="14"/>
      <c r="L459" s="14"/>
      <c r="M459" s="38">
        <f>ROUND(ROUND(J459, 2)*I459, 2)</f>
        <v>32283.38</v>
      </c>
      <c r="N459" s="14"/>
      <c r="O459" s="14"/>
      <c r="P459" s="38">
        <v>458.46</v>
      </c>
      <c r="Q459" s="14"/>
      <c r="R459" s="14"/>
      <c r="S459" s="38">
        <f>ROUND(ROUND(P459, 2)*I459, 2)</f>
        <v>32283.38</v>
      </c>
      <c r="T459" s="14"/>
      <c r="U459" s="39"/>
      <c r="V459" s="9">
        <f>ROUND(ROUND(P459, 2)/1.2, 2)</f>
        <v>382.05</v>
      </c>
      <c r="Y459" s="9">
        <f t="shared" si="106"/>
        <v>26902.82</v>
      </c>
      <c r="AD459" s="5" t="s">
        <v>1519</v>
      </c>
      <c r="AE459" s="5" t="s">
        <v>1520</v>
      </c>
      <c r="AF459" s="5" t="s">
        <v>1381</v>
      </c>
      <c r="AK459" s="32">
        <f t="shared" si="107"/>
        <v>0</v>
      </c>
      <c r="AL459" s="32"/>
      <c r="AM459" s="32"/>
      <c r="AN459" s="34">
        <f t="shared" si="108"/>
        <v>0</v>
      </c>
      <c r="AO459" s="32"/>
      <c r="AP459" s="32"/>
    </row>
    <row r="460" spans="1:42" ht="36" x14ac:dyDescent="0.3">
      <c r="A460" s="13" t="s">
        <v>1521</v>
      </c>
      <c r="B460" s="13"/>
      <c r="C460" s="27" t="s">
        <v>1383</v>
      </c>
      <c r="D460" s="24"/>
      <c r="E460" s="24"/>
      <c r="F460" s="35" t="s">
        <v>102</v>
      </c>
      <c r="G460" s="36">
        <v>0.7</v>
      </c>
      <c r="H460" s="24"/>
      <c r="I460" s="37">
        <v>26.789000000000001</v>
      </c>
      <c r="J460" s="38">
        <v>16.38</v>
      </c>
      <c r="K460" s="14"/>
      <c r="L460" s="14"/>
      <c r="M460" s="38">
        <f>ROUND(ROUND(J460, 2)*I460, 2)</f>
        <v>438.8</v>
      </c>
      <c r="N460" s="14"/>
      <c r="O460" s="14"/>
      <c r="P460" s="38">
        <v>16.12</v>
      </c>
      <c r="Q460" s="14"/>
      <c r="R460" s="14"/>
      <c r="S460" s="38">
        <f>ROUND(ROUND(P460, 2)*I460, 2)</f>
        <v>431.84</v>
      </c>
      <c r="T460" s="14"/>
      <c r="U460" s="39"/>
      <c r="V460" s="9">
        <f>ROUND(ROUND(P460, 2)/1.2, 2)</f>
        <v>13.43</v>
      </c>
      <c r="Y460" s="9">
        <f t="shared" si="106"/>
        <v>359.87</v>
      </c>
      <c r="AD460" s="5" t="s">
        <v>1522</v>
      </c>
      <c r="AE460" s="5" t="s">
        <v>1523</v>
      </c>
      <c r="AF460" s="5" t="s">
        <v>1386</v>
      </c>
      <c r="AK460" s="32">
        <f t="shared" si="107"/>
        <v>-6.9600000000000364</v>
      </c>
      <c r="AL460" s="32"/>
      <c r="AM460" s="32"/>
      <c r="AN460" s="34">
        <f t="shared" si="108"/>
        <v>-1.5861440291704731E-2</v>
      </c>
      <c r="AO460" s="32"/>
      <c r="AP460" s="32"/>
    </row>
    <row r="461" spans="1:42" ht="180" x14ac:dyDescent="0.3">
      <c r="A461" s="13" t="s">
        <v>1524</v>
      </c>
      <c r="B461" s="13" t="s">
        <v>1367</v>
      </c>
      <c r="C461" s="23" t="s">
        <v>1368</v>
      </c>
      <c r="D461" s="24"/>
      <c r="E461" s="24" t="s">
        <v>1525</v>
      </c>
      <c r="F461" s="24" t="s">
        <v>114</v>
      </c>
      <c r="G461" s="25">
        <v>1</v>
      </c>
      <c r="H461" s="24"/>
      <c r="I461" s="25">
        <v>7</v>
      </c>
      <c r="J461" s="26">
        <v>858.31</v>
      </c>
      <c r="K461" s="26">
        <v>472.99</v>
      </c>
      <c r="L461" s="26">
        <f>J461+ROUND(K461, 2)</f>
        <v>1331.3</v>
      </c>
      <c r="M461" s="26">
        <v>6008.17</v>
      </c>
      <c r="N461" s="26">
        <v>3310.93</v>
      </c>
      <c r="O461" s="26">
        <f>M461+N461</f>
        <v>9319.1</v>
      </c>
      <c r="P461" s="26">
        <v>858.08</v>
      </c>
      <c r="Q461" s="26">
        <v>709.49</v>
      </c>
      <c r="R461" s="26">
        <f>P461+ROUND(Q461, 2)</f>
        <v>1567.5700000000002</v>
      </c>
      <c r="S461" s="26">
        <v>6006.56</v>
      </c>
      <c r="T461" s="26">
        <v>4966.43</v>
      </c>
      <c r="U461" s="26">
        <f>S461+T461</f>
        <v>10972.990000000002</v>
      </c>
      <c r="V461" s="9">
        <f>ROUND(P461 / 1.2, 2)</f>
        <v>715.07</v>
      </c>
      <c r="W461" s="9">
        <f>ROUND(Q461 / 1.2, 2)</f>
        <v>591.24</v>
      </c>
      <c r="X461" s="9">
        <f>ROUND(R461 / 1.2, 2)</f>
        <v>1306.31</v>
      </c>
      <c r="Y461" s="9">
        <f t="shared" si="106"/>
        <v>5005.47</v>
      </c>
      <c r="Z461" s="9">
        <f>ROUND(T461 / 1.2, 2)</f>
        <v>4138.6899999999996</v>
      </c>
      <c r="AA461" s="9">
        <f>Y461+Z461</f>
        <v>9144.16</v>
      </c>
      <c r="AD461" s="5">
        <v>378365848</v>
      </c>
      <c r="AE461" s="5">
        <v>29378736</v>
      </c>
      <c r="AG461" s="5" t="s">
        <v>1369</v>
      </c>
      <c r="AH461" s="5" t="s">
        <v>1370</v>
      </c>
      <c r="AI461" s="5" t="s">
        <v>593</v>
      </c>
      <c r="AK461" s="19">
        <f t="shared" si="107"/>
        <v>-1.6099999999996726</v>
      </c>
      <c r="AL461" s="19">
        <f>T461-N461</f>
        <v>1655.5000000000005</v>
      </c>
      <c r="AM461" s="19">
        <f>U461-O461</f>
        <v>1653.8900000000012</v>
      </c>
      <c r="AN461" s="22">
        <f t="shared" si="108"/>
        <v>-2.6796844962770236E-4</v>
      </c>
      <c r="AO461" s="22">
        <f>IFERROR(AL461/N461,0)</f>
        <v>0.50001057104801383</v>
      </c>
      <c r="AP461" s="22">
        <f>IFERROR(AM461/O461,0)</f>
        <v>0.17747314654848656</v>
      </c>
    </row>
    <row r="462" spans="1:42" ht="36" x14ac:dyDescent="0.3">
      <c r="A462" s="13" t="s">
        <v>1526</v>
      </c>
      <c r="B462" s="13"/>
      <c r="C462" s="27" t="s">
        <v>1383</v>
      </c>
      <c r="D462" s="24"/>
      <c r="E462" s="24"/>
      <c r="F462" s="35" t="s">
        <v>102</v>
      </c>
      <c r="G462" s="36">
        <v>0.7</v>
      </c>
      <c r="H462" s="24"/>
      <c r="I462" s="37">
        <v>4.9000000000000004</v>
      </c>
      <c r="J462" s="38">
        <v>16.38</v>
      </c>
      <c r="K462" s="14"/>
      <c r="L462" s="14"/>
      <c r="M462" s="38">
        <f>ROUND(ROUND(J462, 2)*I462, 2)</f>
        <v>80.260000000000005</v>
      </c>
      <c r="N462" s="14"/>
      <c r="O462" s="14"/>
      <c r="P462" s="38">
        <v>16.12</v>
      </c>
      <c r="Q462" s="14"/>
      <c r="R462" s="14"/>
      <c r="S462" s="38">
        <f>ROUND(ROUND(P462, 2)*I462, 2)</f>
        <v>78.989999999999995</v>
      </c>
      <c r="T462" s="14"/>
      <c r="U462" s="39"/>
      <c r="V462" s="9">
        <f>ROUND(ROUND(P462, 2)/1.2, 2)</f>
        <v>13.43</v>
      </c>
      <c r="Y462" s="9">
        <f t="shared" si="106"/>
        <v>65.83</v>
      </c>
      <c r="AD462" s="5" t="s">
        <v>1527</v>
      </c>
      <c r="AE462" s="5" t="s">
        <v>1528</v>
      </c>
      <c r="AF462" s="5" t="s">
        <v>1386</v>
      </c>
      <c r="AK462" s="32">
        <f t="shared" si="107"/>
        <v>-1.2700000000000102</v>
      </c>
      <c r="AL462" s="32"/>
      <c r="AM462" s="32"/>
      <c r="AN462" s="34">
        <f t="shared" si="108"/>
        <v>-1.5823573386494021E-2</v>
      </c>
      <c r="AO462" s="32"/>
      <c r="AP462" s="32"/>
    </row>
    <row r="463" spans="1:42" ht="36" x14ac:dyDescent="0.3">
      <c r="A463" s="13" t="s">
        <v>1529</v>
      </c>
      <c r="B463" s="13"/>
      <c r="C463" s="41" t="s">
        <v>1378</v>
      </c>
      <c r="D463" s="24"/>
      <c r="E463" s="24"/>
      <c r="F463" s="35" t="s">
        <v>139</v>
      </c>
      <c r="G463" s="36">
        <v>1.84</v>
      </c>
      <c r="H463" s="24"/>
      <c r="I463" s="37">
        <v>12.88</v>
      </c>
      <c r="J463" s="38">
        <v>458.46</v>
      </c>
      <c r="K463" s="14"/>
      <c r="L463" s="14"/>
      <c r="M463" s="38">
        <f>ROUND(ROUND(J463, 2)*I463, 2)</f>
        <v>5904.96</v>
      </c>
      <c r="N463" s="14"/>
      <c r="O463" s="14"/>
      <c r="P463" s="38">
        <v>458.46</v>
      </c>
      <c r="Q463" s="14"/>
      <c r="R463" s="14"/>
      <c r="S463" s="38">
        <f>ROUND(ROUND(P463, 2)*I463, 2)</f>
        <v>5904.96</v>
      </c>
      <c r="T463" s="14"/>
      <c r="U463" s="39"/>
      <c r="V463" s="9">
        <f>ROUND(ROUND(P463, 2)/1.2, 2)</f>
        <v>382.05</v>
      </c>
      <c r="Y463" s="9">
        <f t="shared" si="106"/>
        <v>4920.8</v>
      </c>
      <c r="AD463" s="5" t="s">
        <v>1530</v>
      </c>
      <c r="AE463" s="5" t="s">
        <v>1531</v>
      </c>
      <c r="AF463" s="5" t="s">
        <v>1381</v>
      </c>
      <c r="AK463" s="32">
        <f t="shared" si="107"/>
        <v>0</v>
      </c>
      <c r="AL463" s="32"/>
      <c r="AM463" s="32"/>
      <c r="AN463" s="34">
        <f t="shared" si="108"/>
        <v>0</v>
      </c>
      <c r="AO463" s="32"/>
      <c r="AP463" s="32"/>
    </row>
    <row r="464" spans="1:42" ht="18" x14ac:dyDescent="0.3">
      <c r="A464" s="13" t="s">
        <v>1532</v>
      </c>
      <c r="B464" s="13"/>
      <c r="C464" s="41" t="s">
        <v>1263</v>
      </c>
      <c r="D464" s="24"/>
      <c r="E464" s="24"/>
      <c r="F464" s="35" t="s">
        <v>102</v>
      </c>
      <c r="G464" s="36">
        <v>0.04</v>
      </c>
      <c r="H464" s="24"/>
      <c r="I464" s="36">
        <v>0.28000000000000003</v>
      </c>
      <c r="J464" s="38">
        <v>48.23</v>
      </c>
      <c r="K464" s="14"/>
      <c r="L464" s="14"/>
      <c r="M464" s="38">
        <f>ROUND(ROUND(J464, 2)*I464, 2)</f>
        <v>13.5</v>
      </c>
      <c r="N464" s="14"/>
      <c r="O464" s="14"/>
      <c r="P464" s="38">
        <v>47.44</v>
      </c>
      <c r="Q464" s="14"/>
      <c r="R464" s="14"/>
      <c r="S464" s="38">
        <f>ROUND(ROUND(P464, 2)*I464, 2)</f>
        <v>13.28</v>
      </c>
      <c r="T464" s="14"/>
      <c r="U464" s="39"/>
      <c r="V464" s="9">
        <f>ROUND(ROUND(P464, 2)/1.2, 2)</f>
        <v>39.53</v>
      </c>
      <c r="Y464" s="9">
        <f t="shared" si="106"/>
        <v>11.07</v>
      </c>
      <c r="AD464" s="5" t="s">
        <v>1533</v>
      </c>
      <c r="AE464" s="5" t="s">
        <v>1534</v>
      </c>
      <c r="AF464" s="5" t="s">
        <v>1266</v>
      </c>
      <c r="AK464" s="32">
        <f t="shared" si="107"/>
        <v>-0.22000000000000064</v>
      </c>
      <c r="AL464" s="32"/>
      <c r="AM464" s="32"/>
      <c r="AN464" s="34">
        <f t="shared" si="108"/>
        <v>-1.6296296296296343E-2</v>
      </c>
      <c r="AO464" s="32"/>
      <c r="AP464" s="32"/>
    </row>
    <row r="465" spans="1:42" ht="36" x14ac:dyDescent="0.3">
      <c r="A465" s="13" t="s">
        <v>1535</v>
      </c>
      <c r="B465" s="13"/>
      <c r="C465" s="41" t="s">
        <v>730</v>
      </c>
      <c r="D465" s="24"/>
      <c r="E465" s="24"/>
      <c r="F465" s="35" t="s">
        <v>102</v>
      </c>
      <c r="G465" s="36">
        <v>1.4999999999999999E-2</v>
      </c>
      <c r="H465" s="24"/>
      <c r="I465" s="36">
        <v>0.105</v>
      </c>
      <c r="J465" s="38">
        <v>90.28</v>
      </c>
      <c r="K465" s="14"/>
      <c r="L465" s="14"/>
      <c r="M465" s="38">
        <f>ROUND(ROUND(J465, 2)*I465, 2)</f>
        <v>9.48</v>
      </c>
      <c r="N465" s="14"/>
      <c r="O465" s="14"/>
      <c r="P465" s="38">
        <v>88.8</v>
      </c>
      <c r="Q465" s="14"/>
      <c r="R465" s="14"/>
      <c r="S465" s="38">
        <f>ROUND(ROUND(P465, 2)*I465, 2)</f>
        <v>9.32</v>
      </c>
      <c r="T465" s="14"/>
      <c r="U465" s="39"/>
      <c r="V465" s="9">
        <f>ROUND(ROUND(P465, 2)/1.2, 2)</f>
        <v>74</v>
      </c>
      <c r="Y465" s="9">
        <f t="shared" si="106"/>
        <v>7.77</v>
      </c>
      <c r="AD465" s="5" t="s">
        <v>1536</v>
      </c>
      <c r="AE465" s="5" t="s">
        <v>1537</v>
      </c>
      <c r="AF465" s="5" t="s">
        <v>733</v>
      </c>
      <c r="AK465" s="32">
        <f t="shared" si="107"/>
        <v>-0.16000000000000014</v>
      </c>
      <c r="AL465" s="32"/>
      <c r="AM465" s="32"/>
      <c r="AN465" s="34">
        <f t="shared" si="108"/>
        <v>-1.6877637130801704E-2</v>
      </c>
      <c r="AO465" s="32"/>
      <c r="AP465" s="32"/>
    </row>
    <row r="466" spans="1:42" ht="54" x14ac:dyDescent="0.3">
      <c r="A466" s="12" t="s">
        <v>1538</v>
      </c>
      <c r="B466" s="12" t="s">
        <v>1539</v>
      </c>
      <c r="C466" s="16" t="s">
        <v>1540</v>
      </c>
      <c r="D466" s="17"/>
      <c r="E466" s="17"/>
      <c r="F466" s="17" t="s">
        <v>67</v>
      </c>
      <c r="G466" s="18">
        <v>1</v>
      </c>
      <c r="H466" s="17"/>
      <c r="I466" s="18">
        <v>0</v>
      </c>
      <c r="J466" s="19">
        <v>0</v>
      </c>
      <c r="K466" s="20">
        <v>1655</v>
      </c>
      <c r="L466" s="19">
        <f>J466+ROUND(K466, 2)</f>
        <v>1655</v>
      </c>
      <c r="M466" s="19">
        <v>0</v>
      </c>
      <c r="N466" s="19">
        <v>0</v>
      </c>
      <c r="O466" s="19">
        <f>M466+N466</f>
        <v>0</v>
      </c>
      <c r="P466" s="19">
        <v>1046.53</v>
      </c>
      <c r="Q466" s="21">
        <v>1655</v>
      </c>
      <c r="R466" s="19">
        <f>P466+ROUND(Q466, 2)</f>
        <v>2701.5299999999997</v>
      </c>
      <c r="S466" s="19">
        <v>0</v>
      </c>
      <c r="T466" s="19">
        <v>0</v>
      </c>
      <c r="U466" s="19">
        <f>S466+T466</f>
        <v>0</v>
      </c>
      <c r="V466" s="9">
        <f>ROUND(P466 / 1.2, 2)</f>
        <v>872.11</v>
      </c>
      <c r="W466" s="9">
        <f>ROUND(Q466 / 1.2, 2)</f>
        <v>1379.17</v>
      </c>
      <c r="X466" s="9">
        <f>ROUND(R466 / 1.2, 2)</f>
        <v>2251.2800000000002</v>
      </c>
      <c r="Y466" s="9">
        <f t="shared" si="106"/>
        <v>0</v>
      </c>
      <c r="Z466" s="9">
        <f>ROUND(T466 / 1.2, 2)</f>
        <v>0</v>
      </c>
      <c r="AA466" s="9">
        <f>Y466+Z466</f>
        <v>0</v>
      </c>
      <c r="AD466" s="5">
        <v>378365715</v>
      </c>
      <c r="AE466" s="5">
        <v>27245634</v>
      </c>
      <c r="AG466" s="5" t="s">
        <v>1541</v>
      </c>
      <c r="AH466" s="5" t="s">
        <v>1542</v>
      </c>
      <c r="AI466" s="5" t="s">
        <v>593</v>
      </c>
      <c r="AK466" s="19">
        <f t="shared" si="107"/>
        <v>0</v>
      </c>
      <c r="AL466" s="19">
        <f>T466-N466</f>
        <v>0</v>
      </c>
      <c r="AM466" s="19">
        <f>U466-O466</f>
        <v>0</v>
      </c>
      <c r="AN466" s="22">
        <f t="shared" si="108"/>
        <v>0</v>
      </c>
      <c r="AO466" s="22">
        <f>IFERROR(AL466/N466,0)</f>
        <v>0</v>
      </c>
      <c r="AP466" s="22">
        <f>IFERROR(AM466/O466,0)</f>
        <v>0</v>
      </c>
    </row>
    <row r="467" spans="1:42" ht="18" x14ac:dyDescent="0.3">
      <c r="A467" s="12" t="s">
        <v>1543</v>
      </c>
      <c r="B467" s="12"/>
      <c r="C467" s="40" t="s">
        <v>1544</v>
      </c>
      <c r="D467" s="17"/>
      <c r="E467" s="17"/>
      <c r="F467" s="28" t="s">
        <v>102</v>
      </c>
      <c r="G467" s="29">
        <v>0.25</v>
      </c>
      <c r="H467" s="17"/>
      <c r="I467" s="30">
        <v>0</v>
      </c>
      <c r="J467" s="31">
        <v>40.270000000000003</v>
      </c>
      <c r="M467" s="32">
        <f>ROUND(ROUND(J467, 2)*I467, 2)</f>
        <v>0</v>
      </c>
      <c r="P467" s="33">
        <v>40.270000000000003</v>
      </c>
      <c r="S467" s="32">
        <f>ROUND(ROUND(P467, 2)*I467, 2)</f>
        <v>0</v>
      </c>
      <c r="V467" s="9">
        <f>ROUND(ROUND(P467, 2)/1.2, 2)</f>
        <v>33.56</v>
      </c>
      <c r="Y467" s="9">
        <f t="shared" si="106"/>
        <v>0</v>
      </c>
      <c r="AD467" s="5" t="s">
        <v>1545</v>
      </c>
      <c r="AE467" s="5" t="s">
        <v>1546</v>
      </c>
      <c r="AF467" s="5" t="s">
        <v>1547</v>
      </c>
      <c r="AK467" s="32">
        <f t="shared" si="107"/>
        <v>0</v>
      </c>
      <c r="AL467" s="32"/>
      <c r="AM467" s="32"/>
      <c r="AN467" s="34">
        <f t="shared" si="108"/>
        <v>0</v>
      </c>
      <c r="AO467" s="32"/>
      <c r="AP467" s="32"/>
    </row>
    <row r="468" spans="1:42" ht="36" x14ac:dyDescent="0.3">
      <c r="A468" s="12" t="s">
        <v>1548</v>
      </c>
      <c r="B468" s="12"/>
      <c r="C468" s="40" t="s">
        <v>1549</v>
      </c>
      <c r="D468" s="17"/>
      <c r="E468" s="17"/>
      <c r="F468" s="28" t="s">
        <v>67</v>
      </c>
      <c r="G468" s="29">
        <v>1.07</v>
      </c>
      <c r="H468" s="17"/>
      <c r="I468" s="30">
        <v>0</v>
      </c>
      <c r="J468" s="31">
        <v>845.25</v>
      </c>
      <c r="M468" s="32">
        <f>ROUND(ROUND(J468, 2)*I468, 2)</f>
        <v>0</v>
      </c>
      <c r="P468" s="33">
        <v>845.25</v>
      </c>
      <c r="S468" s="32">
        <f>ROUND(ROUND(P468, 2)*I468, 2)</f>
        <v>0</v>
      </c>
      <c r="V468" s="9">
        <f>ROUND(ROUND(P468, 2)/1.2, 2)</f>
        <v>704.38</v>
      </c>
      <c r="Y468" s="9">
        <f t="shared" si="106"/>
        <v>0</v>
      </c>
      <c r="AD468" s="5" t="s">
        <v>1550</v>
      </c>
      <c r="AE468" s="5" t="s">
        <v>1551</v>
      </c>
      <c r="AF468" s="5" t="s">
        <v>1552</v>
      </c>
      <c r="AK468" s="32">
        <f t="shared" si="107"/>
        <v>0</v>
      </c>
      <c r="AL468" s="32"/>
      <c r="AM468" s="32"/>
      <c r="AN468" s="34">
        <f t="shared" si="108"/>
        <v>0</v>
      </c>
      <c r="AO468" s="32"/>
      <c r="AP468" s="32"/>
    </row>
    <row r="469" spans="1:42" ht="36" x14ac:dyDescent="0.3">
      <c r="A469" s="12" t="s">
        <v>1553</v>
      </c>
      <c r="B469" s="12"/>
      <c r="C469" s="40" t="s">
        <v>730</v>
      </c>
      <c r="D469" s="17"/>
      <c r="E469" s="17"/>
      <c r="F469" s="28" t="s">
        <v>102</v>
      </c>
      <c r="G469" s="29">
        <v>0.15</v>
      </c>
      <c r="H469" s="17"/>
      <c r="I469" s="29">
        <v>0</v>
      </c>
      <c r="J469" s="31">
        <v>88.8</v>
      </c>
      <c r="M469" s="32">
        <f>ROUND(ROUND(J469, 2)*I469, 2)</f>
        <v>0</v>
      </c>
      <c r="P469" s="33">
        <v>88.8</v>
      </c>
      <c r="S469" s="32">
        <f>ROUND(ROUND(P469, 2)*I469, 2)</f>
        <v>0</v>
      </c>
      <c r="V469" s="9">
        <f>ROUND(ROUND(P469, 2)/1.2, 2)</f>
        <v>74</v>
      </c>
      <c r="Y469" s="9">
        <f t="shared" si="106"/>
        <v>0</v>
      </c>
      <c r="AD469" s="5" t="s">
        <v>1554</v>
      </c>
      <c r="AE469" s="5" t="s">
        <v>1555</v>
      </c>
      <c r="AF469" s="5" t="s">
        <v>733</v>
      </c>
      <c r="AK469" s="32">
        <f t="shared" si="107"/>
        <v>0</v>
      </c>
      <c r="AL469" s="32"/>
      <c r="AM469" s="32"/>
      <c r="AN469" s="34">
        <f t="shared" si="108"/>
        <v>0</v>
      </c>
      <c r="AO469" s="32"/>
      <c r="AP469" s="32"/>
    </row>
    <row r="470" spans="1:42" ht="36" x14ac:dyDescent="0.3">
      <c r="A470" s="12" t="s">
        <v>1556</v>
      </c>
      <c r="B470" s="12"/>
      <c r="C470" s="27" t="s">
        <v>1557</v>
      </c>
      <c r="D470" s="17"/>
      <c r="E470" s="17"/>
      <c r="F470" s="28" t="s">
        <v>102</v>
      </c>
      <c r="G470" s="29">
        <v>7</v>
      </c>
      <c r="H470" s="17"/>
      <c r="I470" s="29">
        <v>0</v>
      </c>
      <c r="J470" s="31">
        <v>16.96</v>
      </c>
      <c r="M470" s="32">
        <f>ROUND(ROUND(J470, 2)*I470, 2)</f>
        <v>0</v>
      </c>
      <c r="P470" s="33">
        <v>16.96</v>
      </c>
      <c r="S470" s="32">
        <f>ROUND(ROUND(P470, 2)*I470, 2)</f>
        <v>0</v>
      </c>
      <c r="V470" s="9">
        <f>ROUND(ROUND(P470, 2)/1.2, 2)</f>
        <v>14.13</v>
      </c>
      <c r="Y470" s="9">
        <f t="shared" si="106"/>
        <v>0</v>
      </c>
      <c r="AD470" s="5" t="s">
        <v>1558</v>
      </c>
      <c r="AE470" s="5" t="s">
        <v>1559</v>
      </c>
      <c r="AF470" s="5" t="s">
        <v>1560</v>
      </c>
      <c r="AK470" s="32">
        <f t="shared" si="107"/>
        <v>0</v>
      </c>
      <c r="AL470" s="32"/>
      <c r="AM470" s="32"/>
      <c r="AN470" s="34">
        <f t="shared" si="108"/>
        <v>0</v>
      </c>
      <c r="AO470" s="32"/>
      <c r="AP470" s="32"/>
    </row>
    <row r="471" spans="1:42" ht="54" x14ac:dyDescent="0.3">
      <c r="A471" s="42" t="s">
        <v>1561</v>
      </c>
      <c r="B471" s="42" t="s">
        <v>1539</v>
      </c>
      <c r="C471" s="43" t="s">
        <v>1540</v>
      </c>
      <c r="D471" s="44"/>
      <c r="E471" s="44" t="s">
        <v>1562</v>
      </c>
      <c r="F471" s="44" t="s">
        <v>67</v>
      </c>
      <c r="G471" s="45">
        <v>1</v>
      </c>
      <c r="H471" s="44"/>
      <c r="I471" s="46">
        <v>20.54</v>
      </c>
      <c r="J471" s="47">
        <v>1040.6600000000001</v>
      </c>
      <c r="K471" s="47">
        <v>1655</v>
      </c>
      <c r="L471" s="47">
        <f>J471+ROUND(K471, 2)</f>
        <v>2695.66</v>
      </c>
      <c r="M471" s="47">
        <v>21375.16</v>
      </c>
      <c r="N471" s="47">
        <v>33993.699999999997</v>
      </c>
      <c r="O471" s="47">
        <f>M471+N471</f>
        <v>55368.86</v>
      </c>
      <c r="P471" s="47">
        <v>1040.58</v>
      </c>
      <c r="Q471" s="47">
        <v>2482.5</v>
      </c>
      <c r="R471" s="47">
        <f>P471+ROUND(Q471, 2)</f>
        <v>3523.08</v>
      </c>
      <c r="S471" s="47">
        <v>21373.51</v>
      </c>
      <c r="T471" s="47">
        <v>50990.55</v>
      </c>
      <c r="U471" s="47">
        <f>S471+T471</f>
        <v>72364.06</v>
      </c>
      <c r="V471" s="9">
        <f>ROUND(P471 / 1.2, 2)</f>
        <v>867.15</v>
      </c>
      <c r="W471" s="9">
        <f>ROUND(Q471 / 1.2, 2)</f>
        <v>2068.75</v>
      </c>
      <c r="X471" s="9">
        <f>ROUND(R471 / 1.2, 2)</f>
        <v>2935.9</v>
      </c>
      <c r="Y471" s="9">
        <f t="shared" si="106"/>
        <v>17811.259999999998</v>
      </c>
      <c r="Z471" s="9">
        <f>ROUND(T471 / 1.2, 2)</f>
        <v>42492.13</v>
      </c>
      <c r="AA471" s="9">
        <f>Y471+Z471</f>
        <v>60303.39</v>
      </c>
      <c r="AD471" s="5">
        <v>378365849</v>
      </c>
      <c r="AE471" s="5">
        <v>27245777</v>
      </c>
      <c r="AG471" s="5" t="s">
        <v>1541</v>
      </c>
      <c r="AH471" s="5" t="s">
        <v>1542</v>
      </c>
      <c r="AI471" s="5" t="s">
        <v>593</v>
      </c>
      <c r="AK471" s="19">
        <f t="shared" si="107"/>
        <v>-1.6500000000014552</v>
      </c>
      <c r="AL471" s="19">
        <f>T471-N471</f>
        <v>16996.850000000006</v>
      </c>
      <c r="AM471" s="19">
        <f>U471-O471</f>
        <v>16995.199999999997</v>
      </c>
      <c r="AN471" s="22">
        <f t="shared" si="108"/>
        <v>-7.7192404641717542E-5</v>
      </c>
      <c r="AO471" s="22">
        <f>IFERROR(AL471/N471,0)</f>
        <v>0.50000000000000022</v>
      </c>
      <c r="AP471" s="22">
        <f>IFERROR(AM471/O471,0)</f>
        <v>0.30694509513108986</v>
      </c>
    </row>
    <row r="472" spans="1:42" ht="54" x14ac:dyDescent="0.3">
      <c r="A472" s="48" t="s">
        <v>1563</v>
      </c>
      <c r="B472" s="48" t="s">
        <v>1539</v>
      </c>
      <c r="C472" s="49" t="s">
        <v>1540</v>
      </c>
      <c r="D472" s="50"/>
      <c r="E472" s="50" t="s">
        <v>1562</v>
      </c>
      <c r="F472" s="50" t="s">
        <v>67</v>
      </c>
      <c r="G472" s="51">
        <v>1</v>
      </c>
      <c r="H472" s="50"/>
      <c r="I472" s="51">
        <v>370.9</v>
      </c>
      <c r="J472" s="52">
        <v>1040.6600000000001</v>
      </c>
      <c r="K472" s="52">
        <v>1655</v>
      </c>
      <c r="L472" s="52">
        <v>1655</v>
      </c>
      <c r="M472" s="52">
        <v>385980.79</v>
      </c>
      <c r="N472" s="52">
        <v>613839.5</v>
      </c>
      <c r="O472" s="52"/>
      <c r="P472" s="52">
        <v>1040.58</v>
      </c>
      <c r="Q472" s="52">
        <v>2482.5</v>
      </c>
      <c r="R472" s="52">
        <v>2482.5</v>
      </c>
      <c r="S472" s="52">
        <v>385951.12</v>
      </c>
      <c r="T472" s="52">
        <v>920759.25</v>
      </c>
      <c r="U472" s="52"/>
      <c r="V472" s="9"/>
      <c r="W472" s="9">
        <f>ROUND(Q472 / 1.2, 2)</f>
        <v>2068.75</v>
      </c>
      <c r="X472" s="9">
        <f>ROUND(R472 / 1.2, 2)</f>
        <v>2068.75</v>
      </c>
      <c r="Y472" s="9"/>
      <c r="Z472" s="9">
        <f>ROUND(T472 / 1.2, 2)</f>
        <v>767299.38</v>
      </c>
      <c r="AA472" s="9"/>
      <c r="AD472" s="5">
        <v>315889953</v>
      </c>
      <c r="AE472" s="5">
        <v>27245777</v>
      </c>
      <c r="AG472" s="5" t="s">
        <v>1541</v>
      </c>
      <c r="AH472" s="5" t="s">
        <v>1542</v>
      </c>
      <c r="AI472" s="5"/>
      <c r="AK472" s="19">
        <f>S471-M471</f>
        <v>-1.6500000000014552</v>
      </c>
      <c r="AL472" s="19">
        <f>T471-N471</f>
        <v>16996.850000000006</v>
      </c>
      <c r="AM472" s="19">
        <f>U471-O471</f>
        <v>16995.199999999997</v>
      </c>
      <c r="AN472" s="22">
        <f>IFERROR(AK472/M471,0)</f>
        <v>-7.7192404641717542E-5</v>
      </c>
      <c r="AO472" s="22">
        <f>IFERROR(AL472/N471,0)</f>
        <v>0.50000000000000022</v>
      </c>
      <c r="AP472" s="22">
        <f>IFERROR(AM472/O471,0)</f>
        <v>0.30694509513108986</v>
      </c>
    </row>
    <row r="473" spans="1:42" ht="36" x14ac:dyDescent="0.3">
      <c r="A473" s="42" t="s">
        <v>1564</v>
      </c>
      <c r="B473" s="42"/>
      <c r="C473" s="53" t="s">
        <v>1557</v>
      </c>
      <c r="D473" s="44"/>
      <c r="E473" s="44"/>
      <c r="F473" s="54" t="s">
        <v>102</v>
      </c>
      <c r="G473" s="55">
        <v>7</v>
      </c>
      <c r="H473" s="44"/>
      <c r="I473" s="56">
        <v>143.78</v>
      </c>
      <c r="J473" s="57">
        <v>16.12</v>
      </c>
      <c r="K473" s="58"/>
      <c r="L473" s="58"/>
      <c r="M473" s="57">
        <f t="shared" ref="M473:M480" si="109">ROUND(ROUND(J473, 2)*I473, 2)</f>
        <v>2317.73</v>
      </c>
      <c r="N473" s="58"/>
      <c r="O473" s="58"/>
      <c r="P473" s="57">
        <v>16.11</v>
      </c>
      <c r="Q473" s="58"/>
      <c r="R473" s="58"/>
      <c r="S473" s="57">
        <f t="shared" ref="S473:S480" si="110">ROUND(ROUND(P473, 2)*I473, 2)</f>
        <v>2316.3000000000002</v>
      </c>
      <c r="T473" s="58"/>
      <c r="U473" s="59"/>
      <c r="V473" s="9">
        <f t="shared" ref="V473:V480" si="111">ROUND(ROUND(P473, 2)/1.2, 2)</f>
        <v>13.43</v>
      </c>
      <c r="Y473" s="9">
        <f t="shared" ref="Y473:Y516" si="112">ROUND(S473 / 1.2, 2)</f>
        <v>1930.25</v>
      </c>
      <c r="AD473" s="5" t="s">
        <v>1565</v>
      </c>
      <c r="AE473" s="5" t="s">
        <v>1566</v>
      </c>
      <c r="AF473" s="5" t="s">
        <v>1560</v>
      </c>
      <c r="AK473" s="32">
        <f>S473-M473</f>
        <v>-1.4299999999998363</v>
      </c>
      <c r="AL473" s="32"/>
      <c r="AM473" s="32"/>
      <c r="AN473" s="34">
        <f>IFERROR(AK473/M473,0)</f>
        <v>-6.1698299629371677E-4</v>
      </c>
      <c r="AO473" s="32"/>
      <c r="AP473" s="32"/>
    </row>
    <row r="474" spans="1:42" ht="36" x14ac:dyDescent="0.3">
      <c r="A474" s="48" t="s">
        <v>1567</v>
      </c>
      <c r="B474" s="48"/>
      <c r="C474" s="60" t="s">
        <v>1557</v>
      </c>
      <c r="D474" s="50"/>
      <c r="E474" s="50"/>
      <c r="F474" s="61" t="s">
        <v>102</v>
      </c>
      <c r="G474" s="62">
        <v>7</v>
      </c>
      <c r="H474" s="50"/>
      <c r="I474" s="62">
        <v>2596.3000000000002</v>
      </c>
      <c r="J474" s="63">
        <v>16.12</v>
      </c>
      <c r="K474" s="64"/>
      <c r="L474" s="64"/>
      <c r="M474" s="63">
        <f t="shared" si="109"/>
        <v>41852.36</v>
      </c>
      <c r="N474" s="64"/>
      <c r="O474" s="64"/>
      <c r="P474" s="63">
        <v>16.11</v>
      </c>
      <c r="Q474" s="64"/>
      <c r="R474" s="64"/>
      <c r="S474" s="63">
        <f t="shared" si="110"/>
        <v>41826.39</v>
      </c>
      <c r="T474" s="64"/>
      <c r="U474" s="65"/>
      <c r="V474" s="9">
        <f t="shared" si="111"/>
        <v>13.43</v>
      </c>
      <c r="Y474" s="9">
        <f t="shared" si="112"/>
        <v>34855.33</v>
      </c>
      <c r="AD474" s="5" t="s">
        <v>1568</v>
      </c>
      <c r="AE474" s="5" t="s">
        <v>1566</v>
      </c>
      <c r="AF474" s="5" t="s">
        <v>1560</v>
      </c>
      <c r="AK474" s="32">
        <f>S473-M473</f>
        <v>-1.4299999999998363</v>
      </c>
      <c r="AL474" s="32"/>
      <c r="AM474" s="32"/>
      <c r="AN474" s="34">
        <f>IFERROR(AK474/M473,0)</f>
        <v>-6.1698299629371677E-4</v>
      </c>
      <c r="AO474" s="32"/>
      <c r="AP474" s="32"/>
    </row>
    <row r="475" spans="1:42" ht="36" x14ac:dyDescent="0.3">
      <c r="A475" s="42" t="s">
        <v>1569</v>
      </c>
      <c r="B475" s="42"/>
      <c r="C475" s="53" t="s">
        <v>730</v>
      </c>
      <c r="D475" s="44"/>
      <c r="E475" s="44"/>
      <c r="F475" s="54" t="s">
        <v>102</v>
      </c>
      <c r="G475" s="55">
        <v>0.15</v>
      </c>
      <c r="H475" s="44"/>
      <c r="I475" s="56">
        <v>3.081</v>
      </c>
      <c r="J475" s="57">
        <v>88.8</v>
      </c>
      <c r="K475" s="58"/>
      <c r="L475" s="58"/>
      <c r="M475" s="57">
        <f t="shared" si="109"/>
        <v>273.58999999999997</v>
      </c>
      <c r="N475" s="58"/>
      <c r="O475" s="58"/>
      <c r="P475" s="57">
        <v>88.8</v>
      </c>
      <c r="Q475" s="58"/>
      <c r="R475" s="58"/>
      <c r="S475" s="57">
        <f t="shared" si="110"/>
        <v>273.58999999999997</v>
      </c>
      <c r="T475" s="58"/>
      <c r="U475" s="59"/>
      <c r="V475" s="9">
        <f t="shared" si="111"/>
        <v>74</v>
      </c>
      <c r="Y475" s="9">
        <f t="shared" si="112"/>
        <v>227.99</v>
      </c>
      <c r="AD475" s="5" t="s">
        <v>1570</v>
      </c>
      <c r="AE475" s="5" t="s">
        <v>1571</v>
      </c>
      <c r="AF475" s="5" t="s">
        <v>733</v>
      </c>
      <c r="AK475" s="32">
        <f>S475-M475</f>
        <v>0</v>
      </c>
      <c r="AL475" s="32"/>
      <c r="AM475" s="32"/>
      <c r="AN475" s="34">
        <f>IFERROR(AK475/M475,0)</f>
        <v>0</v>
      </c>
      <c r="AO475" s="32"/>
      <c r="AP475" s="32"/>
    </row>
    <row r="476" spans="1:42" ht="36" x14ac:dyDescent="0.3">
      <c r="A476" s="48" t="s">
        <v>1572</v>
      </c>
      <c r="B476" s="48"/>
      <c r="C476" s="60" t="s">
        <v>730</v>
      </c>
      <c r="D476" s="50"/>
      <c r="E476" s="50"/>
      <c r="F476" s="61" t="s">
        <v>102</v>
      </c>
      <c r="G476" s="62">
        <v>0.15</v>
      </c>
      <c r="H476" s="50"/>
      <c r="I476" s="62">
        <v>55.634999999999998</v>
      </c>
      <c r="J476" s="63">
        <v>88.8</v>
      </c>
      <c r="K476" s="64"/>
      <c r="L476" s="64"/>
      <c r="M476" s="63">
        <f t="shared" si="109"/>
        <v>4940.3900000000003</v>
      </c>
      <c r="N476" s="64"/>
      <c r="O476" s="64"/>
      <c r="P476" s="63">
        <v>88.8</v>
      </c>
      <c r="Q476" s="64"/>
      <c r="R476" s="64"/>
      <c r="S476" s="63">
        <f t="shared" si="110"/>
        <v>4940.3900000000003</v>
      </c>
      <c r="T476" s="64"/>
      <c r="U476" s="65"/>
      <c r="V476" s="9">
        <f t="shared" si="111"/>
        <v>74</v>
      </c>
      <c r="Y476" s="9">
        <f t="shared" si="112"/>
        <v>4116.99</v>
      </c>
      <c r="AD476" s="5" t="s">
        <v>1573</v>
      </c>
      <c r="AE476" s="5" t="s">
        <v>1571</v>
      </c>
      <c r="AF476" s="5" t="s">
        <v>733</v>
      </c>
      <c r="AK476" s="32">
        <f>S475-M475</f>
        <v>0</v>
      </c>
      <c r="AL476" s="32"/>
      <c r="AM476" s="32"/>
      <c r="AN476" s="34">
        <f>IFERROR(AK476/M475,0)</f>
        <v>0</v>
      </c>
      <c r="AO476" s="32"/>
      <c r="AP476" s="32"/>
    </row>
    <row r="477" spans="1:42" ht="72" x14ac:dyDescent="0.3">
      <c r="A477" s="42" t="s">
        <v>1574</v>
      </c>
      <c r="B477" s="42"/>
      <c r="C477" s="53" t="s">
        <v>1549</v>
      </c>
      <c r="D477" s="44"/>
      <c r="E477" s="44" t="s">
        <v>1575</v>
      </c>
      <c r="F477" s="54" t="s">
        <v>67</v>
      </c>
      <c r="G477" s="55">
        <v>1.07</v>
      </c>
      <c r="H477" s="44"/>
      <c r="I477" s="66">
        <v>21.978000000000002</v>
      </c>
      <c r="J477" s="57">
        <v>845.26</v>
      </c>
      <c r="K477" s="58"/>
      <c r="L477" s="58"/>
      <c r="M477" s="57">
        <f t="shared" si="109"/>
        <v>18577.12</v>
      </c>
      <c r="N477" s="58"/>
      <c r="O477" s="58"/>
      <c r="P477" s="57">
        <v>845.25</v>
      </c>
      <c r="Q477" s="58"/>
      <c r="R477" s="58"/>
      <c r="S477" s="57">
        <f t="shared" si="110"/>
        <v>18576.900000000001</v>
      </c>
      <c r="T477" s="58"/>
      <c r="U477" s="59"/>
      <c r="V477" s="9">
        <f t="shared" si="111"/>
        <v>704.38</v>
      </c>
      <c r="Y477" s="9">
        <f t="shared" si="112"/>
        <v>15480.75</v>
      </c>
      <c r="AD477" s="5" t="s">
        <v>1576</v>
      </c>
      <c r="AE477" s="5" t="s">
        <v>1577</v>
      </c>
      <c r="AF477" s="5" t="s">
        <v>1552</v>
      </c>
      <c r="AK477" s="32">
        <f>S477-M477</f>
        <v>-0.21999999999752617</v>
      </c>
      <c r="AL477" s="32"/>
      <c r="AM477" s="32"/>
      <c r="AN477" s="34">
        <f>IFERROR(AK477/M477,0)</f>
        <v>-1.1842524567722348E-5</v>
      </c>
      <c r="AO477" s="32"/>
      <c r="AP477" s="32"/>
    </row>
    <row r="478" spans="1:42" ht="72" x14ac:dyDescent="0.3">
      <c r="A478" s="48" t="s">
        <v>1578</v>
      </c>
      <c r="B478" s="48"/>
      <c r="C478" s="60" t="s">
        <v>1549</v>
      </c>
      <c r="D478" s="50"/>
      <c r="E478" s="50" t="s">
        <v>1575</v>
      </c>
      <c r="F478" s="61" t="s">
        <v>67</v>
      </c>
      <c r="G478" s="62">
        <v>1.07</v>
      </c>
      <c r="H478" s="50"/>
      <c r="I478" s="67">
        <v>396.863</v>
      </c>
      <c r="J478" s="63">
        <v>845.26</v>
      </c>
      <c r="K478" s="64"/>
      <c r="L478" s="64"/>
      <c r="M478" s="63">
        <f t="shared" si="109"/>
        <v>335452.42</v>
      </c>
      <c r="N478" s="64"/>
      <c r="O478" s="64"/>
      <c r="P478" s="63">
        <v>845.25</v>
      </c>
      <c r="Q478" s="64"/>
      <c r="R478" s="64"/>
      <c r="S478" s="63">
        <f t="shared" si="110"/>
        <v>335448.45</v>
      </c>
      <c r="T478" s="64"/>
      <c r="U478" s="65"/>
      <c r="V478" s="9">
        <f t="shared" si="111"/>
        <v>704.38</v>
      </c>
      <c r="Y478" s="9">
        <f t="shared" si="112"/>
        <v>279540.38</v>
      </c>
      <c r="AD478" s="5" t="s">
        <v>1579</v>
      </c>
      <c r="AE478" s="5" t="s">
        <v>1577</v>
      </c>
      <c r="AF478" s="5" t="s">
        <v>1552</v>
      </c>
      <c r="AK478" s="32">
        <f>S477-M477</f>
        <v>-0.21999999999752617</v>
      </c>
      <c r="AL478" s="32"/>
      <c r="AM478" s="32"/>
      <c r="AN478" s="34">
        <f>IFERROR(AK478/M477,0)</f>
        <v>-1.1842524567722348E-5</v>
      </c>
      <c r="AO478" s="32"/>
      <c r="AP478" s="32"/>
    </row>
    <row r="479" spans="1:42" ht="18" x14ac:dyDescent="0.3">
      <c r="A479" s="42" t="s">
        <v>1580</v>
      </c>
      <c r="B479" s="42"/>
      <c r="C479" s="53" t="s">
        <v>1544</v>
      </c>
      <c r="D479" s="44"/>
      <c r="E479" s="44"/>
      <c r="F479" s="54" t="s">
        <v>102</v>
      </c>
      <c r="G479" s="55">
        <v>0.25</v>
      </c>
      <c r="H479" s="44"/>
      <c r="I479" s="66">
        <v>5.1349999999999998</v>
      </c>
      <c r="J479" s="57">
        <v>40.270000000000003</v>
      </c>
      <c r="K479" s="58"/>
      <c r="L479" s="58"/>
      <c r="M479" s="57">
        <f t="shared" si="109"/>
        <v>206.79</v>
      </c>
      <c r="N479" s="58"/>
      <c r="O479" s="58"/>
      <c r="P479" s="57">
        <v>40.270000000000003</v>
      </c>
      <c r="Q479" s="58"/>
      <c r="R479" s="58"/>
      <c r="S479" s="57">
        <f t="shared" si="110"/>
        <v>206.79</v>
      </c>
      <c r="T479" s="58"/>
      <c r="U479" s="59"/>
      <c r="V479" s="9">
        <f t="shared" si="111"/>
        <v>33.56</v>
      </c>
      <c r="Y479" s="9">
        <f t="shared" si="112"/>
        <v>172.33</v>
      </c>
      <c r="AD479" s="5" t="s">
        <v>1581</v>
      </c>
      <c r="AE479" s="5" t="s">
        <v>1582</v>
      </c>
      <c r="AF479" s="5" t="s">
        <v>1547</v>
      </c>
      <c r="AK479" s="32">
        <f>S479-M479</f>
        <v>0</v>
      </c>
      <c r="AL479" s="32"/>
      <c r="AM479" s="32"/>
      <c r="AN479" s="34">
        <f>IFERROR(AK479/M479,0)</f>
        <v>0</v>
      </c>
      <c r="AO479" s="32"/>
      <c r="AP479" s="32"/>
    </row>
    <row r="480" spans="1:42" ht="18" x14ac:dyDescent="0.3">
      <c r="A480" s="48" t="s">
        <v>1583</v>
      </c>
      <c r="B480" s="48"/>
      <c r="C480" s="60" t="s">
        <v>1544</v>
      </c>
      <c r="D480" s="50"/>
      <c r="E480" s="50"/>
      <c r="F480" s="61" t="s">
        <v>102</v>
      </c>
      <c r="G480" s="62">
        <v>0.25</v>
      </c>
      <c r="H480" s="50"/>
      <c r="I480" s="67">
        <v>92.724999999999994</v>
      </c>
      <c r="J480" s="63">
        <v>40.270000000000003</v>
      </c>
      <c r="K480" s="64"/>
      <c r="L480" s="64"/>
      <c r="M480" s="63">
        <f t="shared" si="109"/>
        <v>3734.04</v>
      </c>
      <c r="N480" s="64"/>
      <c r="O480" s="64"/>
      <c r="P480" s="63">
        <v>40.270000000000003</v>
      </c>
      <c r="Q480" s="64"/>
      <c r="R480" s="64"/>
      <c r="S480" s="63">
        <f t="shared" si="110"/>
        <v>3734.04</v>
      </c>
      <c r="T480" s="64"/>
      <c r="U480" s="65"/>
      <c r="V480" s="9">
        <f t="shared" si="111"/>
        <v>33.56</v>
      </c>
      <c r="Y480" s="9">
        <f t="shared" si="112"/>
        <v>3111.7</v>
      </c>
      <c r="AD480" s="5" t="s">
        <v>1584</v>
      </c>
      <c r="AE480" s="5" t="s">
        <v>1582</v>
      </c>
      <c r="AF480" s="5" t="s">
        <v>1547</v>
      </c>
      <c r="AK480" s="32">
        <f>S479-M479</f>
        <v>0</v>
      </c>
      <c r="AL480" s="32"/>
      <c r="AM480" s="32"/>
      <c r="AN480" s="34">
        <f>IFERROR(AK480/M479,0)</f>
        <v>0</v>
      </c>
      <c r="AO480" s="32"/>
      <c r="AP480" s="32"/>
    </row>
    <row r="481" spans="1:42" ht="126" x14ac:dyDescent="0.3">
      <c r="A481" s="13" t="s">
        <v>1585</v>
      </c>
      <c r="B481" s="13" t="s">
        <v>1539</v>
      </c>
      <c r="C481" s="23" t="s">
        <v>1540</v>
      </c>
      <c r="D481" s="24"/>
      <c r="E481" s="24" t="s">
        <v>1586</v>
      </c>
      <c r="F481" s="24" t="s">
        <v>67</v>
      </c>
      <c r="G481" s="25">
        <v>1</v>
      </c>
      <c r="H481" s="24"/>
      <c r="I481" s="25">
        <v>90.33</v>
      </c>
      <c r="J481" s="26">
        <v>626.14</v>
      </c>
      <c r="K481" s="26">
        <v>1655</v>
      </c>
      <c r="L481" s="26">
        <f>J481+ROUND(K481, 2)</f>
        <v>2281.14</v>
      </c>
      <c r="M481" s="26">
        <v>56559.23</v>
      </c>
      <c r="N481" s="26">
        <v>149496.15</v>
      </c>
      <c r="O481" s="26">
        <f>M481+N481</f>
        <v>206055.38</v>
      </c>
      <c r="P481" s="26">
        <v>624.1</v>
      </c>
      <c r="Q481" s="26">
        <v>2482.5</v>
      </c>
      <c r="R481" s="26">
        <f>P481+ROUND(Q481, 2)</f>
        <v>3106.6</v>
      </c>
      <c r="S481" s="26">
        <v>56374.95</v>
      </c>
      <c r="T481" s="26">
        <v>224244.23</v>
      </c>
      <c r="U481" s="26">
        <f>S481+T481</f>
        <v>280619.18</v>
      </c>
      <c r="V481" s="9">
        <f>ROUND(P481 / 1.2, 2)</f>
        <v>520.08000000000004</v>
      </c>
      <c r="W481" s="9">
        <f>ROUND(Q481 / 1.2, 2)</f>
        <v>2068.75</v>
      </c>
      <c r="X481" s="9">
        <f>ROUND(R481 / 1.2, 2)</f>
        <v>2588.83</v>
      </c>
      <c r="Y481" s="9">
        <f t="shared" si="112"/>
        <v>46979.13</v>
      </c>
      <c r="Z481" s="9">
        <f>ROUND(T481 / 1.2, 2)</f>
        <v>186870.19</v>
      </c>
      <c r="AA481" s="9">
        <f>Y481+Z481</f>
        <v>233849.32</v>
      </c>
      <c r="AD481" s="5">
        <v>378365850</v>
      </c>
      <c r="AE481" s="5">
        <v>29331075</v>
      </c>
      <c r="AG481" s="5" t="s">
        <v>1541</v>
      </c>
      <c r="AH481" s="5" t="s">
        <v>1542</v>
      </c>
      <c r="AI481" s="5" t="s">
        <v>593</v>
      </c>
      <c r="AK481" s="19">
        <f>S481-M481</f>
        <v>-184.28000000000611</v>
      </c>
      <c r="AL481" s="19">
        <f>T481-N481</f>
        <v>74748.080000000016</v>
      </c>
      <c r="AM481" s="19">
        <f>U481-O481</f>
        <v>74563.799999999988</v>
      </c>
      <c r="AN481" s="22">
        <f>IFERROR(AK481/M481,0)</f>
        <v>-3.2581773125271701E-3</v>
      </c>
      <c r="AO481" s="22">
        <f>IFERROR(AL481/N481,0)</f>
        <v>0.50000003344567745</v>
      </c>
      <c r="AP481" s="22">
        <f>IFERROR(AM481/O481,0)</f>
        <v>0.36186291277616722</v>
      </c>
    </row>
    <row r="482" spans="1:42" ht="18" x14ac:dyDescent="0.3">
      <c r="A482" s="13" t="s">
        <v>1587</v>
      </c>
      <c r="B482" s="13"/>
      <c r="C482" s="41" t="s">
        <v>1544</v>
      </c>
      <c r="D482" s="24"/>
      <c r="E482" s="24"/>
      <c r="F482" s="35" t="s">
        <v>102</v>
      </c>
      <c r="G482" s="36">
        <v>0.25</v>
      </c>
      <c r="H482" s="24"/>
      <c r="I482" s="37">
        <v>22.582999999999998</v>
      </c>
      <c r="J482" s="38">
        <v>40.94</v>
      </c>
      <c r="K482" s="14"/>
      <c r="L482" s="14"/>
      <c r="M482" s="38">
        <f>ROUND(ROUND(J482, 2)*I482, 2)</f>
        <v>924.55</v>
      </c>
      <c r="N482" s="14"/>
      <c r="O482" s="14"/>
      <c r="P482" s="38">
        <v>40.94</v>
      </c>
      <c r="Q482" s="14"/>
      <c r="R482" s="14"/>
      <c r="S482" s="38">
        <f>ROUND(ROUND(P482, 2)*I482, 2)</f>
        <v>924.55</v>
      </c>
      <c r="T482" s="14"/>
      <c r="U482" s="39"/>
      <c r="V482" s="9">
        <f>ROUND(ROUND(P482, 2)/1.2, 2)</f>
        <v>34.119999999999997</v>
      </c>
      <c r="Y482" s="9">
        <f t="shared" si="112"/>
        <v>770.46</v>
      </c>
      <c r="AD482" s="5" t="s">
        <v>1588</v>
      </c>
      <c r="AE482" s="5" t="s">
        <v>1589</v>
      </c>
      <c r="AF482" s="5" t="s">
        <v>1547</v>
      </c>
      <c r="AK482" s="32">
        <f t="shared" ref="AK482:AK516" si="113">S482-M482</f>
        <v>0</v>
      </c>
      <c r="AL482" s="32"/>
      <c r="AM482" s="32"/>
      <c r="AN482" s="34">
        <f t="shared" ref="AN482:AN516" si="114">IFERROR(AK482/M482,0)</f>
        <v>0</v>
      </c>
      <c r="AO482" s="32"/>
      <c r="AP482" s="32"/>
    </row>
    <row r="483" spans="1:42" ht="36" x14ac:dyDescent="0.3">
      <c r="A483" s="13" t="s">
        <v>1590</v>
      </c>
      <c r="B483" s="13"/>
      <c r="C483" s="41" t="s">
        <v>730</v>
      </c>
      <c r="D483" s="24"/>
      <c r="E483" s="24"/>
      <c r="F483" s="35" t="s">
        <v>102</v>
      </c>
      <c r="G483" s="36">
        <v>0.15</v>
      </c>
      <c r="H483" s="24"/>
      <c r="I483" s="36">
        <v>13.55</v>
      </c>
      <c r="J483" s="38">
        <v>90.28</v>
      </c>
      <c r="K483" s="14"/>
      <c r="L483" s="14"/>
      <c r="M483" s="38">
        <f>ROUND(ROUND(J483, 2)*I483, 2)</f>
        <v>1223.29</v>
      </c>
      <c r="N483" s="14"/>
      <c r="O483" s="14"/>
      <c r="P483" s="38">
        <v>88.8</v>
      </c>
      <c r="Q483" s="14"/>
      <c r="R483" s="14"/>
      <c r="S483" s="38">
        <f>ROUND(ROUND(P483, 2)*I483, 2)</f>
        <v>1203.24</v>
      </c>
      <c r="T483" s="14"/>
      <c r="U483" s="39"/>
      <c r="V483" s="9">
        <f>ROUND(ROUND(P483, 2)/1.2, 2)</f>
        <v>74</v>
      </c>
      <c r="Y483" s="9">
        <f t="shared" si="112"/>
        <v>1002.7</v>
      </c>
      <c r="AD483" s="5" t="s">
        <v>1591</v>
      </c>
      <c r="AE483" s="5" t="s">
        <v>1592</v>
      </c>
      <c r="AF483" s="5" t="s">
        <v>733</v>
      </c>
      <c r="AK483" s="32">
        <f t="shared" si="113"/>
        <v>-20.049999999999955</v>
      </c>
      <c r="AL483" s="32"/>
      <c r="AM483" s="32"/>
      <c r="AN483" s="34">
        <f t="shared" si="114"/>
        <v>-1.6390226356791892E-2</v>
      </c>
      <c r="AO483" s="32"/>
      <c r="AP483" s="32"/>
    </row>
    <row r="484" spans="1:42" ht="36" x14ac:dyDescent="0.3">
      <c r="A484" s="13" t="s">
        <v>1593</v>
      </c>
      <c r="B484" s="13"/>
      <c r="C484" s="27" t="s">
        <v>1557</v>
      </c>
      <c r="D484" s="24"/>
      <c r="E484" s="24"/>
      <c r="F484" s="35" t="s">
        <v>102</v>
      </c>
      <c r="G484" s="36">
        <v>7</v>
      </c>
      <c r="H484" s="24"/>
      <c r="I484" s="36">
        <v>632.30999999999995</v>
      </c>
      <c r="J484" s="38">
        <v>16.38</v>
      </c>
      <c r="K484" s="14"/>
      <c r="L484" s="14"/>
      <c r="M484" s="38">
        <f>ROUND(ROUND(J484, 2)*I484, 2)</f>
        <v>10357.24</v>
      </c>
      <c r="N484" s="14"/>
      <c r="O484" s="14"/>
      <c r="P484" s="38">
        <v>16.12</v>
      </c>
      <c r="Q484" s="14"/>
      <c r="R484" s="14"/>
      <c r="S484" s="38">
        <f>ROUND(ROUND(P484, 2)*I484, 2)</f>
        <v>10192.84</v>
      </c>
      <c r="T484" s="14"/>
      <c r="U484" s="39"/>
      <c r="V484" s="9">
        <f>ROUND(ROUND(P484, 2)/1.2, 2)</f>
        <v>13.43</v>
      </c>
      <c r="Y484" s="9">
        <f t="shared" si="112"/>
        <v>8494.0300000000007</v>
      </c>
      <c r="AD484" s="5" t="s">
        <v>1594</v>
      </c>
      <c r="AE484" s="5" t="s">
        <v>1595</v>
      </c>
      <c r="AF484" s="5" t="s">
        <v>1560</v>
      </c>
      <c r="AK484" s="32">
        <f t="shared" si="113"/>
        <v>-164.39999999999964</v>
      </c>
      <c r="AL484" s="32"/>
      <c r="AM484" s="32"/>
      <c r="AN484" s="34">
        <f t="shared" si="114"/>
        <v>-1.5872954570908818E-2</v>
      </c>
      <c r="AO484" s="32"/>
      <c r="AP484" s="32"/>
    </row>
    <row r="485" spans="1:42" ht="36" x14ac:dyDescent="0.3">
      <c r="A485" s="13" t="s">
        <v>1596</v>
      </c>
      <c r="B485" s="13"/>
      <c r="C485" s="27" t="s">
        <v>1597</v>
      </c>
      <c r="D485" s="24"/>
      <c r="E485" s="24"/>
      <c r="F485" s="35" t="s">
        <v>67</v>
      </c>
      <c r="G485" s="36">
        <v>1.08</v>
      </c>
      <c r="H485" s="24"/>
      <c r="I485" s="37">
        <v>97.555999999999997</v>
      </c>
      <c r="J485" s="38">
        <v>451.58</v>
      </c>
      <c r="K485" s="14"/>
      <c r="L485" s="14"/>
      <c r="M485" s="38">
        <f>ROUND(ROUND(J485, 2)*I485, 2)</f>
        <v>44054.34</v>
      </c>
      <c r="N485" s="14"/>
      <c r="O485" s="14"/>
      <c r="P485" s="38">
        <v>451.58</v>
      </c>
      <c r="Q485" s="14"/>
      <c r="R485" s="14"/>
      <c r="S485" s="38">
        <f>ROUND(ROUND(P485, 2)*I485, 2)</f>
        <v>44054.34</v>
      </c>
      <c r="T485" s="14"/>
      <c r="U485" s="39"/>
      <c r="V485" s="9">
        <f>ROUND(ROUND(P485, 2)/1.2, 2)</f>
        <v>376.32</v>
      </c>
      <c r="Y485" s="9">
        <f t="shared" si="112"/>
        <v>36711.949999999997</v>
      </c>
      <c r="AD485" s="5" t="s">
        <v>1598</v>
      </c>
      <c r="AE485" s="5" t="s">
        <v>1599</v>
      </c>
      <c r="AF485" s="5" t="s">
        <v>1600</v>
      </c>
      <c r="AK485" s="32">
        <f t="shared" si="113"/>
        <v>0</v>
      </c>
      <c r="AL485" s="32"/>
      <c r="AM485" s="32"/>
      <c r="AN485" s="34">
        <f t="shared" si="114"/>
        <v>0</v>
      </c>
      <c r="AO485" s="32"/>
      <c r="AP485" s="32"/>
    </row>
    <row r="486" spans="1:42" ht="54" x14ac:dyDescent="0.3">
      <c r="A486" s="12" t="s">
        <v>1601</v>
      </c>
      <c r="B486" s="12" t="s">
        <v>1602</v>
      </c>
      <c r="C486" s="16" t="s">
        <v>1603</v>
      </c>
      <c r="D486" s="17"/>
      <c r="E486" s="17"/>
      <c r="F486" s="17" t="s">
        <v>67</v>
      </c>
      <c r="G486" s="18">
        <v>1</v>
      </c>
      <c r="H486" s="17"/>
      <c r="I486" s="18">
        <v>0</v>
      </c>
      <c r="J486" s="19">
        <v>0</v>
      </c>
      <c r="K486" s="20">
        <v>2785</v>
      </c>
      <c r="L486" s="19">
        <f>J486+ROUND(K486, 2)</f>
        <v>2785</v>
      </c>
      <c r="M486" s="19">
        <v>0</v>
      </c>
      <c r="N486" s="19">
        <v>0</v>
      </c>
      <c r="O486" s="19">
        <f>M486+N486</f>
        <v>0</v>
      </c>
      <c r="P486" s="19">
        <v>2064.9</v>
      </c>
      <c r="Q486" s="21">
        <v>2785</v>
      </c>
      <c r="R486" s="19">
        <f>P486+ROUND(Q486, 2)</f>
        <v>4849.8999999999996</v>
      </c>
      <c r="S486" s="19">
        <v>0</v>
      </c>
      <c r="T486" s="19">
        <v>0</v>
      </c>
      <c r="U486" s="19">
        <f>S486+T486</f>
        <v>0</v>
      </c>
      <c r="V486" s="9">
        <f>ROUND(P486 / 1.2, 2)</f>
        <v>1720.75</v>
      </c>
      <c r="W486" s="9">
        <f>ROUND(Q486 / 1.2, 2)</f>
        <v>2320.83</v>
      </c>
      <c r="X486" s="9">
        <f>ROUND(R486 / 1.2, 2)</f>
        <v>4041.58</v>
      </c>
      <c r="Y486" s="9">
        <f t="shared" si="112"/>
        <v>0</v>
      </c>
      <c r="Z486" s="9">
        <f>ROUND(T486 / 1.2, 2)</f>
        <v>0</v>
      </c>
      <c r="AA486" s="9">
        <f>Y486+Z486</f>
        <v>0</v>
      </c>
      <c r="AD486" s="5">
        <v>378365716</v>
      </c>
      <c r="AE486" s="5">
        <v>27245665</v>
      </c>
      <c r="AG486" s="5" t="s">
        <v>1604</v>
      </c>
      <c r="AH486" s="5" t="s">
        <v>1605</v>
      </c>
      <c r="AI486" s="5" t="s">
        <v>593</v>
      </c>
      <c r="AK486" s="19">
        <f t="shared" si="113"/>
        <v>0</v>
      </c>
      <c r="AL486" s="19">
        <f>T486-N486</f>
        <v>0</v>
      </c>
      <c r="AM486" s="19">
        <f>U486-O486</f>
        <v>0</v>
      </c>
      <c r="AN486" s="22">
        <f t="shared" si="114"/>
        <v>0</v>
      </c>
      <c r="AO486" s="22">
        <f>IFERROR(AL486/N486,0)</f>
        <v>0</v>
      </c>
      <c r="AP486" s="22">
        <f>IFERROR(AM486/O486,0)</f>
        <v>0</v>
      </c>
    </row>
    <row r="487" spans="1:42" ht="18" x14ac:dyDescent="0.3">
      <c r="A487" s="12" t="s">
        <v>1606</v>
      </c>
      <c r="B487" s="12"/>
      <c r="C487" s="40" t="s">
        <v>1544</v>
      </c>
      <c r="D487" s="17"/>
      <c r="E487" s="17"/>
      <c r="F487" s="28" t="s">
        <v>102</v>
      </c>
      <c r="G487" s="29">
        <v>0.25</v>
      </c>
      <c r="H487" s="17"/>
      <c r="I487" s="30">
        <v>0</v>
      </c>
      <c r="J487" s="31">
        <v>40.270000000000003</v>
      </c>
      <c r="M487" s="32">
        <f>ROUND(ROUND(J487, 2)*I487, 2)</f>
        <v>0</v>
      </c>
      <c r="P487" s="33">
        <v>40.270000000000003</v>
      </c>
      <c r="S487" s="32">
        <f>ROUND(ROUND(P487, 2)*I487, 2)</f>
        <v>0</v>
      </c>
      <c r="V487" s="9">
        <f>ROUND(ROUND(P487, 2)/1.2, 2)</f>
        <v>33.56</v>
      </c>
      <c r="Y487" s="9">
        <f t="shared" si="112"/>
        <v>0</v>
      </c>
      <c r="AD487" s="5" t="s">
        <v>1607</v>
      </c>
      <c r="AE487" s="5" t="s">
        <v>1608</v>
      </c>
      <c r="AF487" s="5" t="s">
        <v>1547</v>
      </c>
      <c r="AK487" s="32">
        <f t="shared" si="113"/>
        <v>0</v>
      </c>
      <c r="AL487" s="32"/>
      <c r="AM487" s="32"/>
      <c r="AN487" s="34">
        <f t="shared" si="114"/>
        <v>0</v>
      </c>
      <c r="AO487" s="32"/>
      <c r="AP487" s="32"/>
    </row>
    <row r="488" spans="1:42" ht="36" x14ac:dyDescent="0.3">
      <c r="A488" s="12" t="s">
        <v>1609</v>
      </c>
      <c r="B488" s="12"/>
      <c r="C488" s="40" t="s">
        <v>1610</v>
      </c>
      <c r="D488" s="17"/>
      <c r="E488" s="17"/>
      <c r="F488" s="28" t="s">
        <v>67</v>
      </c>
      <c r="G488" s="29">
        <v>1.2</v>
      </c>
      <c r="H488" s="17"/>
      <c r="I488" s="30">
        <v>0</v>
      </c>
      <c r="J488" s="31">
        <v>2021.25</v>
      </c>
      <c r="M488" s="32">
        <f>ROUND(ROUND(J488, 2)*I488, 2)</f>
        <v>0</v>
      </c>
      <c r="P488" s="33">
        <v>1684.3</v>
      </c>
      <c r="S488" s="32">
        <f>ROUND(ROUND(P488, 2)*I488, 2)</f>
        <v>0</v>
      </c>
      <c r="V488" s="9">
        <f>ROUND(ROUND(P488, 2)/1.2, 2)</f>
        <v>1403.58</v>
      </c>
      <c r="Y488" s="9">
        <f t="shared" si="112"/>
        <v>0</v>
      </c>
      <c r="AD488" s="5" t="s">
        <v>1611</v>
      </c>
      <c r="AE488" s="5" t="s">
        <v>1612</v>
      </c>
      <c r="AF488" s="5" t="s">
        <v>1613</v>
      </c>
      <c r="AK488" s="32">
        <f t="shared" si="113"/>
        <v>0</v>
      </c>
      <c r="AL488" s="32"/>
      <c r="AM488" s="32"/>
      <c r="AN488" s="34">
        <f t="shared" si="114"/>
        <v>0</v>
      </c>
      <c r="AO488" s="32"/>
      <c r="AP488" s="32"/>
    </row>
    <row r="489" spans="1:42" ht="36" x14ac:dyDescent="0.3">
      <c r="A489" s="12" t="s">
        <v>1614</v>
      </c>
      <c r="B489" s="12"/>
      <c r="C489" s="40" t="s">
        <v>730</v>
      </c>
      <c r="D489" s="17"/>
      <c r="E489" s="17"/>
      <c r="F489" s="28" t="s">
        <v>102</v>
      </c>
      <c r="G489" s="29">
        <v>0.15</v>
      </c>
      <c r="H489" s="17"/>
      <c r="I489" s="29">
        <v>0</v>
      </c>
      <c r="J489" s="31">
        <v>88.8</v>
      </c>
      <c r="M489" s="32">
        <f>ROUND(ROUND(J489, 2)*I489, 2)</f>
        <v>0</v>
      </c>
      <c r="P489" s="33">
        <v>88.8</v>
      </c>
      <c r="S489" s="32">
        <f>ROUND(ROUND(P489, 2)*I489, 2)</f>
        <v>0</v>
      </c>
      <c r="V489" s="9">
        <f>ROUND(ROUND(P489, 2)/1.2, 2)</f>
        <v>74</v>
      </c>
      <c r="Y489" s="9">
        <f t="shared" si="112"/>
        <v>0</v>
      </c>
      <c r="AD489" s="5" t="s">
        <v>1615</v>
      </c>
      <c r="AE489" s="5" t="s">
        <v>1616</v>
      </c>
      <c r="AF489" s="5" t="s">
        <v>733</v>
      </c>
      <c r="AK489" s="32">
        <f t="shared" si="113"/>
        <v>0</v>
      </c>
      <c r="AL489" s="32"/>
      <c r="AM489" s="32"/>
      <c r="AN489" s="34">
        <f t="shared" si="114"/>
        <v>0</v>
      </c>
      <c r="AO489" s="32"/>
      <c r="AP489" s="32"/>
    </row>
    <row r="490" spans="1:42" ht="36" x14ac:dyDescent="0.3">
      <c r="A490" s="12" t="s">
        <v>1617</v>
      </c>
      <c r="B490" s="12"/>
      <c r="C490" s="27" t="s">
        <v>1618</v>
      </c>
      <c r="D490" s="17"/>
      <c r="E490" s="17"/>
      <c r="F490" s="28" t="s">
        <v>102</v>
      </c>
      <c r="G490" s="29">
        <v>1.2</v>
      </c>
      <c r="H490" s="17"/>
      <c r="I490" s="30">
        <v>0</v>
      </c>
      <c r="J490" s="31">
        <v>16.96</v>
      </c>
      <c r="M490" s="32">
        <f>ROUND(ROUND(J490, 2)*I490, 2)</f>
        <v>0</v>
      </c>
      <c r="P490" s="33">
        <v>16.96</v>
      </c>
      <c r="S490" s="32">
        <f>ROUND(ROUND(P490, 2)*I490, 2)</f>
        <v>0</v>
      </c>
      <c r="V490" s="9">
        <f>ROUND(ROUND(P490, 2)/1.2, 2)</f>
        <v>14.13</v>
      </c>
      <c r="Y490" s="9">
        <f t="shared" si="112"/>
        <v>0</v>
      </c>
      <c r="AD490" s="5" t="s">
        <v>1619</v>
      </c>
      <c r="AE490" s="5" t="s">
        <v>1620</v>
      </c>
      <c r="AF490" s="5" t="s">
        <v>1621</v>
      </c>
      <c r="AK490" s="32">
        <f t="shared" si="113"/>
        <v>0</v>
      </c>
      <c r="AL490" s="32"/>
      <c r="AM490" s="32"/>
      <c r="AN490" s="34">
        <f t="shared" si="114"/>
        <v>0</v>
      </c>
      <c r="AO490" s="32"/>
      <c r="AP490" s="32"/>
    </row>
    <row r="491" spans="1:42" ht="54" x14ac:dyDescent="0.3">
      <c r="A491" s="12" t="s">
        <v>1622</v>
      </c>
      <c r="B491" s="12" t="s">
        <v>1602</v>
      </c>
      <c r="C491" s="16" t="s">
        <v>1603</v>
      </c>
      <c r="D491" s="17"/>
      <c r="E491" s="17"/>
      <c r="F491" s="17" t="s">
        <v>67</v>
      </c>
      <c r="G491" s="18">
        <v>1</v>
      </c>
      <c r="H491" s="17"/>
      <c r="I491" s="18">
        <v>0</v>
      </c>
      <c r="J491" s="19">
        <v>0</v>
      </c>
      <c r="K491" s="20">
        <v>2785</v>
      </c>
      <c r="L491" s="19">
        <f>J491+ROUND(K491, 2)</f>
        <v>2785</v>
      </c>
      <c r="M491" s="19">
        <v>0</v>
      </c>
      <c r="N491" s="19">
        <v>0</v>
      </c>
      <c r="O491" s="19">
        <f>M491+N491</f>
        <v>0</v>
      </c>
      <c r="P491" s="19">
        <v>2054.6999999999998</v>
      </c>
      <c r="Q491" s="21">
        <v>2785</v>
      </c>
      <c r="R491" s="19">
        <f>P491+ROUND(Q491, 2)</f>
        <v>4839.7</v>
      </c>
      <c r="S491" s="19">
        <v>0</v>
      </c>
      <c r="T491" s="19">
        <v>0</v>
      </c>
      <c r="U491" s="19">
        <f>S491+T491</f>
        <v>0</v>
      </c>
      <c r="V491" s="9">
        <f>ROUND(P491 / 1.2, 2)</f>
        <v>1712.25</v>
      </c>
      <c r="W491" s="9">
        <f>ROUND(Q491 / 1.2, 2)</f>
        <v>2320.83</v>
      </c>
      <c r="X491" s="9">
        <f>ROUND(R491 / 1.2, 2)</f>
        <v>4033.08</v>
      </c>
      <c r="Y491" s="9">
        <f t="shared" si="112"/>
        <v>0</v>
      </c>
      <c r="Z491" s="9">
        <f>ROUND(T491 / 1.2, 2)</f>
        <v>0</v>
      </c>
      <c r="AA491" s="9">
        <f>Y491+Z491</f>
        <v>0</v>
      </c>
      <c r="AD491" s="5">
        <v>378365851</v>
      </c>
      <c r="AE491" s="5">
        <v>27245666</v>
      </c>
      <c r="AG491" s="5" t="s">
        <v>1604</v>
      </c>
      <c r="AH491" s="5" t="s">
        <v>1605</v>
      </c>
      <c r="AI491" s="5" t="s">
        <v>593</v>
      </c>
      <c r="AK491" s="19">
        <f t="shared" si="113"/>
        <v>0</v>
      </c>
      <c r="AL491" s="19">
        <f>T491-N491</f>
        <v>0</v>
      </c>
      <c r="AM491" s="19">
        <f>U491-O491</f>
        <v>0</v>
      </c>
      <c r="AN491" s="22">
        <f t="shared" si="114"/>
        <v>0</v>
      </c>
      <c r="AO491" s="22">
        <f>IFERROR(AL491/N491,0)</f>
        <v>0</v>
      </c>
      <c r="AP491" s="22">
        <f>IFERROR(AM491/O491,0)</f>
        <v>0</v>
      </c>
    </row>
    <row r="492" spans="1:42" ht="36" x14ac:dyDescent="0.3">
      <c r="A492" s="12" t="s">
        <v>1623</v>
      </c>
      <c r="B492" s="12"/>
      <c r="C492" s="27" t="s">
        <v>1618</v>
      </c>
      <c r="D492" s="17"/>
      <c r="E492" s="17"/>
      <c r="F492" s="28" t="s">
        <v>102</v>
      </c>
      <c r="G492" s="29">
        <v>1.2</v>
      </c>
      <c r="H492" s="17"/>
      <c r="I492" s="30">
        <v>0</v>
      </c>
      <c r="J492" s="31">
        <v>16.96</v>
      </c>
      <c r="M492" s="32">
        <f>ROUND(ROUND(J492, 2)*I492, 2)</f>
        <v>0</v>
      </c>
      <c r="P492" s="33">
        <v>16.96</v>
      </c>
      <c r="S492" s="32">
        <f>ROUND(ROUND(P492, 2)*I492, 2)</f>
        <v>0</v>
      </c>
      <c r="V492" s="9">
        <f>ROUND(ROUND(P492, 2)/1.2, 2)</f>
        <v>14.13</v>
      </c>
      <c r="Y492" s="9">
        <f t="shared" si="112"/>
        <v>0</v>
      </c>
      <c r="AD492" s="5" t="s">
        <v>1624</v>
      </c>
      <c r="AE492" s="5" t="s">
        <v>1625</v>
      </c>
      <c r="AF492" s="5" t="s">
        <v>1621</v>
      </c>
      <c r="AK492" s="32">
        <f t="shared" si="113"/>
        <v>0</v>
      </c>
      <c r="AL492" s="32"/>
      <c r="AM492" s="32"/>
      <c r="AN492" s="34">
        <f t="shared" si="114"/>
        <v>0</v>
      </c>
      <c r="AO492" s="32"/>
      <c r="AP492" s="32"/>
    </row>
    <row r="493" spans="1:42" ht="36" x14ac:dyDescent="0.3">
      <c r="A493" s="12" t="s">
        <v>1626</v>
      </c>
      <c r="B493" s="12"/>
      <c r="C493" s="40" t="s">
        <v>730</v>
      </c>
      <c r="D493" s="17"/>
      <c r="E493" s="17"/>
      <c r="F493" s="28" t="s">
        <v>102</v>
      </c>
      <c r="G493" s="29">
        <v>0.15</v>
      </c>
      <c r="H493" s="17"/>
      <c r="I493" s="29">
        <v>0</v>
      </c>
      <c r="J493" s="31">
        <v>88.8</v>
      </c>
      <c r="M493" s="32">
        <f>ROUND(ROUND(J493, 2)*I493, 2)</f>
        <v>0</v>
      </c>
      <c r="P493" s="33">
        <v>88.8</v>
      </c>
      <c r="S493" s="32">
        <f>ROUND(ROUND(P493, 2)*I493, 2)</f>
        <v>0</v>
      </c>
      <c r="V493" s="9">
        <f>ROUND(ROUND(P493, 2)/1.2, 2)</f>
        <v>74</v>
      </c>
      <c r="Y493" s="9">
        <f t="shared" si="112"/>
        <v>0</v>
      </c>
      <c r="AD493" s="5" t="s">
        <v>1627</v>
      </c>
      <c r="AE493" s="5" t="s">
        <v>1628</v>
      </c>
      <c r="AF493" s="5" t="s">
        <v>733</v>
      </c>
      <c r="AK493" s="32">
        <f t="shared" si="113"/>
        <v>0</v>
      </c>
      <c r="AL493" s="32"/>
      <c r="AM493" s="32"/>
      <c r="AN493" s="34">
        <f t="shared" si="114"/>
        <v>0</v>
      </c>
      <c r="AO493" s="32"/>
      <c r="AP493" s="32"/>
    </row>
    <row r="494" spans="1:42" ht="36" x14ac:dyDescent="0.3">
      <c r="A494" s="12" t="s">
        <v>1629</v>
      </c>
      <c r="B494" s="12"/>
      <c r="C494" s="40" t="s">
        <v>1610</v>
      </c>
      <c r="D494" s="17"/>
      <c r="E494" s="17"/>
      <c r="F494" s="28" t="s">
        <v>67</v>
      </c>
      <c r="G494" s="29">
        <v>1.2</v>
      </c>
      <c r="H494" s="17"/>
      <c r="I494" s="30">
        <v>0</v>
      </c>
      <c r="J494" s="31">
        <v>2021.25</v>
      </c>
      <c r="M494" s="32">
        <f>ROUND(ROUND(J494, 2)*I494, 2)</f>
        <v>0</v>
      </c>
      <c r="P494" s="33">
        <v>1675.8</v>
      </c>
      <c r="S494" s="32">
        <f>ROUND(ROUND(P494, 2)*I494, 2)</f>
        <v>0</v>
      </c>
      <c r="V494" s="9">
        <f>ROUND(ROUND(P494, 2)/1.2, 2)</f>
        <v>1396.5</v>
      </c>
      <c r="Y494" s="9">
        <f t="shared" si="112"/>
        <v>0</v>
      </c>
      <c r="AD494" s="5" t="s">
        <v>1630</v>
      </c>
      <c r="AE494" s="5" t="s">
        <v>1631</v>
      </c>
      <c r="AF494" s="5" t="s">
        <v>1613</v>
      </c>
      <c r="AK494" s="32">
        <f t="shared" si="113"/>
        <v>0</v>
      </c>
      <c r="AL494" s="32"/>
      <c r="AM494" s="32"/>
      <c r="AN494" s="34">
        <f t="shared" si="114"/>
        <v>0</v>
      </c>
      <c r="AO494" s="32"/>
      <c r="AP494" s="32"/>
    </row>
    <row r="495" spans="1:42" ht="18" x14ac:dyDescent="0.3">
      <c r="A495" s="12" t="s">
        <v>1632</v>
      </c>
      <c r="B495" s="12"/>
      <c r="C495" s="40" t="s">
        <v>1544</v>
      </c>
      <c r="D495" s="17"/>
      <c r="E495" s="17"/>
      <c r="F495" s="28" t="s">
        <v>102</v>
      </c>
      <c r="G495" s="29">
        <v>0.25</v>
      </c>
      <c r="H495" s="17"/>
      <c r="I495" s="30">
        <v>0</v>
      </c>
      <c r="J495" s="31">
        <v>40.270000000000003</v>
      </c>
      <c r="M495" s="32">
        <f>ROUND(ROUND(J495, 2)*I495, 2)</f>
        <v>0</v>
      </c>
      <c r="P495" s="33">
        <v>40.270000000000003</v>
      </c>
      <c r="S495" s="32">
        <f>ROUND(ROUND(P495, 2)*I495, 2)</f>
        <v>0</v>
      </c>
      <c r="V495" s="9">
        <f>ROUND(ROUND(P495, 2)/1.2, 2)</f>
        <v>33.56</v>
      </c>
      <c r="Y495" s="9">
        <f t="shared" si="112"/>
        <v>0</v>
      </c>
      <c r="AD495" s="5" t="s">
        <v>1633</v>
      </c>
      <c r="AE495" s="5" t="s">
        <v>1634</v>
      </c>
      <c r="AF495" s="5" t="s">
        <v>1547</v>
      </c>
      <c r="AK495" s="32">
        <f t="shared" si="113"/>
        <v>0</v>
      </c>
      <c r="AL495" s="32"/>
      <c r="AM495" s="32"/>
      <c r="AN495" s="34">
        <f t="shared" si="114"/>
        <v>0</v>
      </c>
      <c r="AO495" s="32"/>
      <c r="AP495" s="32"/>
    </row>
    <row r="496" spans="1:42" ht="54" x14ac:dyDescent="0.3">
      <c r="A496" s="12" t="s">
        <v>1635</v>
      </c>
      <c r="B496" s="12" t="s">
        <v>1602</v>
      </c>
      <c r="C496" s="16" t="s">
        <v>1603</v>
      </c>
      <c r="D496" s="17"/>
      <c r="E496" s="17"/>
      <c r="F496" s="17" t="s">
        <v>67</v>
      </c>
      <c r="G496" s="18">
        <v>1</v>
      </c>
      <c r="H496" s="17"/>
      <c r="I496" s="18">
        <v>0</v>
      </c>
      <c r="J496" s="19">
        <v>0</v>
      </c>
      <c r="K496" s="20">
        <v>2785</v>
      </c>
      <c r="L496" s="19">
        <f>J496+ROUND(K496, 2)</f>
        <v>2785</v>
      </c>
      <c r="M496" s="19">
        <v>0</v>
      </c>
      <c r="N496" s="19">
        <v>0</v>
      </c>
      <c r="O496" s="19">
        <f>M496+N496</f>
        <v>0</v>
      </c>
      <c r="P496" s="19">
        <v>1990.74</v>
      </c>
      <c r="Q496" s="21">
        <v>2785</v>
      </c>
      <c r="R496" s="19">
        <f>P496+ROUND(Q496, 2)</f>
        <v>4775.74</v>
      </c>
      <c r="S496" s="19">
        <v>0</v>
      </c>
      <c r="T496" s="19">
        <v>0</v>
      </c>
      <c r="U496" s="19">
        <f>S496+T496</f>
        <v>0</v>
      </c>
      <c r="V496" s="9">
        <f>ROUND(P496 / 1.2, 2)</f>
        <v>1658.95</v>
      </c>
      <c r="W496" s="9">
        <f>ROUND(Q496 / 1.2, 2)</f>
        <v>2320.83</v>
      </c>
      <c r="X496" s="9">
        <f>ROUND(R496 / 1.2, 2)</f>
        <v>3979.78</v>
      </c>
      <c r="Y496" s="9">
        <f t="shared" si="112"/>
        <v>0</v>
      </c>
      <c r="Z496" s="9">
        <f>ROUND(T496 / 1.2, 2)</f>
        <v>0</v>
      </c>
      <c r="AA496" s="9">
        <f>Y496+Z496</f>
        <v>0</v>
      </c>
      <c r="AD496" s="5">
        <v>378365852</v>
      </c>
      <c r="AE496" s="5">
        <v>27245667</v>
      </c>
      <c r="AG496" s="5" t="s">
        <v>1604</v>
      </c>
      <c r="AH496" s="5" t="s">
        <v>1605</v>
      </c>
      <c r="AI496" s="5" t="s">
        <v>593</v>
      </c>
      <c r="AK496" s="19">
        <f t="shared" si="113"/>
        <v>0</v>
      </c>
      <c r="AL496" s="19">
        <f>T496-N496</f>
        <v>0</v>
      </c>
      <c r="AM496" s="19">
        <f>U496-O496</f>
        <v>0</v>
      </c>
      <c r="AN496" s="22">
        <f t="shared" si="114"/>
        <v>0</v>
      </c>
      <c r="AO496" s="22">
        <f>IFERROR(AL496/N496,0)</f>
        <v>0</v>
      </c>
      <c r="AP496" s="22">
        <f>IFERROR(AM496/O496,0)</f>
        <v>0</v>
      </c>
    </row>
    <row r="497" spans="1:42" ht="18" x14ac:dyDescent="0.3">
      <c r="A497" s="12" t="s">
        <v>1636</v>
      </c>
      <c r="B497" s="12"/>
      <c r="C497" s="40" t="s">
        <v>1544</v>
      </c>
      <c r="D497" s="17"/>
      <c r="E497" s="17"/>
      <c r="F497" s="28" t="s">
        <v>102</v>
      </c>
      <c r="G497" s="29">
        <v>0.25</v>
      </c>
      <c r="H497" s="17"/>
      <c r="I497" s="30">
        <v>0</v>
      </c>
      <c r="J497" s="31">
        <v>40.270000000000003</v>
      </c>
      <c r="M497" s="32">
        <f>ROUND(ROUND(J497, 2)*I497, 2)</f>
        <v>0</v>
      </c>
      <c r="P497" s="33">
        <v>40.270000000000003</v>
      </c>
      <c r="S497" s="32">
        <f>ROUND(ROUND(P497, 2)*I497, 2)</f>
        <v>0</v>
      </c>
      <c r="V497" s="9">
        <f>ROUND(ROUND(P497, 2)/1.2, 2)</f>
        <v>33.56</v>
      </c>
      <c r="Y497" s="9">
        <f t="shared" si="112"/>
        <v>0</v>
      </c>
      <c r="AD497" s="5" t="s">
        <v>1637</v>
      </c>
      <c r="AE497" s="5" t="s">
        <v>1638</v>
      </c>
      <c r="AF497" s="5" t="s">
        <v>1547</v>
      </c>
      <c r="AK497" s="32">
        <f t="shared" si="113"/>
        <v>0</v>
      </c>
      <c r="AL497" s="32"/>
      <c r="AM497" s="32"/>
      <c r="AN497" s="34">
        <f t="shared" si="114"/>
        <v>0</v>
      </c>
      <c r="AO497" s="32"/>
      <c r="AP497" s="32"/>
    </row>
    <row r="498" spans="1:42" ht="36" x14ac:dyDescent="0.3">
      <c r="A498" s="12" t="s">
        <v>1639</v>
      </c>
      <c r="B498" s="12"/>
      <c r="C498" s="40" t="s">
        <v>1610</v>
      </c>
      <c r="D498" s="17"/>
      <c r="E498" s="17"/>
      <c r="F498" s="28" t="s">
        <v>67</v>
      </c>
      <c r="G498" s="29">
        <v>1.2</v>
      </c>
      <c r="H498" s="17"/>
      <c r="I498" s="30">
        <v>0</v>
      </c>
      <c r="J498" s="31">
        <v>2021.25</v>
      </c>
      <c r="M498" s="32">
        <f>ROUND(ROUND(J498, 2)*I498, 2)</f>
        <v>0</v>
      </c>
      <c r="P498" s="33">
        <v>1622.5</v>
      </c>
      <c r="S498" s="32">
        <f>ROUND(ROUND(P498, 2)*I498, 2)</f>
        <v>0</v>
      </c>
      <c r="V498" s="9">
        <f>ROUND(ROUND(P498, 2)/1.2, 2)</f>
        <v>1352.08</v>
      </c>
      <c r="Y498" s="9">
        <f t="shared" si="112"/>
        <v>0</v>
      </c>
      <c r="AD498" s="5" t="s">
        <v>1640</v>
      </c>
      <c r="AE498" s="5" t="s">
        <v>1641</v>
      </c>
      <c r="AF498" s="5" t="s">
        <v>1613</v>
      </c>
      <c r="AK498" s="32">
        <f t="shared" si="113"/>
        <v>0</v>
      </c>
      <c r="AL498" s="32"/>
      <c r="AM498" s="32"/>
      <c r="AN498" s="34">
        <f t="shared" si="114"/>
        <v>0</v>
      </c>
      <c r="AO498" s="32"/>
      <c r="AP498" s="32"/>
    </row>
    <row r="499" spans="1:42" ht="36" x14ac:dyDescent="0.3">
      <c r="A499" s="12" t="s">
        <v>1642</v>
      </c>
      <c r="B499" s="12"/>
      <c r="C499" s="40" t="s">
        <v>730</v>
      </c>
      <c r="D499" s="17"/>
      <c r="E499" s="17"/>
      <c r="F499" s="28" t="s">
        <v>102</v>
      </c>
      <c r="G499" s="29">
        <v>0.15</v>
      </c>
      <c r="H499" s="17"/>
      <c r="I499" s="29">
        <v>0</v>
      </c>
      <c r="J499" s="31">
        <v>88.8</v>
      </c>
      <c r="M499" s="32">
        <f>ROUND(ROUND(J499, 2)*I499, 2)</f>
        <v>0</v>
      </c>
      <c r="P499" s="33">
        <v>88.8</v>
      </c>
      <c r="S499" s="32">
        <f>ROUND(ROUND(P499, 2)*I499, 2)</f>
        <v>0</v>
      </c>
      <c r="V499" s="9">
        <f>ROUND(ROUND(P499, 2)/1.2, 2)</f>
        <v>74</v>
      </c>
      <c r="Y499" s="9">
        <f t="shared" si="112"/>
        <v>0</v>
      </c>
      <c r="AD499" s="5" t="s">
        <v>1643</v>
      </c>
      <c r="AE499" s="5" t="s">
        <v>1644</v>
      </c>
      <c r="AF499" s="5" t="s">
        <v>733</v>
      </c>
      <c r="AK499" s="32">
        <f t="shared" si="113"/>
        <v>0</v>
      </c>
      <c r="AL499" s="32"/>
      <c r="AM499" s="32"/>
      <c r="AN499" s="34">
        <f t="shared" si="114"/>
        <v>0</v>
      </c>
      <c r="AO499" s="32"/>
      <c r="AP499" s="32"/>
    </row>
    <row r="500" spans="1:42" ht="36" x14ac:dyDescent="0.3">
      <c r="A500" s="12" t="s">
        <v>1645</v>
      </c>
      <c r="B500" s="12"/>
      <c r="C500" s="27" t="s">
        <v>1618</v>
      </c>
      <c r="D500" s="17"/>
      <c r="E500" s="17"/>
      <c r="F500" s="28" t="s">
        <v>102</v>
      </c>
      <c r="G500" s="29">
        <v>1.2</v>
      </c>
      <c r="H500" s="17"/>
      <c r="I500" s="30">
        <v>0</v>
      </c>
      <c r="J500" s="31">
        <v>16.96</v>
      </c>
      <c r="M500" s="32">
        <f>ROUND(ROUND(J500, 2)*I500, 2)</f>
        <v>0</v>
      </c>
      <c r="P500" s="33">
        <v>16.96</v>
      </c>
      <c r="S500" s="32">
        <f>ROUND(ROUND(P500, 2)*I500, 2)</f>
        <v>0</v>
      </c>
      <c r="V500" s="9">
        <f>ROUND(ROUND(P500, 2)/1.2, 2)</f>
        <v>14.13</v>
      </c>
      <c r="Y500" s="9">
        <f t="shared" si="112"/>
        <v>0</v>
      </c>
      <c r="AD500" s="5" t="s">
        <v>1646</v>
      </c>
      <c r="AE500" s="5" t="s">
        <v>1647</v>
      </c>
      <c r="AF500" s="5" t="s">
        <v>1621</v>
      </c>
      <c r="AK500" s="32">
        <f t="shared" si="113"/>
        <v>0</v>
      </c>
      <c r="AL500" s="32"/>
      <c r="AM500" s="32"/>
      <c r="AN500" s="34">
        <f t="shared" si="114"/>
        <v>0</v>
      </c>
      <c r="AO500" s="32"/>
      <c r="AP500" s="32"/>
    </row>
    <row r="501" spans="1:42" ht="54" x14ac:dyDescent="0.3">
      <c r="A501" s="12" t="s">
        <v>1648</v>
      </c>
      <c r="B501" s="12" t="s">
        <v>1602</v>
      </c>
      <c r="C501" s="16" t="s">
        <v>1603</v>
      </c>
      <c r="D501" s="17"/>
      <c r="E501" s="17"/>
      <c r="F501" s="17" t="s">
        <v>67</v>
      </c>
      <c r="G501" s="18">
        <v>1</v>
      </c>
      <c r="H501" s="17"/>
      <c r="I501" s="18">
        <v>0</v>
      </c>
      <c r="J501" s="19">
        <v>0</v>
      </c>
      <c r="K501" s="20">
        <v>2785</v>
      </c>
      <c r="L501" s="19">
        <f>J501+ROUND(K501, 2)</f>
        <v>2785</v>
      </c>
      <c r="M501" s="19">
        <v>0</v>
      </c>
      <c r="N501" s="19">
        <v>0</v>
      </c>
      <c r="O501" s="19">
        <f>M501+N501</f>
        <v>0</v>
      </c>
      <c r="P501" s="19">
        <v>2075.46</v>
      </c>
      <c r="Q501" s="21">
        <v>2785</v>
      </c>
      <c r="R501" s="19">
        <f>P501+ROUND(Q501, 2)</f>
        <v>4860.46</v>
      </c>
      <c r="S501" s="19">
        <v>0</v>
      </c>
      <c r="T501" s="19">
        <v>0</v>
      </c>
      <c r="U501" s="19">
        <f>S501+T501</f>
        <v>0</v>
      </c>
      <c r="V501" s="9">
        <f>ROUND(P501 / 1.2, 2)</f>
        <v>1729.55</v>
      </c>
      <c r="W501" s="9">
        <f>ROUND(Q501 / 1.2, 2)</f>
        <v>2320.83</v>
      </c>
      <c r="X501" s="9">
        <f>ROUND(R501 / 1.2, 2)</f>
        <v>4050.38</v>
      </c>
      <c r="Y501" s="9">
        <f t="shared" si="112"/>
        <v>0</v>
      </c>
      <c r="Z501" s="9">
        <f>ROUND(T501 / 1.2, 2)</f>
        <v>0</v>
      </c>
      <c r="AA501" s="9">
        <f>Y501+Z501</f>
        <v>0</v>
      </c>
      <c r="AD501" s="5">
        <v>378365853</v>
      </c>
      <c r="AE501" s="5">
        <v>27245668</v>
      </c>
      <c r="AG501" s="5" t="s">
        <v>1604</v>
      </c>
      <c r="AH501" s="5" t="s">
        <v>1605</v>
      </c>
      <c r="AI501" s="5" t="s">
        <v>593</v>
      </c>
      <c r="AK501" s="19">
        <f t="shared" si="113"/>
        <v>0</v>
      </c>
      <c r="AL501" s="19">
        <f>T501-N501</f>
        <v>0</v>
      </c>
      <c r="AM501" s="19">
        <f>U501-O501</f>
        <v>0</v>
      </c>
      <c r="AN501" s="22">
        <f t="shared" si="114"/>
        <v>0</v>
      </c>
      <c r="AO501" s="22">
        <f>IFERROR(AL501/N501,0)</f>
        <v>0</v>
      </c>
      <c r="AP501" s="22">
        <f>IFERROR(AM501/O501,0)</f>
        <v>0</v>
      </c>
    </row>
    <row r="502" spans="1:42" ht="36" x14ac:dyDescent="0.3">
      <c r="A502" s="12" t="s">
        <v>1649</v>
      </c>
      <c r="B502" s="12"/>
      <c r="C502" s="27" t="s">
        <v>1618</v>
      </c>
      <c r="D502" s="17"/>
      <c r="E502" s="17"/>
      <c r="F502" s="28" t="s">
        <v>102</v>
      </c>
      <c r="G502" s="29">
        <v>1.2</v>
      </c>
      <c r="H502" s="17"/>
      <c r="I502" s="30">
        <v>0</v>
      </c>
      <c r="J502" s="31">
        <v>16.96</v>
      </c>
      <c r="M502" s="32">
        <f>ROUND(ROUND(J502, 2)*I502, 2)</f>
        <v>0</v>
      </c>
      <c r="P502" s="33">
        <v>16.96</v>
      </c>
      <c r="S502" s="32">
        <f>ROUND(ROUND(P502, 2)*I502, 2)</f>
        <v>0</v>
      </c>
      <c r="V502" s="9">
        <f>ROUND(ROUND(P502, 2)/1.2, 2)</f>
        <v>14.13</v>
      </c>
      <c r="Y502" s="9">
        <f t="shared" si="112"/>
        <v>0</v>
      </c>
      <c r="AD502" s="5" t="s">
        <v>1650</v>
      </c>
      <c r="AE502" s="5" t="s">
        <v>1651</v>
      </c>
      <c r="AF502" s="5" t="s">
        <v>1621</v>
      </c>
      <c r="AK502" s="32">
        <f t="shared" si="113"/>
        <v>0</v>
      </c>
      <c r="AL502" s="32"/>
      <c r="AM502" s="32"/>
      <c r="AN502" s="34">
        <f t="shared" si="114"/>
        <v>0</v>
      </c>
      <c r="AO502" s="32"/>
      <c r="AP502" s="32"/>
    </row>
    <row r="503" spans="1:42" ht="36" x14ac:dyDescent="0.3">
      <c r="A503" s="12" t="s">
        <v>1652</v>
      </c>
      <c r="B503" s="12"/>
      <c r="C503" s="40" t="s">
        <v>730</v>
      </c>
      <c r="D503" s="17"/>
      <c r="E503" s="17"/>
      <c r="F503" s="28" t="s">
        <v>102</v>
      </c>
      <c r="G503" s="29">
        <v>0.15</v>
      </c>
      <c r="H503" s="17"/>
      <c r="I503" s="29">
        <v>0</v>
      </c>
      <c r="J503" s="31">
        <v>88.8</v>
      </c>
      <c r="M503" s="32">
        <f>ROUND(ROUND(J503, 2)*I503, 2)</f>
        <v>0</v>
      </c>
      <c r="P503" s="33">
        <v>88.8</v>
      </c>
      <c r="S503" s="32">
        <f>ROUND(ROUND(P503, 2)*I503, 2)</f>
        <v>0</v>
      </c>
      <c r="V503" s="9">
        <f>ROUND(ROUND(P503, 2)/1.2, 2)</f>
        <v>74</v>
      </c>
      <c r="Y503" s="9">
        <f t="shared" si="112"/>
        <v>0</v>
      </c>
      <c r="AD503" s="5" t="s">
        <v>1653</v>
      </c>
      <c r="AE503" s="5" t="s">
        <v>1654</v>
      </c>
      <c r="AF503" s="5" t="s">
        <v>733</v>
      </c>
      <c r="AK503" s="32">
        <f t="shared" si="113"/>
        <v>0</v>
      </c>
      <c r="AL503" s="32"/>
      <c r="AM503" s="32"/>
      <c r="AN503" s="34">
        <f t="shared" si="114"/>
        <v>0</v>
      </c>
      <c r="AO503" s="32"/>
      <c r="AP503" s="32"/>
    </row>
    <row r="504" spans="1:42" ht="36" x14ac:dyDescent="0.3">
      <c r="A504" s="12" t="s">
        <v>1655</v>
      </c>
      <c r="B504" s="12"/>
      <c r="C504" s="40" t="s">
        <v>1610</v>
      </c>
      <c r="D504" s="17"/>
      <c r="E504" s="17"/>
      <c r="F504" s="28" t="s">
        <v>67</v>
      </c>
      <c r="G504" s="29">
        <v>1.2</v>
      </c>
      <c r="H504" s="17"/>
      <c r="I504" s="30">
        <v>0</v>
      </c>
      <c r="J504" s="31">
        <v>2021.25</v>
      </c>
      <c r="M504" s="32">
        <f>ROUND(ROUND(J504, 2)*I504, 2)</f>
        <v>0</v>
      </c>
      <c r="P504" s="33">
        <v>1693.1</v>
      </c>
      <c r="S504" s="32">
        <f>ROUND(ROUND(P504, 2)*I504, 2)</f>
        <v>0</v>
      </c>
      <c r="V504" s="9">
        <f>ROUND(ROUND(P504, 2)/1.2, 2)</f>
        <v>1410.92</v>
      </c>
      <c r="Y504" s="9">
        <f t="shared" si="112"/>
        <v>0</v>
      </c>
      <c r="AD504" s="5" t="s">
        <v>1656</v>
      </c>
      <c r="AE504" s="5" t="s">
        <v>1657</v>
      </c>
      <c r="AF504" s="5" t="s">
        <v>1613</v>
      </c>
      <c r="AK504" s="32">
        <f t="shared" si="113"/>
        <v>0</v>
      </c>
      <c r="AL504" s="32"/>
      <c r="AM504" s="32"/>
      <c r="AN504" s="34">
        <f t="shared" si="114"/>
        <v>0</v>
      </c>
      <c r="AO504" s="32"/>
      <c r="AP504" s="32"/>
    </row>
    <row r="505" spans="1:42" ht="18" x14ac:dyDescent="0.3">
      <c r="A505" s="12" t="s">
        <v>1658</v>
      </c>
      <c r="B505" s="12"/>
      <c r="C505" s="40" t="s">
        <v>1544</v>
      </c>
      <c r="D505" s="17"/>
      <c r="E505" s="17"/>
      <c r="F505" s="28" t="s">
        <v>102</v>
      </c>
      <c r="G505" s="29">
        <v>0.25</v>
      </c>
      <c r="H505" s="17"/>
      <c r="I505" s="30">
        <v>0</v>
      </c>
      <c r="J505" s="31">
        <v>40.270000000000003</v>
      </c>
      <c r="M505" s="32">
        <f>ROUND(ROUND(J505, 2)*I505, 2)</f>
        <v>0</v>
      </c>
      <c r="P505" s="33">
        <v>40.270000000000003</v>
      </c>
      <c r="S505" s="32">
        <f>ROUND(ROUND(P505, 2)*I505, 2)</f>
        <v>0</v>
      </c>
      <c r="V505" s="9">
        <f>ROUND(ROUND(P505, 2)/1.2, 2)</f>
        <v>33.56</v>
      </c>
      <c r="Y505" s="9">
        <f t="shared" si="112"/>
        <v>0</v>
      </c>
      <c r="AD505" s="5" t="s">
        <v>1659</v>
      </c>
      <c r="AE505" s="5" t="s">
        <v>1660</v>
      </c>
      <c r="AF505" s="5" t="s">
        <v>1547</v>
      </c>
      <c r="AK505" s="32">
        <f t="shared" si="113"/>
        <v>0</v>
      </c>
      <c r="AL505" s="32"/>
      <c r="AM505" s="32"/>
      <c r="AN505" s="34">
        <f t="shared" si="114"/>
        <v>0</v>
      </c>
      <c r="AO505" s="32"/>
      <c r="AP505" s="32"/>
    </row>
    <row r="506" spans="1:42" ht="54" x14ac:dyDescent="0.3">
      <c r="A506" s="12" t="s">
        <v>1661</v>
      </c>
      <c r="B506" s="12" t="s">
        <v>1602</v>
      </c>
      <c r="C506" s="16" t="s">
        <v>1603</v>
      </c>
      <c r="D506" s="17"/>
      <c r="E506" s="17"/>
      <c r="F506" s="17" t="s">
        <v>67</v>
      </c>
      <c r="G506" s="18">
        <v>1</v>
      </c>
      <c r="H506" s="17"/>
      <c r="I506" s="18">
        <v>0</v>
      </c>
      <c r="J506" s="19">
        <v>0</v>
      </c>
      <c r="K506" s="20">
        <v>2785</v>
      </c>
      <c r="L506" s="19">
        <f>J506+ROUND(K506, 2)</f>
        <v>2785</v>
      </c>
      <c r="M506" s="19">
        <v>0</v>
      </c>
      <c r="N506" s="19">
        <v>0</v>
      </c>
      <c r="O506" s="19">
        <f>M506+N506</f>
        <v>0</v>
      </c>
      <c r="P506" s="19">
        <v>2000.82</v>
      </c>
      <c r="Q506" s="21">
        <v>2785</v>
      </c>
      <c r="R506" s="19">
        <f>P506+ROUND(Q506, 2)</f>
        <v>4785.82</v>
      </c>
      <c r="S506" s="19">
        <v>0</v>
      </c>
      <c r="T506" s="19">
        <v>0</v>
      </c>
      <c r="U506" s="19">
        <f>S506+T506</f>
        <v>0</v>
      </c>
      <c r="V506" s="9">
        <f>ROUND(P506 / 1.2, 2)</f>
        <v>1667.35</v>
      </c>
      <c r="W506" s="9">
        <f>ROUND(Q506 / 1.2, 2)</f>
        <v>2320.83</v>
      </c>
      <c r="X506" s="9">
        <f>ROUND(R506 / 1.2, 2)</f>
        <v>3988.18</v>
      </c>
      <c r="Y506" s="9">
        <f t="shared" si="112"/>
        <v>0</v>
      </c>
      <c r="Z506" s="9">
        <f>ROUND(T506 / 1.2, 2)</f>
        <v>0</v>
      </c>
      <c r="AA506" s="9">
        <f>Y506+Z506</f>
        <v>0</v>
      </c>
      <c r="AD506" s="5">
        <v>378365854</v>
      </c>
      <c r="AE506" s="5">
        <v>27245669</v>
      </c>
      <c r="AG506" s="5" t="s">
        <v>1604</v>
      </c>
      <c r="AH506" s="5" t="s">
        <v>1605</v>
      </c>
      <c r="AI506" s="5" t="s">
        <v>593</v>
      </c>
      <c r="AK506" s="19">
        <f t="shared" si="113"/>
        <v>0</v>
      </c>
      <c r="AL506" s="19">
        <f>T506-N506</f>
        <v>0</v>
      </c>
      <c r="AM506" s="19">
        <f>U506-O506</f>
        <v>0</v>
      </c>
      <c r="AN506" s="22">
        <f t="shared" si="114"/>
        <v>0</v>
      </c>
      <c r="AO506" s="22">
        <f>IFERROR(AL506/N506,0)</f>
        <v>0</v>
      </c>
      <c r="AP506" s="22">
        <f>IFERROR(AM506/O506,0)</f>
        <v>0</v>
      </c>
    </row>
    <row r="507" spans="1:42" ht="18" x14ac:dyDescent="0.3">
      <c r="A507" s="12" t="s">
        <v>1662</v>
      </c>
      <c r="B507" s="12"/>
      <c r="C507" s="40" t="s">
        <v>1544</v>
      </c>
      <c r="D507" s="17"/>
      <c r="E507" s="17"/>
      <c r="F507" s="28" t="s">
        <v>102</v>
      </c>
      <c r="G507" s="29">
        <v>0.25</v>
      </c>
      <c r="H507" s="17"/>
      <c r="I507" s="30">
        <v>0</v>
      </c>
      <c r="J507" s="31">
        <v>40.270000000000003</v>
      </c>
      <c r="M507" s="32">
        <f>ROUND(ROUND(J507, 2)*I507, 2)</f>
        <v>0</v>
      </c>
      <c r="P507" s="33">
        <v>40.270000000000003</v>
      </c>
      <c r="S507" s="32">
        <f>ROUND(ROUND(P507, 2)*I507, 2)</f>
        <v>0</v>
      </c>
      <c r="V507" s="9">
        <f>ROUND(ROUND(P507, 2)/1.2, 2)</f>
        <v>33.56</v>
      </c>
      <c r="Y507" s="9">
        <f t="shared" si="112"/>
        <v>0</v>
      </c>
      <c r="AD507" s="5" t="s">
        <v>1663</v>
      </c>
      <c r="AE507" s="5" t="s">
        <v>1664</v>
      </c>
      <c r="AF507" s="5" t="s">
        <v>1547</v>
      </c>
      <c r="AK507" s="32">
        <f t="shared" si="113"/>
        <v>0</v>
      </c>
      <c r="AL507" s="32"/>
      <c r="AM507" s="32"/>
      <c r="AN507" s="34">
        <f t="shared" si="114"/>
        <v>0</v>
      </c>
      <c r="AO507" s="32"/>
      <c r="AP507" s="32"/>
    </row>
    <row r="508" spans="1:42" ht="36" x14ac:dyDescent="0.3">
      <c r="A508" s="12" t="s">
        <v>1665</v>
      </c>
      <c r="B508" s="12"/>
      <c r="C508" s="40" t="s">
        <v>1610</v>
      </c>
      <c r="D508" s="17"/>
      <c r="E508" s="17"/>
      <c r="F508" s="28" t="s">
        <v>67</v>
      </c>
      <c r="G508" s="29">
        <v>1.2</v>
      </c>
      <c r="H508" s="17"/>
      <c r="I508" s="30">
        <v>0</v>
      </c>
      <c r="J508" s="31">
        <v>2021.25</v>
      </c>
      <c r="M508" s="32">
        <f>ROUND(ROUND(J508, 2)*I508, 2)</f>
        <v>0</v>
      </c>
      <c r="P508" s="33">
        <v>1630.9</v>
      </c>
      <c r="S508" s="32">
        <f>ROUND(ROUND(P508, 2)*I508, 2)</f>
        <v>0</v>
      </c>
      <c r="V508" s="9">
        <f>ROUND(ROUND(P508, 2)/1.2, 2)</f>
        <v>1359.08</v>
      </c>
      <c r="Y508" s="9">
        <f t="shared" si="112"/>
        <v>0</v>
      </c>
      <c r="AD508" s="5" t="s">
        <v>1666</v>
      </c>
      <c r="AE508" s="5" t="s">
        <v>1667</v>
      </c>
      <c r="AF508" s="5" t="s">
        <v>1613</v>
      </c>
      <c r="AK508" s="32">
        <f t="shared" si="113"/>
        <v>0</v>
      </c>
      <c r="AL508" s="32"/>
      <c r="AM508" s="32"/>
      <c r="AN508" s="34">
        <f t="shared" si="114"/>
        <v>0</v>
      </c>
      <c r="AO508" s="32"/>
      <c r="AP508" s="32"/>
    </row>
    <row r="509" spans="1:42" ht="36" x14ac:dyDescent="0.3">
      <c r="A509" s="12" t="s">
        <v>1668</v>
      </c>
      <c r="B509" s="12"/>
      <c r="C509" s="40" t="s">
        <v>730</v>
      </c>
      <c r="D509" s="17"/>
      <c r="E509" s="17"/>
      <c r="F509" s="28" t="s">
        <v>102</v>
      </c>
      <c r="G509" s="29">
        <v>0.15</v>
      </c>
      <c r="H509" s="17"/>
      <c r="I509" s="29">
        <v>0</v>
      </c>
      <c r="J509" s="31">
        <v>88.8</v>
      </c>
      <c r="M509" s="32">
        <f>ROUND(ROUND(J509, 2)*I509, 2)</f>
        <v>0</v>
      </c>
      <c r="P509" s="33">
        <v>88.8</v>
      </c>
      <c r="S509" s="32">
        <f>ROUND(ROUND(P509, 2)*I509, 2)</f>
        <v>0</v>
      </c>
      <c r="V509" s="9">
        <f>ROUND(ROUND(P509, 2)/1.2, 2)</f>
        <v>74</v>
      </c>
      <c r="Y509" s="9">
        <f t="shared" si="112"/>
        <v>0</v>
      </c>
      <c r="AD509" s="5" t="s">
        <v>1669</v>
      </c>
      <c r="AE509" s="5" t="s">
        <v>1670</v>
      </c>
      <c r="AF509" s="5" t="s">
        <v>733</v>
      </c>
      <c r="AK509" s="32">
        <f t="shared" si="113"/>
        <v>0</v>
      </c>
      <c r="AL509" s="32"/>
      <c r="AM509" s="32"/>
      <c r="AN509" s="34">
        <f t="shared" si="114"/>
        <v>0</v>
      </c>
      <c r="AO509" s="32"/>
      <c r="AP509" s="32"/>
    </row>
    <row r="510" spans="1:42" ht="36" x14ac:dyDescent="0.3">
      <c r="A510" s="12" t="s">
        <v>1671</v>
      </c>
      <c r="B510" s="12"/>
      <c r="C510" s="27" t="s">
        <v>1618</v>
      </c>
      <c r="D510" s="17"/>
      <c r="E510" s="17"/>
      <c r="F510" s="28" t="s">
        <v>102</v>
      </c>
      <c r="G510" s="29">
        <v>1.2</v>
      </c>
      <c r="H510" s="17"/>
      <c r="I510" s="30">
        <v>0</v>
      </c>
      <c r="J510" s="31">
        <v>16.96</v>
      </c>
      <c r="M510" s="32">
        <f>ROUND(ROUND(J510, 2)*I510, 2)</f>
        <v>0</v>
      </c>
      <c r="P510" s="33">
        <v>16.96</v>
      </c>
      <c r="S510" s="32">
        <f>ROUND(ROUND(P510, 2)*I510, 2)</f>
        <v>0</v>
      </c>
      <c r="V510" s="9">
        <f>ROUND(ROUND(P510, 2)/1.2, 2)</f>
        <v>14.13</v>
      </c>
      <c r="Y510" s="9">
        <f t="shared" si="112"/>
        <v>0</v>
      </c>
      <c r="AD510" s="5" t="s">
        <v>1672</v>
      </c>
      <c r="AE510" s="5" t="s">
        <v>1673</v>
      </c>
      <c r="AF510" s="5" t="s">
        <v>1621</v>
      </c>
      <c r="AK510" s="32">
        <f t="shared" si="113"/>
        <v>0</v>
      </c>
      <c r="AL510" s="32"/>
      <c r="AM510" s="32"/>
      <c r="AN510" s="34">
        <f t="shared" si="114"/>
        <v>0</v>
      </c>
      <c r="AO510" s="32"/>
      <c r="AP510" s="32"/>
    </row>
    <row r="511" spans="1:42" ht="54" x14ac:dyDescent="0.3">
      <c r="A511" s="12" t="s">
        <v>1674</v>
      </c>
      <c r="B511" s="12" t="s">
        <v>1602</v>
      </c>
      <c r="C511" s="16" t="s">
        <v>1603</v>
      </c>
      <c r="D511" s="17"/>
      <c r="E511" s="17"/>
      <c r="F511" s="17" t="s">
        <v>67</v>
      </c>
      <c r="G511" s="18">
        <v>1</v>
      </c>
      <c r="H511" s="17"/>
      <c r="I511" s="18">
        <v>0</v>
      </c>
      <c r="J511" s="19">
        <v>0</v>
      </c>
      <c r="K511" s="20">
        <v>2785</v>
      </c>
      <c r="L511" s="19">
        <f>J511+ROUND(K511, 2)</f>
        <v>2785</v>
      </c>
      <c r="M511" s="19">
        <v>0</v>
      </c>
      <c r="N511" s="19">
        <v>0</v>
      </c>
      <c r="O511" s="19">
        <f>M511+N511</f>
        <v>0</v>
      </c>
      <c r="P511" s="19">
        <v>2000.82</v>
      </c>
      <c r="Q511" s="21">
        <v>2785</v>
      </c>
      <c r="R511" s="19">
        <f>P511+ROUND(Q511, 2)</f>
        <v>4785.82</v>
      </c>
      <c r="S511" s="19">
        <v>0</v>
      </c>
      <c r="T511" s="19">
        <v>0</v>
      </c>
      <c r="U511" s="19">
        <f>S511+T511</f>
        <v>0</v>
      </c>
      <c r="V511" s="9">
        <f>ROUND(P511 / 1.2, 2)</f>
        <v>1667.35</v>
      </c>
      <c r="W511" s="9">
        <f>ROUND(Q511 / 1.2, 2)</f>
        <v>2320.83</v>
      </c>
      <c r="X511" s="9">
        <f>ROUND(R511 / 1.2, 2)</f>
        <v>3988.18</v>
      </c>
      <c r="Y511" s="9">
        <f t="shared" si="112"/>
        <v>0</v>
      </c>
      <c r="Z511" s="9">
        <f>ROUND(T511 / 1.2, 2)</f>
        <v>0</v>
      </c>
      <c r="AA511" s="9">
        <f>Y511+Z511</f>
        <v>0</v>
      </c>
      <c r="AD511" s="5">
        <v>378365855</v>
      </c>
      <c r="AE511" s="5">
        <v>27245670</v>
      </c>
      <c r="AG511" s="5" t="s">
        <v>1604</v>
      </c>
      <c r="AH511" s="5" t="s">
        <v>1605</v>
      </c>
      <c r="AI511" s="5" t="s">
        <v>593</v>
      </c>
      <c r="AK511" s="19">
        <f t="shared" si="113"/>
        <v>0</v>
      </c>
      <c r="AL511" s="19">
        <f>T511-N511</f>
        <v>0</v>
      </c>
      <c r="AM511" s="19">
        <f>U511-O511</f>
        <v>0</v>
      </c>
      <c r="AN511" s="22">
        <f t="shared" si="114"/>
        <v>0</v>
      </c>
      <c r="AO511" s="22">
        <f>IFERROR(AL511/N511,0)</f>
        <v>0</v>
      </c>
      <c r="AP511" s="22">
        <f>IFERROR(AM511/O511,0)</f>
        <v>0</v>
      </c>
    </row>
    <row r="512" spans="1:42" ht="36" x14ac:dyDescent="0.3">
      <c r="A512" s="12" t="s">
        <v>1675</v>
      </c>
      <c r="B512" s="12"/>
      <c r="C512" s="27" t="s">
        <v>1618</v>
      </c>
      <c r="D512" s="17"/>
      <c r="E512" s="17"/>
      <c r="F512" s="28" t="s">
        <v>102</v>
      </c>
      <c r="G512" s="29">
        <v>1.2</v>
      </c>
      <c r="H512" s="17"/>
      <c r="I512" s="30">
        <v>0</v>
      </c>
      <c r="J512" s="31">
        <v>16.96</v>
      </c>
      <c r="M512" s="32">
        <f>ROUND(ROUND(J512, 2)*I512, 2)</f>
        <v>0</v>
      </c>
      <c r="P512" s="33">
        <v>16.96</v>
      </c>
      <c r="S512" s="32">
        <f>ROUND(ROUND(P512, 2)*I512, 2)</f>
        <v>0</v>
      </c>
      <c r="V512" s="9">
        <f>ROUND(ROUND(P512, 2)/1.2, 2)</f>
        <v>14.13</v>
      </c>
      <c r="Y512" s="9">
        <f t="shared" si="112"/>
        <v>0</v>
      </c>
      <c r="AD512" s="5" t="s">
        <v>1676</v>
      </c>
      <c r="AE512" s="5" t="s">
        <v>1677</v>
      </c>
      <c r="AF512" s="5" t="s">
        <v>1621</v>
      </c>
      <c r="AK512" s="32">
        <f t="shared" si="113"/>
        <v>0</v>
      </c>
      <c r="AL512" s="32"/>
      <c r="AM512" s="32"/>
      <c r="AN512" s="34">
        <f t="shared" si="114"/>
        <v>0</v>
      </c>
      <c r="AO512" s="32"/>
      <c r="AP512" s="32"/>
    </row>
    <row r="513" spans="1:42" ht="36" x14ac:dyDescent="0.3">
      <c r="A513" s="12" t="s">
        <v>1678</v>
      </c>
      <c r="B513" s="12"/>
      <c r="C513" s="40" t="s">
        <v>730</v>
      </c>
      <c r="D513" s="17"/>
      <c r="E513" s="17"/>
      <c r="F513" s="28" t="s">
        <v>102</v>
      </c>
      <c r="G513" s="29">
        <v>0.15</v>
      </c>
      <c r="H513" s="17"/>
      <c r="I513" s="29">
        <v>0</v>
      </c>
      <c r="J513" s="31">
        <v>88.8</v>
      </c>
      <c r="M513" s="32">
        <f>ROUND(ROUND(J513, 2)*I513, 2)</f>
        <v>0</v>
      </c>
      <c r="P513" s="33">
        <v>88.8</v>
      </c>
      <c r="S513" s="32">
        <f>ROUND(ROUND(P513, 2)*I513, 2)</f>
        <v>0</v>
      </c>
      <c r="V513" s="9">
        <f>ROUND(ROUND(P513, 2)/1.2, 2)</f>
        <v>74</v>
      </c>
      <c r="Y513" s="9">
        <f t="shared" si="112"/>
        <v>0</v>
      </c>
      <c r="AD513" s="5" t="s">
        <v>1679</v>
      </c>
      <c r="AE513" s="5" t="s">
        <v>1680</v>
      </c>
      <c r="AF513" s="5" t="s">
        <v>733</v>
      </c>
      <c r="AK513" s="32">
        <f t="shared" si="113"/>
        <v>0</v>
      </c>
      <c r="AL513" s="32"/>
      <c r="AM513" s="32"/>
      <c r="AN513" s="34">
        <f t="shared" si="114"/>
        <v>0</v>
      </c>
      <c r="AO513" s="32"/>
      <c r="AP513" s="32"/>
    </row>
    <row r="514" spans="1:42" ht="36" x14ac:dyDescent="0.3">
      <c r="A514" s="12" t="s">
        <v>1681</v>
      </c>
      <c r="B514" s="12"/>
      <c r="C514" s="40" t="s">
        <v>1610</v>
      </c>
      <c r="D514" s="17"/>
      <c r="E514" s="17"/>
      <c r="F514" s="28" t="s">
        <v>67</v>
      </c>
      <c r="G514" s="29">
        <v>1.2</v>
      </c>
      <c r="H514" s="17"/>
      <c r="I514" s="30">
        <v>0</v>
      </c>
      <c r="J514" s="31">
        <v>2021.25</v>
      </c>
      <c r="M514" s="32">
        <f>ROUND(ROUND(J514, 2)*I514, 2)</f>
        <v>0</v>
      </c>
      <c r="P514" s="33">
        <v>1630.9</v>
      </c>
      <c r="S514" s="32">
        <f>ROUND(ROUND(P514, 2)*I514, 2)</f>
        <v>0</v>
      </c>
      <c r="V514" s="9">
        <f>ROUND(ROUND(P514, 2)/1.2, 2)</f>
        <v>1359.08</v>
      </c>
      <c r="Y514" s="9">
        <f t="shared" si="112"/>
        <v>0</v>
      </c>
      <c r="AD514" s="5" t="s">
        <v>1682</v>
      </c>
      <c r="AE514" s="5" t="s">
        <v>1683</v>
      </c>
      <c r="AF514" s="5" t="s">
        <v>1613</v>
      </c>
      <c r="AK514" s="32">
        <f t="shared" si="113"/>
        <v>0</v>
      </c>
      <c r="AL514" s="32"/>
      <c r="AM514" s="32"/>
      <c r="AN514" s="34">
        <f t="shared" si="114"/>
        <v>0</v>
      </c>
      <c r="AO514" s="32"/>
      <c r="AP514" s="32"/>
    </row>
    <row r="515" spans="1:42" ht="18" x14ac:dyDescent="0.3">
      <c r="A515" s="12" t="s">
        <v>1684</v>
      </c>
      <c r="B515" s="12"/>
      <c r="C515" s="40" t="s">
        <v>1544</v>
      </c>
      <c r="D515" s="17"/>
      <c r="E515" s="17"/>
      <c r="F515" s="28" t="s">
        <v>102</v>
      </c>
      <c r="G515" s="29">
        <v>0.25</v>
      </c>
      <c r="H515" s="17"/>
      <c r="I515" s="30">
        <v>0</v>
      </c>
      <c r="J515" s="31">
        <v>40.270000000000003</v>
      </c>
      <c r="M515" s="32">
        <f>ROUND(ROUND(J515, 2)*I515, 2)</f>
        <v>0</v>
      </c>
      <c r="P515" s="33">
        <v>40.270000000000003</v>
      </c>
      <c r="S515" s="32">
        <f>ROUND(ROUND(P515, 2)*I515, 2)</f>
        <v>0</v>
      </c>
      <c r="V515" s="9">
        <f>ROUND(ROUND(P515, 2)/1.2, 2)</f>
        <v>33.56</v>
      </c>
      <c r="Y515" s="9">
        <f t="shared" si="112"/>
        <v>0</v>
      </c>
      <c r="AD515" s="5" t="s">
        <v>1685</v>
      </c>
      <c r="AE515" s="5" t="s">
        <v>1686</v>
      </c>
      <c r="AF515" s="5" t="s">
        <v>1547</v>
      </c>
      <c r="AK515" s="32">
        <f t="shared" si="113"/>
        <v>0</v>
      </c>
      <c r="AL515" s="32"/>
      <c r="AM515" s="32"/>
      <c r="AN515" s="34">
        <f t="shared" si="114"/>
        <v>0</v>
      </c>
      <c r="AO515" s="32"/>
      <c r="AP515" s="32"/>
    </row>
    <row r="516" spans="1:42" ht="54" x14ac:dyDescent="0.3">
      <c r="A516" s="42" t="s">
        <v>1687</v>
      </c>
      <c r="B516" s="42" t="s">
        <v>1602</v>
      </c>
      <c r="C516" s="43" t="s">
        <v>1603</v>
      </c>
      <c r="D516" s="44"/>
      <c r="E516" s="44" t="s">
        <v>1688</v>
      </c>
      <c r="F516" s="44" t="s">
        <v>67</v>
      </c>
      <c r="G516" s="45">
        <v>1</v>
      </c>
      <c r="H516" s="44"/>
      <c r="I516" s="46">
        <v>1014.38</v>
      </c>
      <c r="J516" s="47">
        <v>2468.2399999999998</v>
      </c>
      <c r="K516" s="47">
        <v>2785</v>
      </c>
      <c r="L516" s="47">
        <f>J516+ROUND(K516, 2)</f>
        <v>5253.24</v>
      </c>
      <c r="M516" s="47">
        <v>2503733.29</v>
      </c>
      <c r="N516" s="47">
        <v>2825048.3</v>
      </c>
      <c r="O516" s="47">
        <f>M516+N516</f>
        <v>5328781.59</v>
      </c>
      <c r="P516" s="47">
        <v>2063.89</v>
      </c>
      <c r="Q516" s="47">
        <v>4177.5</v>
      </c>
      <c r="R516" s="47">
        <f>P516+ROUND(Q516, 2)</f>
        <v>6241.3899999999994</v>
      </c>
      <c r="S516" s="47">
        <v>2093568.74</v>
      </c>
      <c r="T516" s="47">
        <v>4237572.45</v>
      </c>
      <c r="U516" s="47">
        <f>S516+T516</f>
        <v>6331141.1900000004</v>
      </c>
      <c r="V516" s="9">
        <f>ROUND(P516 / 1.2, 2)</f>
        <v>1719.91</v>
      </c>
      <c r="W516" s="9">
        <f>ROUND(Q516 / 1.2, 2)</f>
        <v>3481.25</v>
      </c>
      <c r="X516" s="9">
        <f>ROUND(R516 / 1.2, 2)</f>
        <v>5201.16</v>
      </c>
      <c r="Y516" s="9">
        <f t="shared" si="112"/>
        <v>1744640.62</v>
      </c>
      <c r="Z516" s="9">
        <f>ROUND(T516 / 1.2, 2)</f>
        <v>3531310.38</v>
      </c>
      <c r="AA516" s="9">
        <f>Y516+Z516</f>
        <v>5275951</v>
      </c>
      <c r="AD516" s="5">
        <v>378365856</v>
      </c>
      <c r="AE516" s="5">
        <v>27245769</v>
      </c>
      <c r="AG516" s="5" t="s">
        <v>1604</v>
      </c>
      <c r="AH516" s="5" t="s">
        <v>1605</v>
      </c>
      <c r="AI516" s="5" t="s">
        <v>593</v>
      </c>
      <c r="AK516" s="19">
        <f t="shared" si="113"/>
        <v>-410164.55000000005</v>
      </c>
      <c r="AL516" s="19">
        <f>T516-N516</f>
        <v>1412524.1500000004</v>
      </c>
      <c r="AM516" s="19">
        <f>U516-O516</f>
        <v>1002359.6000000006</v>
      </c>
      <c r="AN516" s="22">
        <f t="shared" si="114"/>
        <v>-0.1638211832059796</v>
      </c>
      <c r="AO516" s="22">
        <f>IFERROR(AL516/N516,0)</f>
        <v>0.50000000000000011</v>
      </c>
      <c r="AP516" s="22">
        <f>IFERROR(AM516/O516,0)</f>
        <v>0.1881029618254631</v>
      </c>
    </row>
    <row r="517" spans="1:42" ht="54" x14ac:dyDescent="0.3">
      <c r="A517" s="48" t="s">
        <v>1689</v>
      </c>
      <c r="B517" s="48" t="s">
        <v>1602</v>
      </c>
      <c r="C517" s="49" t="s">
        <v>1603</v>
      </c>
      <c r="D517" s="50"/>
      <c r="E517" s="50" t="s">
        <v>1688</v>
      </c>
      <c r="F517" s="50" t="s">
        <v>67</v>
      </c>
      <c r="G517" s="51">
        <v>1</v>
      </c>
      <c r="H517" s="50"/>
      <c r="I517" s="51">
        <v>1132.5</v>
      </c>
      <c r="J517" s="52">
        <v>2468.2399999999998</v>
      </c>
      <c r="K517" s="52">
        <v>2785</v>
      </c>
      <c r="L517" s="52">
        <v>2785</v>
      </c>
      <c r="M517" s="52">
        <v>2795281.8</v>
      </c>
      <c r="N517" s="52">
        <v>3154012.5</v>
      </c>
      <c r="O517" s="52"/>
      <c r="P517" s="52">
        <v>2063.89</v>
      </c>
      <c r="Q517" s="52">
        <v>4177.5</v>
      </c>
      <c r="R517" s="52">
        <v>4177.5</v>
      </c>
      <c r="S517" s="52">
        <v>2337355.4300000002</v>
      </c>
      <c r="T517" s="52">
        <v>4731018.75</v>
      </c>
      <c r="U517" s="52"/>
      <c r="V517" s="9"/>
      <c r="W517" s="9">
        <f>ROUND(Q517 / 1.2, 2)</f>
        <v>3481.25</v>
      </c>
      <c r="X517" s="9">
        <f>ROUND(R517 / 1.2, 2)</f>
        <v>3481.25</v>
      </c>
      <c r="Y517" s="9"/>
      <c r="Z517" s="9">
        <f>ROUND(T517 / 1.2, 2)</f>
        <v>3942515.63</v>
      </c>
      <c r="AA517" s="9"/>
      <c r="AD517" s="5">
        <v>315889960</v>
      </c>
      <c r="AE517" s="5">
        <v>27245769</v>
      </c>
      <c r="AG517" s="5" t="s">
        <v>1604</v>
      </c>
      <c r="AH517" s="5" t="s">
        <v>1605</v>
      </c>
      <c r="AI517" s="5"/>
      <c r="AK517" s="19">
        <f>S516-M516</f>
        <v>-410164.55000000005</v>
      </c>
      <c r="AL517" s="19">
        <f>T516-N516</f>
        <v>1412524.1500000004</v>
      </c>
      <c r="AM517" s="19">
        <f>U516-O516</f>
        <v>1002359.6000000006</v>
      </c>
      <c r="AN517" s="22">
        <f>IFERROR(AK517/M516,0)</f>
        <v>-0.1638211832059796</v>
      </c>
      <c r="AO517" s="22">
        <f>IFERROR(AL517/N516,0)</f>
        <v>0.50000000000000011</v>
      </c>
      <c r="AP517" s="22">
        <f>IFERROR(AM517/O516,0)</f>
        <v>0.1881029618254631</v>
      </c>
    </row>
    <row r="518" spans="1:42" ht="18" x14ac:dyDescent="0.3">
      <c r="A518" s="42" t="s">
        <v>1690</v>
      </c>
      <c r="B518" s="42"/>
      <c r="C518" s="53" t="s">
        <v>1544</v>
      </c>
      <c r="D518" s="44"/>
      <c r="E518" s="44"/>
      <c r="F518" s="54" t="s">
        <v>102</v>
      </c>
      <c r="G518" s="55">
        <v>0.25</v>
      </c>
      <c r="H518" s="44"/>
      <c r="I518" s="66">
        <v>253.595</v>
      </c>
      <c r="J518" s="57">
        <v>40.270000000000003</v>
      </c>
      <c r="K518" s="58"/>
      <c r="L518" s="58"/>
      <c r="M518" s="57">
        <f t="shared" ref="M518:M525" si="115">ROUND(ROUND(J518, 2)*I518, 2)</f>
        <v>10212.27</v>
      </c>
      <c r="N518" s="58"/>
      <c r="O518" s="58"/>
      <c r="P518" s="57">
        <v>40.270000000000003</v>
      </c>
      <c r="Q518" s="58"/>
      <c r="R518" s="58"/>
      <c r="S518" s="57">
        <f t="shared" ref="S518:S525" si="116">ROUND(ROUND(P518, 2)*I518, 2)</f>
        <v>10212.27</v>
      </c>
      <c r="T518" s="58"/>
      <c r="U518" s="59"/>
      <c r="V518" s="9">
        <f t="shared" ref="V518:V525" si="117">ROUND(ROUND(P518, 2)/1.2, 2)</f>
        <v>33.56</v>
      </c>
      <c r="Y518" s="9">
        <f t="shared" ref="Y518:Y531" si="118">ROUND(S518 / 1.2, 2)</f>
        <v>8510.23</v>
      </c>
      <c r="AD518" s="5" t="s">
        <v>1691</v>
      </c>
      <c r="AE518" s="5" t="s">
        <v>1692</v>
      </c>
      <c r="AF518" s="5" t="s">
        <v>1547</v>
      </c>
      <c r="AK518" s="32">
        <f>S518-M518</f>
        <v>0</v>
      </c>
      <c r="AL518" s="32"/>
      <c r="AM518" s="32"/>
      <c r="AN518" s="34">
        <f>IFERROR(AK518/M518,0)</f>
        <v>0</v>
      </c>
      <c r="AO518" s="32"/>
      <c r="AP518" s="32"/>
    </row>
    <row r="519" spans="1:42" ht="18" x14ac:dyDescent="0.3">
      <c r="A519" s="48" t="s">
        <v>1693</v>
      </c>
      <c r="B519" s="48"/>
      <c r="C519" s="60" t="s">
        <v>1544</v>
      </c>
      <c r="D519" s="50"/>
      <c r="E519" s="50"/>
      <c r="F519" s="61" t="s">
        <v>102</v>
      </c>
      <c r="G519" s="62">
        <v>0.25</v>
      </c>
      <c r="H519" s="50"/>
      <c r="I519" s="67">
        <v>283.125</v>
      </c>
      <c r="J519" s="63">
        <v>40.270000000000003</v>
      </c>
      <c r="K519" s="64"/>
      <c r="L519" s="64"/>
      <c r="M519" s="63">
        <f t="shared" si="115"/>
        <v>11401.44</v>
      </c>
      <c r="N519" s="64"/>
      <c r="O519" s="64"/>
      <c r="P519" s="63">
        <v>40.270000000000003</v>
      </c>
      <c r="Q519" s="64"/>
      <c r="R519" s="64"/>
      <c r="S519" s="63">
        <f t="shared" si="116"/>
        <v>11401.44</v>
      </c>
      <c r="T519" s="64"/>
      <c r="U519" s="65"/>
      <c r="V519" s="9">
        <f t="shared" si="117"/>
        <v>33.56</v>
      </c>
      <c r="Y519" s="9">
        <f t="shared" si="118"/>
        <v>9501.2000000000007</v>
      </c>
      <c r="AD519" s="5" t="s">
        <v>1694</v>
      </c>
      <c r="AE519" s="5" t="s">
        <v>1692</v>
      </c>
      <c r="AF519" s="5" t="s">
        <v>1547</v>
      </c>
      <c r="AK519" s="32">
        <f>S518-M518</f>
        <v>0</v>
      </c>
      <c r="AL519" s="32"/>
      <c r="AM519" s="32"/>
      <c r="AN519" s="34">
        <f>IFERROR(AK519/M518,0)</f>
        <v>0</v>
      </c>
      <c r="AO519" s="32"/>
      <c r="AP519" s="32"/>
    </row>
    <row r="520" spans="1:42" ht="72" x14ac:dyDescent="0.3">
      <c r="A520" s="42" t="s">
        <v>1695</v>
      </c>
      <c r="B520" s="42"/>
      <c r="C520" s="53" t="s">
        <v>1610</v>
      </c>
      <c r="D520" s="44"/>
      <c r="E520" s="44" t="s">
        <v>1696</v>
      </c>
      <c r="F520" s="54" t="s">
        <v>67</v>
      </c>
      <c r="G520" s="55">
        <v>1.2</v>
      </c>
      <c r="H520" s="44"/>
      <c r="I520" s="66">
        <v>1217.2560000000001</v>
      </c>
      <c r="J520" s="57">
        <v>2021.26</v>
      </c>
      <c r="K520" s="58"/>
      <c r="L520" s="58"/>
      <c r="M520" s="57">
        <f t="shared" si="115"/>
        <v>2460390.86</v>
      </c>
      <c r="N520" s="58"/>
      <c r="O520" s="58"/>
      <c r="P520" s="57">
        <v>1684.3</v>
      </c>
      <c r="Q520" s="58"/>
      <c r="R520" s="58"/>
      <c r="S520" s="57">
        <f t="shared" si="116"/>
        <v>2050224.28</v>
      </c>
      <c r="T520" s="58"/>
      <c r="U520" s="59"/>
      <c r="V520" s="9">
        <f t="shared" si="117"/>
        <v>1403.58</v>
      </c>
      <c r="Y520" s="9">
        <f t="shared" si="118"/>
        <v>1708520.23</v>
      </c>
      <c r="AD520" s="5" t="s">
        <v>1697</v>
      </c>
      <c r="AE520" s="5" t="s">
        <v>1698</v>
      </c>
      <c r="AF520" s="5" t="s">
        <v>1613</v>
      </c>
      <c r="AK520" s="32">
        <f>S520-M520</f>
        <v>-410166.57999999984</v>
      </c>
      <c r="AL520" s="32"/>
      <c r="AM520" s="32"/>
      <c r="AN520" s="34">
        <f>IFERROR(AK520/M520,0)</f>
        <v>-0.16670789453347257</v>
      </c>
      <c r="AO520" s="32"/>
      <c r="AP520" s="32"/>
    </row>
    <row r="521" spans="1:42" ht="72" x14ac:dyDescent="0.3">
      <c r="A521" s="48" t="s">
        <v>1699</v>
      </c>
      <c r="B521" s="48"/>
      <c r="C521" s="60" t="s">
        <v>1610</v>
      </c>
      <c r="D521" s="50"/>
      <c r="E521" s="50" t="s">
        <v>1696</v>
      </c>
      <c r="F521" s="61" t="s">
        <v>67</v>
      </c>
      <c r="G521" s="62">
        <v>1.2</v>
      </c>
      <c r="H521" s="50"/>
      <c r="I521" s="67">
        <v>1359</v>
      </c>
      <c r="J521" s="63">
        <v>2021.26</v>
      </c>
      <c r="K521" s="64"/>
      <c r="L521" s="64"/>
      <c r="M521" s="63">
        <f t="shared" si="115"/>
        <v>2746892.34</v>
      </c>
      <c r="N521" s="64"/>
      <c r="O521" s="64"/>
      <c r="P521" s="63">
        <v>1684.3</v>
      </c>
      <c r="Q521" s="64"/>
      <c r="R521" s="64"/>
      <c r="S521" s="63">
        <f t="shared" si="116"/>
        <v>2288963.7000000002</v>
      </c>
      <c r="T521" s="64"/>
      <c r="U521" s="65"/>
      <c r="V521" s="9">
        <f t="shared" si="117"/>
        <v>1403.58</v>
      </c>
      <c r="Y521" s="9">
        <f t="shared" si="118"/>
        <v>1907469.75</v>
      </c>
      <c r="AD521" s="5" t="s">
        <v>1700</v>
      </c>
      <c r="AE521" s="5" t="s">
        <v>1698</v>
      </c>
      <c r="AF521" s="5" t="s">
        <v>1613</v>
      </c>
      <c r="AK521" s="32">
        <f>S520-M520</f>
        <v>-410166.57999999984</v>
      </c>
      <c r="AL521" s="32"/>
      <c r="AM521" s="32"/>
      <c r="AN521" s="34">
        <f>IFERROR(AK521/M520,0)</f>
        <v>-0.16670789453347257</v>
      </c>
      <c r="AO521" s="32"/>
      <c r="AP521" s="32"/>
    </row>
    <row r="522" spans="1:42" ht="36" x14ac:dyDescent="0.3">
      <c r="A522" s="42" t="s">
        <v>1701</v>
      </c>
      <c r="B522" s="42"/>
      <c r="C522" s="53" t="s">
        <v>730</v>
      </c>
      <c r="D522" s="44"/>
      <c r="E522" s="44"/>
      <c r="F522" s="54" t="s">
        <v>102</v>
      </c>
      <c r="G522" s="55">
        <v>0.15</v>
      </c>
      <c r="H522" s="44"/>
      <c r="I522" s="56">
        <v>152.15700000000001</v>
      </c>
      <c r="J522" s="57">
        <v>88.8</v>
      </c>
      <c r="K522" s="58"/>
      <c r="L522" s="58"/>
      <c r="M522" s="57">
        <f t="shared" si="115"/>
        <v>13511.54</v>
      </c>
      <c r="N522" s="58"/>
      <c r="O522" s="58"/>
      <c r="P522" s="57">
        <v>88.8</v>
      </c>
      <c r="Q522" s="58"/>
      <c r="R522" s="58"/>
      <c r="S522" s="57">
        <f t="shared" si="116"/>
        <v>13511.54</v>
      </c>
      <c r="T522" s="58"/>
      <c r="U522" s="59"/>
      <c r="V522" s="9">
        <f t="shared" si="117"/>
        <v>74</v>
      </c>
      <c r="Y522" s="9">
        <f t="shared" si="118"/>
        <v>11259.62</v>
      </c>
      <c r="AD522" s="5" t="s">
        <v>1702</v>
      </c>
      <c r="AE522" s="5" t="s">
        <v>1703</v>
      </c>
      <c r="AF522" s="5" t="s">
        <v>733</v>
      </c>
      <c r="AK522" s="32">
        <f>S522-M522</f>
        <v>0</v>
      </c>
      <c r="AL522" s="32"/>
      <c r="AM522" s="32"/>
      <c r="AN522" s="34">
        <f>IFERROR(AK522/M522,0)</f>
        <v>0</v>
      </c>
      <c r="AO522" s="32"/>
      <c r="AP522" s="32"/>
    </row>
    <row r="523" spans="1:42" ht="36" x14ac:dyDescent="0.3">
      <c r="A523" s="48" t="s">
        <v>1704</v>
      </c>
      <c r="B523" s="48"/>
      <c r="C523" s="60" t="s">
        <v>730</v>
      </c>
      <c r="D523" s="50"/>
      <c r="E523" s="50"/>
      <c r="F523" s="61" t="s">
        <v>102</v>
      </c>
      <c r="G523" s="62">
        <v>0.15</v>
      </c>
      <c r="H523" s="50"/>
      <c r="I523" s="62">
        <v>169.875</v>
      </c>
      <c r="J523" s="63">
        <v>88.8</v>
      </c>
      <c r="K523" s="64"/>
      <c r="L523" s="64"/>
      <c r="M523" s="63">
        <f t="shared" si="115"/>
        <v>15084.9</v>
      </c>
      <c r="N523" s="64"/>
      <c r="O523" s="64"/>
      <c r="P523" s="63">
        <v>88.8</v>
      </c>
      <c r="Q523" s="64"/>
      <c r="R523" s="64"/>
      <c r="S523" s="63">
        <f t="shared" si="116"/>
        <v>15084.9</v>
      </c>
      <c r="T523" s="64"/>
      <c r="U523" s="65"/>
      <c r="V523" s="9">
        <f t="shared" si="117"/>
        <v>74</v>
      </c>
      <c r="Y523" s="9">
        <f t="shared" si="118"/>
        <v>12570.75</v>
      </c>
      <c r="AD523" s="5" t="s">
        <v>1705</v>
      </c>
      <c r="AE523" s="5" t="s">
        <v>1703</v>
      </c>
      <c r="AF523" s="5" t="s">
        <v>733</v>
      </c>
      <c r="AK523" s="32">
        <f>S522-M522</f>
        <v>0</v>
      </c>
      <c r="AL523" s="32"/>
      <c r="AM523" s="32"/>
      <c r="AN523" s="34">
        <f>IFERROR(AK523/M522,0)</f>
        <v>0</v>
      </c>
      <c r="AO523" s="32"/>
      <c r="AP523" s="32"/>
    </row>
    <row r="524" spans="1:42" ht="36" x14ac:dyDescent="0.3">
      <c r="A524" s="42" t="s">
        <v>1706</v>
      </c>
      <c r="B524" s="42"/>
      <c r="C524" s="53" t="s">
        <v>1618</v>
      </c>
      <c r="D524" s="44"/>
      <c r="E524" s="44"/>
      <c r="F524" s="54" t="s">
        <v>102</v>
      </c>
      <c r="G524" s="55">
        <v>1.2</v>
      </c>
      <c r="H524" s="44"/>
      <c r="I524" s="66">
        <v>1217.2560000000001</v>
      </c>
      <c r="J524" s="57">
        <v>16.12</v>
      </c>
      <c r="K524" s="58"/>
      <c r="L524" s="58"/>
      <c r="M524" s="57">
        <f t="shared" si="115"/>
        <v>19622.169999999998</v>
      </c>
      <c r="N524" s="58"/>
      <c r="O524" s="58"/>
      <c r="P524" s="57">
        <v>16.12</v>
      </c>
      <c r="Q524" s="58"/>
      <c r="R524" s="58"/>
      <c r="S524" s="57">
        <f t="shared" si="116"/>
        <v>19622.169999999998</v>
      </c>
      <c r="T524" s="58"/>
      <c r="U524" s="59"/>
      <c r="V524" s="9">
        <f t="shared" si="117"/>
        <v>13.43</v>
      </c>
      <c r="Y524" s="9">
        <f t="shared" si="118"/>
        <v>16351.81</v>
      </c>
      <c r="AD524" s="5" t="s">
        <v>1707</v>
      </c>
      <c r="AE524" s="5" t="s">
        <v>1708</v>
      </c>
      <c r="AF524" s="5" t="s">
        <v>1621</v>
      </c>
      <c r="AK524" s="32">
        <f>S524-M524</f>
        <v>0</v>
      </c>
      <c r="AL524" s="32"/>
      <c r="AM524" s="32"/>
      <c r="AN524" s="34">
        <f>IFERROR(AK524/M524,0)</f>
        <v>0</v>
      </c>
      <c r="AO524" s="32"/>
      <c r="AP524" s="32"/>
    </row>
    <row r="525" spans="1:42" ht="36" x14ac:dyDescent="0.3">
      <c r="A525" s="48" t="s">
        <v>1709</v>
      </c>
      <c r="B525" s="48"/>
      <c r="C525" s="60" t="s">
        <v>1618</v>
      </c>
      <c r="D525" s="50"/>
      <c r="E525" s="50"/>
      <c r="F525" s="61" t="s">
        <v>102</v>
      </c>
      <c r="G525" s="62">
        <v>1.2</v>
      </c>
      <c r="H525" s="50"/>
      <c r="I525" s="67">
        <v>1359</v>
      </c>
      <c r="J525" s="63">
        <v>16.12</v>
      </c>
      <c r="K525" s="64"/>
      <c r="L525" s="64"/>
      <c r="M525" s="63">
        <f t="shared" si="115"/>
        <v>21907.08</v>
      </c>
      <c r="N525" s="64"/>
      <c r="O525" s="64"/>
      <c r="P525" s="63">
        <v>16.12</v>
      </c>
      <c r="Q525" s="64"/>
      <c r="R525" s="64"/>
      <c r="S525" s="63">
        <f t="shared" si="116"/>
        <v>21907.08</v>
      </c>
      <c r="T525" s="64"/>
      <c r="U525" s="65"/>
      <c r="V525" s="9">
        <f t="shared" si="117"/>
        <v>13.43</v>
      </c>
      <c r="Y525" s="9">
        <f t="shared" si="118"/>
        <v>18255.900000000001</v>
      </c>
      <c r="AD525" s="5" t="s">
        <v>1710</v>
      </c>
      <c r="AE525" s="5" t="s">
        <v>1708</v>
      </c>
      <c r="AF525" s="5" t="s">
        <v>1621</v>
      </c>
      <c r="AK525" s="32">
        <f>S524-M524</f>
        <v>0</v>
      </c>
      <c r="AL525" s="32"/>
      <c r="AM525" s="32"/>
      <c r="AN525" s="34">
        <f>IFERROR(AK525/M524,0)</f>
        <v>0</v>
      </c>
      <c r="AO525" s="32"/>
      <c r="AP525" s="32"/>
    </row>
    <row r="526" spans="1:42" ht="54" x14ac:dyDescent="0.3">
      <c r="A526" s="12" t="s">
        <v>1711</v>
      </c>
      <c r="B526" s="12" t="s">
        <v>1602</v>
      </c>
      <c r="C526" s="16" t="s">
        <v>1603</v>
      </c>
      <c r="D526" s="17"/>
      <c r="E526" s="17" t="s">
        <v>1712</v>
      </c>
      <c r="F526" s="17" t="s">
        <v>67</v>
      </c>
      <c r="G526" s="18">
        <v>1</v>
      </c>
      <c r="H526" s="17"/>
      <c r="I526" s="18">
        <v>31.2</v>
      </c>
      <c r="J526" s="19">
        <v>2468.2399999999998</v>
      </c>
      <c r="K526" s="20">
        <v>2785</v>
      </c>
      <c r="L526" s="19">
        <f>J526+ROUND(K526, 2)</f>
        <v>5253.24</v>
      </c>
      <c r="M526" s="19">
        <v>77009.09</v>
      </c>
      <c r="N526" s="19">
        <v>86892</v>
      </c>
      <c r="O526" s="19">
        <f>M526+N526</f>
        <v>163901.09</v>
      </c>
      <c r="P526" s="19">
        <v>2053.6799999999998</v>
      </c>
      <c r="Q526" s="21">
        <v>4177.5</v>
      </c>
      <c r="R526" s="19">
        <f>P526+ROUND(Q526, 2)</f>
        <v>6231.18</v>
      </c>
      <c r="S526" s="19">
        <v>64074.82</v>
      </c>
      <c r="T526" s="19">
        <v>130338</v>
      </c>
      <c r="U526" s="19">
        <f>S526+T526</f>
        <v>194412.82</v>
      </c>
      <c r="V526" s="9">
        <f>ROUND(P526 / 1.2, 2)</f>
        <v>1711.4</v>
      </c>
      <c r="W526" s="9">
        <f>ROUND(Q526 / 1.2, 2)</f>
        <v>3481.25</v>
      </c>
      <c r="X526" s="9">
        <f>ROUND(R526 / 1.2, 2)</f>
        <v>5192.6499999999996</v>
      </c>
      <c r="Y526" s="9">
        <f t="shared" si="118"/>
        <v>53395.68</v>
      </c>
      <c r="Z526" s="9">
        <f>ROUND(T526 / 1.2, 2)</f>
        <v>108615</v>
      </c>
      <c r="AA526" s="9">
        <f>Y526+Z526</f>
        <v>162010.68</v>
      </c>
      <c r="AD526" s="5">
        <v>378365857</v>
      </c>
      <c r="AE526" s="5">
        <v>27245774</v>
      </c>
      <c r="AG526" s="5" t="s">
        <v>1604</v>
      </c>
      <c r="AH526" s="5" t="s">
        <v>1605</v>
      </c>
      <c r="AI526" s="5" t="s">
        <v>593</v>
      </c>
      <c r="AK526" s="19">
        <f>S526-M526</f>
        <v>-12934.269999999997</v>
      </c>
      <c r="AL526" s="19">
        <f>T526-N526</f>
        <v>43446</v>
      </c>
      <c r="AM526" s="19">
        <f>U526-O526</f>
        <v>30511.73000000001</v>
      </c>
      <c r="AN526" s="22">
        <f>IFERROR(AK526/M526,0)</f>
        <v>-0.16795770473329832</v>
      </c>
      <c r="AO526" s="22">
        <f>IFERROR(AL526/N526,0)</f>
        <v>0.5</v>
      </c>
      <c r="AP526" s="22">
        <f>IFERROR(AM526/O526,0)</f>
        <v>0.18615940870191902</v>
      </c>
    </row>
    <row r="527" spans="1:42" ht="36" x14ac:dyDescent="0.3">
      <c r="A527" s="12" t="s">
        <v>1713</v>
      </c>
      <c r="B527" s="12"/>
      <c r="C527" s="27" t="s">
        <v>1618</v>
      </c>
      <c r="D527" s="17"/>
      <c r="E527" s="17"/>
      <c r="F527" s="28" t="s">
        <v>102</v>
      </c>
      <c r="G527" s="29">
        <v>1.2</v>
      </c>
      <c r="H527" s="17"/>
      <c r="I527" s="30">
        <v>37.44</v>
      </c>
      <c r="J527" s="31">
        <v>16.12</v>
      </c>
      <c r="M527" s="32">
        <f>ROUND(ROUND(J527, 2)*I527, 2)</f>
        <v>603.53</v>
      </c>
      <c r="P527" s="33">
        <v>16.11</v>
      </c>
      <c r="S527" s="32">
        <f>ROUND(ROUND(P527, 2)*I527, 2)</f>
        <v>603.16</v>
      </c>
      <c r="V527" s="9">
        <f>ROUND(ROUND(P527, 2)/1.2, 2)</f>
        <v>13.43</v>
      </c>
      <c r="Y527" s="9">
        <f t="shared" si="118"/>
        <v>502.63</v>
      </c>
      <c r="AD527" s="5" t="s">
        <v>1714</v>
      </c>
      <c r="AE527" s="5" t="s">
        <v>1715</v>
      </c>
      <c r="AF527" s="5" t="s">
        <v>1621</v>
      </c>
      <c r="AK527" s="32">
        <f>S527-M527</f>
        <v>-0.37000000000000455</v>
      </c>
      <c r="AL527" s="32"/>
      <c r="AM527" s="32"/>
      <c r="AN527" s="34">
        <f>IFERROR(AK527/M527,0)</f>
        <v>-6.1305983132570803E-4</v>
      </c>
      <c r="AO527" s="32"/>
      <c r="AP527" s="32"/>
    </row>
    <row r="528" spans="1:42" ht="36" x14ac:dyDescent="0.3">
      <c r="A528" s="12" t="s">
        <v>1716</v>
      </c>
      <c r="B528" s="12"/>
      <c r="C528" s="40" t="s">
        <v>730</v>
      </c>
      <c r="D528" s="17"/>
      <c r="E528" s="17"/>
      <c r="F528" s="28" t="s">
        <v>102</v>
      </c>
      <c r="G528" s="29">
        <v>0.15</v>
      </c>
      <c r="H528" s="17"/>
      <c r="I528" s="29">
        <v>4.68</v>
      </c>
      <c r="J528" s="31">
        <v>88.8</v>
      </c>
      <c r="M528" s="32">
        <f>ROUND(ROUND(J528, 2)*I528, 2)</f>
        <v>415.58</v>
      </c>
      <c r="P528" s="33">
        <v>88.8</v>
      </c>
      <c r="S528" s="32">
        <f>ROUND(ROUND(P528, 2)*I528, 2)</f>
        <v>415.58</v>
      </c>
      <c r="V528" s="9">
        <f>ROUND(ROUND(P528, 2)/1.2, 2)</f>
        <v>74</v>
      </c>
      <c r="Y528" s="9">
        <f t="shared" si="118"/>
        <v>346.32</v>
      </c>
      <c r="AD528" s="5" t="s">
        <v>1717</v>
      </c>
      <c r="AE528" s="5" t="s">
        <v>1718</v>
      </c>
      <c r="AF528" s="5" t="s">
        <v>733</v>
      </c>
      <c r="AK528" s="32">
        <f>S528-M528</f>
        <v>0</v>
      </c>
      <c r="AL528" s="32"/>
      <c r="AM528" s="32"/>
      <c r="AN528" s="34">
        <f>IFERROR(AK528/M528,0)</f>
        <v>0</v>
      </c>
      <c r="AO528" s="32"/>
      <c r="AP528" s="32"/>
    </row>
    <row r="529" spans="1:42" ht="54" x14ac:dyDescent="0.3">
      <c r="A529" s="12" t="s">
        <v>1719</v>
      </c>
      <c r="B529" s="12"/>
      <c r="C529" s="40" t="s">
        <v>1610</v>
      </c>
      <c r="D529" s="17"/>
      <c r="E529" s="17" t="s">
        <v>1720</v>
      </c>
      <c r="F529" s="28" t="s">
        <v>67</v>
      </c>
      <c r="G529" s="29">
        <v>1.2</v>
      </c>
      <c r="H529" s="17"/>
      <c r="I529" s="30">
        <v>37.44</v>
      </c>
      <c r="J529" s="31">
        <v>2021.26</v>
      </c>
      <c r="M529" s="32">
        <f>ROUND(ROUND(J529, 2)*I529, 2)</f>
        <v>75675.97</v>
      </c>
      <c r="P529" s="33">
        <v>1675.8</v>
      </c>
      <c r="S529" s="32">
        <f>ROUND(ROUND(P529, 2)*I529, 2)</f>
        <v>62741.95</v>
      </c>
      <c r="V529" s="9">
        <f>ROUND(ROUND(P529, 2)/1.2, 2)</f>
        <v>1396.5</v>
      </c>
      <c r="Y529" s="9">
        <f t="shared" si="118"/>
        <v>52284.959999999999</v>
      </c>
      <c r="AD529" s="5" t="s">
        <v>1721</v>
      </c>
      <c r="AE529" s="5" t="s">
        <v>1722</v>
      </c>
      <c r="AF529" s="5" t="s">
        <v>1613</v>
      </c>
      <c r="AK529" s="32">
        <f>S529-M529</f>
        <v>-12934.020000000004</v>
      </c>
      <c r="AL529" s="32"/>
      <c r="AM529" s="32"/>
      <c r="AN529" s="34">
        <f>IFERROR(AK529/M529,0)</f>
        <v>-0.17091317098413147</v>
      </c>
      <c r="AO529" s="32"/>
      <c r="AP529" s="32"/>
    </row>
    <row r="530" spans="1:42" ht="18" x14ac:dyDescent="0.3">
      <c r="A530" s="12" t="s">
        <v>1723</v>
      </c>
      <c r="B530" s="12"/>
      <c r="C530" s="40" t="s">
        <v>1544</v>
      </c>
      <c r="D530" s="17"/>
      <c r="E530" s="17"/>
      <c r="F530" s="28" t="s">
        <v>102</v>
      </c>
      <c r="G530" s="29">
        <v>0.25</v>
      </c>
      <c r="H530" s="17"/>
      <c r="I530" s="30">
        <v>7.8</v>
      </c>
      <c r="J530" s="31">
        <v>40.270000000000003</v>
      </c>
      <c r="M530" s="32">
        <f>ROUND(ROUND(J530, 2)*I530, 2)</f>
        <v>314.11</v>
      </c>
      <c r="P530" s="33">
        <v>40.270000000000003</v>
      </c>
      <c r="S530" s="32">
        <f>ROUND(ROUND(P530, 2)*I530, 2)</f>
        <v>314.11</v>
      </c>
      <c r="V530" s="9">
        <f>ROUND(ROUND(P530, 2)/1.2, 2)</f>
        <v>33.56</v>
      </c>
      <c r="Y530" s="9">
        <f t="shared" si="118"/>
        <v>261.76</v>
      </c>
      <c r="AD530" s="5" t="s">
        <v>1724</v>
      </c>
      <c r="AE530" s="5" t="s">
        <v>1725</v>
      </c>
      <c r="AF530" s="5" t="s">
        <v>1547</v>
      </c>
      <c r="AK530" s="32">
        <f>S530-M530</f>
        <v>0</v>
      </c>
      <c r="AL530" s="32"/>
      <c r="AM530" s="32"/>
      <c r="AN530" s="34">
        <f>IFERROR(AK530/M530,0)</f>
        <v>0</v>
      </c>
      <c r="AO530" s="32"/>
      <c r="AP530" s="32"/>
    </row>
    <row r="531" spans="1:42" ht="54" x14ac:dyDescent="0.3">
      <c r="A531" s="42" t="s">
        <v>1726</v>
      </c>
      <c r="B531" s="42" t="s">
        <v>1602</v>
      </c>
      <c r="C531" s="43" t="s">
        <v>1603</v>
      </c>
      <c r="D531" s="44"/>
      <c r="E531" s="44" t="s">
        <v>1727</v>
      </c>
      <c r="F531" s="44" t="s">
        <v>67</v>
      </c>
      <c r="G531" s="45">
        <v>1</v>
      </c>
      <c r="H531" s="44"/>
      <c r="I531" s="46">
        <v>502</v>
      </c>
      <c r="J531" s="47">
        <v>2468.2399999999998</v>
      </c>
      <c r="K531" s="47">
        <v>2785</v>
      </c>
      <c r="L531" s="47">
        <f>J531+ROUND(K531, 2)</f>
        <v>5253.24</v>
      </c>
      <c r="M531" s="47">
        <v>1239056.48</v>
      </c>
      <c r="N531" s="47">
        <v>1398070</v>
      </c>
      <c r="O531" s="47">
        <f>M531+N531</f>
        <v>2637126.48</v>
      </c>
      <c r="P531" s="47">
        <v>1989.72</v>
      </c>
      <c r="Q531" s="47">
        <v>4177.5</v>
      </c>
      <c r="R531" s="47">
        <f>P531+ROUND(Q531, 2)</f>
        <v>6167.22</v>
      </c>
      <c r="S531" s="47">
        <v>998839.44</v>
      </c>
      <c r="T531" s="47">
        <v>2097105</v>
      </c>
      <c r="U531" s="47">
        <f>S531+T531</f>
        <v>3095944.44</v>
      </c>
      <c r="V531" s="9">
        <f>ROUND(P531 / 1.2, 2)</f>
        <v>1658.1</v>
      </c>
      <c r="W531" s="9">
        <f>ROUND(Q531 / 1.2, 2)</f>
        <v>3481.25</v>
      </c>
      <c r="X531" s="9">
        <f>ROUND(R531 / 1.2, 2)</f>
        <v>5139.3500000000004</v>
      </c>
      <c r="Y531" s="9">
        <f t="shared" si="118"/>
        <v>832366.2</v>
      </c>
      <c r="Z531" s="9">
        <f>ROUND(T531 / 1.2, 2)</f>
        <v>1747587.5</v>
      </c>
      <c r="AA531" s="9">
        <f>Y531+Z531</f>
        <v>2579953.7000000002</v>
      </c>
      <c r="AD531" s="5">
        <v>378365858</v>
      </c>
      <c r="AE531" s="5">
        <v>27245775</v>
      </c>
      <c r="AG531" s="5" t="s">
        <v>1604</v>
      </c>
      <c r="AH531" s="5" t="s">
        <v>1605</v>
      </c>
      <c r="AI531" s="5" t="s">
        <v>593</v>
      </c>
      <c r="AK531" s="19">
        <f>S531-M531</f>
        <v>-240217.04000000004</v>
      </c>
      <c r="AL531" s="19">
        <f>T531-N531</f>
        <v>699035</v>
      </c>
      <c r="AM531" s="19">
        <f>U531-O531</f>
        <v>458817.95999999996</v>
      </c>
      <c r="AN531" s="22">
        <f>IFERROR(AK531/M531,0)</f>
        <v>-0.19387093637571715</v>
      </c>
      <c r="AO531" s="22">
        <f>IFERROR(AL531/N531,0)</f>
        <v>0.5</v>
      </c>
      <c r="AP531" s="22">
        <f>IFERROR(AM531/O531,0)</f>
        <v>0.17398405555428648</v>
      </c>
    </row>
    <row r="532" spans="1:42" ht="54" x14ac:dyDescent="0.3">
      <c r="A532" s="48" t="s">
        <v>1728</v>
      </c>
      <c r="B532" s="48" t="s">
        <v>1602</v>
      </c>
      <c r="C532" s="49" t="s">
        <v>1603</v>
      </c>
      <c r="D532" s="50"/>
      <c r="E532" s="50" t="s">
        <v>1727</v>
      </c>
      <c r="F532" s="50" t="s">
        <v>67</v>
      </c>
      <c r="G532" s="51">
        <v>1</v>
      </c>
      <c r="H532" s="50"/>
      <c r="I532" s="51">
        <v>560.4</v>
      </c>
      <c r="J532" s="52">
        <v>2468.2399999999998</v>
      </c>
      <c r="K532" s="52">
        <v>2785</v>
      </c>
      <c r="L532" s="52">
        <v>2785</v>
      </c>
      <c r="M532" s="52">
        <v>1383201.7</v>
      </c>
      <c r="N532" s="52">
        <v>1560714</v>
      </c>
      <c r="O532" s="52"/>
      <c r="P532" s="52">
        <v>1989.72</v>
      </c>
      <c r="Q532" s="52">
        <v>4177.5</v>
      </c>
      <c r="R532" s="52">
        <v>4177.5</v>
      </c>
      <c r="S532" s="52">
        <v>1115039.0900000001</v>
      </c>
      <c r="T532" s="52">
        <v>2341071</v>
      </c>
      <c r="U532" s="52"/>
      <c r="V532" s="9"/>
      <c r="W532" s="9">
        <f>ROUND(Q532 / 1.2, 2)</f>
        <v>3481.25</v>
      </c>
      <c r="X532" s="9">
        <f>ROUND(R532 / 1.2, 2)</f>
        <v>3481.25</v>
      </c>
      <c r="Y532" s="9"/>
      <c r="Z532" s="9">
        <f>ROUND(T532 / 1.2, 2)</f>
        <v>1950892.5</v>
      </c>
      <c r="AA532" s="9"/>
      <c r="AD532" s="5">
        <v>315889962</v>
      </c>
      <c r="AE532" s="5">
        <v>27245775</v>
      </c>
      <c r="AG532" s="5" t="s">
        <v>1604</v>
      </c>
      <c r="AH532" s="5" t="s">
        <v>1605</v>
      </c>
      <c r="AI532" s="5"/>
      <c r="AK532" s="19">
        <f>S531-M531</f>
        <v>-240217.04000000004</v>
      </c>
      <c r="AL532" s="19">
        <f>T531-N531</f>
        <v>699035</v>
      </c>
      <c r="AM532" s="19">
        <f>U531-O531</f>
        <v>458817.95999999996</v>
      </c>
      <c r="AN532" s="22">
        <f>IFERROR(AK532/M531,0)</f>
        <v>-0.19387093637571715</v>
      </c>
      <c r="AO532" s="22">
        <f>IFERROR(AL532/N531,0)</f>
        <v>0.5</v>
      </c>
      <c r="AP532" s="22">
        <f>IFERROR(AM532/O531,0)</f>
        <v>0.17398405555428648</v>
      </c>
    </row>
    <row r="533" spans="1:42" ht="18" x14ac:dyDescent="0.3">
      <c r="A533" s="42" t="s">
        <v>1729</v>
      </c>
      <c r="B533" s="42"/>
      <c r="C533" s="53" t="s">
        <v>1544</v>
      </c>
      <c r="D533" s="44"/>
      <c r="E533" s="44"/>
      <c r="F533" s="54" t="s">
        <v>102</v>
      </c>
      <c r="G533" s="55">
        <v>0.25</v>
      </c>
      <c r="H533" s="44"/>
      <c r="I533" s="66">
        <v>125.5</v>
      </c>
      <c r="J533" s="57">
        <v>40.270000000000003</v>
      </c>
      <c r="K533" s="58"/>
      <c r="L533" s="58"/>
      <c r="M533" s="57">
        <f t="shared" ref="M533:M540" si="119">ROUND(ROUND(J533, 2)*I533, 2)</f>
        <v>5053.8900000000003</v>
      </c>
      <c r="N533" s="58"/>
      <c r="O533" s="58"/>
      <c r="P533" s="57">
        <v>40.270000000000003</v>
      </c>
      <c r="Q533" s="58"/>
      <c r="R533" s="58"/>
      <c r="S533" s="57">
        <f t="shared" ref="S533:S540" si="120">ROUND(ROUND(P533, 2)*I533, 2)</f>
        <v>5053.8900000000003</v>
      </c>
      <c r="T533" s="58"/>
      <c r="U533" s="59"/>
      <c r="V533" s="9">
        <f t="shared" ref="V533:V540" si="121">ROUND(ROUND(P533, 2)/1.2, 2)</f>
        <v>33.56</v>
      </c>
      <c r="Y533" s="9">
        <f t="shared" ref="Y533:Y555" si="122">ROUND(S533 / 1.2, 2)</f>
        <v>4211.58</v>
      </c>
      <c r="AD533" s="5" t="s">
        <v>1730</v>
      </c>
      <c r="AE533" s="5" t="s">
        <v>1731</v>
      </c>
      <c r="AF533" s="5" t="s">
        <v>1547</v>
      </c>
      <c r="AK533" s="32">
        <f>S533-M533</f>
        <v>0</v>
      </c>
      <c r="AL533" s="32"/>
      <c r="AM533" s="32"/>
      <c r="AN533" s="34">
        <f>IFERROR(AK533/M533,0)</f>
        <v>0</v>
      </c>
      <c r="AO533" s="32"/>
      <c r="AP533" s="32"/>
    </row>
    <row r="534" spans="1:42" ht="18" x14ac:dyDescent="0.3">
      <c r="A534" s="48" t="s">
        <v>1732</v>
      </c>
      <c r="B534" s="48"/>
      <c r="C534" s="60" t="s">
        <v>1544</v>
      </c>
      <c r="D534" s="50"/>
      <c r="E534" s="50"/>
      <c r="F534" s="61" t="s">
        <v>102</v>
      </c>
      <c r="G534" s="62">
        <v>0.25</v>
      </c>
      <c r="H534" s="50"/>
      <c r="I534" s="67">
        <v>140.1</v>
      </c>
      <c r="J534" s="63">
        <v>40.270000000000003</v>
      </c>
      <c r="K534" s="64"/>
      <c r="L534" s="64"/>
      <c r="M534" s="63">
        <f t="shared" si="119"/>
        <v>5641.83</v>
      </c>
      <c r="N534" s="64"/>
      <c r="O534" s="64"/>
      <c r="P534" s="63">
        <v>40.270000000000003</v>
      </c>
      <c r="Q534" s="64"/>
      <c r="R534" s="64"/>
      <c r="S534" s="63">
        <f t="shared" si="120"/>
        <v>5641.83</v>
      </c>
      <c r="T534" s="64"/>
      <c r="U534" s="65"/>
      <c r="V534" s="9">
        <f t="shared" si="121"/>
        <v>33.56</v>
      </c>
      <c r="Y534" s="9">
        <f t="shared" si="122"/>
        <v>4701.53</v>
      </c>
      <c r="AD534" s="5" t="s">
        <v>1733</v>
      </c>
      <c r="AE534" s="5" t="s">
        <v>1731</v>
      </c>
      <c r="AF534" s="5" t="s">
        <v>1547</v>
      </c>
      <c r="AK534" s="32">
        <f>S533-M533</f>
        <v>0</v>
      </c>
      <c r="AL534" s="32"/>
      <c r="AM534" s="32"/>
      <c r="AN534" s="34">
        <f>IFERROR(AK534/M533,0)</f>
        <v>0</v>
      </c>
      <c r="AO534" s="32"/>
      <c r="AP534" s="32"/>
    </row>
    <row r="535" spans="1:42" ht="90" x14ac:dyDescent="0.3">
      <c r="A535" s="42" t="s">
        <v>1734</v>
      </c>
      <c r="B535" s="42"/>
      <c r="C535" s="53" t="s">
        <v>1610</v>
      </c>
      <c r="D535" s="44"/>
      <c r="E535" s="44" t="s">
        <v>1735</v>
      </c>
      <c r="F535" s="54" t="s">
        <v>67</v>
      </c>
      <c r="G535" s="55">
        <v>1.2</v>
      </c>
      <c r="H535" s="44"/>
      <c r="I535" s="66">
        <v>602.4</v>
      </c>
      <c r="J535" s="57">
        <v>2021.26</v>
      </c>
      <c r="K535" s="58"/>
      <c r="L535" s="58"/>
      <c r="M535" s="57">
        <f t="shared" si="119"/>
        <v>1217607.02</v>
      </c>
      <c r="N535" s="58"/>
      <c r="O535" s="58"/>
      <c r="P535" s="57">
        <v>1622.5</v>
      </c>
      <c r="Q535" s="58"/>
      <c r="R535" s="58"/>
      <c r="S535" s="57">
        <f t="shared" si="120"/>
        <v>977394</v>
      </c>
      <c r="T535" s="58"/>
      <c r="U535" s="59"/>
      <c r="V535" s="9">
        <f t="shared" si="121"/>
        <v>1352.08</v>
      </c>
      <c r="Y535" s="9">
        <f t="shared" si="122"/>
        <v>814495</v>
      </c>
      <c r="AD535" s="5" t="s">
        <v>1736</v>
      </c>
      <c r="AE535" s="5" t="s">
        <v>1737</v>
      </c>
      <c r="AF535" s="5" t="s">
        <v>1613</v>
      </c>
      <c r="AK535" s="32">
        <f>S535-M535</f>
        <v>-240213.02000000002</v>
      </c>
      <c r="AL535" s="32"/>
      <c r="AM535" s="32"/>
      <c r="AN535" s="34">
        <f>IFERROR(AK535/M535,0)</f>
        <v>-0.19728288031716507</v>
      </c>
      <c r="AO535" s="32"/>
      <c r="AP535" s="32"/>
    </row>
    <row r="536" spans="1:42" ht="90" x14ac:dyDescent="0.3">
      <c r="A536" s="48" t="s">
        <v>1738</v>
      </c>
      <c r="B536" s="48"/>
      <c r="C536" s="60" t="s">
        <v>1610</v>
      </c>
      <c r="D536" s="50"/>
      <c r="E536" s="50" t="s">
        <v>1735</v>
      </c>
      <c r="F536" s="61" t="s">
        <v>67</v>
      </c>
      <c r="G536" s="62">
        <v>1.2</v>
      </c>
      <c r="H536" s="50"/>
      <c r="I536" s="67">
        <v>672.48</v>
      </c>
      <c r="J536" s="63">
        <v>2021.26</v>
      </c>
      <c r="K536" s="64"/>
      <c r="L536" s="64"/>
      <c r="M536" s="63">
        <f t="shared" si="119"/>
        <v>1359256.92</v>
      </c>
      <c r="N536" s="64"/>
      <c r="O536" s="64"/>
      <c r="P536" s="63">
        <v>1622.5</v>
      </c>
      <c r="Q536" s="64"/>
      <c r="R536" s="64"/>
      <c r="S536" s="63">
        <f t="shared" si="120"/>
        <v>1091098.8</v>
      </c>
      <c r="T536" s="64"/>
      <c r="U536" s="65"/>
      <c r="V536" s="9">
        <f t="shared" si="121"/>
        <v>1352.08</v>
      </c>
      <c r="Y536" s="9">
        <f t="shared" si="122"/>
        <v>909249</v>
      </c>
      <c r="AD536" s="5" t="s">
        <v>1739</v>
      </c>
      <c r="AE536" s="5" t="s">
        <v>1737</v>
      </c>
      <c r="AF536" s="5" t="s">
        <v>1613</v>
      </c>
      <c r="AK536" s="32">
        <f>S535-M535</f>
        <v>-240213.02000000002</v>
      </c>
      <c r="AL536" s="32"/>
      <c r="AM536" s="32"/>
      <c r="AN536" s="34">
        <f>IFERROR(AK536/M535,0)</f>
        <v>-0.19728288031716507</v>
      </c>
      <c r="AO536" s="32"/>
      <c r="AP536" s="32"/>
    </row>
    <row r="537" spans="1:42" ht="36" x14ac:dyDescent="0.3">
      <c r="A537" s="42" t="s">
        <v>1740</v>
      </c>
      <c r="B537" s="42"/>
      <c r="C537" s="53" t="s">
        <v>730</v>
      </c>
      <c r="D537" s="44"/>
      <c r="E537" s="44"/>
      <c r="F537" s="54" t="s">
        <v>102</v>
      </c>
      <c r="G537" s="55">
        <v>0.15</v>
      </c>
      <c r="H537" s="44"/>
      <c r="I537" s="56">
        <v>75.3</v>
      </c>
      <c r="J537" s="57">
        <v>88.8</v>
      </c>
      <c r="K537" s="58"/>
      <c r="L537" s="58"/>
      <c r="M537" s="57">
        <f t="shared" si="119"/>
        <v>6686.64</v>
      </c>
      <c r="N537" s="58"/>
      <c r="O537" s="58"/>
      <c r="P537" s="57">
        <v>88.8</v>
      </c>
      <c r="Q537" s="58"/>
      <c r="R537" s="58"/>
      <c r="S537" s="57">
        <f t="shared" si="120"/>
        <v>6686.64</v>
      </c>
      <c r="T537" s="58"/>
      <c r="U537" s="59"/>
      <c r="V537" s="9">
        <f t="shared" si="121"/>
        <v>74</v>
      </c>
      <c r="Y537" s="9">
        <f t="shared" si="122"/>
        <v>5572.2</v>
      </c>
      <c r="AD537" s="5" t="s">
        <v>1741</v>
      </c>
      <c r="AE537" s="5" t="s">
        <v>1742</v>
      </c>
      <c r="AF537" s="5" t="s">
        <v>733</v>
      </c>
      <c r="AK537" s="32">
        <f>S537-M537</f>
        <v>0</v>
      </c>
      <c r="AL537" s="32"/>
      <c r="AM537" s="32"/>
      <c r="AN537" s="34">
        <f>IFERROR(AK537/M537,0)</f>
        <v>0</v>
      </c>
      <c r="AO537" s="32"/>
      <c r="AP537" s="32"/>
    </row>
    <row r="538" spans="1:42" ht="36" x14ac:dyDescent="0.3">
      <c r="A538" s="48" t="s">
        <v>1743</v>
      </c>
      <c r="B538" s="48"/>
      <c r="C538" s="60" t="s">
        <v>730</v>
      </c>
      <c r="D538" s="50"/>
      <c r="E538" s="50"/>
      <c r="F538" s="61" t="s">
        <v>102</v>
      </c>
      <c r="G538" s="62">
        <v>0.15</v>
      </c>
      <c r="H538" s="50"/>
      <c r="I538" s="62">
        <v>84.06</v>
      </c>
      <c r="J538" s="63">
        <v>88.8</v>
      </c>
      <c r="K538" s="64"/>
      <c r="L538" s="64"/>
      <c r="M538" s="63">
        <f t="shared" si="119"/>
        <v>7464.53</v>
      </c>
      <c r="N538" s="64"/>
      <c r="O538" s="64"/>
      <c r="P538" s="63">
        <v>88.8</v>
      </c>
      <c r="Q538" s="64"/>
      <c r="R538" s="64"/>
      <c r="S538" s="63">
        <f t="shared" si="120"/>
        <v>7464.53</v>
      </c>
      <c r="T538" s="64"/>
      <c r="U538" s="65"/>
      <c r="V538" s="9">
        <f t="shared" si="121"/>
        <v>74</v>
      </c>
      <c r="Y538" s="9">
        <f t="shared" si="122"/>
        <v>6220.44</v>
      </c>
      <c r="AD538" s="5" t="s">
        <v>1744</v>
      </c>
      <c r="AE538" s="5" t="s">
        <v>1742</v>
      </c>
      <c r="AF538" s="5" t="s">
        <v>733</v>
      </c>
      <c r="AK538" s="32">
        <f>S537-M537</f>
        <v>0</v>
      </c>
      <c r="AL538" s="32"/>
      <c r="AM538" s="32"/>
      <c r="AN538" s="34">
        <f>IFERROR(AK538/M537,0)</f>
        <v>0</v>
      </c>
      <c r="AO538" s="32"/>
      <c r="AP538" s="32"/>
    </row>
    <row r="539" spans="1:42" ht="36" x14ac:dyDescent="0.3">
      <c r="A539" s="42" t="s">
        <v>1745</v>
      </c>
      <c r="B539" s="42"/>
      <c r="C539" s="53" t="s">
        <v>1618</v>
      </c>
      <c r="D539" s="44"/>
      <c r="E539" s="44"/>
      <c r="F539" s="54" t="s">
        <v>102</v>
      </c>
      <c r="G539" s="55">
        <v>1.2</v>
      </c>
      <c r="H539" s="44"/>
      <c r="I539" s="66">
        <v>602.4</v>
      </c>
      <c r="J539" s="57">
        <v>16.12</v>
      </c>
      <c r="K539" s="58"/>
      <c r="L539" s="58"/>
      <c r="M539" s="57">
        <f t="shared" si="119"/>
        <v>9710.69</v>
      </c>
      <c r="N539" s="58"/>
      <c r="O539" s="58"/>
      <c r="P539" s="57">
        <v>16.11</v>
      </c>
      <c r="Q539" s="58"/>
      <c r="R539" s="58"/>
      <c r="S539" s="57">
        <f t="shared" si="120"/>
        <v>9704.66</v>
      </c>
      <c r="T539" s="58"/>
      <c r="U539" s="59"/>
      <c r="V539" s="9">
        <f t="shared" si="121"/>
        <v>13.43</v>
      </c>
      <c r="Y539" s="9">
        <f t="shared" si="122"/>
        <v>8087.22</v>
      </c>
      <c r="AD539" s="5" t="s">
        <v>1746</v>
      </c>
      <c r="AE539" s="5" t="s">
        <v>1747</v>
      </c>
      <c r="AF539" s="5" t="s">
        <v>1621</v>
      </c>
      <c r="AK539" s="32">
        <f>S539-M539</f>
        <v>-6.0300000000006548</v>
      </c>
      <c r="AL539" s="32"/>
      <c r="AM539" s="32"/>
      <c r="AN539" s="34">
        <f>IFERROR(AK539/M539,0)</f>
        <v>-6.2096514253885714E-4</v>
      </c>
      <c r="AO539" s="32"/>
      <c r="AP539" s="32"/>
    </row>
    <row r="540" spans="1:42" ht="36" x14ac:dyDescent="0.3">
      <c r="A540" s="48" t="s">
        <v>1748</v>
      </c>
      <c r="B540" s="48"/>
      <c r="C540" s="60" t="s">
        <v>1618</v>
      </c>
      <c r="D540" s="50"/>
      <c r="E540" s="50"/>
      <c r="F540" s="61" t="s">
        <v>102</v>
      </c>
      <c r="G540" s="62">
        <v>1.2</v>
      </c>
      <c r="H540" s="50"/>
      <c r="I540" s="67">
        <v>672.48</v>
      </c>
      <c r="J540" s="63">
        <v>16.12</v>
      </c>
      <c r="K540" s="64"/>
      <c r="L540" s="64"/>
      <c r="M540" s="63">
        <f t="shared" si="119"/>
        <v>10840.38</v>
      </c>
      <c r="N540" s="64"/>
      <c r="O540" s="64"/>
      <c r="P540" s="63">
        <v>16.11</v>
      </c>
      <c r="Q540" s="64"/>
      <c r="R540" s="64"/>
      <c r="S540" s="63">
        <f t="shared" si="120"/>
        <v>10833.65</v>
      </c>
      <c r="T540" s="64"/>
      <c r="U540" s="65"/>
      <c r="V540" s="9">
        <f t="shared" si="121"/>
        <v>13.43</v>
      </c>
      <c r="Y540" s="9">
        <f t="shared" si="122"/>
        <v>9028.0400000000009</v>
      </c>
      <c r="AD540" s="5" t="s">
        <v>1749</v>
      </c>
      <c r="AE540" s="5" t="s">
        <v>1747</v>
      </c>
      <c r="AF540" s="5" t="s">
        <v>1621</v>
      </c>
      <c r="AK540" s="32">
        <f>S539-M539</f>
        <v>-6.0300000000006548</v>
      </c>
      <c r="AL540" s="32"/>
      <c r="AM540" s="32"/>
      <c r="AN540" s="34">
        <f>IFERROR(AK540/M539,0)</f>
        <v>-6.2096514253885714E-4</v>
      </c>
      <c r="AO540" s="32"/>
      <c r="AP540" s="32"/>
    </row>
    <row r="541" spans="1:42" ht="54" x14ac:dyDescent="0.3">
      <c r="A541" s="12" t="s">
        <v>1750</v>
      </c>
      <c r="B541" s="12" t="s">
        <v>1602</v>
      </c>
      <c r="C541" s="16" t="s">
        <v>1603</v>
      </c>
      <c r="D541" s="17"/>
      <c r="E541" s="17" t="s">
        <v>1751</v>
      </c>
      <c r="F541" s="17" t="s">
        <v>67</v>
      </c>
      <c r="G541" s="18">
        <v>1</v>
      </c>
      <c r="H541" s="17"/>
      <c r="I541" s="18">
        <v>28</v>
      </c>
      <c r="J541" s="19">
        <v>2468.2399999999998</v>
      </c>
      <c r="K541" s="20">
        <v>2785</v>
      </c>
      <c r="L541" s="19">
        <f>J541+ROUND(K541, 2)</f>
        <v>5253.24</v>
      </c>
      <c r="M541" s="19">
        <v>69110.720000000001</v>
      </c>
      <c r="N541" s="19">
        <v>77980</v>
      </c>
      <c r="O541" s="19">
        <f>M541+N541</f>
        <v>147090.72</v>
      </c>
      <c r="P541" s="19">
        <v>2074.44</v>
      </c>
      <c r="Q541" s="21">
        <v>4177.5</v>
      </c>
      <c r="R541" s="19">
        <f>P541+ROUND(Q541, 2)</f>
        <v>6251.9400000000005</v>
      </c>
      <c r="S541" s="19">
        <v>58084.32</v>
      </c>
      <c r="T541" s="19">
        <v>116970</v>
      </c>
      <c r="U541" s="19">
        <f>S541+T541</f>
        <v>175054.32</v>
      </c>
      <c r="V541" s="9">
        <f>ROUND(P541 / 1.2, 2)</f>
        <v>1728.7</v>
      </c>
      <c r="W541" s="9">
        <f>ROUND(Q541 / 1.2, 2)</f>
        <v>3481.25</v>
      </c>
      <c r="X541" s="9">
        <f>ROUND(R541 / 1.2, 2)</f>
        <v>5209.95</v>
      </c>
      <c r="Y541" s="9">
        <f t="shared" si="122"/>
        <v>48403.6</v>
      </c>
      <c r="Z541" s="9">
        <f>ROUND(T541 / 1.2, 2)</f>
        <v>97475</v>
      </c>
      <c r="AA541" s="9">
        <f>Y541+Z541</f>
        <v>145878.6</v>
      </c>
      <c r="AD541" s="5">
        <v>378365859</v>
      </c>
      <c r="AE541" s="5">
        <v>27245776</v>
      </c>
      <c r="AG541" s="5" t="s">
        <v>1604</v>
      </c>
      <c r="AH541" s="5" t="s">
        <v>1605</v>
      </c>
      <c r="AI541" s="5" t="s">
        <v>593</v>
      </c>
      <c r="AK541" s="19">
        <f>S541-M541</f>
        <v>-11026.400000000001</v>
      </c>
      <c r="AL541" s="19">
        <f>T541-N541</f>
        <v>38990</v>
      </c>
      <c r="AM541" s="19">
        <f>U541-O541</f>
        <v>27963.600000000006</v>
      </c>
      <c r="AN541" s="22">
        <f>IFERROR(AK541/M541,0)</f>
        <v>-0.1595468836093735</v>
      </c>
      <c r="AO541" s="22">
        <f>IFERROR(AL541/N541,0)</f>
        <v>0.5</v>
      </c>
      <c r="AP541" s="22">
        <f>IFERROR(AM541/O541,0)</f>
        <v>0.19011124563126761</v>
      </c>
    </row>
    <row r="542" spans="1:42" ht="36" x14ac:dyDescent="0.3">
      <c r="A542" s="12" t="s">
        <v>1752</v>
      </c>
      <c r="B542" s="12"/>
      <c r="C542" s="27" t="s">
        <v>1618</v>
      </c>
      <c r="D542" s="17"/>
      <c r="E542" s="17"/>
      <c r="F542" s="28" t="s">
        <v>102</v>
      </c>
      <c r="G542" s="29">
        <v>1.2</v>
      </c>
      <c r="H542" s="17"/>
      <c r="I542" s="30">
        <v>33.6</v>
      </c>
      <c r="J542" s="31">
        <v>16.12</v>
      </c>
      <c r="M542" s="32">
        <f>ROUND(ROUND(J542, 2)*I542, 2)</f>
        <v>541.63</v>
      </c>
      <c r="P542" s="33">
        <v>16.11</v>
      </c>
      <c r="S542" s="32">
        <f>ROUND(ROUND(P542, 2)*I542, 2)</f>
        <v>541.29999999999995</v>
      </c>
      <c r="V542" s="9">
        <f>ROUND(ROUND(P542, 2)/1.2, 2)</f>
        <v>13.43</v>
      </c>
      <c r="Y542" s="9">
        <f t="shared" si="122"/>
        <v>451.08</v>
      </c>
      <c r="AD542" s="5" t="s">
        <v>1753</v>
      </c>
      <c r="AE542" s="5" t="s">
        <v>1754</v>
      </c>
      <c r="AF542" s="5" t="s">
        <v>1621</v>
      </c>
      <c r="AK542" s="32">
        <f t="shared" ref="AK542:AK559" si="123">S542-M542</f>
        <v>-0.33000000000004093</v>
      </c>
      <c r="AL542" s="32"/>
      <c r="AM542" s="32"/>
      <c r="AN542" s="34">
        <f t="shared" ref="AN542:AN559" si="124">IFERROR(AK542/M542,0)</f>
        <v>-6.0927201225936692E-4</v>
      </c>
      <c r="AO542" s="32"/>
      <c r="AP542" s="32"/>
    </row>
    <row r="543" spans="1:42" ht="36" x14ac:dyDescent="0.3">
      <c r="A543" s="12" t="s">
        <v>1755</v>
      </c>
      <c r="B543" s="12"/>
      <c r="C543" s="40" t="s">
        <v>730</v>
      </c>
      <c r="D543" s="17"/>
      <c r="E543" s="17"/>
      <c r="F543" s="28" t="s">
        <v>102</v>
      </c>
      <c r="G543" s="29">
        <v>0.15</v>
      </c>
      <c r="H543" s="17"/>
      <c r="I543" s="29">
        <v>4.2</v>
      </c>
      <c r="J543" s="31">
        <v>88.8</v>
      </c>
      <c r="M543" s="32">
        <f>ROUND(ROUND(J543, 2)*I543, 2)</f>
        <v>372.96</v>
      </c>
      <c r="P543" s="33">
        <v>88.8</v>
      </c>
      <c r="S543" s="32">
        <f>ROUND(ROUND(P543, 2)*I543, 2)</f>
        <v>372.96</v>
      </c>
      <c r="V543" s="9">
        <f>ROUND(ROUND(P543, 2)/1.2, 2)</f>
        <v>74</v>
      </c>
      <c r="Y543" s="9">
        <f t="shared" si="122"/>
        <v>310.8</v>
      </c>
      <c r="AD543" s="5" t="s">
        <v>1756</v>
      </c>
      <c r="AE543" s="5" t="s">
        <v>1757</v>
      </c>
      <c r="AF543" s="5" t="s">
        <v>733</v>
      </c>
      <c r="AK543" s="32">
        <f t="shared" si="123"/>
        <v>0</v>
      </c>
      <c r="AL543" s="32"/>
      <c r="AM543" s="32"/>
      <c r="AN543" s="34">
        <f t="shared" si="124"/>
        <v>0</v>
      </c>
      <c r="AO543" s="32"/>
      <c r="AP543" s="32"/>
    </row>
    <row r="544" spans="1:42" ht="72" x14ac:dyDescent="0.3">
      <c r="A544" s="12" t="s">
        <v>1758</v>
      </c>
      <c r="B544" s="12"/>
      <c r="C544" s="40" t="s">
        <v>1610</v>
      </c>
      <c r="D544" s="17"/>
      <c r="E544" s="17" t="s">
        <v>1759</v>
      </c>
      <c r="F544" s="28" t="s">
        <v>67</v>
      </c>
      <c r="G544" s="29">
        <v>1.2</v>
      </c>
      <c r="H544" s="17"/>
      <c r="I544" s="30">
        <v>33.6</v>
      </c>
      <c r="J544" s="31">
        <v>2021.26</v>
      </c>
      <c r="M544" s="32">
        <f>ROUND(ROUND(J544, 2)*I544, 2)</f>
        <v>67914.34</v>
      </c>
      <c r="P544" s="33">
        <v>1693.1</v>
      </c>
      <c r="S544" s="32">
        <f>ROUND(ROUND(P544, 2)*I544, 2)</f>
        <v>56888.160000000003</v>
      </c>
      <c r="V544" s="9">
        <f>ROUND(ROUND(P544, 2)/1.2, 2)</f>
        <v>1410.92</v>
      </c>
      <c r="Y544" s="9">
        <f t="shared" si="122"/>
        <v>47406.8</v>
      </c>
      <c r="AD544" s="5" t="s">
        <v>1760</v>
      </c>
      <c r="AE544" s="5" t="s">
        <v>1761</v>
      </c>
      <c r="AF544" s="5" t="s">
        <v>1613</v>
      </c>
      <c r="AK544" s="32">
        <f t="shared" si="123"/>
        <v>-11026.179999999993</v>
      </c>
      <c r="AL544" s="32"/>
      <c r="AM544" s="32"/>
      <c r="AN544" s="34">
        <f t="shared" si="124"/>
        <v>-0.16235422445392231</v>
      </c>
      <c r="AO544" s="32"/>
      <c r="AP544" s="32"/>
    </row>
    <row r="545" spans="1:42" ht="18" x14ac:dyDescent="0.3">
      <c r="A545" s="12" t="s">
        <v>1762</v>
      </c>
      <c r="B545" s="12"/>
      <c r="C545" s="40" t="s">
        <v>1544</v>
      </c>
      <c r="D545" s="17"/>
      <c r="E545" s="17"/>
      <c r="F545" s="28" t="s">
        <v>102</v>
      </c>
      <c r="G545" s="29">
        <v>0.25</v>
      </c>
      <c r="H545" s="17"/>
      <c r="I545" s="30">
        <v>7</v>
      </c>
      <c r="J545" s="31">
        <v>40.270000000000003</v>
      </c>
      <c r="M545" s="32">
        <f>ROUND(ROUND(J545, 2)*I545, 2)</f>
        <v>281.89</v>
      </c>
      <c r="P545" s="33">
        <v>40.270000000000003</v>
      </c>
      <c r="S545" s="32">
        <f>ROUND(ROUND(P545, 2)*I545, 2)</f>
        <v>281.89</v>
      </c>
      <c r="V545" s="9">
        <f>ROUND(ROUND(P545, 2)/1.2, 2)</f>
        <v>33.56</v>
      </c>
      <c r="Y545" s="9">
        <f t="shared" si="122"/>
        <v>234.91</v>
      </c>
      <c r="AD545" s="5" t="s">
        <v>1763</v>
      </c>
      <c r="AE545" s="5" t="s">
        <v>1764</v>
      </c>
      <c r="AF545" s="5" t="s">
        <v>1547</v>
      </c>
      <c r="AK545" s="32">
        <f t="shared" si="123"/>
        <v>0</v>
      </c>
      <c r="AL545" s="32"/>
      <c r="AM545" s="32"/>
      <c r="AN545" s="34">
        <f t="shared" si="124"/>
        <v>0</v>
      </c>
      <c r="AO545" s="32"/>
      <c r="AP545" s="32"/>
    </row>
    <row r="546" spans="1:42" ht="54" x14ac:dyDescent="0.3">
      <c r="A546" s="12" t="s">
        <v>1765</v>
      </c>
      <c r="B546" s="12" t="s">
        <v>1602</v>
      </c>
      <c r="C546" s="16" t="s">
        <v>1603</v>
      </c>
      <c r="D546" s="17"/>
      <c r="E546" s="17" t="s">
        <v>1766</v>
      </c>
      <c r="F546" s="17" t="s">
        <v>67</v>
      </c>
      <c r="G546" s="18">
        <v>1</v>
      </c>
      <c r="H546" s="17"/>
      <c r="I546" s="18">
        <v>207.1</v>
      </c>
      <c r="J546" s="19">
        <v>2468.2399999999998</v>
      </c>
      <c r="K546" s="20">
        <v>2785</v>
      </c>
      <c r="L546" s="19">
        <f>J546+ROUND(K546, 2)</f>
        <v>5253.24</v>
      </c>
      <c r="M546" s="19">
        <v>511172.5</v>
      </c>
      <c r="N546" s="19">
        <v>576773.5</v>
      </c>
      <c r="O546" s="19">
        <f>M546+N546</f>
        <v>1087946</v>
      </c>
      <c r="P546" s="19">
        <v>1999.8</v>
      </c>
      <c r="Q546" s="21">
        <v>4177.5</v>
      </c>
      <c r="R546" s="19">
        <f>P546+ROUND(Q546, 2)</f>
        <v>6177.3</v>
      </c>
      <c r="S546" s="19">
        <v>414158.58</v>
      </c>
      <c r="T546" s="19">
        <v>865160.25</v>
      </c>
      <c r="U546" s="19">
        <f>S546+T546</f>
        <v>1279318.83</v>
      </c>
      <c r="V546" s="9">
        <f>ROUND(P546 / 1.2, 2)</f>
        <v>1666.5</v>
      </c>
      <c r="W546" s="9">
        <f>ROUND(Q546 / 1.2, 2)</f>
        <v>3481.25</v>
      </c>
      <c r="X546" s="9">
        <f>ROUND(R546 / 1.2, 2)</f>
        <v>5147.75</v>
      </c>
      <c r="Y546" s="9">
        <f t="shared" si="122"/>
        <v>345132.15</v>
      </c>
      <c r="Z546" s="9">
        <f>ROUND(T546 / 1.2, 2)</f>
        <v>720966.88</v>
      </c>
      <c r="AA546" s="9">
        <f>Y546+Z546</f>
        <v>1066099.03</v>
      </c>
      <c r="AD546" s="5">
        <v>378365860</v>
      </c>
      <c r="AE546" s="5">
        <v>27245773</v>
      </c>
      <c r="AG546" s="5" t="s">
        <v>1604</v>
      </c>
      <c r="AH546" s="5" t="s">
        <v>1605</v>
      </c>
      <c r="AI546" s="5" t="s">
        <v>593</v>
      </c>
      <c r="AK546" s="19">
        <f t="shared" si="123"/>
        <v>-97013.919999999984</v>
      </c>
      <c r="AL546" s="19">
        <f>T546-N546</f>
        <v>288386.75</v>
      </c>
      <c r="AM546" s="19">
        <f>U546-O546</f>
        <v>191372.83000000007</v>
      </c>
      <c r="AN546" s="22">
        <f t="shared" si="124"/>
        <v>-0.18978704840342542</v>
      </c>
      <c r="AO546" s="22">
        <f>IFERROR(AL546/N546,0)</f>
        <v>0.5</v>
      </c>
      <c r="AP546" s="22">
        <f>IFERROR(AM546/O546,0)</f>
        <v>0.17590287569419813</v>
      </c>
    </row>
    <row r="547" spans="1:42" ht="18" x14ac:dyDescent="0.3">
      <c r="A547" s="12" t="s">
        <v>1767</v>
      </c>
      <c r="B547" s="12"/>
      <c r="C547" s="40" t="s">
        <v>1544</v>
      </c>
      <c r="D547" s="17"/>
      <c r="E547" s="17"/>
      <c r="F547" s="28" t="s">
        <v>102</v>
      </c>
      <c r="G547" s="29">
        <v>0.25</v>
      </c>
      <c r="H547" s="17"/>
      <c r="I547" s="30">
        <v>51.774999999999999</v>
      </c>
      <c r="J547" s="31">
        <v>40.270000000000003</v>
      </c>
      <c r="M547" s="32">
        <f>ROUND(ROUND(J547, 2)*I547, 2)</f>
        <v>2084.98</v>
      </c>
      <c r="P547" s="33">
        <v>40.270000000000003</v>
      </c>
      <c r="S547" s="32">
        <f>ROUND(ROUND(P547, 2)*I547, 2)</f>
        <v>2084.98</v>
      </c>
      <c r="V547" s="9">
        <f>ROUND(ROUND(P547, 2)/1.2, 2)</f>
        <v>33.56</v>
      </c>
      <c r="Y547" s="9">
        <f t="shared" si="122"/>
        <v>1737.48</v>
      </c>
      <c r="AD547" s="5" t="s">
        <v>1768</v>
      </c>
      <c r="AE547" s="5" t="s">
        <v>1769</v>
      </c>
      <c r="AF547" s="5" t="s">
        <v>1547</v>
      </c>
      <c r="AK547" s="32">
        <f t="shared" si="123"/>
        <v>0</v>
      </c>
      <c r="AL547" s="32"/>
      <c r="AM547" s="32"/>
      <c r="AN547" s="34">
        <f t="shared" si="124"/>
        <v>0</v>
      </c>
      <c r="AO547" s="32"/>
      <c r="AP547" s="32"/>
    </row>
    <row r="548" spans="1:42" ht="72" x14ac:dyDescent="0.3">
      <c r="A548" s="12" t="s">
        <v>1770</v>
      </c>
      <c r="B548" s="12"/>
      <c r="C548" s="40" t="s">
        <v>1610</v>
      </c>
      <c r="D548" s="17"/>
      <c r="E548" s="17" t="s">
        <v>1771</v>
      </c>
      <c r="F548" s="28" t="s">
        <v>67</v>
      </c>
      <c r="G548" s="29">
        <v>1.2</v>
      </c>
      <c r="H548" s="17"/>
      <c r="I548" s="30">
        <v>248.52</v>
      </c>
      <c r="J548" s="31">
        <v>2021.26</v>
      </c>
      <c r="M548" s="32">
        <f>ROUND(ROUND(J548, 2)*I548, 2)</f>
        <v>502323.54</v>
      </c>
      <c r="P548" s="33">
        <v>1630.9</v>
      </c>
      <c r="S548" s="32">
        <f>ROUND(ROUND(P548, 2)*I548, 2)</f>
        <v>405311.27</v>
      </c>
      <c r="V548" s="9">
        <f>ROUND(ROUND(P548, 2)/1.2, 2)</f>
        <v>1359.08</v>
      </c>
      <c r="Y548" s="9">
        <f t="shared" si="122"/>
        <v>337759.39</v>
      </c>
      <c r="AD548" s="5" t="s">
        <v>1772</v>
      </c>
      <c r="AE548" s="5" t="s">
        <v>1773</v>
      </c>
      <c r="AF548" s="5" t="s">
        <v>1613</v>
      </c>
      <c r="AK548" s="32">
        <f t="shared" si="123"/>
        <v>-97012.26999999996</v>
      </c>
      <c r="AL548" s="32"/>
      <c r="AM548" s="32"/>
      <c r="AN548" s="34">
        <f t="shared" si="124"/>
        <v>-0.1931270630876665</v>
      </c>
      <c r="AO548" s="32"/>
      <c r="AP548" s="32"/>
    </row>
    <row r="549" spans="1:42" ht="36" x14ac:dyDescent="0.3">
      <c r="A549" s="12" t="s">
        <v>1774</v>
      </c>
      <c r="B549" s="12"/>
      <c r="C549" s="40" t="s">
        <v>730</v>
      </c>
      <c r="D549" s="17"/>
      <c r="E549" s="17"/>
      <c r="F549" s="28" t="s">
        <v>102</v>
      </c>
      <c r="G549" s="29">
        <v>0.15</v>
      </c>
      <c r="H549" s="17"/>
      <c r="I549" s="29">
        <v>31.065000000000001</v>
      </c>
      <c r="J549" s="31">
        <v>88.8</v>
      </c>
      <c r="M549" s="32">
        <f>ROUND(ROUND(J549, 2)*I549, 2)</f>
        <v>2758.57</v>
      </c>
      <c r="P549" s="33">
        <v>88.8</v>
      </c>
      <c r="S549" s="32">
        <f>ROUND(ROUND(P549, 2)*I549, 2)</f>
        <v>2758.57</v>
      </c>
      <c r="V549" s="9">
        <f>ROUND(ROUND(P549, 2)/1.2, 2)</f>
        <v>74</v>
      </c>
      <c r="Y549" s="9">
        <f t="shared" si="122"/>
        <v>2298.81</v>
      </c>
      <c r="AD549" s="5" t="s">
        <v>1775</v>
      </c>
      <c r="AE549" s="5" t="s">
        <v>1776</v>
      </c>
      <c r="AF549" s="5" t="s">
        <v>733</v>
      </c>
      <c r="AK549" s="32">
        <f t="shared" si="123"/>
        <v>0</v>
      </c>
      <c r="AL549" s="32"/>
      <c r="AM549" s="32"/>
      <c r="AN549" s="34">
        <f t="shared" si="124"/>
        <v>0</v>
      </c>
      <c r="AO549" s="32"/>
      <c r="AP549" s="32"/>
    </row>
    <row r="550" spans="1:42" ht="36" x14ac:dyDescent="0.3">
      <c r="A550" s="12" t="s">
        <v>1777</v>
      </c>
      <c r="B550" s="12"/>
      <c r="C550" s="27" t="s">
        <v>1618</v>
      </c>
      <c r="D550" s="17"/>
      <c r="E550" s="17"/>
      <c r="F550" s="28" t="s">
        <v>102</v>
      </c>
      <c r="G550" s="29">
        <v>1.2</v>
      </c>
      <c r="H550" s="17"/>
      <c r="I550" s="30">
        <v>248.52</v>
      </c>
      <c r="J550" s="31">
        <v>16.12</v>
      </c>
      <c r="M550" s="32">
        <f>ROUND(ROUND(J550, 2)*I550, 2)</f>
        <v>4006.14</v>
      </c>
      <c r="P550" s="33">
        <v>16.11</v>
      </c>
      <c r="S550" s="32">
        <f>ROUND(ROUND(P550, 2)*I550, 2)</f>
        <v>4003.66</v>
      </c>
      <c r="V550" s="9">
        <f>ROUND(ROUND(P550, 2)/1.2, 2)</f>
        <v>13.43</v>
      </c>
      <c r="Y550" s="9">
        <f t="shared" si="122"/>
        <v>3336.38</v>
      </c>
      <c r="AD550" s="5" t="s">
        <v>1778</v>
      </c>
      <c r="AE550" s="5" t="s">
        <v>1779</v>
      </c>
      <c r="AF550" s="5" t="s">
        <v>1621</v>
      </c>
      <c r="AK550" s="32">
        <f t="shared" si="123"/>
        <v>-2.4800000000000182</v>
      </c>
      <c r="AL550" s="32"/>
      <c r="AM550" s="32"/>
      <c r="AN550" s="34">
        <f t="shared" si="124"/>
        <v>-6.1904975862052208E-4</v>
      </c>
      <c r="AO550" s="32"/>
      <c r="AP550" s="32"/>
    </row>
    <row r="551" spans="1:42" ht="54" x14ac:dyDescent="0.3">
      <c r="A551" s="12" t="s">
        <v>1780</v>
      </c>
      <c r="B551" s="12" t="s">
        <v>1602</v>
      </c>
      <c r="C551" s="16" t="s">
        <v>1603</v>
      </c>
      <c r="D551" s="17"/>
      <c r="E551" s="17" t="s">
        <v>1781</v>
      </c>
      <c r="F551" s="17" t="s">
        <v>67</v>
      </c>
      <c r="G551" s="18">
        <v>1</v>
      </c>
      <c r="H551" s="17"/>
      <c r="I551" s="18">
        <v>207.5</v>
      </c>
      <c r="J551" s="19">
        <v>2468.2399999999998</v>
      </c>
      <c r="K551" s="20">
        <v>2785</v>
      </c>
      <c r="L551" s="19">
        <f>J551+ROUND(K551, 2)</f>
        <v>5253.24</v>
      </c>
      <c r="M551" s="19">
        <v>512159.8</v>
      </c>
      <c r="N551" s="19">
        <v>577887.5</v>
      </c>
      <c r="O551" s="19">
        <f>M551+N551</f>
        <v>1090047.3</v>
      </c>
      <c r="P551" s="19">
        <v>1999.8</v>
      </c>
      <c r="Q551" s="21">
        <v>4177.5</v>
      </c>
      <c r="R551" s="19">
        <f>P551+ROUND(Q551, 2)</f>
        <v>6177.3</v>
      </c>
      <c r="S551" s="19">
        <v>414958.5</v>
      </c>
      <c r="T551" s="19">
        <v>866831.25</v>
      </c>
      <c r="U551" s="19">
        <f>S551+T551</f>
        <v>1281789.75</v>
      </c>
      <c r="V551" s="9">
        <f>ROUND(P551 / 1.2, 2)</f>
        <v>1666.5</v>
      </c>
      <c r="W551" s="9">
        <f>ROUND(Q551 / 1.2, 2)</f>
        <v>3481.25</v>
      </c>
      <c r="X551" s="9">
        <f>ROUND(R551 / 1.2, 2)</f>
        <v>5147.75</v>
      </c>
      <c r="Y551" s="9">
        <f t="shared" si="122"/>
        <v>345798.75</v>
      </c>
      <c r="Z551" s="9">
        <f>ROUND(T551 / 1.2, 2)</f>
        <v>722359.38</v>
      </c>
      <c r="AA551" s="9">
        <f>Y551+Z551</f>
        <v>1068158.1299999999</v>
      </c>
      <c r="AD551" s="5">
        <v>378365861</v>
      </c>
      <c r="AE551" s="5">
        <v>27245770</v>
      </c>
      <c r="AG551" s="5" t="s">
        <v>1604</v>
      </c>
      <c r="AH551" s="5" t="s">
        <v>1605</v>
      </c>
      <c r="AI551" s="5" t="s">
        <v>593</v>
      </c>
      <c r="AK551" s="19">
        <f t="shared" si="123"/>
        <v>-97201.299999999988</v>
      </c>
      <c r="AL551" s="19">
        <f>T551-N551</f>
        <v>288943.75</v>
      </c>
      <c r="AM551" s="19">
        <f>U551-O551</f>
        <v>191742.44999999995</v>
      </c>
      <c r="AN551" s="22">
        <f t="shared" si="124"/>
        <v>-0.18978705474346091</v>
      </c>
      <c r="AO551" s="22">
        <f>IFERROR(AL551/N551,0)</f>
        <v>0.5</v>
      </c>
      <c r="AP551" s="22">
        <f>IFERROR(AM551/O551,0)</f>
        <v>0.17590287137081109</v>
      </c>
    </row>
    <row r="552" spans="1:42" ht="36" x14ac:dyDescent="0.3">
      <c r="A552" s="12" t="s">
        <v>1782</v>
      </c>
      <c r="B552" s="12"/>
      <c r="C552" s="27" t="s">
        <v>1618</v>
      </c>
      <c r="D552" s="17"/>
      <c r="E552" s="17"/>
      <c r="F552" s="28" t="s">
        <v>102</v>
      </c>
      <c r="G552" s="29">
        <v>1.2</v>
      </c>
      <c r="H552" s="17"/>
      <c r="I552" s="30">
        <v>249</v>
      </c>
      <c r="J552" s="31">
        <v>16.12</v>
      </c>
      <c r="M552" s="32">
        <f>ROUND(ROUND(J552, 2)*I552, 2)</f>
        <v>4013.88</v>
      </c>
      <c r="P552" s="33">
        <v>16.11</v>
      </c>
      <c r="S552" s="32">
        <f>ROUND(ROUND(P552, 2)*I552, 2)</f>
        <v>4011.39</v>
      </c>
      <c r="V552" s="9">
        <f>ROUND(ROUND(P552, 2)/1.2, 2)</f>
        <v>13.43</v>
      </c>
      <c r="Y552" s="9">
        <f t="shared" si="122"/>
        <v>3342.83</v>
      </c>
      <c r="AD552" s="5" t="s">
        <v>1783</v>
      </c>
      <c r="AE552" s="5" t="s">
        <v>1784</v>
      </c>
      <c r="AF552" s="5" t="s">
        <v>1621</v>
      </c>
      <c r="AK552" s="32">
        <f t="shared" si="123"/>
        <v>-2.4900000000002365</v>
      </c>
      <c r="AL552" s="32"/>
      <c r="AM552" s="32"/>
      <c r="AN552" s="34">
        <f t="shared" si="124"/>
        <v>-6.203473945410018E-4</v>
      </c>
      <c r="AO552" s="32"/>
      <c r="AP552" s="32"/>
    </row>
    <row r="553" spans="1:42" ht="36" x14ac:dyDescent="0.3">
      <c r="A553" s="12" t="s">
        <v>1785</v>
      </c>
      <c r="B553" s="12"/>
      <c r="C553" s="40" t="s">
        <v>730</v>
      </c>
      <c r="D553" s="17"/>
      <c r="E553" s="17"/>
      <c r="F553" s="28" t="s">
        <v>102</v>
      </c>
      <c r="G553" s="29">
        <v>0.15</v>
      </c>
      <c r="H553" s="17"/>
      <c r="I553" s="29">
        <v>31.125</v>
      </c>
      <c r="J553" s="31">
        <v>88.8</v>
      </c>
      <c r="M553" s="32">
        <f>ROUND(ROUND(J553, 2)*I553, 2)</f>
        <v>2763.9</v>
      </c>
      <c r="P553" s="33">
        <v>88.8</v>
      </c>
      <c r="S553" s="32">
        <f>ROUND(ROUND(P553, 2)*I553, 2)</f>
        <v>2763.9</v>
      </c>
      <c r="V553" s="9">
        <f>ROUND(ROUND(P553, 2)/1.2, 2)</f>
        <v>74</v>
      </c>
      <c r="Y553" s="9">
        <f t="shared" si="122"/>
        <v>2303.25</v>
      </c>
      <c r="AD553" s="5" t="s">
        <v>1786</v>
      </c>
      <c r="AE553" s="5" t="s">
        <v>1787</v>
      </c>
      <c r="AF553" s="5" t="s">
        <v>733</v>
      </c>
      <c r="AK553" s="32">
        <f t="shared" si="123"/>
        <v>0</v>
      </c>
      <c r="AL553" s="32"/>
      <c r="AM553" s="32"/>
      <c r="AN553" s="34">
        <f t="shared" si="124"/>
        <v>0</v>
      </c>
      <c r="AO553" s="32"/>
      <c r="AP553" s="32"/>
    </row>
    <row r="554" spans="1:42" ht="90" x14ac:dyDescent="0.3">
      <c r="A554" s="12" t="s">
        <v>1788</v>
      </c>
      <c r="B554" s="12"/>
      <c r="C554" s="40" t="s">
        <v>1610</v>
      </c>
      <c r="D554" s="17"/>
      <c r="E554" s="17" t="s">
        <v>1789</v>
      </c>
      <c r="F554" s="28" t="s">
        <v>67</v>
      </c>
      <c r="G554" s="29">
        <v>1.2</v>
      </c>
      <c r="H554" s="17"/>
      <c r="I554" s="30">
        <v>249</v>
      </c>
      <c r="J554" s="31">
        <v>2021.26</v>
      </c>
      <c r="M554" s="32">
        <f>ROUND(ROUND(J554, 2)*I554, 2)</f>
        <v>503293.74</v>
      </c>
      <c r="P554" s="33">
        <v>1630.9</v>
      </c>
      <c r="S554" s="32">
        <f>ROUND(ROUND(P554, 2)*I554, 2)</f>
        <v>406094.1</v>
      </c>
      <c r="V554" s="9">
        <f>ROUND(ROUND(P554, 2)/1.2, 2)</f>
        <v>1359.08</v>
      </c>
      <c r="Y554" s="9">
        <f t="shared" si="122"/>
        <v>338411.75</v>
      </c>
      <c r="AD554" s="5" t="s">
        <v>1790</v>
      </c>
      <c r="AE554" s="5" t="s">
        <v>1791</v>
      </c>
      <c r="AF554" s="5" t="s">
        <v>1613</v>
      </c>
      <c r="AK554" s="32">
        <f t="shared" si="123"/>
        <v>-97199.640000000014</v>
      </c>
      <c r="AL554" s="32"/>
      <c r="AM554" s="32"/>
      <c r="AN554" s="34">
        <f t="shared" si="124"/>
        <v>-0.19312705935901373</v>
      </c>
      <c r="AO554" s="32"/>
      <c r="AP554" s="32"/>
    </row>
    <row r="555" spans="1:42" ht="18" x14ac:dyDescent="0.3">
      <c r="A555" s="12" t="s">
        <v>1792</v>
      </c>
      <c r="B555" s="12"/>
      <c r="C555" s="40" t="s">
        <v>1544</v>
      </c>
      <c r="D555" s="17"/>
      <c r="E555" s="17"/>
      <c r="F555" s="28" t="s">
        <v>102</v>
      </c>
      <c r="G555" s="29">
        <v>0.25</v>
      </c>
      <c r="H555" s="17"/>
      <c r="I555" s="30">
        <v>51.875</v>
      </c>
      <c r="J555" s="31">
        <v>40.270000000000003</v>
      </c>
      <c r="M555" s="32">
        <f>ROUND(ROUND(J555, 2)*I555, 2)</f>
        <v>2089.0100000000002</v>
      </c>
      <c r="P555" s="33">
        <v>40.270000000000003</v>
      </c>
      <c r="S555" s="32">
        <f>ROUND(ROUND(P555, 2)*I555, 2)</f>
        <v>2089.0100000000002</v>
      </c>
      <c r="V555" s="9">
        <f>ROUND(ROUND(P555, 2)/1.2, 2)</f>
        <v>33.56</v>
      </c>
      <c r="Y555" s="9">
        <f t="shared" si="122"/>
        <v>1740.84</v>
      </c>
      <c r="AD555" s="5" t="s">
        <v>1793</v>
      </c>
      <c r="AE555" s="5" t="s">
        <v>1794</v>
      </c>
      <c r="AF555" s="5" t="s">
        <v>1547</v>
      </c>
      <c r="AK555" s="32">
        <f t="shared" si="123"/>
        <v>0</v>
      </c>
      <c r="AL555" s="32"/>
      <c r="AM555" s="32"/>
      <c r="AN555" s="34">
        <f t="shared" si="124"/>
        <v>0</v>
      </c>
      <c r="AO555" s="32"/>
      <c r="AP555" s="32"/>
    </row>
    <row r="556" spans="1:42" ht="16.95" customHeight="1" x14ac:dyDescent="0.3">
      <c r="A556" s="12" t="s">
        <v>1795</v>
      </c>
      <c r="B556" s="12" t="s">
        <v>1796</v>
      </c>
      <c r="C556" s="456" t="s">
        <v>1797</v>
      </c>
      <c r="D556" s="457"/>
      <c r="E556" s="457"/>
      <c r="F556" s="457"/>
      <c r="G556" s="457"/>
      <c r="H556" s="457"/>
      <c r="I556" s="458"/>
      <c r="M556" s="6">
        <f>SUM(M557,M559,M563)</f>
        <v>358227.83</v>
      </c>
      <c r="N556" s="6">
        <f>SUM(N557,N559,N563)</f>
        <v>31007.61</v>
      </c>
      <c r="O556" s="6">
        <f>SUM(O557,O559,O563)</f>
        <v>389235.44</v>
      </c>
      <c r="S556" s="6">
        <f>SUM(S557,S559,S563)</f>
        <v>358227.83</v>
      </c>
      <c r="T556" s="6">
        <f>SUM(T557,T559,T563)</f>
        <v>46510.86</v>
      </c>
      <c r="U556" s="6">
        <f>SUM(U557,U559,U563)</f>
        <v>404738.69</v>
      </c>
      <c r="Y556" s="9">
        <f>SUM(Y557,Y559,Y563)</f>
        <v>298523.19</v>
      </c>
      <c r="Z556" s="9">
        <f>SUM(Z557,Z559,Z563)</f>
        <v>38759.050000000003</v>
      </c>
      <c r="AA556" s="9">
        <f>SUM(AA557,AA559,AA563)</f>
        <v>337282.24</v>
      </c>
      <c r="AD556" s="5">
        <v>378365717</v>
      </c>
      <c r="AE556" s="5">
        <v>27245717</v>
      </c>
      <c r="AK556" s="6">
        <f t="shared" si="123"/>
        <v>0</v>
      </c>
      <c r="AL556" s="6">
        <f>T556-N556</f>
        <v>15503.25</v>
      </c>
      <c r="AM556" s="6">
        <f>U556-O556</f>
        <v>15503.25</v>
      </c>
      <c r="AN556" s="10">
        <f t="shared" si="124"/>
        <v>0</v>
      </c>
      <c r="AO556" s="10">
        <f>IFERROR(AL556/N556,0)</f>
        <v>0.49998210116806807</v>
      </c>
      <c r="AP556" s="10">
        <f>IFERROR(AM556/O556,0)</f>
        <v>3.9830006229648565E-2</v>
      </c>
    </row>
    <row r="557" spans="1:42" ht="18" x14ac:dyDescent="0.3">
      <c r="A557" s="12" t="s">
        <v>1798</v>
      </c>
      <c r="B557" s="12" t="s">
        <v>1799</v>
      </c>
      <c r="C557" s="16" t="s">
        <v>1800</v>
      </c>
      <c r="D557" s="17"/>
      <c r="E557" s="17"/>
      <c r="F557" s="17" t="s">
        <v>67</v>
      </c>
      <c r="G557" s="18">
        <v>1</v>
      </c>
      <c r="H557" s="17"/>
      <c r="I557" s="18">
        <v>0</v>
      </c>
      <c r="J557" s="19">
        <v>0</v>
      </c>
      <c r="K557" s="20">
        <v>836</v>
      </c>
      <c r="L557" s="19">
        <f>J557+ROUND(K557, 2)</f>
        <v>836</v>
      </c>
      <c r="M557" s="19">
        <v>0</v>
      </c>
      <c r="N557" s="19">
        <v>0</v>
      </c>
      <c r="O557" s="19">
        <f>M557+N557</f>
        <v>0</v>
      </c>
      <c r="P557" s="19">
        <v>9500</v>
      </c>
      <c r="Q557" s="21">
        <v>836</v>
      </c>
      <c r="R557" s="19">
        <f>P557+ROUND(Q557, 2)</f>
        <v>10336</v>
      </c>
      <c r="S557" s="19">
        <v>0</v>
      </c>
      <c r="T557" s="19">
        <v>0</v>
      </c>
      <c r="U557" s="19">
        <f>S557+T557</f>
        <v>0</v>
      </c>
      <c r="V557" s="9">
        <f>ROUND(P557 / 1.2, 2)</f>
        <v>7916.67</v>
      </c>
      <c r="W557" s="9">
        <f>ROUND(Q557 / 1.2, 2)</f>
        <v>696.67</v>
      </c>
      <c r="X557" s="9">
        <f>ROUND(R557 / 1.2, 2)</f>
        <v>8613.33</v>
      </c>
      <c r="Y557" s="9">
        <f>ROUND(S557 / 1.2, 2)</f>
        <v>0</v>
      </c>
      <c r="Z557" s="9">
        <f>ROUND(T557 / 1.2, 2)</f>
        <v>0</v>
      </c>
      <c r="AA557" s="9">
        <f>Y557+Z557</f>
        <v>0</v>
      </c>
      <c r="AD557" s="5">
        <v>378365719</v>
      </c>
      <c r="AE557" s="5">
        <v>27245597</v>
      </c>
      <c r="AG557" s="5" t="s">
        <v>1801</v>
      </c>
      <c r="AH557" s="5" t="s">
        <v>1802</v>
      </c>
      <c r="AI557" s="5" t="s">
        <v>593</v>
      </c>
      <c r="AK557" s="19">
        <f t="shared" si="123"/>
        <v>0</v>
      </c>
      <c r="AL557" s="19">
        <f>T557-N557</f>
        <v>0</v>
      </c>
      <c r="AM557" s="19">
        <f>U557-O557</f>
        <v>0</v>
      </c>
      <c r="AN557" s="22">
        <f t="shared" si="124"/>
        <v>0</v>
      </c>
      <c r="AO557" s="22">
        <f>IFERROR(AL557/N557,0)</f>
        <v>0</v>
      </c>
      <c r="AP557" s="22">
        <f>IFERROR(AM557/O557,0)</f>
        <v>0</v>
      </c>
    </row>
    <row r="558" spans="1:42" ht="18" x14ac:dyDescent="0.3">
      <c r="A558" s="12" t="s">
        <v>1803</v>
      </c>
      <c r="B558" s="12"/>
      <c r="C558" s="40" t="s">
        <v>1804</v>
      </c>
      <c r="D558" s="17"/>
      <c r="E558" s="17"/>
      <c r="F558" s="28" t="s">
        <v>67</v>
      </c>
      <c r="G558" s="29">
        <v>1</v>
      </c>
      <c r="H558" s="17"/>
      <c r="I558" s="29">
        <v>0</v>
      </c>
      <c r="J558" s="31">
        <v>9500</v>
      </c>
      <c r="M558" s="32">
        <f>ROUND(ROUND(J558, 2)*I558, 2)</f>
        <v>0</v>
      </c>
      <c r="P558" s="33">
        <v>9500</v>
      </c>
      <c r="S558" s="32">
        <f>ROUND(ROUND(P558, 2)*I558, 2)</f>
        <v>0</v>
      </c>
      <c r="V558" s="9">
        <f>ROUND(ROUND(P558, 2)/1.2, 2)</f>
        <v>7916.67</v>
      </c>
      <c r="Y558" s="9">
        <f>ROUND(S558 / 1.2, 2)</f>
        <v>0</v>
      </c>
      <c r="AD558" s="5" t="s">
        <v>1805</v>
      </c>
      <c r="AE558" s="5" t="s">
        <v>1806</v>
      </c>
      <c r="AF558" s="5" t="s">
        <v>1807</v>
      </c>
      <c r="AK558" s="32">
        <f t="shared" si="123"/>
        <v>0</v>
      </c>
      <c r="AL558" s="32"/>
      <c r="AM558" s="32"/>
      <c r="AN558" s="34">
        <f t="shared" si="124"/>
        <v>0</v>
      </c>
      <c r="AO558" s="32"/>
      <c r="AP558" s="32"/>
    </row>
    <row r="559" spans="1:42" ht="18" x14ac:dyDescent="0.3">
      <c r="A559" s="42" t="s">
        <v>1808</v>
      </c>
      <c r="B559" s="42" t="s">
        <v>1799</v>
      </c>
      <c r="C559" s="43" t="s">
        <v>1800</v>
      </c>
      <c r="D559" s="44"/>
      <c r="E559" s="44" t="s">
        <v>1809</v>
      </c>
      <c r="F559" s="44" t="s">
        <v>67</v>
      </c>
      <c r="G559" s="45">
        <v>1</v>
      </c>
      <c r="H559" s="44"/>
      <c r="I559" s="46">
        <v>0</v>
      </c>
      <c r="J559" s="47">
        <v>9500</v>
      </c>
      <c r="K559" s="47">
        <v>836</v>
      </c>
      <c r="L559" s="47">
        <f>J559+ROUND(K559, 2)</f>
        <v>10336</v>
      </c>
      <c r="M559" s="47">
        <v>0</v>
      </c>
      <c r="N559" s="47">
        <v>0</v>
      </c>
      <c r="O559" s="47">
        <f>M559+N559</f>
        <v>0</v>
      </c>
      <c r="P559" s="47">
        <v>9500</v>
      </c>
      <c r="Q559" s="47">
        <v>1254</v>
      </c>
      <c r="R559" s="47">
        <f>P559+ROUND(Q559, 2)</f>
        <v>10754</v>
      </c>
      <c r="S559" s="47">
        <v>0</v>
      </c>
      <c r="T559" s="47">
        <v>0</v>
      </c>
      <c r="U559" s="47">
        <f>S559+T559</f>
        <v>0</v>
      </c>
      <c r="V559" s="9">
        <f>ROUND(P559 / 1.2, 2)</f>
        <v>7916.67</v>
      </c>
      <c r="W559" s="9">
        <f>ROUND(Q559 / 1.2, 2)</f>
        <v>1045</v>
      </c>
      <c r="X559" s="9">
        <f>ROUND(R559 / 1.2, 2)</f>
        <v>8961.67</v>
      </c>
      <c r="Y559" s="9">
        <f>ROUND(S559 / 1.2, 2)</f>
        <v>0</v>
      </c>
      <c r="Z559" s="9">
        <f>ROUND(T559 / 1.2, 2)</f>
        <v>0</v>
      </c>
      <c r="AA559" s="9">
        <f>Y559+Z559</f>
        <v>0</v>
      </c>
      <c r="AD559" s="5">
        <v>378365862</v>
      </c>
      <c r="AE559" s="5">
        <v>27245728</v>
      </c>
      <c r="AG559" s="5" t="s">
        <v>1801</v>
      </c>
      <c r="AH559" s="5" t="s">
        <v>1802</v>
      </c>
      <c r="AI559" s="5" t="s">
        <v>593</v>
      </c>
      <c r="AK559" s="19">
        <f t="shared" si="123"/>
        <v>0</v>
      </c>
      <c r="AL559" s="19">
        <f>T559-N559</f>
        <v>0</v>
      </c>
      <c r="AM559" s="19">
        <f>U559-O559</f>
        <v>0</v>
      </c>
      <c r="AN559" s="22">
        <f t="shared" si="124"/>
        <v>0</v>
      </c>
      <c r="AO559" s="22">
        <f>IFERROR(AL559/N559,0)</f>
        <v>0</v>
      </c>
      <c r="AP559" s="22">
        <f>IFERROR(AM559/O559,0)</f>
        <v>0</v>
      </c>
    </row>
    <row r="560" spans="1:42" ht="18" x14ac:dyDescent="0.3">
      <c r="A560" s="48" t="s">
        <v>1810</v>
      </c>
      <c r="B560" s="48" t="s">
        <v>1799</v>
      </c>
      <c r="C560" s="49" t="s">
        <v>1800</v>
      </c>
      <c r="D560" s="50"/>
      <c r="E560" s="50" t="s">
        <v>1809</v>
      </c>
      <c r="F560" s="50" t="s">
        <v>67</v>
      </c>
      <c r="G560" s="51">
        <v>1</v>
      </c>
      <c r="H560" s="50"/>
      <c r="I560" s="51">
        <v>34.700000000000003</v>
      </c>
      <c r="J560" s="52">
        <v>9500</v>
      </c>
      <c r="K560" s="52">
        <v>836</v>
      </c>
      <c r="L560" s="52">
        <v>836</v>
      </c>
      <c r="M560" s="52">
        <v>329650</v>
      </c>
      <c r="N560" s="52">
        <v>29009.200000000001</v>
      </c>
      <c r="O560" s="52"/>
      <c r="P560" s="52">
        <v>9500</v>
      </c>
      <c r="Q560" s="52">
        <v>1254</v>
      </c>
      <c r="R560" s="52">
        <v>1254</v>
      </c>
      <c r="S560" s="52">
        <v>329650</v>
      </c>
      <c r="T560" s="52">
        <v>43513.8</v>
      </c>
      <c r="U560" s="52"/>
      <c r="V560" s="9"/>
      <c r="W560" s="9">
        <f>ROUND(Q560 / 1.2, 2)</f>
        <v>1045</v>
      </c>
      <c r="X560" s="9">
        <f>ROUND(R560 / 1.2, 2)</f>
        <v>1045</v>
      </c>
      <c r="Y560" s="9"/>
      <c r="Z560" s="9">
        <f>ROUND(T560 / 1.2, 2)</f>
        <v>36261.5</v>
      </c>
      <c r="AA560" s="9"/>
      <c r="AD560" s="5">
        <v>315889969</v>
      </c>
      <c r="AE560" s="5">
        <v>27245728</v>
      </c>
      <c r="AG560" s="5" t="s">
        <v>1801</v>
      </c>
      <c r="AH560" s="5" t="s">
        <v>1802</v>
      </c>
      <c r="AI560" s="5"/>
      <c r="AK560" s="19">
        <f>S559-M559</f>
        <v>0</v>
      </c>
      <c r="AL560" s="19">
        <f>T559-N559</f>
        <v>0</v>
      </c>
      <c r="AM560" s="19">
        <f>U559-O559</f>
        <v>0</v>
      </c>
      <c r="AN560" s="22">
        <f>IFERROR(AK560/M559,0)</f>
        <v>0</v>
      </c>
      <c r="AO560" s="22">
        <f>IFERROR(AL560/N559,0)</f>
        <v>0</v>
      </c>
      <c r="AP560" s="22">
        <f>IFERROR(AM560/O559,0)</f>
        <v>0</v>
      </c>
    </row>
    <row r="561" spans="1:42" ht="90" x14ac:dyDescent="0.3">
      <c r="A561" s="42" t="s">
        <v>1811</v>
      </c>
      <c r="B561" s="42"/>
      <c r="C561" s="53" t="s">
        <v>1804</v>
      </c>
      <c r="D561" s="44"/>
      <c r="E561" s="44" t="s">
        <v>1812</v>
      </c>
      <c r="F561" s="54" t="s">
        <v>67</v>
      </c>
      <c r="G561" s="55">
        <v>1</v>
      </c>
      <c r="H561" s="44"/>
      <c r="I561" s="56">
        <v>0</v>
      </c>
      <c r="J561" s="57">
        <v>9500</v>
      </c>
      <c r="K561" s="58"/>
      <c r="L561" s="58"/>
      <c r="M561" s="57">
        <f>ROUND(ROUND(J561, 2)*I561, 2)</f>
        <v>0</v>
      </c>
      <c r="N561" s="58"/>
      <c r="O561" s="58"/>
      <c r="P561" s="57">
        <v>9500</v>
      </c>
      <c r="Q561" s="58"/>
      <c r="R561" s="58"/>
      <c r="S561" s="57">
        <f>ROUND(ROUND(P561, 2)*I561, 2)</f>
        <v>0</v>
      </c>
      <c r="T561" s="58"/>
      <c r="U561" s="59"/>
      <c r="V561" s="9">
        <f>ROUND(ROUND(P561, 2)/1.2, 2)</f>
        <v>7916.67</v>
      </c>
      <c r="Y561" s="9">
        <f>ROUND(S561 / 1.2, 2)</f>
        <v>0</v>
      </c>
      <c r="AD561" s="5" t="s">
        <v>1813</v>
      </c>
      <c r="AE561" s="5" t="s">
        <v>1814</v>
      </c>
      <c r="AF561" s="5" t="s">
        <v>1807</v>
      </c>
      <c r="AK561" s="32">
        <f>S561-M561</f>
        <v>0</v>
      </c>
      <c r="AL561" s="32"/>
      <c r="AM561" s="32"/>
      <c r="AN561" s="34">
        <f>IFERROR(AK561/M561,0)</f>
        <v>0</v>
      </c>
      <c r="AO561" s="32"/>
      <c r="AP561" s="32"/>
    </row>
    <row r="562" spans="1:42" ht="90" x14ac:dyDescent="0.3">
      <c r="A562" s="48" t="s">
        <v>1815</v>
      </c>
      <c r="B562" s="48"/>
      <c r="C562" s="60" t="s">
        <v>1804</v>
      </c>
      <c r="D562" s="50"/>
      <c r="E562" s="50" t="s">
        <v>1812</v>
      </c>
      <c r="F562" s="61" t="s">
        <v>67</v>
      </c>
      <c r="G562" s="62">
        <v>1</v>
      </c>
      <c r="H562" s="50"/>
      <c r="I562" s="62">
        <v>34.700000000000003</v>
      </c>
      <c r="J562" s="63">
        <v>9500</v>
      </c>
      <c r="K562" s="64"/>
      <c r="L562" s="64"/>
      <c r="M562" s="63">
        <f>ROUND(ROUND(J562, 2)*I562, 2)</f>
        <v>329650</v>
      </c>
      <c r="N562" s="64"/>
      <c r="O562" s="64"/>
      <c r="P562" s="63">
        <v>9500</v>
      </c>
      <c r="Q562" s="64"/>
      <c r="R562" s="64"/>
      <c r="S562" s="63">
        <f>ROUND(ROUND(P562, 2)*I562, 2)</f>
        <v>329650</v>
      </c>
      <c r="T562" s="64"/>
      <c r="U562" s="65"/>
      <c r="V562" s="9">
        <f>ROUND(ROUND(P562, 2)/1.2, 2)</f>
        <v>7916.67</v>
      </c>
      <c r="Y562" s="9">
        <f>ROUND(S562 / 1.2, 2)</f>
        <v>274708.33</v>
      </c>
      <c r="AD562" s="5" t="s">
        <v>1816</v>
      </c>
      <c r="AE562" s="5" t="s">
        <v>1814</v>
      </c>
      <c r="AF562" s="5" t="s">
        <v>1807</v>
      </c>
      <c r="AK562" s="32">
        <f>S561-M561</f>
        <v>0</v>
      </c>
      <c r="AL562" s="32"/>
      <c r="AM562" s="32"/>
      <c r="AN562" s="34">
        <f>IFERROR(AK562/M561,0)</f>
        <v>0</v>
      </c>
      <c r="AO562" s="32"/>
      <c r="AP562" s="32"/>
    </row>
    <row r="563" spans="1:42" ht="144" x14ac:dyDescent="0.3">
      <c r="A563" s="13" t="s">
        <v>1817</v>
      </c>
      <c r="B563" s="13" t="s">
        <v>1799</v>
      </c>
      <c r="C563" s="23" t="s">
        <v>1800</v>
      </c>
      <c r="D563" s="24"/>
      <c r="E563" s="24" t="s">
        <v>1818</v>
      </c>
      <c r="F563" s="24" t="s">
        <v>67</v>
      </c>
      <c r="G563" s="25">
        <v>1</v>
      </c>
      <c r="H563" s="24"/>
      <c r="I563" s="25">
        <v>37.090000000000003</v>
      </c>
      <c r="J563" s="26">
        <v>9658.34</v>
      </c>
      <c r="K563" s="26">
        <v>836.01</v>
      </c>
      <c r="L563" s="26">
        <f>J563+ROUND(K563, 2)</f>
        <v>10494.35</v>
      </c>
      <c r="M563" s="26">
        <v>358227.83</v>
      </c>
      <c r="N563" s="26">
        <v>31007.61</v>
      </c>
      <c r="O563" s="26">
        <f>M563+N563</f>
        <v>389235.44</v>
      </c>
      <c r="P563" s="26">
        <v>9658.34</v>
      </c>
      <c r="Q563" s="26">
        <v>1254</v>
      </c>
      <c r="R563" s="26">
        <f>P563+ROUND(Q563, 2)</f>
        <v>10912.34</v>
      </c>
      <c r="S563" s="26">
        <v>358227.83</v>
      </c>
      <c r="T563" s="26">
        <v>46510.86</v>
      </c>
      <c r="U563" s="26">
        <f>S563+T563</f>
        <v>404738.69</v>
      </c>
      <c r="V563" s="9">
        <f>ROUND(P563 / 1.2, 2)</f>
        <v>8048.62</v>
      </c>
      <c r="W563" s="9">
        <f>ROUND(Q563 / 1.2, 2)</f>
        <v>1045</v>
      </c>
      <c r="X563" s="9">
        <f>ROUND(R563 / 1.2, 2)</f>
        <v>9093.6200000000008</v>
      </c>
      <c r="Y563" s="9">
        <f>ROUND(S563 / 1.2, 2)</f>
        <v>298523.19</v>
      </c>
      <c r="Z563" s="9">
        <f>ROUND(T563 / 1.2, 2)</f>
        <v>38759.050000000003</v>
      </c>
      <c r="AA563" s="9">
        <f>Y563+Z563</f>
        <v>337282.24</v>
      </c>
      <c r="AD563" s="5">
        <v>378365863</v>
      </c>
      <c r="AE563" s="5">
        <v>29386785</v>
      </c>
      <c r="AG563" s="5" t="s">
        <v>1801</v>
      </c>
      <c r="AH563" s="5" t="s">
        <v>1802</v>
      </c>
      <c r="AI563" s="5" t="s">
        <v>593</v>
      </c>
      <c r="AK563" s="19">
        <f>S563-M563</f>
        <v>0</v>
      </c>
      <c r="AL563" s="19">
        <f>T563-N563</f>
        <v>15503.25</v>
      </c>
      <c r="AM563" s="19">
        <f>U563-O563</f>
        <v>15503.25</v>
      </c>
      <c r="AN563" s="22">
        <f>IFERROR(AK563/M563,0)</f>
        <v>0</v>
      </c>
      <c r="AO563" s="22">
        <f>IFERROR(AL563/N563,0)</f>
        <v>0.49998210116806807</v>
      </c>
      <c r="AP563" s="22">
        <f>IFERROR(AM563/O563,0)</f>
        <v>3.9830006229648565E-2</v>
      </c>
    </row>
    <row r="564" spans="1:42" ht="90" x14ac:dyDescent="0.3">
      <c r="A564" s="13" t="s">
        <v>1819</v>
      </c>
      <c r="B564" s="13"/>
      <c r="C564" s="41" t="s">
        <v>1804</v>
      </c>
      <c r="D564" s="24"/>
      <c r="E564" s="24" t="s">
        <v>1820</v>
      </c>
      <c r="F564" s="35" t="s">
        <v>67</v>
      </c>
      <c r="G564" s="36">
        <v>1</v>
      </c>
      <c r="H564" s="24"/>
      <c r="I564" s="36">
        <v>37.090000000000003</v>
      </c>
      <c r="J564" s="38">
        <v>9658.34</v>
      </c>
      <c r="K564" s="14"/>
      <c r="L564" s="14"/>
      <c r="M564" s="38">
        <f>ROUND(ROUND(J564, 2)*I564, 2)</f>
        <v>358227.83</v>
      </c>
      <c r="N564" s="14"/>
      <c r="O564" s="14"/>
      <c r="P564" s="38">
        <v>9658.34</v>
      </c>
      <c r="Q564" s="14"/>
      <c r="R564" s="14"/>
      <c r="S564" s="38">
        <f>ROUND(ROUND(P564, 2)*I564, 2)</f>
        <v>358227.83</v>
      </c>
      <c r="T564" s="14"/>
      <c r="U564" s="39"/>
      <c r="V564" s="9">
        <f>ROUND(ROUND(P564, 2)/1.2, 2)</f>
        <v>8048.62</v>
      </c>
      <c r="Y564" s="9">
        <f>ROUND(S564 / 1.2, 2)</f>
        <v>298523.19</v>
      </c>
      <c r="AD564" s="5" t="s">
        <v>1821</v>
      </c>
      <c r="AE564" s="5" t="s">
        <v>1822</v>
      </c>
      <c r="AF564" s="5" t="s">
        <v>1807</v>
      </c>
      <c r="AK564" s="32">
        <f t="shared" ref="AK564:AK595" si="125">S564-M564</f>
        <v>0</v>
      </c>
      <c r="AL564" s="32"/>
      <c r="AM564" s="32"/>
      <c r="AN564" s="34">
        <f t="shared" ref="AN564:AN595" si="126">IFERROR(AK564/M564,0)</f>
        <v>0</v>
      </c>
      <c r="AO564" s="32"/>
      <c r="AP564" s="32"/>
    </row>
    <row r="565" spans="1:42" ht="16.95" customHeight="1" x14ac:dyDescent="0.3">
      <c r="A565" s="12" t="s">
        <v>1823</v>
      </c>
      <c r="B565" s="12" t="s">
        <v>1824</v>
      </c>
      <c r="C565" s="456" t="s">
        <v>1825</v>
      </c>
      <c r="D565" s="457"/>
      <c r="E565" s="457"/>
      <c r="F565" s="457"/>
      <c r="G565" s="457"/>
      <c r="H565" s="457"/>
      <c r="I565" s="458"/>
      <c r="M565" s="6">
        <f>SUM(M566,M656,M983,M1072)</f>
        <v>7392611.6699999999</v>
      </c>
      <c r="N565" s="6">
        <f>SUM(N566,N656,N983,N1072)</f>
        <v>29439057.690000005</v>
      </c>
      <c r="O565" s="6">
        <f>SUM(O566,O656,O983,O1072)</f>
        <v>36831669.359999999</v>
      </c>
      <c r="S565" s="6">
        <f>SUM(S566,S656,S983,S1072)</f>
        <v>7793748.6300000008</v>
      </c>
      <c r="T565" s="6">
        <f>SUM(T566,T656,T983,T1072)</f>
        <v>44158585.470000006</v>
      </c>
      <c r="U565" s="6">
        <f>SUM(U566,U656,U983,U1072)</f>
        <v>51952334.099999994</v>
      </c>
      <c r="Y565" s="9">
        <f>SUM(Y566,Y656,Y983,Y1072)</f>
        <v>6494790.5999999996</v>
      </c>
      <c r="Z565" s="9">
        <f>SUM(Z566,Z656,Z983,Z1072)</f>
        <v>36798821.289999999</v>
      </c>
      <c r="AA565" s="9">
        <f>SUM(AA566,AA656,AA983,AA1072)</f>
        <v>43293611.890000001</v>
      </c>
      <c r="AD565" s="5">
        <v>378365720</v>
      </c>
      <c r="AE565" s="5">
        <v>27245606</v>
      </c>
      <c r="AK565" s="6">
        <f t="shared" si="125"/>
        <v>401136.96000000089</v>
      </c>
      <c r="AL565" s="6">
        <f t="shared" ref="AL565:AM567" si="127">T565-N565</f>
        <v>14719527.780000001</v>
      </c>
      <c r="AM565" s="6">
        <f t="shared" si="127"/>
        <v>15120664.739999995</v>
      </c>
      <c r="AN565" s="10">
        <f t="shared" si="126"/>
        <v>5.426187359845467E-2</v>
      </c>
      <c r="AO565" s="10">
        <f t="shared" ref="AO565:AP567" si="128">IFERROR(AL565/N565,0)</f>
        <v>0.49999996382357026</v>
      </c>
      <c r="AP565" s="10">
        <f t="shared" si="128"/>
        <v>0.41053433099129</v>
      </c>
    </row>
    <row r="566" spans="1:42" ht="16.95" customHeight="1" x14ac:dyDescent="0.3">
      <c r="A566" s="12" t="s">
        <v>1826</v>
      </c>
      <c r="B566" s="12" t="s">
        <v>1827</v>
      </c>
      <c r="C566" s="456" t="s">
        <v>1828</v>
      </c>
      <c r="D566" s="457"/>
      <c r="E566" s="457"/>
      <c r="F566" s="457"/>
      <c r="G566" s="457"/>
      <c r="H566" s="457"/>
      <c r="I566" s="458"/>
      <c r="M566" s="6">
        <f>SUM(M567,M571,M574,M577,M580,M583,M587,M590,M594,M597,M601,M604,M608,M611,M614,M617,M621,M624,M628,M632,M636,M640,M644,M648,M652)</f>
        <v>1465875.78</v>
      </c>
      <c r="N566" s="6">
        <f>SUM(N567,N571,N574,N577,N580,N583,N587,N590,N594,N597,N601,N604,N608,N611,N614,N617,N621,N624,N628,N632,N636,N640,N644,N648,N652)</f>
        <v>12903463.689999998</v>
      </c>
      <c r="O566" s="6">
        <f>SUM(O567,O571,O574,O577,O580,O583,O587,O590,O594,O597,O601,O604,O608,O611,O614,O617,O621,O624,O628,O632,O636,O640,O644,O648,O652)</f>
        <v>14369339.470000003</v>
      </c>
      <c r="S566" s="6">
        <f>SUM(S567,S571,S574,S577,S580,S583,S587,S590,S594,S597,S601,S604,S608,S611,S614,S617,S621,S624,S628,S632,S636,S640,S644,S648,S652)</f>
        <v>1736514.9099999997</v>
      </c>
      <c r="T566" s="6">
        <f>SUM(T567,T571,T574,T577,T580,T583,T587,T590,T594,T597,T601,T604,T608,T611,T614,T617,T621,T624,T628,T632,T636,T640,T644,T648,T652)</f>
        <v>19355194.070000004</v>
      </c>
      <c r="U566" s="6">
        <f>SUM(U567,U571,U574,U577,U580,U583,U587,U590,U594,U597,U601,U604,U608,U611,U614,U617,U621,U624,U628,U632,U636,U640,U644,U648,U652)</f>
        <v>21091708.979999993</v>
      </c>
      <c r="Y566" s="9">
        <f>SUM(Y567,Y571,Y574,Y577,Y580,Y583,Y587,Y590,Y594,Y597,Y601,Y604,Y608,Y611,Y614,Y617,Y621,Y624,Y628,Y632,Y636,Y640,Y644,Y648,Y652)</f>
        <v>1447095.79</v>
      </c>
      <c r="Z566" s="9">
        <f>SUM(Z567,Z571,Z574,Z577,Z580,Z583,Z587,Z590,Z594,Z597,Z601,Z604,Z608,Z611,Z614,Z617,Z621,Z624,Z628,Z632,Z636,Z640,Z644,Z648,Z652)</f>
        <v>16129328.42</v>
      </c>
      <c r="AA566" s="9">
        <f>SUM(AA567,AA571,AA574,AA577,AA580,AA583,AA587,AA590,AA594,AA597,AA601,AA604,AA608,AA611,AA614,AA617,AA621,AA624,AA628,AA632,AA636,AA640,AA644,AA648,AA652)</f>
        <v>17576424.209999997</v>
      </c>
      <c r="AD566" s="5">
        <v>378365721</v>
      </c>
      <c r="AE566" s="5">
        <v>27245641</v>
      </c>
      <c r="AK566" s="6">
        <f t="shared" si="125"/>
        <v>270639.12999999966</v>
      </c>
      <c r="AL566" s="6">
        <f t="shared" si="127"/>
        <v>6451730.3800000064</v>
      </c>
      <c r="AM566" s="6">
        <f t="shared" si="127"/>
        <v>6722369.5099999905</v>
      </c>
      <c r="AN566" s="10">
        <f t="shared" si="126"/>
        <v>0.18462623756564123</v>
      </c>
      <c r="AO566" s="10">
        <f t="shared" si="128"/>
        <v>0.4999998864645937</v>
      </c>
      <c r="AP566" s="10">
        <f t="shared" si="128"/>
        <v>0.46782731551682027</v>
      </c>
    </row>
    <row r="567" spans="1:42" ht="270" x14ac:dyDescent="0.3">
      <c r="A567" s="13" t="s">
        <v>1829</v>
      </c>
      <c r="B567" s="13" t="s">
        <v>1830</v>
      </c>
      <c r="C567" s="23" t="s">
        <v>1831</v>
      </c>
      <c r="D567" s="24"/>
      <c r="E567" s="24" t="s">
        <v>1832</v>
      </c>
      <c r="F567" s="24" t="s">
        <v>67</v>
      </c>
      <c r="G567" s="25">
        <v>1</v>
      </c>
      <c r="H567" s="24"/>
      <c r="I567" s="25">
        <v>145.30000000000001</v>
      </c>
      <c r="J567" s="26">
        <v>542.97</v>
      </c>
      <c r="K567" s="26">
        <v>717.99</v>
      </c>
      <c r="L567" s="26">
        <f>J567+ROUND(K567, 2)</f>
        <v>1260.96</v>
      </c>
      <c r="M567" s="26">
        <v>78893.539999999994</v>
      </c>
      <c r="N567" s="26">
        <v>104323.95</v>
      </c>
      <c r="O567" s="26">
        <f>M567+N567</f>
        <v>183217.49</v>
      </c>
      <c r="P567" s="26">
        <v>542.97</v>
      </c>
      <c r="Q567" s="26">
        <v>1076.98</v>
      </c>
      <c r="R567" s="26">
        <f>P567+ROUND(Q567, 2)</f>
        <v>1619.95</v>
      </c>
      <c r="S567" s="26">
        <v>78893.539999999994</v>
      </c>
      <c r="T567" s="26">
        <v>156485.19</v>
      </c>
      <c r="U567" s="26">
        <f>S567+T567</f>
        <v>235378.72999999998</v>
      </c>
      <c r="V567" s="9">
        <f>ROUND(P567 / 1.2, 2)</f>
        <v>452.48</v>
      </c>
      <c r="W567" s="9">
        <f>ROUND(Q567 / 1.2, 2)</f>
        <v>897.48</v>
      </c>
      <c r="X567" s="9">
        <f>ROUND(R567 / 1.2, 2)</f>
        <v>1349.96</v>
      </c>
      <c r="Y567" s="9">
        <f>ROUND(S567 / 1.2, 2)</f>
        <v>65744.62</v>
      </c>
      <c r="Z567" s="9">
        <f>ROUND(T567 / 1.2, 2)</f>
        <v>130404.33</v>
      </c>
      <c r="AA567" s="9">
        <f>Y567+Z567</f>
        <v>196148.95</v>
      </c>
      <c r="AD567" s="5">
        <v>378365723</v>
      </c>
      <c r="AE567" s="5">
        <v>33612694</v>
      </c>
      <c r="AG567" s="5" t="s">
        <v>1833</v>
      </c>
      <c r="AH567" s="5" t="s">
        <v>1834</v>
      </c>
      <c r="AI567" s="5" t="s">
        <v>593</v>
      </c>
      <c r="AK567" s="19">
        <f t="shared" si="125"/>
        <v>0</v>
      </c>
      <c r="AL567" s="19">
        <f t="shared" si="127"/>
        <v>52161.240000000005</v>
      </c>
      <c r="AM567" s="19">
        <f t="shared" si="127"/>
        <v>52161.239999999991</v>
      </c>
      <c r="AN567" s="22">
        <f t="shared" si="126"/>
        <v>0</v>
      </c>
      <c r="AO567" s="22">
        <f t="shared" si="128"/>
        <v>0.49999295463793314</v>
      </c>
      <c r="AP567" s="22">
        <f t="shared" si="128"/>
        <v>0.28469574602293696</v>
      </c>
    </row>
    <row r="568" spans="1:42" ht="18" x14ac:dyDescent="0.3">
      <c r="A568" s="13" t="s">
        <v>1835</v>
      </c>
      <c r="B568" s="13"/>
      <c r="C568" s="41" t="s">
        <v>1836</v>
      </c>
      <c r="D568" s="24"/>
      <c r="E568" s="24"/>
      <c r="F568" s="35" t="s">
        <v>114</v>
      </c>
      <c r="G568" s="36">
        <v>1.05</v>
      </c>
      <c r="H568" s="24"/>
      <c r="I568" s="36">
        <v>152.565</v>
      </c>
      <c r="J568" s="38">
        <v>16.02</v>
      </c>
      <c r="K568" s="14"/>
      <c r="L568" s="14"/>
      <c r="M568" s="38">
        <f>ROUND(ROUND(J568, 2)*I568, 2)</f>
        <v>2444.09</v>
      </c>
      <c r="N568" s="14"/>
      <c r="O568" s="14"/>
      <c r="P568" s="38">
        <v>16.02</v>
      </c>
      <c r="Q568" s="14"/>
      <c r="R568" s="14"/>
      <c r="S568" s="38">
        <f>ROUND(ROUND(P568, 2)*I568, 2)</f>
        <v>2444.09</v>
      </c>
      <c r="T568" s="14"/>
      <c r="U568" s="39"/>
      <c r="V568" s="9">
        <f>ROUND(ROUND(P568, 2)/1.2, 2)</f>
        <v>13.35</v>
      </c>
      <c r="Y568" s="9">
        <f t="shared" ref="Y568:Y599" si="129">ROUND(S568 / 1.2, 2)</f>
        <v>2036.74</v>
      </c>
      <c r="AD568" s="5" t="s">
        <v>1837</v>
      </c>
      <c r="AE568" s="5" t="s">
        <v>1838</v>
      </c>
      <c r="AF568" s="5" t="s">
        <v>1839</v>
      </c>
      <c r="AK568" s="32">
        <f t="shared" si="125"/>
        <v>0</v>
      </c>
      <c r="AL568" s="32"/>
      <c r="AM568" s="32"/>
      <c r="AN568" s="34">
        <f t="shared" si="126"/>
        <v>0</v>
      </c>
      <c r="AO568" s="32"/>
      <c r="AP568" s="32"/>
    </row>
    <row r="569" spans="1:42" ht="36" x14ac:dyDescent="0.3">
      <c r="A569" s="13" t="s">
        <v>1840</v>
      </c>
      <c r="B569" s="13"/>
      <c r="C569" s="41" t="s">
        <v>1841</v>
      </c>
      <c r="D569" s="24"/>
      <c r="E569" s="24"/>
      <c r="F569" s="35" t="s">
        <v>67</v>
      </c>
      <c r="G569" s="36">
        <v>1.1000000000000001</v>
      </c>
      <c r="H569" s="24"/>
      <c r="I569" s="36">
        <v>159.83000000000001</v>
      </c>
      <c r="J569" s="38">
        <v>22.18</v>
      </c>
      <c r="K569" s="14"/>
      <c r="L569" s="14"/>
      <c r="M569" s="38">
        <f>ROUND(ROUND(J569, 2)*I569, 2)</f>
        <v>3545.03</v>
      </c>
      <c r="N569" s="14"/>
      <c r="O569" s="14"/>
      <c r="P569" s="38">
        <v>22.18</v>
      </c>
      <c r="Q569" s="14"/>
      <c r="R569" s="14"/>
      <c r="S569" s="38">
        <f>ROUND(ROUND(P569, 2)*I569, 2)</f>
        <v>3545.03</v>
      </c>
      <c r="T569" s="14"/>
      <c r="U569" s="39"/>
      <c r="V569" s="9">
        <f>ROUND(ROUND(P569, 2)/1.2, 2)</f>
        <v>18.48</v>
      </c>
      <c r="Y569" s="9">
        <f t="shared" si="129"/>
        <v>2954.19</v>
      </c>
      <c r="AD569" s="5" t="s">
        <v>1842</v>
      </c>
      <c r="AE569" s="5" t="s">
        <v>1843</v>
      </c>
      <c r="AF569" s="5" t="s">
        <v>1844</v>
      </c>
      <c r="AK569" s="32">
        <f t="shared" si="125"/>
        <v>0</v>
      </c>
      <c r="AL569" s="32"/>
      <c r="AM569" s="32"/>
      <c r="AN569" s="34">
        <f t="shared" si="126"/>
        <v>0</v>
      </c>
      <c r="AO569" s="32"/>
      <c r="AP569" s="32"/>
    </row>
    <row r="570" spans="1:42" ht="36" x14ac:dyDescent="0.3">
      <c r="A570" s="13" t="s">
        <v>1845</v>
      </c>
      <c r="B570" s="13"/>
      <c r="C570" s="41" t="s">
        <v>1846</v>
      </c>
      <c r="D570" s="24"/>
      <c r="E570" s="24"/>
      <c r="F570" s="35" t="s">
        <v>102</v>
      </c>
      <c r="G570" s="36">
        <v>1.5</v>
      </c>
      <c r="H570" s="24"/>
      <c r="I570" s="37">
        <v>2179.5</v>
      </c>
      <c r="J570" s="38">
        <v>33.450000000000003</v>
      </c>
      <c r="K570" s="14"/>
      <c r="L570" s="14"/>
      <c r="M570" s="38">
        <f>ROUND(ROUND(J570, 2)*I570, 2)</f>
        <v>72904.28</v>
      </c>
      <c r="N570" s="14"/>
      <c r="O570" s="14"/>
      <c r="P570" s="38">
        <v>33.450000000000003</v>
      </c>
      <c r="Q570" s="14"/>
      <c r="R570" s="14"/>
      <c r="S570" s="38">
        <f>ROUND(ROUND(P570, 2)*I570, 2)</f>
        <v>72904.28</v>
      </c>
      <c r="T570" s="14"/>
      <c r="U570" s="39"/>
      <c r="V570" s="9">
        <f>ROUND(ROUND(P570, 2)/1.2, 2)</f>
        <v>27.88</v>
      </c>
      <c r="Y570" s="9">
        <f t="shared" si="129"/>
        <v>60753.57</v>
      </c>
      <c r="AD570" s="5" t="s">
        <v>1847</v>
      </c>
      <c r="AE570" s="5" t="s">
        <v>1848</v>
      </c>
      <c r="AF570" s="5" t="s">
        <v>1849</v>
      </c>
      <c r="AK570" s="32">
        <f t="shared" si="125"/>
        <v>0</v>
      </c>
      <c r="AL570" s="32"/>
      <c r="AM570" s="32"/>
      <c r="AN570" s="34">
        <f t="shared" si="126"/>
        <v>0</v>
      </c>
      <c r="AO570" s="32"/>
      <c r="AP570" s="32"/>
    </row>
    <row r="571" spans="1:42" ht="90" x14ac:dyDescent="0.3">
      <c r="A571" s="13" t="s">
        <v>1850</v>
      </c>
      <c r="B571" s="13" t="s">
        <v>1851</v>
      </c>
      <c r="C571" s="23" t="s">
        <v>1852</v>
      </c>
      <c r="D571" s="24"/>
      <c r="E571" s="24" t="s">
        <v>1853</v>
      </c>
      <c r="F571" s="24" t="s">
        <v>67</v>
      </c>
      <c r="G571" s="25">
        <v>1</v>
      </c>
      <c r="H571" s="24"/>
      <c r="I571" s="25">
        <v>83.5</v>
      </c>
      <c r="J571" s="26">
        <v>65.52</v>
      </c>
      <c r="K571" s="26">
        <v>564.99</v>
      </c>
      <c r="L571" s="26">
        <f>J571+ROUND(K571, 2)</f>
        <v>630.51</v>
      </c>
      <c r="M571" s="26">
        <v>5470.92</v>
      </c>
      <c r="N571" s="26">
        <v>47176.67</v>
      </c>
      <c r="O571" s="26">
        <f>M571+N571</f>
        <v>52647.59</v>
      </c>
      <c r="P571" s="26">
        <v>881.53</v>
      </c>
      <c r="Q571" s="26">
        <v>847.48</v>
      </c>
      <c r="R571" s="26">
        <f>P571+ROUND(Q571, 2)</f>
        <v>1729.01</v>
      </c>
      <c r="S571" s="26">
        <v>73607.759999999995</v>
      </c>
      <c r="T571" s="26">
        <v>70764.58</v>
      </c>
      <c r="U571" s="26">
        <f>S571+T571</f>
        <v>144372.34</v>
      </c>
      <c r="V571" s="9">
        <f>ROUND(P571 / 1.2, 2)</f>
        <v>734.61</v>
      </c>
      <c r="W571" s="9">
        <f>ROUND(Q571 / 1.2, 2)</f>
        <v>706.23</v>
      </c>
      <c r="X571" s="9">
        <f>ROUND(R571 / 1.2, 2)</f>
        <v>1440.84</v>
      </c>
      <c r="Y571" s="9">
        <f t="shared" si="129"/>
        <v>61339.8</v>
      </c>
      <c r="Z571" s="9">
        <f>ROUND(T571 / 1.2, 2)</f>
        <v>58970.48</v>
      </c>
      <c r="AA571" s="9">
        <f>Y571+Z571</f>
        <v>120310.28</v>
      </c>
      <c r="AD571" s="5">
        <v>378365725</v>
      </c>
      <c r="AE571" s="5">
        <v>33612681</v>
      </c>
      <c r="AG571" s="5" t="s">
        <v>1854</v>
      </c>
      <c r="AH571" s="5" t="s">
        <v>1855</v>
      </c>
      <c r="AI571" s="5" t="s">
        <v>593</v>
      </c>
      <c r="AK571" s="19">
        <f t="shared" si="125"/>
        <v>68136.84</v>
      </c>
      <c r="AL571" s="19">
        <f>T571-N571</f>
        <v>23587.910000000003</v>
      </c>
      <c r="AM571" s="19">
        <f>U571-O571</f>
        <v>91724.75</v>
      </c>
      <c r="AN571" s="22">
        <f t="shared" si="126"/>
        <v>12.454365993288148</v>
      </c>
      <c r="AO571" s="22">
        <f>IFERROR(AL571/N571,0)</f>
        <v>0.49999099130989966</v>
      </c>
      <c r="AP571" s="22">
        <f>IFERROR(AM571/O571,0)</f>
        <v>1.7422402430956481</v>
      </c>
    </row>
    <row r="572" spans="1:42" ht="36" x14ac:dyDescent="0.3">
      <c r="A572" s="13" t="s">
        <v>1856</v>
      </c>
      <c r="B572" s="13"/>
      <c r="C572" s="41" t="s">
        <v>1857</v>
      </c>
      <c r="D572" s="24"/>
      <c r="E572" s="24"/>
      <c r="F572" s="35" t="s">
        <v>139</v>
      </c>
      <c r="G572" s="36">
        <v>7</v>
      </c>
      <c r="H572" s="24"/>
      <c r="I572" s="36">
        <v>584.5</v>
      </c>
      <c r="J572" s="38">
        <v>9.36</v>
      </c>
      <c r="K572" s="14"/>
      <c r="L572" s="14"/>
      <c r="M572" s="38">
        <f>ROUND(ROUND(J572, 2)*I572, 2)</f>
        <v>5470.92</v>
      </c>
      <c r="N572" s="14"/>
      <c r="O572" s="14"/>
      <c r="P572" s="38">
        <v>9.36</v>
      </c>
      <c r="Q572" s="14"/>
      <c r="R572" s="14"/>
      <c r="S572" s="38">
        <f>ROUND(ROUND(P572, 2)*I572, 2)</f>
        <v>5470.92</v>
      </c>
      <c r="T572" s="14"/>
      <c r="U572" s="39"/>
      <c r="V572" s="9">
        <f>ROUND(ROUND(P572, 2)/1.2, 2)</f>
        <v>7.8</v>
      </c>
      <c r="Y572" s="9">
        <f t="shared" si="129"/>
        <v>4559.1000000000004</v>
      </c>
      <c r="AD572" s="5" t="s">
        <v>1858</v>
      </c>
      <c r="AE572" s="5" t="s">
        <v>1859</v>
      </c>
      <c r="AF572" s="5" t="s">
        <v>1860</v>
      </c>
      <c r="AK572" s="32">
        <f t="shared" si="125"/>
        <v>0</v>
      </c>
      <c r="AL572" s="32"/>
      <c r="AM572" s="32"/>
      <c r="AN572" s="34">
        <f t="shared" si="126"/>
        <v>0</v>
      </c>
      <c r="AO572" s="32"/>
      <c r="AP572" s="32"/>
    </row>
    <row r="573" spans="1:42" ht="18" x14ac:dyDescent="0.3">
      <c r="A573" s="13" t="s">
        <v>1861</v>
      </c>
      <c r="B573" s="13"/>
      <c r="C573" s="41" t="s">
        <v>1862</v>
      </c>
      <c r="D573" s="24"/>
      <c r="E573" s="24"/>
      <c r="F573" s="35" t="s">
        <v>91</v>
      </c>
      <c r="G573" s="36">
        <v>1.03</v>
      </c>
      <c r="H573" s="24"/>
      <c r="I573" s="37">
        <v>8.6010000000000009</v>
      </c>
      <c r="J573" s="38">
        <v>0</v>
      </c>
      <c r="K573" s="14"/>
      <c r="L573" s="14"/>
      <c r="M573" s="38">
        <f>ROUND(ROUND(J573, 2)*I573, 2)</f>
        <v>0</v>
      </c>
      <c r="N573" s="14"/>
      <c r="O573" s="14"/>
      <c r="P573" s="38">
        <v>7921.98</v>
      </c>
      <c r="Q573" s="14"/>
      <c r="R573" s="14"/>
      <c r="S573" s="38">
        <f>ROUND(ROUND(P573, 2)*I573, 2)</f>
        <v>68136.95</v>
      </c>
      <c r="T573" s="14"/>
      <c r="U573" s="39"/>
      <c r="V573" s="9">
        <f>ROUND(ROUND(P573, 2)/1.2, 2)</f>
        <v>6601.65</v>
      </c>
      <c r="Y573" s="9">
        <f t="shared" si="129"/>
        <v>56780.79</v>
      </c>
      <c r="AD573" s="5" t="s">
        <v>1863</v>
      </c>
      <c r="AE573" s="5" t="s">
        <v>1864</v>
      </c>
      <c r="AF573" s="5" t="s">
        <v>1865</v>
      </c>
      <c r="AK573" s="32">
        <f t="shared" si="125"/>
        <v>68136.95</v>
      </c>
      <c r="AL573" s="32"/>
      <c r="AM573" s="32"/>
      <c r="AN573" s="34">
        <f t="shared" si="126"/>
        <v>0</v>
      </c>
      <c r="AO573" s="32"/>
      <c r="AP573" s="32"/>
    </row>
    <row r="574" spans="1:42" ht="90" x14ac:dyDescent="0.3">
      <c r="A574" s="13" t="s">
        <v>1866</v>
      </c>
      <c r="B574" s="13" t="s">
        <v>1851</v>
      </c>
      <c r="C574" s="23" t="s">
        <v>1852</v>
      </c>
      <c r="D574" s="24"/>
      <c r="E574" s="24" t="s">
        <v>1867</v>
      </c>
      <c r="F574" s="24" t="s">
        <v>67</v>
      </c>
      <c r="G574" s="25">
        <v>1</v>
      </c>
      <c r="H574" s="24"/>
      <c r="I574" s="25">
        <v>61.8</v>
      </c>
      <c r="J574" s="26">
        <v>39.130000000000003</v>
      </c>
      <c r="K574" s="26">
        <v>564.99</v>
      </c>
      <c r="L574" s="26">
        <f>J574+ROUND(K574, 2)</f>
        <v>604.12</v>
      </c>
      <c r="M574" s="26">
        <v>2418.23</v>
      </c>
      <c r="N574" s="26">
        <v>34916.379999999997</v>
      </c>
      <c r="O574" s="26">
        <f>M574+N574</f>
        <v>37334.61</v>
      </c>
      <c r="P574" s="26">
        <v>447.15</v>
      </c>
      <c r="Q574" s="26">
        <v>847.48</v>
      </c>
      <c r="R574" s="26">
        <f>P574+ROUND(Q574, 2)</f>
        <v>1294.6300000000001</v>
      </c>
      <c r="S574" s="26">
        <v>27633.87</v>
      </c>
      <c r="T574" s="26">
        <v>52374.26</v>
      </c>
      <c r="U574" s="26">
        <f>S574+T574</f>
        <v>80008.13</v>
      </c>
      <c r="V574" s="9">
        <f>ROUND(P574 / 1.2, 2)</f>
        <v>372.63</v>
      </c>
      <c r="W574" s="9">
        <f>ROUND(Q574 / 1.2, 2)</f>
        <v>706.23</v>
      </c>
      <c r="X574" s="9">
        <f>ROUND(R574 / 1.2, 2)</f>
        <v>1078.8599999999999</v>
      </c>
      <c r="Y574" s="9">
        <f t="shared" si="129"/>
        <v>23028.23</v>
      </c>
      <c r="Z574" s="9">
        <f>ROUND(T574 / 1.2, 2)</f>
        <v>43645.22</v>
      </c>
      <c r="AA574" s="9">
        <f>Y574+Z574</f>
        <v>66673.45</v>
      </c>
      <c r="AD574" s="5">
        <v>378365864</v>
      </c>
      <c r="AE574" s="5">
        <v>33612682</v>
      </c>
      <c r="AG574" s="5" t="s">
        <v>1854</v>
      </c>
      <c r="AH574" s="5" t="s">
        <v>1855</v>
      </c>
      <c r="AI574" s="5" t="s">
        <v>593</v>
      </c>
      <c r="AK574" s="19">
        <f t="shared" si="125"/>
        <v>25215.64</v>
      </c>
      <c r="AL574" s="19">
        <f>T574-N574</f>
        <v>17457.880000000005</v>
      </c>
      <c r="AM574" s="19">
        <f>U574-O574</f>
        <v>42673.520000000004</v>
      </c>
      <c r="AN574" s="22">
        <f t="shared" si="126"/>
        <v>10.42731253850957</v>
      </c>
      <c r="AO574" s="22">
        <f>IFERROR(AL574/N574,0)</f>
        <v>0.49999112164548576</v>
      </c>
      <c r="AP574" s="22">
        <f>IFERROR(AM574/O574,0)</f>
        <v>1.1430016277121953</v>
      </c>
    </row>
    <row r="575" spans="1:42" ht="18" x14ac:dyDescent="0.3">
      <c r="A575" s="13" t="s">
        <v>1868</v>
      </c>
      <c r="B575" s="13"/>
      <c r="C575" s="41" t="s">
        <v>1862</v>
      </c>
      <c r="D575" s="24"/>
      <c r="E575" s="24"/>
      <c r="F575" s="35" t="s">
        <v>91</v>
      </c>
      <c r="G575" s="36">
        <v>1.03</v>
      </c>
      <c r="H575" s="24"/>
      <c r="I575" s="37">
        <v>3.1829999999999998</v>
      </c>
      <c r="J575" s="38">
        <v>0</v>
      </c>
      <c r="K575" s="14"/>
      <c r="L575" s="14"/>
      <c r="M575" s="38">
        <f>ROUND(ROUND(J575, 2)*I575, 2)</f>
        <v>0</v>
      </c>
      <c r="N575" s="14"/>
      <c r="O575" s="14"/>
      <c r="P575" s="38">
        <v>7921.98</v>
      </c>
      <c r="Q575" s="14"/>
      <c r="R575" s="14"/>
      <c r="S575" s="38">
        <f>ROUND(ROUND(P575, 2)*I575, 2)</f>
        <v>25215.66</v>
      </c>
      <c r="T575" s="14"/>
      <c r="U575" s="39"/>
      <c r="V575" s="9">
        <f>ROUND(ROUND(P575, 2)/1.2, 2)</f>
        <v>6601.65</v>
      </c>
      <c r="Y575" s="9">
        <f t="shared" si="129"/>
        <v>21013.05</v>
      </c>
      <c r="AD575" s="5" t="s">
        <v>1869</v>
      </c>
      <c r="AE575" s="5" t="s">
        <v>1870</v>
      </c>
      <c r="AF575" s="5" t="s">
        <v>1865</v>
      </c>
      <c r="AK575" s="32">
        <f t="shared" si="125"/>
        <v>25215.66</v>
      </c>
      <c r="AL575" s="32"/>
      <c r="AM575" s="32"/>
      <c r="AN575" s="34">
        <f t="shared" si="126"/>
        <v>0</v>
      </c>
      <c r="AO575" s="32"/>
      <c r="AP575" s="32"/>
    </row>
    <row r="576" spans="1:42" ht="36" x14ac:dyDescent="0.3">
      <c r="A576" s="13" t="s">
        <v>1871</v>
      </c>
      <c r="B576" s="13"/>
      <c r="C576" s="41" t="s">
        <v>1872</v>
      </c>
      <c r="D576" s="24"/>
      <c r="E576" s="24"/>
      <c r="F576" s="35" t="s">
        <v>139</v>
      </c>
      <c r="G576" s="36">
        <v>7</v>
      </c>
      <c r="H576" s="24"/>
      <c r="I576" s="36">
        <v>432.6</v>
      </c>
      <c r="J576" s="38">
        <v>5.59</v>
      </c>
      <c r="K576" s="14"/>
      <c r="L576" s="14"/>
      <c r="M576" s="38">
        <f>ROUND(ROUND(J576, 2)*I576, 2)</f>
        <v>2418.23</v>
      </c>
      <c r="N576" s="14"/>
      <c r="O576" s="14"/>
      <c r="P576" s="38">
        <v>5.59</v>
      </c>
      <c r="Q576" s="14"/>
      <c r="R576" s="14"/>
      <c r="S576" s="38">
        <f>ROUND(ROUND(P576, 2)*I576, 2)</f>
        <v>2418.23</v>
      </c>
      <c r="T576" s="14"/>
      <c r="U576" s="39"/>
      <c r="V576" s="9">
        <f>ROUND(ROUND(P576, 2)/1.2, 2)</f>
        <v>4.66</v>
      </c>
      <c r="Y576" s="9">
        <f t="shared" si="129"/>
        <v>2015.19</v>
      </c>
      <c r="AD576" s="5" t="s">
        <v>1873</v>
      </c>
      <c r="AE576" s="5" t="s">
        <v>1874</v>
      </c>
      <c r="AF576" s="5" t="s">
        <v>1875</v>
      </c>
      <c r="AK576" s="32">
        <f t="shared" si="125"/>
        <v>0</v>
      </c>
      <c r="AL576" s="32"/>
      <c r="AM576" s="32"/>
      <c r="AN576" s="34">
        <f t="shared" si="126"/>
        <v>0</v>
      </c>
      <c r="AO576" s="32"/>
      <c r="AP576" s="32"/>
    </row>
    <row r="577" spans="1:42" ht="36" x14ac:dyDescent="0.3">
      <c r="A577" s="12" t="s">
        <v>1876</v>
      </c>
      <c r="B577" s="12" t="s">
        <v>1877</v>
      </c>
      <c r="C577" s="16" t="s">
        <v>1878</v>
      </c>
      <c r="D577" s="17"/>
      <c r="E577" s="17"/>
      <c r="F577" s="17" t="s">
        <v>139</v>
      </c>
      <c r="G577" s="18">
        <v>1</v>
      </c>
      <c r="H577" s="17"/>
      <c r="I577" s="18">
        <v>0</v>
      </c>
      <c r="J577" s="19">
        <v>0</v>
      </c>
      <c r="K577" s="20">
        <v>226</v>
      </c>
      <c r="L577" s="19">
        <f>J577+ROUND(K577, 2)</f>
        <v>226</v>
      </c>
      <c r="M577" s="19">
        <v>0</v>
      </c>
      <c r="N577" s="19">
        <v>0</v>
      </c>
      <c r="O577" s="19">
        <f>M577+N577</f>
        <v>0</v>
      </c>
      <c r="P577" s="19">
        <v>5.33</v>
      </c>
      <c r="Q577" s="21">
        <v>226</v>
      </c>
      <c r="R577" s="19">
        <f>P577+ROUND(Q577, 2)</f>
        <v>231.33</v>
      </c>
      <c r="S577" s="19">
        <v>0</v>
      </c>
      <c r="T577" s="19">
        <v>0</v>
      </c>
      <c r="U577" s="19">
        <f>S577+T577</f>
        <v>0</v>
      </c>
      <c r="V577" s="9">
        <f>ROUND(P577 / 1.2, 2)</f>
        <v>4.4400000000000004</v>
      </c>
      <c r="W577" s="9">
        <f>ROUND(Q577 / 1.2, 2)</f>
        <v>188.33</v>
      </c>
      <c r="X577" s="9">
        <f>ROUND(R577 / 1.2, 2)</f>
        <v>192.78</v>
      </c>
      <c r="Y577" s="9">
        <f t="shared" si="129"/>
        <v>0</v>
      </c>
      <c r="Z577" s="9">
        <f>ROUND(T577 / 1.2, 2)</f>
        <v>0</v>
      </c>
      <c r="AA577" s="9">
        <f>Y577+Z577</f>
        <v>0</v>
      </c>
      <c r="AD577" s="5">
        <v>378365727</v>
      </c>
      <c r="AE577" s="5">
        <v>27245599</v>
      </c>
      <c r="AG577" s="5" t="s">
        <v>1879</v>
      </c>
      <c r="AH577" s="5" t="s">
        <v>1880</v>
      </c>
      <c r="AI577" s="5" t="s">
        <v>593</v>
      </c>
      <c r="AK577" s="19">
        <f t="shared" si="125"/>
        <v>0</v>
      </c>
      <c r="AL577" s="19">
        <f>T577-N577</f>
        <v>0</v>
      </c>
      <c r="AM577" s="19">
        <f>U577-O577</f>
        <v>0</v>
      </c>
      <c r="AN577" s="22">
        <f t="shared" si="126"/>
        <v>0</v>
      </c>
      <c r="AO577" s="22">
        <f>IFERROR(AL577/N577,0)</f>
        <v>0</v>
      </c>
      <c r="AP577" s="22">
        <f>IFERROR(AM577/O577,0)</f>
        <v>0</v>
      </c>
    </row>
    <row r="578" spans="1:42" ht="18" x14ac:dyDescent="0.3">
      <c r="A578" s="12" t="s">
        <v>1881</v>
      </c>
      <c r="B578" s="12"/>
      <c r="C578" s="40" t="s">
        <v>753</v>
      </c>
      <c r="D578" s="17"/>
      <c r="E578" s="17"/>
      <c r="F578" s="28" t="s">
        <v>102</v>
      </c>
      <c r="G578" s="29">
        <v>0.41</v>
      </c>
      <c r="H578" s="17"/>
      <c r="I578" s="30">
        <v>0</v>
      </c>
      <c r="J578" s="31">
        <v>6.17</v>
      </c>
      <c r="M578" s="32">
        <f>ROUND(ROUND(J578, 2)*I578, 2)</f>
        <v>0</v>
      </c>
      <c r="P578" s="33">
        <v>6.17</v>
      </c>
      <c r="S578" s="32">
        <f>ROUND(ROUND(P578, 2)*I578, 2)</f>
        <v>0</v>
      </c>
      <c r="V578" s="9">
        <f>ROUND(ROUND(P578, 2)/1.2, 2)</f>
        <v>5.14</v>
      </c>
      <c r="Y578" s="9">
        <f t="shared" si="129"/>
        <v>0</v>
      </c>
      <c r="AD578" s="5" t="s">
        <v>1882</v>
      </c>
      <c r="AE578" s="5" t="s">
        <v>1883</v>
      </c>
      <c r="AF578" s="5" t="s">
        <v>756</v>
      </c>
      <c r="AK578" s="32">
        <f t="shared" si="125"/>
        <v>0</v>
      </c>
      <c r="AL578" s="32"/>
      <c r="AM578" s="32"/>
      <c r="AN578" s="34">
        <f t="shared" si="126"/>
        <v>0</v>
      </c>
      <c r="AO578" s="32"/>
      <c r="AP578" s="32"/>
    </row>
    <row r="579" spans="1:42" ht="18" x14ac:dyDescent="0.3">
      <c r="A579" s="12" t="s">
        <v>1884</v>
      </c>
      <c r="B579" s="12"/>
      <c r="C579" s="40" t="s">
        <v>1885</v>
      </c>
      <c r="D579" s="17"/>
      <c r="E579" s="17"/>
      <c r="F579" s="28" t="s">
        <v>91</v>
      </c>
      <c r="G579" s="29">
        <v>1E-3</v>
      </c>
      <c r="H579" s="17"/>
      <c r="I579" s="30">
        <v>0</v>
      </c>
      <c r="J579" s="31">
        <v>2800</v>
      </c>
      <c r="M579" s="32">
        <f>ROUND(ROUND(J579, 2)*I579, 2)</f>
        <v>0</v>
      </c>
      <c r="P579" s="33">
        <v>2800</v>
      </c>
      <c r="S579" s="32">
        <f>ROUND(ROUND(P579, 2)*I579, 2)</f>
        <v>0</v>
      </c>
      <c r="V579" s="9">
        <f>ROUND(ROUND(P579, 2)/1.2, 2)</f>
        <v>2333.33</v>
      </c>
      <c r="Y579" s="9">
        <f t="shared" si="129"/>
        <v>0</v>
      </c>
      <c r="AD579" s="5" t="s">
        <v>1886</v>
      </c>
      <c r="AE579" s="5" t="s">
        <v>1887</v>
      </c>
      <c r="AF579" s="5" t="s">
        <v>1888</v>
      </c>
      <c r="AK579" s="32">
        <f t="shared" si="125"/>
        <v>0</v>
      </c>
      <c r="AL579" s="32"/>
      <c r="AM579" s="32"/>
      <c r="AN579" s="34">
        <f t="shared" si="126"/>
        <v>0</v>
      </c>
      <c r="AO579" s="32"/>
      <c r="AP579" s="32"/>
    </row>
    <row r="580" spans="1:42" ht="36" x14ac:dyDescent="0.3">
      <c r="A580" s="12" t="s">
        <v>1889</v>
      </c>
      <c r="B580" s="12" t="s">
        <v>1877</v>
      </c>
      <c r="C580" s="16" t="s">
        <v>1878</v>
      </c>
      <c r="D580" s="17"/>
      <c r="E580" s="17" t="s">
        <v>1890</v>
      </c>
      <c r="F580" s="17" t="s">
        <v>139</v>
      </c>
      <c r="G580" s="18">
        <v>1</v>
      </c>
      <c r="H580" s="17"/>
      <c r="I580" s="18">
        <v>357</v>
      </c>
      <c r="J580" s="19">
        <v>5.33</v>
      </c>
      <c r="K580" s="20">
        <v>226</v>
      </c>
      <c r="L580" s="19">
        <f>J580+ROUND(K580, 2)</f>
        <v>231.33</v>
      </c>
      <c r="M580" s="19">
        <v>1902.81</v>
      </c>
      <c r="N580" s="19">
        <v>80682</v>
      </c>
      <c r="O580" s="19">
        <f>M580+N580</f>
        <v>82584.81</v>
      </c>
      <c r="P580" s="19">
        <v>5.33</v>
      </c>
      <c r="Q580" s="21">
        <v>339</v>
      </c>
      <c r="R580" s="19">
        <f>P580+ROUND(Q580, 2)</f>
        <v>344.33</v>
      </c>
      <c r="S580" s="19">
        <v>1902.81</v>
      </c>
      <c r="T580" s="19">
        <v>121023</v>
      </c>
      <c r="U580" s="19">
        <f>S580+T580</f>
        <v>122925.81</v>
      </c>
      <c r="V580" s="9">
        <f>ROUND(P580 / 1.2, 2)</f>
        <v>4.4400000000000004</v>
      </c>
      <c r="W580" s="9">
        <f>ROUND(Q580 / 1.2, 2)</f>
        <v>282.5</v>
      </c>
      <c r="X580" s="9">
        <f>ROUND(R580 / 1.2, 2)</f>
        <v>286.94</v>
      </c>
      <c r="Y580" s="9">
        <f t="shared" si="129"/>
        <v>1585.68</v>
      </c>
      <c r="Z580" s="9">
        <f>ROUND(T580 / 1.2, 2)</f>
        <v>100852.5</v>
      </c>
      <c r="AA580" s="9">
        <f>Y580+Z580</f>
        <v>102438.18</v>
      </c>
      <c r="AD580" s="5">
        <v>378365865</v>
      </c>
      <c r="AE580" s="5">
        <v>27245799</v>
      </c>
      <c r="AG580" s="5" t="s">
        <v>1879</v>
      </c>
      <c r="AH580" s="5" t="s">
        <v>1880</v>
      </c>
      <c r="AI580" s="5" t="s">
        <v>593</v>
      </c>
      <c r="AK580" s="19">
        <f t="shared" si="125"/>
        <v>0</v>
      </c>
      <c r="AL580" s="19">
        <f>T580-N580</f>
        <v>40341</v>
      </c>
      <c r="AM580" s="19">
        <f>U580-O580</f>
        <v>40341</v>
      </c>
      <c r="AN580" s="22">
        <f t="shared" si="126"/>
        <v>0</v>
      </c>
      <c r="AO580" s="22">
        <f>IFERROR(AL580/N580,0)</f>
        <v>0.5</v>
      </c>
      <c r="AP580" s="22">
        <f>IFERROR(AM580/O580,0)</f>
        <v>0.48847966109021745</v>
      </c>
    </row>
    <row r="581" spans="1:42" ht="18" x14ac:dyDescent="0.3">
      <c r="A581" s="12" t="s">
        <v>1891</v>
      </c>
      <c r="B581" s="12"/>
      <c r="C581" s="40" t="s">
        <v>1885</v>
      </c>
      <c r="D581" s="17"/>
      <c r="E581" s="17"/>
      <c r="F581" s="28" t="s">
        <v>91</v>
      </c>
      <c r="G581" s="29">
        <v>1E-3</v>
      </c>
      <c r="H581" s="17"/>
      <c r="I581" s="30">
        <v>0.35699999999999998</v>
      </c>
      <c r="J581" s="31">
        <v>2800</v>
      </c>
      <c r="M581" s="32">
        <f>ROUND(ROUND(J581, 2)*I581, 2)</f>
        <v>999.6</v>
      </c>
      <c r="P581" s="33">
        <v>2800</v>
      </c>
      <c r="S581" s="32">
        <f>ROUND(ROUND(P581, 2)*I581, 2)</f>
        <v>999.6</v>
      </c>
      <c r="V581" s="9">
        <f>ROUND(ROUND(P581, 2)/1.2, 2)</f>
        <v>2333.33</v>
      </c>
      <c r="Y581" s="9">
        <f t="shared" si="129"/>
        <v>833</v>
      </c>
      <c r="AD581" s="5" t="s">
        <v>1892</v>
      </c>
      <c r="AE581" s="5" t="s">
        <v>1893</v>
      </c>
      <c r="AF581" s="5" t="s">
        <v>1888</v>
      </c>
      <c r="AK581" s="32">
        <f t="shared" si="125"/>
        <v>0</v>
      </c>
      <c r="AL581" s="32"/>
      <c r="AM581" s="32"/>
      <c r="AN581" s="34">
        <f t="shared" si="126"/>
        <v>0</v>
      </c>
      <c r="AO581" s="32"/>
      <c r="AP581" s="32"/>
    </row>
    <row r="582" spans="1:42" ht="18" x14ac:dyDescent="0.3">
      <c r="A582" s="12" t="s">
        <v>1894</v>
      </c>
      <c r="B582" s="12"/>
      <c r="C582" s="40" t="s">
        <v>753</v>
      </c>
      <c r="D582" s="17"/>
      <c r="E582" s="17"/>
      <c r="F582" s="28" t="s">
        <v>102</v>
      </c>
      <c r="G582" s="29">
        <v>0.41</v>
      </c>
      <c r="H582" s="17"/>
      <c r="I582" s="30">
        <v>146.37</v>
      </c>
      <c r="J582" s="31">
        <v>6.17</v>
      </c>
      <c r="M582" s="32">
        <f>ROUND(ROUND(J582, 2)*I582, 2)</f>
        <v>903.1</v>
      </c>
      <c r="P582" s="33">
        <v>6.17</v>
      </c>
      <c r="S582" s="32">
        <f>ROUND(ROUND(P582, 2)*I582, 2)</f>
        <v>903.1</v>
      </c>
      <c r="V582" s="9">
        <f>ROUND(ROUND(P582, 2)/1.2, 2)</f>
        <v>5.14</v>
      </c>
      <c r="Y582" s="9">
        <f t="shared" si="129"/>
        <v>752.58</v>
      </c>
      <c r="AD582" s="5" t="s">
        <v>1895</v>
      </c>
      <c r="AE582" s="5" t="s">
        <v>1896</v>
      </c>
      <c r="AF582" s="5" t="s">
        <v>756</v>
      </c>
      <c r="AK582" s="32">
        <f t="shared" si="125"/>
        <v>0</v>
      </c>
      <c r="AL582" s="32"/>
      <c r="AM582" s="32"/>
      <c r="AN582" s="34">
        <f t="shared" si="126"/>
        <v>0</v>
      </c>
      <c r="AO582" s="32"/>
      <c r="AP582" s="32"/>
    </row>
    <row r="583" spans="1:42" ht="108" x14ac:dyDescent="0.3">
      <c r="A583" s="13" t="s">
        <v>1897</v>
      </c>
      <c r="B583" s="13" t="s">
        <v>1898</v>
      </c>
      <c r="C583" s="23" t="s">
        <v>1899</v>
      </c>
      <c r="D583" s="24"/>
      <c r="E583" s="24" t="s">
        <v>1900</v>
      </c>
      <c r="F583" s="24" t="s">
        <v>67</v>
      </c>
      <c r="G583" s="25">
        <v>1</v>
      </c>
      <c r="H583" s="24"/>
      <c r="I583" s="25">
        <v>595.20000000000005</v>
      </c>
      <c r="J583" s="26">
        <v>54.23</v>
      </c>
      <c r="K583" s="26">
        <v>639</v>
      </c>
      <c r="L583" s="26">
        <f>J583+ROUND(K583, 2)</f>
        <v>693.23</v>
      </c>
      <c r="M583" s="26">
        <v>32277.7</v>
      </c>
      <c r="N583" s="26">
        <v>380332.79999999999</v>
      </c>
      <c r="O583" s="26">
        <f>M583+N583</f>
        <v>412610.5</v>
      </c>
      <c r="P583" s="26">
        <v>54.01</v>
      </c>
      <c r="Q583" s="26">
        <v>958.5</v>
      </c>
      <c r="R583" s="26">
        <f>P583+ROUND(Q583, 2)</f>
        <v>1012.51</v>
      </c>
      <c r="S583" s="26">
        <v>32146.75</v>
      </c>
      <c r="T583" s="26">
        <v>570499.19999999995</v>
      </c>
      <c r="U583" s="26">
        <f>S583+T583</f>
        <v>602645.94999999995</v>
      </c>
      <c r="V583" s="9">
        <f>ROUND(P583 / 1.2, 2)</f>
        <v>45.01</v>
      </c>
      <c r="W583" s="9">
        <f>ROUND(Q583 / 1.2, 2)</f>
        <v>798.75</v>
      </c>
      <c r="X583" s="9">
        <f>ROUND(R583 / 1.2, 2)</f>
        <v>843.76</v>
      </c>
      <c r="Y583" s="9">
        <f t="shared" si="129"/>
        <v>26788.959999999999</v>
      </c>
      <c r="Z583" s="9">
        <f>ROUND(T583 / 1.2, 2)</f>
        <v>475416</v>
      </c>
      <c r="AA583" s="9">
        <f>Y583+Z583</f>
        <v>502204.96</v>
      </c>
      <c r="AD583" s="5">
        <v>378365729</v>
      </c>
      <c r="AE583" s="5">
        <v>33559734</v>
      </c>
      <c r="AG583" s="5" t="s">
        <v>1901</v>
      </c>
      <c r="AH583" s="5" t="s">
        <v>1902</v>
      </c>
      <c r="AI583" s="5" t="s">
        <v>593</v>
      </c>
      <c r="AK583" s="19">
        <f t="shared" si="125"/>
        <v>-130.95000000000073</v>
      </c>
      <c r="AL583" s="19">
        <f>T583-N583</f>
        <v>190166.39999999997</v>
      </c>
      <c r="AM583" s="19">
        <f>U583-O583</f>
        <v>190035.44999999995</v>
      </c>
      <c r="AN583" s="22">
        <f t="shared" si="126"/>
        <v>-4.0569805159599579E-3</v>
      </c>
      <c r="AO583" s="22">
        <f>IFERROR(AL583/N583,0)</f>
        <v>0.49999999999999994</v>
      </c>
      <c r="AP583" s="22">
        <f>IFERROR(AM583/O583,0)</f>
        <v>0.46056862343541899</v>
      </c>
    </row>
    <row r="584" spans="1:42" ht="36" x14ac:dyDescent="0.3">
      <c r="A584" s="13" t="s">
        <v>1903</v>
      </c>
      <c r="B584" s="13"/>
      <c r="C584" s="41" t="s">
        <v>730</v>
      </c>
      <c r="D584" s="24"/>
      <c r="E584" s="24"/>
      <c r="F584" s="35" t="s">
        <v>102</v>
      </c>
      <c r="G584" s="36">
        <v>0.15</v>
      </c>
      <c r="H584" s="24"/>
      <c r="I584" s="36">
        <v>89.28</v>
      </c>
      <c r="J584" s="38">
        <v>90.28</v>
      </c>
      <c r="K584" s="14"/>
      <c r="L584" s="14"/>
      <c r="M584" s="38">
        <f>ROUND(ROUND(J584, 2)*I584, 2)</f>
        <v>8060.2</v>
      </c>
      <c r="N584" s="14"/>
      <c r="O584" s="14"/>
      <c r="P584" s="38">
        <v>88.8</v>
      </c>
      <c r="Q584" s="14"/>
      <c r="R584" s="14"/>
      <c r="S584" s="38">
        <f>ROUND(ROUND(P584, 2)*I584, 2)</f>
        <v>7928.06</v>
      </c>
      <c r="T584" s="14"/>
      <c r="U584" s="39"/>
      <c r="V584" s="9">
        <f>ROUND(ROUND(P584, 2)/1.2, 2)</f>
        <v>74</v>
      </c>
      <c r="Y584" s="9">
        <f t="shared" si="129"/>
        <v>6606.72</v>
      </c>
      <c r="AD584" s="5" t="s">
        <v>1904</v>
      </c>
      <c r="AE584" s="5" t="s">
        <v>1905</v>
      </c>
      <c r="AF584" s="5" t="s">
        <v>733</v>
      </c>
      <c r="AK584" s="32">
        <f t="shared" si="125"/>
        <v>-132.13999999999942</v>
      </c>
      <c r="AL584" s="32"/>
      <c r="AM584" s="32"/>
      <c r="AN584" s="34">
        <f t="shared" si="126"/>
        <v>-1.6394134140591973E-2</v>
      </c>
      <c r="AO584" s="32"/>
      <c r="AP584" s="32"/>
    </row>
    <row r="585" spans="1:42" ht="36" x14ac:dyDescent="0.3">
      <c r="A585" s="13" t="s">
        <v>1906</v>
      </c>
      <c r="B585" s="13"/>
      <c r="C585" s="41" t="s">
        <v>1907</v>
      </c>
      <c r="D585" s="24"/>
      <c r="E585" s="24"/>
      <c r="F585" s="35" t="s">
        <v>139</v>
      </c>
      <c r="G585" s="36">
        <v>0.3</v>
      </c>
      <c r="H585" s="24"/>
      <c r="I585" s="36">
        <v>178.56</v>
      </c>
      <c r="J585" s="38">
        <v>74.319999999999993</v>
      </c>
      <c r="K585" s="14"/>
      <c r="L585" s="14"/>
      <c r="M585" s="38">
        <f>ROUND(ROUND(J585, 2)*I585, 2)</f>
        <v>13270.58</v>
      </c>
      <c r="N585" s="14"/>
      <c r="O585" s="14"/>
      <c r="P585" s="38">
        <v>74.319999999999993</v>
      </c>
      <c r="Q585" s="14"/>
      <c r="R585" s="14"/>
      <c r="S585" s="38">
        <f>ROUND(ROUND(P585, 2)*I585, 2)</f>
        <v>13270.58</v>
      </c>
      <c r="T585" s="14"/>
      <c r="U585" s="39"/>
      <c r="V585" s="9">
        <f>ROUND(ROUND(P585, 2)/1.2, 2)</f>
        <v>61.93</v>
      </c>
      <c r="Y585" s="9">
        <f t="shared" si="129"/>
        <v>11058.82</v>
      </c>
      <c r="AD585" s="5" t="s">
        <v>1908</v>
      </c>
      <c r="AE585" s="5" t="s">
        <v>1909</v>
      </c>
      <c r="AF585" s="5" t="s">
        <v>1910</v>
      </c>
      <c r="AK585" s="32">
        <f t="shared" si="125"/>
        <v>0</v>
      </c>
      <c r="AL585" s="32"/>
      <c r="AM585" s="32"/>
      <c r="AN585" s="34">
        <f t="shared" si="126"/>
        <v>0</v>
      </c>
      <c r="AO585" s="32"/>
      <c r="AP585" s="32"/>
    </row>
    <row r="586" spans="1:42" ht="36" x14ac:dyDescent="0.3">
      <c r="A586" s="13" t="s">
        <v>1911</v>
      </c>
      <c r="B586" s="13"/>
      <c r="C586" s="27" t="s">
        <v>1912</v>
      </c>
      <c r="D586" s="24"/>
      <c r="E586" s="24"/>
      <c r="F586" s="35" t="s">
        <v>102</v>
      </c>
      <c r="G586" s="36">
        <v>1.5</v>
      </c>
      <c r="H586" s="24"/>
      <c r="I586" s="36">
        <v>892.8</v>
      </c>
      <c r="J586" s="38">
        <v>12.26</v>
      </c>
      <c r="K586" s="14"/>
      <c r="L586" s="14"/>
      <c r="M586" s="38">
        <f>ROUND(ROUND(J586, 2)*I586, 2)</f>
        <v>10945.73</v>
      </c>
      <c r="N586" s="14"/>
      <c r="O586" s="14"/>
      <c r="P586" s="38">
        <v>12.26</v>
      </c>
      <c r="Q586" s="14"/>
      <c r="R586" s="14"/>
      <c r="S586" s="38">
        <f>ROUND(ROUND(P586, 2)*I586, 2)</f>
        <v>10945.73</v>
      </c>
      <c r="T586" s="14"/>
      <c r="U586" s="39"/>
      <c r="V586" s="9">
        <f>ROUND(ROUND(P586, 2)/1.2, 2)</f>
        <v>10.220000000000001</v>
      </c>
      <c r="Y586" s="9">
        <f t="shared" si="129"/>
        <v>9121.44</v>
      </c>
      <c r="AD586" s="5" t="s">
        <v>1913</v>
      </c>
      <c r="AE586" s="5" t="s">
        <v>1914</v>
      </c>
      <c r="AF586" s="5" t="s">
        <v>1915</v>
      </c>
      <c r="AK586" s="32">
        <f t="shared" si="125"/>
        <v>0</v>
      </c>
      <c r="AL586" s="32"/>
      <c r="AM586" s="32"/>
      <c r="AN586" s="34">
        <f t="shared" si="126"/>
        <v>0</v>
      </c>
      <c r="AO586" s="32"/>
      <c r="AP586" s="32"/>
    </row>
    <row r="587" spans="1:42" ht="108" x14ac:dyDescent="0.3">
      <c r="A587" s="13" t="s">
        <v>1916</v>
      </c>
      <c r="B587" s="13" t="s">
        <v>1898</v>
      </c>
      <c r="C587" s="23" t="s">
        <v>1899</v>
      </c>
      <c r="D587" s="24"/>
      <c r="E587" s="24" t="s">
        <v>1917</v>
      </c>
      <c r="F587" s="24" t="s">
        <v>67</v>
      </c>
      <c r="G587" s="25">
        <v>1</v>
      </c>
      <c r="H587" s="24"/>
      <c r="I587" s="25">
        <v>595.20000000000005</v>
      </c>
      <c r="J587" s="26">
        <v>31.93</v>
      </c>
      <c r="K587" s="26">
        <v>639</v>
      </c>
      <c r="L587" s="26">
        <f>J587+ROUND(K587, 2)</f>
        <v>670.93</v>
      </c>
      <c r="M587" s="26">
        <v>19004.740000000002</v>
      </c>
      <c r="N587" s="26">
        <v>380332.79999999999</v>
      </c>
      <c r="O587" s="26">
        <f>M587+N587</f>
        <v>399337.54</v>
      </c>
      <c r="P587" s="26">
        <v>54.16</v>
      </c>
      <c r="Q587" s="26">
        <v>958.5</v>
      </c>
      <c r="R587" s="26">
        <f>P587+ROUND(Q587, 2)</f>
        <v>1012.66</v>
      </c>
      <c r="S587" s="26">
        <v>32236.03</v>
      </c>
      <c r="T587" s="26">
        <v>570499.19999999995</v>
      </c>
      <c r="U587" s="26">
        <f>S587+T587</f>
        <v>602735.23</v>
      </c>
      <c r="V587" s="9">
        <f>ROUND(P587 / 1.2, 2)</f>
        <v>45.13</v>
      </c>
      <c r="W587" s="9">
        <f>ROUND(Q587 / 1.2, 2)</f>
        <v>798.75</v>
      </c>
      <c r="X587" s="9">
        <f>ROUND(R587 / 1.2, 2)</f>
        <v>843.88</v>
      </c>
      <c r="Y587" s="9">
        <f t="shared" si="129"/>
        <v>26863.360000000001</v>
      </c>
      <c r="Z587" s="9">
        <f>ROUND(T587 / 1.2, 2)</f>
        <v>475416</v>
      </c>
      <c r="AA587" s="9">
        <f>Y587+Z587</f>
        <v>502279.36</v>
      </c>
      <c r="AD587" s="5">
        <v>378365866</v>
      </c>
      <c r="AE587" s="5">
        <v>33559735</v>
      </c>
      <c r="AG587" s="5" t="s">
        <v>1901</v>
      </c>
      <c r="AH587" s="5" t="s">
        <v>1902</v>
      </c>
      <c r="AI587" s="5" t="s">
        <v>593</v>
      </c>
      <c r="AK587" s="19">
        <f t="shared" si="125"/>
        <v>13231.289999999997</v>
      </c>
      <c r="AL587" s="19">
        <f>T587-N587</f>
        <v>190166.39999999997</v>
      </c>
      <c r="AM587" s="19">
        <f>U587-O587</f>
        <v>203397.69</v>
      </c>
      <c r="AN587" s="22">
        <f t="shared" si="126"/>
        <v>0.69620999813730655</v>
      </c>
      <c r="AO587" s="22">
        <f>IFERROR(AL587/N587,0)</f>
        <v>0.49999999999999994</v>
      </c>
      <c r="AP587" s="22">
        <f>IFERROR(AM587/O587,0)</f>
        <v>0.50933776473907266</v>
      </c>
    </row>
    <row r="588" spans="1:42" ht="36" x14ac:dyDescent="0.3">
      <c r="A588" s="13" t="s">
        <v>1918</v>
      </c>
      <c r="B588" s="13"/>
      <c r="C588" s="27" t="s">
        <v>1912</v>
      </c>
      <c r="D588" s="24"/>
      <c r="E588" s="24" t="s">
        <v>1919</v>
      </c>
      <c r="F588" s="35" t="s">
        <v>102</v>
      </c>
      <c r="G588" s="36">
        <v>1.5</v>
      </c>
      <c r="H588" s="24"/>
      <c r="I588" s="36">
        <v>892.8</v>
      </c>
      <c r="J588" s="38">
        <v>12.26</v>
      </c>
      <c r="K588" s="14"/>
      <c r="L588" s="14"/>
      <c r="M588" s="38">
        <f>ROUND(ROUND(J588, 2)*I588, 2)</f>
        <v>10945.73</v>
      </c>
      <c r="N588" s="14"/>
      <c r="O588" s="14"/>
      <c r="P588" s="38">
        <v>27.23</v>
      </c>
      <c r="Q588" s="14"/>
      <c r="R588" s="14"/>
      <c r="S588" s="38">
        <f>ROUND(ROUND(P588, 2)*I588, 2)</f>
        <v>24310.94</v>
      </c>
      <c r="T588" s="14"/>
      <c r="U588" s="39"/>
      <c r="V588" s="9">
        <f>ROUND(ROUND(P588, 2)/1.2, 2)</f>
        <v>22.69</v>
      </c>
      <c r="Y588" s="9">
        <f t="shared" si="129"/>
        <v>20259.12</v>
      </c>
      <c r="AD588" s="5" t="s">
        <v>1920</v>
      </c>
      <c r="AE588" s="5" t="s">
        <v>1921</v>
      </c>
      <c r="AF588" s="5" t="s">
        <v>1915</v>
      </c>
      <c r="AK588" s="32">
        <f t="shared" si="125"/>
        <v>13365.21</v>
      </c>
      <c r="AL588" s="32"/>
      <c r="AM588" s="32"/>
      <c r="AN588" s="34">
        <f t="shared" si="126"/>
        <v>1.2210432744092901</v>
      </c>
      <c r="AO588" s="32"/>
      <c r="AP588" s="32"/>
    </row>
    <row r="589" spans="1:42" ht="36" x14ac:dyDescent="0.3">
      <c r="A589" s="13" t="s">
        <v>1922</v>
      </c>
      <c r="B589" s="13"/>
      <c r="C589" s="41" t="s">
        <v>730</v>
      </c>
      <c r="D589" s="24"/>
      <c r="E589" s="24"/>
      <c r="F589" s="35" t="s">
        <v>102</v>
      </c>
      <c r="G589" s="36">
        <v>0.15</v>
      </c>
      <c r="H589" s="24"/>
      <c r="I589" s="36">
        <v>89.28</v>
      </c>
      <c r="J589" s="38">
        <v>90.28</v>
      </c>
      <c r="K589" s="14"/>
      <c r="L589" s="14"/>
      <c r="M589" s="38">
        <f>ROUND(ROUND(J589, 2)*I589, 2)</f>
        <v>8060.2</v>
      </c>
      <c r="N589" s="14"/>
      <c r="O589" s="14"/>
      <c r="P589" s="38">
        <v>88.8</v>
      </c>
      <c r="Q589" s="14"/>
      <c r="R589" s="14"/>
      <c r="S589" s="38">
        <f>ROUND(ROUND(P589, 2)*I589, 2)</f>
        <v>7928.06</v>
      </c>
      <c r="T589" s="14"/>
      <c r="U589" s="39"/>
      <c r="V589" s="9">
        <f>ROUND(ROUND(P589, 2)/1.2, 2)</f>
        <v>74</v>
      </c>
      <c r="Y589" s="9">
        <f t="shared" si="129"/>
        <v>6606.72</v>
      </c>
      <c r="AD589" s="5" t="s">
        <v>1923</v>
      </c>
      <c r="AE589" s="5" t="s">
        <v>1924</v>
      </c>
      <c r="AF589" s="5" t="s">
        <v>733</v>
      </c>
      <c r="AK589" s="32">
        <f t="shared" si="125"/>
        <v>-132.13999999999942</v>
      </c>
      <c r="AL589" s="32"/>
      <c r="AM589" s="32"/>
      <c r="AN589" s="34">
        <f t="shared" si="126"/>
        <v>-1.6394134140591973E-2</v>
      </c>
      <c r="AO589" s="32"/>
      <c r="AP589" s="32"/>
    </row>
    <row r="590" spans="1:42" ht="90" x14ac:dyDescent="0.3">
      <c r="A590" s="13" t="s">
        <v>1925</v>
      </c>
      <c r="B590" s="13" t="s">
        <v>1898</v>
      </c>
      <c r="C590" s="23" t="s">
        <v>1899</v>
      </c>
      <c r="D590" s="24"/>
      <c r="E590" s="24" t="s">
        <v>1926</v>
      </c>
      <c r="F590" s="24" t="s">
        <v>67</v>
      </c>
      <c r="G590" s="25">
        <v>1</v>
      </c>
      <c r="H590" s="24"/>
      <c r="I590" s="25">
        <v>8.19</v>
      </c>
      <c r="J590" s="26">
        <v>54.23</v>
      </c>
      <c r="K590" s="26">
        <v>639</v>
      </c>
      <c r="L590" s="26">
        <f>J590+ROUND(K590, 2)</f>
        <v>693.23</v>
      </c>
      <c r="M590" s="26">
        <v>444.14</v>
      </c>
      <c r="N590" s="26">
        <v>5233.41</v>
      </c>
      <c r="O590" s="26">
        <f>M590+N590</f>
        <v>5677.55</v>
      </c>
      <c r="P590" s="26">
        <v>54.01</v>
      </c>
      <c r="Q590" s="26">
        <v>958.5</v>
      </c>
      <c r="R590" s="26">
        <f>P590+ROUND(Q590, 2)</f>
        <v>1012.51</v>
      </c>
      <c r="S590" s="26">
        <v>442.34</v>
      </c>
      <c r="T590" s="26">
        <v>7850.12</v>
      </c>
      <c r="U590" s="26">
        <f>S590+T590</f>
        <v>8292.4599999999991</v>
      </c>
      <c r="V590" s="9">
        <f>ROUND(P590 / 1.2, 2)</f>
        <v>45.01</v>
      </c>
      <c r="W590" s="9">
        <f>ROUND(Q590 / 1.2, 2)</f>
        <v>798.75</v>
      </c>
      <c r="X590" s="9">
        <f>ROUND(R590 / 1.2, 2)</f>
        <v>843.76</v>
      </c>
      <c r="Y590" s="9">
        <f t="shared" si="129"/>
        <v>368.62</v>
      </c>
      <c r="Z590" s="9">
        <f>ROUND(T590 / 1.2, 2)</f>
        <v>6541.77</v>
      </c>
      <c r="AA590" s="9">
        <f>Y590+Z590</f>
        <v>6910.39</v>
      </c>
      <c r="AD590" s="5">
        <v>378365867</v>
      </c>
      <c r="AE590" s="5">
        <v>33559732</v>
      </c>
      <c r="AG590" s="5" t="s">
        <v>1901</v>
      </c>
      <c r="AH590" s="5" t="s">
        <v>1902</v>
      </c>
      <c r="AI590" s="5" t="s">
        <v>593</v>
      </c>
      <c r="AK590" s="19">
        <f t="shared" si="125"/>
        <v>-1.8000000000000114</v>
      </c>
      <c r="AL590" s="19">
        <f>T590-N590</f>
        <v>2616.71</v>
      </c>
      <c r="AM590" s="19">
        <f>U590-O590</f>
        <v>2614.9099999999989</v>
      </c>
      <c r="AN590" s="22">
        <f t="shared" si="126"/>
        <v>-4.0527761516639151E-3</v>
      </c>
      <c r="AO590" s="22">
        <f>IFERROR(AL590/N590,0)</f>
        <v>0.50000095540001643</v>
      </c>
      <c r="AP590" s="22">
        <f>IFERROR(AM590/O590,0)</f>
        <v>0.4605701402893852</v>
      </c>
    </row>
    <row r="591" spans="1:42" ht="36" x14ac:dyDescent="0.3">
      <c r="A591" s="13" t="s">
        <v>1927</v>
      </c>
      <c r="B591" s="13"/>
      <c r="C591" s="41" t="s">
        <v>730</v>
      </c>
      <c r="D591" s="24"/>
      <c r="E591" s="24"/>
      <c r="F591" s="35" t="s">
        <v>102</v>
      </c>
      <c r="G591" s="36">
        <v>0.15</v>
      </c>
      <c r="H591" s="24"/>
      <c r="I591" s="36">
        <v>1.2290000000000001</v>
      </c>
      <c r="J591" s="38">
        <v>90.28</v>
      </c>
      <c r="K591" s="14"/>
      <c r="L591" s="14"/>
      <c r="M591" s="38">
        <f>ROUND(ROUND(J591, 2)*I591, 2)</f>
        <v>110.95</v>
      </c>
      <c r="N591" s="14"/>
      <c r="O591" s="14"/>
      <c r="P591" s="38">
        <v>88.8</v>
      </c>
      <c r="Q591" s="14"/>
      <c r="R591" s="14"/>
      <c r="S591" s="38">
        <f>ROUND(ROUND(P591, 2)*I591, 2)</f>
        <v>109.14</v>
      </c>
      <c r="T591" s="14"/>
      <c r="U591" s="39"/>
      <c r="V591" s="9">
        <f>ROUND(ROUND(P591, 2)/1.2, 2)</f>
        <v>74</v>
      </c>
      <c r="Y591" s="9">
        <f t="shared" si="129"/>
        <v>90.95</v>
      </c>
      <c r="AD591" s="5" t="s">
        <v>1928</v>
      </c>
      <c r="AE591" s="5" t="s">
        <v>1929</v>
      </c>
      <c r="AF591" s="5" t="s">
        <v>733</v>
      </c>
      <c r="AK591" s="32">
        <f t="shared" si="125"/>
        <v>-1.8100000000000023</v>
      </c>
      <c r="AL591" s="32"/>
      <c r="AM591" s="32"/>
      <c r="AN591" s="34">
        <f t="shared" si="126"/>
        <v>-1.6313654799459235E-2</v>
      </c>
      <c r="AO591" s="32"/>
      <c r="AP591" s="32"/>
    </row>
    <row r="592" spans="1:42" ht="36" x14ac:dyDescent="0.3">
      <c r="A592" s="13" t="s">
        <v>1930</v>
      </c>
      <c r="B592" s="13"/>
      <c r="C592" s="41" t="s">
        <v>1907</v>
      </c>
      <c r="D592" s="24"/>
      <c r="E592" s="24"/>
      <c r="F592" s="35" t="s">
        <v>139</v>
      </c>
      <c r="G592" s="36">
        <v>0.3</v>
      </c>
      <c r="H592" s="24"/>
      <c r="I592" s="36">
        <v>2.4569999999999999</v>
      </c>
      <c r="J592" s="38">
        <v>74.319999999999993</v>
      </c>
      <c r="K592" s="14"/>
      <c r="L592" s="14"/>
      <c r="M592" s="38">
        <f>ROUND(ROUND(J592, 2)*I592, 2)</f>
        <v>182.6</v>
      </c>
      <c r="N592" s="14"/>
      <c r="O592" s="14"/>
      <c r="P592" s="38">
        <v>74.319999999999993</v>
      </c>
      <c r="Q592" s="14"/>
      <c r="R592" s="14"/>
      <c r="S592" s="38">
        <f>ROUND(ROUND(P592, 2)*I592, 2)</f>
        <v>182.6</v>
      </c>
      <c r="T592" s="14"/>
      <c r="U592" s="39"/>
      <c r="V592" s="9">
        <f>ROUND(ROUND(P592, 2)/1.2, 2)</f>
        <v>61.93</v>
      </c>
      <c r="Y592" s="9">
        <f t="shared" si="129"/>
        <v>152.16999999999999</v>
      </c>
      <c r="AD592" s="5" t="s">
        <v>1931</v>
      </c>
      <c r="AE592" s="5" t="s">
        <v>1932</v>
      </c>
      <c r="AF592" s="5" t="s">
        <v>1910</v>
      </c>
      <c r="AK592" s="32">
        <f t="shared" si="125"/>
        <v>0</v>
      </c>
      <c r="AL592" s="32"/>
      <c r="AM592" s="32"/>
      <c r="AN592" s="34">
        <f t="shared" si="126"/>
        <v>0</v>
      </c>
      <c r="AO592" s="32"/>
      <c r="AP592" s="32"/>
    </row>
    <row r="593" spans="1:42" ht="36" x14ac:dyDescent="0.3">
      <c r="A593" s="13" t="s">
        <v>1933</v>
      </c>
      <c r="B593" s="13"/>
      <c r="C593" s="27" t="s">
        <v>1912</v>
      </c>
      <c r="D593" s="24"/>
      <c r="E593" s="24"/>
      <c r="F593" s="35" t="s">
        <v>102</v>
      </c>
      <c r="G593" s="36">
        <v>1.5</v>
      </c>
      <c r="H593" s="24"/>
      <c r="I593" s="36">
        <v>12.285</v>
      </c>
      <c r="J593" s="38">
        <v>12.26</v>
      </c>
      <c r="K593" s="14"/>
      <c r="L593" s="14"/>
      <c r="M593" s="38">
        <f>ROUND(ROUND(J593, 2)*I593, 2)</f>
        <v>150.61000000000001</v>
      </c>
      <c r="N593" s="14"/>
      <c r="O593" s="14"/>
      <c r="P593" s="38">
        <v>12.26</v>
      </c>
      <c r="Q593" s="14"/>
      <c r="R593" s="14"/>
      <c r="S593" s="38">
        <f>ROUND(ROUND(P593, 2)*I593, 2)</f>
        <v>150.61000000000001</v>
      </c>
      <c r="T593" s="14"/>
      <c r="U593" s="39"/>
      <c r="V593" s="9">
        <f>ROUND(ROUND(P593, 2)/1.2, 2)</f>
        <v>10.220000000000001</v>
      </c>
      <c r="Y593" s="9">
        <f t="shared" si="129"/>
        <v>125.51</v>
      </c>
      <c r="AD593" s="5" t="s">
        <v>1934</v>
      </c>
      <c r="AE593" s="5" t="s">
        <v>1935</v>
      </c>
      <c r="AF593" s="5" t="s">
        <v>1915</v>
      </c>
      <c r="AK593" s="32">
        <f t="shared" si="125"/>
        <v>0</v>
      </c>
      <c r="AL593" s="32"/>
      <c r="AM593" s="32"/>
      <c r="AN593" s="34">
        <f t="shared" si="126"/>
        <v>0</v>
      </c>
      <c r="AO593" s="32"/>
      <c r="AP593" s="32"/>
    </row>
    <row r="594" spans="1:42" ht="90" x14ac:dyDescent="0.3">
      <c r="A594" s="13" t="s">
        <v>1936</v>
      </c>
      <c r="B594" s="13" t="s">
        <v>1898</v>
      </c>
      <c r="C594" s="23" t="s">
        <v>1899</v>
      </c>
      <c r="D594" s="24"/>
      <c r="E594" s="24" t="s">
        <v>1937</v>
      </c>
      <c r="F594" s="24" t="s">
        <v>67</v>
      </c>
      <c r="G594" s="25">
        <v>1</v>
      </c>
      <c r="H594" s="24"/>
      <c r="I594" s="25">
        <v>8.19</v>
      </c>
      <c r="J594" s="26">
        <v>31.94</v>
      </c>
      <c r="K594" s="26">
        <v>639</v>
      </c>
      <c r="L594" s="26">
        <f>J594+ROUND(K594, 2)</f>
        <v>670.94</v>
      </c>
      <c r="M594" s="26">
        <v>261.58999999999997</v>
      </c>
      <c r="N594" s="26">
        <v>5233.41</v>
      </c>
      <c r="O594" s="26">
        <f>M594+N594</f>
        <v>5495</v>
      </c>
      <c r="P594" s="26">
        <v>54.17</v>
      </c>
      <c r="Q594" s="26">
        <v>958.5</v>
      </c>
      <c r="R594" s="26">
        <f>P594+ROUND(Q594, 2)</f>
        <v>1012.67</v>
      </c>
      <c r="S594" s="26">
        <v>443.65</v>
      </c>
      <c r="T594" s="26">
        <v>7850.12</v>
      </c>
      <c r="U594" s="26">
        <f>S594+T594</f>
        <v>8293.77</v>
      </c>
      <c r="V594" s="9">
        <f>ROUND(P594 / 1.2, 2)</f>
        <v>45.14</v>
      </c>
      <c r="W594" s="9">
        <f>ROUND(Q594 / 1.2, 2)</f>
        <v>798.75</v>
      </c>
      <c r="X594" s="9">
        <f>ROUND(R594 / 1.2, 2)</f>
        <v>843.89</v>
      </c>
      <c r="Y594" s="9">
        <f t="shared" si="129"/>
        <v>369.71</v>
      </c>
      <c r="Z594" s="9">
        <f>ROUND(T594 / 1.2, 2)</f>
        <v>6541.77</v>
      </c>
      <c r="AA594" s="9">
        <f>Y594+Z594</f>
        <v>6911.4800000000005</v>
      </c>
      <c r="AD594" s="5">
        <v>378365868</v>
      </c>
      <c r="AE594" s="5">
        <v>33559733</v>
      </c>
      <c r="AG594" s="5" t="s">
        <v>1901</v>
      </c>
      <c r="AH594" s="5" t="s">
        <v>1902</v>
      </c>
      <c r="AI594" s="5" t="s">
        <v>593</v>
      </c>
      <c r="AK594" s="19">
        <f t="shared" si="125"/>
        <v>182.06</v>
      </c>
      <c r="AL594" s="19">
        <f>T594-N594</f>
        <v>2616.71</v>
      </c>
      <c r="AM594" s="19">
        <f>U594-O594</f>
        <v>2798.7700000000004</v>
      </c>
      <c r="AN594" s="22">
        <f t="shared" si="126"/>
        <v>0.69597461676669603</v>
      </c>
      <c r="AO594" s="22">
        <f>IFERROR(AL594/N594,0)</f>
        <v>0.50000095540001643</v>
      </c>
      <c r="AP594" s="22">
        <f>IFERROR(AM594/O594,0)</f>
        <v>0.50933030027297554</v>
      </c>
    </row>
    <row r="595" spans="1:42" ht="36" x14ac:dyDescent="0.3">
      <c r="A595" s="13" t="s">
        <v>1938</v>
      </c>
      <c r="B595" s="13"/>
      <c r="C595" s="27" t="s">
        <v>1912</v>
      </c>
      <c r="D595" s="24"/>
      <c r="E595" s="24" t="s">
        <v>1919</v>
      </c>
      <c r="F595" s="35" t="s">
        <v>102</v>
      </c>
      <c r="G595" s="36">
        <v>1.5</v>
      </c>
      <c r="H595" s="24"/>
      <c r="I595" s="36">
        <v>12.285</v>
      </c>
      <c r="J595" s="38">
        <v>12.26</v>
      </c>
      <c r="K595" s="14"/>
      <c r="L595" s="14"/>
      <c r="M595" s="38">
        <f>ROUND(ROUND(J595, 2)*I595, 2)</f>
        <v>150.61000000000001</v>
      </c>
      <c r="N595" s="14"/>
      <c r="O595" s="14"/>
      <c r="P595" s="38">
        <v>27.23</v>
      </c>
      <c r="Q595" s="14"/>
      <c r="R595" s="14"/>
      <c r="S595" s="38">
        <f>ROUND(ROUND(P595, 2)*I595, 2)</f>
        <v>334.52</v>
      </c>
      <c r="T595" s="14"/>
      <c r="U595" s="39"/>
      <c r="V595" s="9">
        <f>ROUND(ROUND(P595, 2)/1.2, 2)</f>
        <v>22.69</v>
      </c>
      <c r="Y595" s="9">
        <f t="shared" si="129"/>
        <v>278.77</v>
      </c>
      <c r="AD595" s="5" t="s">
        <v>1939</v>
      </c>
      <c r="AE595" s="5" t="s">
        <v>1940</v>
      </c>
      <c r="AF595" s="5" t="s">
        <v>1915</v>
      </c>
      <c r="AK595" s="32">
        <f t="shared" si="125"/>
        <v>183.90999999999997</v>
      </c>
      <c r="AL595" s="32"/>
      <c r="AM595" s="32"/>
      <c r="AN595" s="34">
        <f t="shared" si="126"/>
        <v>1.2211008565168313</v>
      </c>
      <c r="AO595" s="32"/>
      <c r="AP595" s="32"/>
    </row>
    <row r="596" spans="1:42" ht="36" x14ac:dyDescent="0.3">
      <c r="A596" s="13" t="s">
        <v>1941</v>
      </c>
      <c r="B596" s="13"/>
      <c r="C596" s="41" t="s">
        <v>730</v>
      </c>
      <c r="D596" s="24"/>
      <c r="E596" s="24"/>
      <c r="F596" s="35" t="s">
        <v>102</v>
      </c>
      <c r="G596" s="36">
        <v>0.15</v>
      </c>
      <c r="H596" s="24"/>
      <c r="I596" s="36">
        <v>1.2290000000000001</v>
      </c>
      <c r="J596" s="38">
        <v>90.28</v>
      </c>
      <c r="K596" s="14"/>
      <c r="L596" s="14"/>
      <c r="M596" s="38">
        <f>ROUND(ROUND(J596, 2)*I596, 2)</f>
        <v>110.95</v>
      </c>
      <c r="N596" s="14"/>
      <c r="O596" s="14"/>
      <c r="P596" s="38">
        <v>88.8</v>
      </c>
      <c r="Q596" s="14"/>
      <c r="R596" s="14"/>
      <c r="S596" s="38">
        <f>ROUND(ROUND(P596, 2)*I596, 2)</f>
        <v>109.14</v>
      </c>
      <c r="T596" s="14"/>
      <c r="U596" s="39"/>
      <c r="V596" s="9">
        <f>ROUND(ROUND(P596, 2)/1.2, 2)</f>
        <v>74</v>
      </c>
      <c r="Y596" s="9">
        <f t="shared" si="129"/>
        <v>90.95</v>
      </c>
      <c r="AD596" s="5" t="s">
        <v>1942</v>
      </c>
      <c r="AE596" s="5" t="s">
        <v>1943</v>
      </c>
      <c r="AF596" s="5" t="s">
        <v>733</v>
      </c>
      <c r="AK596" s="32">
        <f t="shared" ref="AK596:AK627" si="130">S596-M596</f>
        <v>-1.8100000000000023</v>
      </c>
      <c r="AL596" s="32"/>
      <c r="AM596" s="32"/>
      <c r="AN596" s="34">
        <f t="shared" ref="AN596:AN627" si="131">IFERROR(AK596/M596,0)</f>
        <v>-1.6313654799459235E-2</v>
      </c>
      <c r="AO596" s="32"/>
      <c r="AP596" s="32"/>
    </row>
    <row r="597" spans="1:42" ht="108" x14ac:dyDescent="0.3">
      <c r="A597" s="13" t="s">
        <v>1944</v>
      </c>
      <c r="B597" s="13" t="s">
        <v>1945</v>
      </c>
      <c r="C597" s="23" t="s">
        <v>1946</v>
      </c>
      <c r="D597" s="24"/>
      <c r="E597" s="24" t="s">
        <v>1947</v>
      </c>
      <c r="F597" s="24" t="s">
        <v>67</v>
      </c>
      <c r="G597" s="25">
        <v>1</v>
      </c>
      <c r="H597" s="24"/>
      <c r="I597" s="25">
        <v>213.54</v>
      </c>
      <c r="J597" s="26">
        <v>82.62</v>
      </c>
      <c r="K597" s="26">
        <v>508</v>
      </c>
      <c r="L597" s="26">
        <f>J597+ROUND(K597, 2)</f>
        <v>590.62</v>
      </c>
      <c r="M597" s="26">
        <v>17642.669999999998</v>
      </c>
      <c r="N597" s="26">
        <v>108478.32</v>
      </c>
      <c r="O597" s="26">
        <f>M597+N597</f>
        <v>126120.99</v>
      </c>
      <c r="P597" s="26">
        <v>82.4</v>
      </c>
      <c r="Q597" s="26">
        <v>762</v>
      </c>
      <c r="R597" s="26">
        <f>P597+ROUND(Q597, 2)</f>
        <v>844.4</v>
      </c>
      <c r="S597" s="26">
        <v>17595.7</v>
      </c>
      <c r="T597" s="26">
        <v>162717.48000000001</v>
      </c>
      <c r="U597" s="26">
        <f>S597+T597</f>
        <v>180313.18000000002</v>
      </c>
      <c r="V597" s="9">
        <f>ROUND(P597 / 1.2, 2)</f>
        <v>68.67</v>
      </c>
      <c r="W597" s="9">
        <f>ROUND(Q597 / 1.2, 2)</f>
        <v>635</v>
      </c>
      <c r="X597" s="9">
        <f>ROUND(R597 / 1.2, 2)</f>
        <v>703.67</v>
      </c>
      <c r="Y597" s="9">
        <f t="shared" si="129"/>
        <v>14663.08</v>
      </c>
      <c r="Z597" s="9">
        <f>ROUND(T597 / 1.2, 2)</f>
        <v>135597.9</v>
      </c>
      <c r="AA597" s="9">
        <f>Y597+Z597</f>
        <v>150260.97999999998</v>
      </c>
      <c r="AD597" s="5">
        <v>378365730</v>
      </c>
      <c r="AE597" s="5">
        <v>29241740</v>
      </c>
      <c r="AG597" s="5" t="s">
        <v>1948</v>
      </c>
      <c r="AH597" s="5" t="s">
        <v>1949</v>
      </c>
      <c r="AI597" s="5" t="s">
        <v>593</v>
      </c>
      <c r="AK597" s="19">
        <f t="shared" si="130"/>
        <v>-46.969999999997526</v>
      </c>
      <c r="AL597" s="19">
        <f>T597-N597</f>
        <v>54239.16</v>
      </c>
      <c r="AM597" s="19">
        <f>U597-O597</f>
        <v>54192.190000000017</v>
      </c>
      <c r="AN597" s="22">
        <f t="shared" si="131"/>
        <v>-2.6622954462106659E-3</v>
      </c>
      <c r="AO597" s="22">
        <f>IFERROR(AL597/N597,0)</f>
        <v>0.5</v>
      </c>
      <c r="AP597" s="22">
        <f>IFERROR(AM597/O597,0)</f>
        <v>0.42968414694492973</v>
      </c>
    </row>
    <row r="598" spans="1:42" ht="36" x14ac:dyDescent="0.3">
      <c r="A598" s="13" t="s">
        <v>1950</v>
      </c>
      <c r="B598" s="13"/>
      <c r="C598" s="41" t="s">
        <v>730</v>
      </c>
      <c r="D598" s="24"/>
      <c r="E598" s="24"/>
      <c r="F598" s="35" t="s">
        <v>102</v>
      </c>
      <c r="G598" s="36">
        <v>0.15</v>
      </c>
      <c r="H598" s="24"/>
      <c r="I598" s="36">
        <v>32.030999999999999</v>
      </c>
      <c r="J598" s="38">
        <v>90.28</v>
      </c>
      <c r="K598" s="14"/>
      <c r="L598" s="14"/>
      <c r="M598" s="38">
        <f>ROUND(ROUND(J598, 2)*I598, 2)</f>
        <v>2891.76</v>
      </c>
      <c r="N598" s="14"/>
      <c r="O598" s="14"/>
      <c r="P598" s="38">
        <v>88.8</v>
      </c>
      <c r="Q598" s="14"/>
      <c r="R598" s="14"/>
      <c r="S598" s="38">
        <f>ROUND(ROUND(P598, 2)*I598, 2)</f>
        <v>2844.35</v>
      </c>
      <c r="T598" s="14"/>
      <c r="U598" s="39"/>
      <c r="V598" s="9">
        <f>ROUND(ROUND(P598, 2)/1.2, 2)</f>
        <v>74</v>
      </c>
      <c r="Y598" s="9">
        <f t="shared" si="129"/>
        <v>2370.29</v>
      </c>
      <c r="AD598" s="5" t="s">
        <v>1951</v>
      </c>
      <c r="AE598" s="5" t="s">
        <v>1952</v>
      </c>
      <c r="AF598" s="5" t="s">
        <v>733</v>
      </c>
      <c r="AK598" s="32">
        <f t="shared" si="130"/>
        <v>-47.410000000000309</v>
      </c>
      <c r="AL598" s="32"/>
      <c r="AM598" s="32"/>
      <c r="AN598" s="34">
        <f t="shared" si="131"/>
        <v>-1.6394859877721633E-2</v>
      </c>
      <c r="AO598" s="32"/>
      <c r="AP598" s="32"/>
    </row>
    <row r="599" spans="1:42" ht="18" x14ac:dyDescent="0.3">
      <c r="A599" s="13" t="s">
        <v>1953</v>
      </c>
      <c r="B599" s="13"/>
      <c r="C599" s="41" t="s">
        <v>1954</v>
      </c>
      <c r="D599" s="24"/>
      <c r="E599" s="24"/>
      <c r="F599" s="35" t="s">
        <v>139</v>
      </c>
      <c r="G599" s="36">
        <v>0.3</v>
      </c>
      <c r="H599" s="24"/>
      <c r="I599" s="36">
        <v>64.061999999999998</v>
      </c>
      <c r="J599" s="38">
        <v>74.319999999999993</v>
      </c>
      <c r="K599" s="14"/>
      <c r="L599" s="14"/>
      <c r="M599" s="38">
        <f>ROUND(ROUND(J599, 2)*I599, 2)</f>
        <v>4761.09</v>
      </c>
      <c r="N599" s="14"/>
      <c r="O599" s="14"/>
      <c r="P599" s="38">
        <v>74.319999999999993</v>
      </c>
      <c r="Q599" s="14"/>
      <c r="R599" s="14"/>
      <c r="S599" s="38">
        <f>ROUND(ROUND(P599, 2)*I599, 2)</f>
        <v>4761.09</v>
      </c>
      <c r="T599" s="14"/>
      <c r="U599" s="39"/>
      <c r="V599" s="9">
        <f>ROUND(ROUND(P599, 2)/1.2, 2)</f>
        <v>61.93</v>
      </c>
      <c r="Y599" s="9">
        <f t="shared" si="129"/>
        <v>3967.58</v>
      </c>
      <c r="AD599" s="5" t="s">
        <v>1955</v>
      </c>
      <c r="AE599" s="5" t="s">
        <v>1956</v>
      </c>
      <c r="AF599" s="5" t="s">
        <v>1957</v>
      </c>
      <c r="AK599" s="32">
        <f t="shared" si="130"/>
        <v>0</v>
      </c>
      <c r="AL599" s="32"/>
      <c r="AM599" s="32"/>
      <c r="AN599" s="34">
        <f t="shared" si="131"/>
        <v>0</v>
      </c>
      <c r="AO599" s="32"/>
      <c r="AP599" s="32"/>
    </row>
    <row r="600" spans="1:42" ht="18" x14ac:dyDescent="0.3">
      <c r="A600" s="13" t="s">
        <v>1958</v>
      </c>
      <c r="B600" s="13"/>
      <c r="C600" s="41" t="s">
        <v>1959</v>
      </c>
      <c r="D600" s="24"/>
      <c r="E600" s="24"/>
      <c r="F600" s="35" t="s">
        <v>102</v>
      </c>
      <c r="G600" s="36">
        <v>2</v>
      </c>
      <c r="H600" s="24"/>
      <c r="I600" s="36">
        <v>427.08</v>
      </c>
      <c r="J600" s="38">
        <v>23.39</v>
      </c>
      <c r="K600" s="14"/>
      <c r="L600" s="14"/>
      <c r="M600" s="38">
        <f>ROUND(ROUND(J600, 2)*I600, 2)</f>
        <v>9989.4</v>
      </c>
      <c r="N600" s="14"/>
      <c r="O600" s="14"/>
      <c r="P600" s="38">
        <v>23.39</v>
      </c>
      <c r="Q600" s="14"/>
      <c r="R600" s="14"/>
      <c r="S600" s="38">
        <f>ROUND(ROUND(P600, 2)*I600, 2)</f>
        <v>9989.4</v>
      </c>
      <c r="T600" s="14"/>
      <c r="U600" s="39"/>
      <c r="V600" s="9">
        <f>ROUND(ROUND(P600, 2)/1.2, 2)</f>
        <v>19.489999999999998</v>
      </c>
      <c r="Y600" s="9">
        <f t="shared" ref="Y600:Y631" si="132">ROUND(S600 / 1.2, 2)</f>
        <v>8324.5</v>
      </c>
      <c r="AD600" s="5" t="s">
        <v>1960</v>
      </c>
      <c r="AE600" s="5" t="s">
        <v>1961</v>
      </c>
      <c r="AF600" s="5" t="s">
        <v>1962</v>
      </c>
      <c r="AK600" s="32">
        <f t="shared" si="130"/>
        <v>0</v>
      </c>
      <c r="AL600" s="32"/>
      <c r="AM600" s="32"/>
      <c r="AN600" s="34">
        <f t="shared" si="131"/>
        <v>0</v>
      </c>
      <c r="AO600" s="32"/>
      <c r="AP600" s="32"/>
    </row>
    <row r="601" spans="1:42" ht="108" x14ac:dyDescent="0.3">
      <c r="A601" s="13" t="s">
        <v>1963</v>
      </c>
      <c r="B601" s="13" t="s">
        <v>1945</v>
      </c>
      <c r="C601" s="23" t="s">
        <v>1946</v>
      </c>
      <c r="D601" s="24"/>
      <c r="E601" s="24" t="s">
        <v>1964</v>
      </c>
      <c r="F601" s="24" t="s">
        <v>67</v>
      </c>
      <c r="G601" s="25">
        <v>1</v>
      </c>
      <c r="H601" s="24"/>
      <c r="I601" s="25">
        <v>953.76</v>
      </c>
      <c r="J601" s="26">
        <v>60.32</v>
      </c>
      <c r="K601" s="26">
        <v>508</v>
      </c>
      <c r="L601" s="26">
        <f>J601+ROUND(K601, 2)</f>
        <v>568.32000000000005</v>
      </c>
      <c r="M601" s="26">
        <v>57530.8</v>
      </c>
      <c r="N601" s="26">
        <v>484510.08</v>
      </c>
      <c r="O601" s="26">
        <f>M601+N601</f>
        <v>542040.88</v>
      </c>
      <c r="P601" s="26">
        <v>60.1</v>
      </c>
      <c r="Q601" s="26">
        <v>762</v>
      </c>
      <c r="R601" s="26">
        <f>P601+ROUND(Q601, 2)</f>
        <v>822.1</v>
      </c>
      <c r="S601" s="26">
        <v>57320.98</v>
      </c>
      <c r="T601" s="26">
        <v>726765.12</v>
      </c>
      <c r="U601" s="26">
        <f>S601+T601</f>
        <v>784086.1</v>
      </c>
      <c r="V601" s="9">
        <f>ROUND(P601 / 1.2, 2)</f>
        <v>50.08</v>
      </c>
      <c r="W601" s="9">
        <f>ROUND(Q601 / 1.2, 2)</f>
        <v>635</v>
      </c>
      <c r="X601" s="9">
        <f>ROUND(R601 / 1.2, 2)</f>
        <v>685.08</v>
      </c>
      <c r="Y601" s="9">
        <f t="shared" si="132"/>
        <v>47767.48</v>
      </c>
      <c r="Z601" s="9">
        <f>ROUND(T601 / 1.2, 2)</f>
        <v>605637.6</v>
      </c>
      <c r="AA601" s="9">
        <f>Y601+Z601</f>
        <v>653405.07999999996</v>
      </c>
      <c r="AD601" s="5">
        <v>378365869</v>
      </c>
      <c r="AE601" s="5">
        <v>29241741</v>
      </c>
      <c r="AG601" s="5" t="s">
        <v>1948</v>
      </c>
      <c r="AH601" s="5" t="s">
        <v>1949</v>
      </c>
      <c r="AI601" s="5" t="s">
        <v>593</v>
      </c>
      <c r="AK601" s="19">
        <f t="shared" si="130"/>
        <v>-209.81999999999971</v>
      </c>
      <c r="AL601" s="19">
        <f>T601-N601</f>
        <v>242255.03999999998</v>
      </c>
      <c r="AM601" s="19">
        <f>U601-O601</f>
        <v>242045.21999999997</v>
      </c>
      <c r="AN601" s="22">
        <f t="shared" si="131"/>
        <v>-3.6470899066239249E-3</v>
      </c>
      <c r="AO601" s="22">
        <f>IFERROR(AL601/N601,0)</f>
        <v>0.49999999999999994</v>
      </c>
      <c r="AP601" s="22">
        <f>IFERROR(AM601/O601,0)</f>
        <v>0.44654421636980585</v>
      </c>
    </row>
    <row r="602" spans="1:42" ht="18" x14ac:dyDescent="0.3">
      <c r="A602" s="13" t="s">
        <v>1965</v>
      </c>
      <c r="B602" s="13"/>
      <c r="C602" s="41" t="s">
        <v>1959</v>
      </c>
      <c r="D602" s="24"/>
      <c r="E602" s="24"/>
      <c r="F602" s="35" t="s">
        <v>102</v>
      </c>
      <c r="G602" s="36">
        <v>2</v>
      </c>
      <c r="H602" s="24"/>
      <c r="I602" s="36">
        <v>1907.52</v>
      </c>
      <c r="J602" s="38">
        <v>23.39</v>
      </c>
      <c r="K602" s="14"/>
      <c r="L602" s="14"/>
      <c r="M602" s="38">
        <f>ROUND(ROUND(J602, 2)*I602, 2)</f>
        <v>44616.89</v>
      </c>
      <c r="N602" s="14"/>
      <c r="O602" s="14"/>
      <c r="P602" s="38">
        <v>23.39</v>
      </c>
      <c r="Q602" s="14"/>
      <c r="R602" s="14"/>
      <c r="S602" s="38">
        <f>ROUND(ROUND(P602, 2)*I602, 2)</f>
        <v>44616.89</v>
      </c>
      <c r="T602" s="14"/>
      <c r="U602" s="39"/>
      <c r="V602" s="9">
        <f>ROUND(ROUND(P602, 2)/1.2, 2)</f>
        <v>19.489999999999998</v>
      </c>
      <c r="Y602" s="9">
        <f t="shared" si="132"/>
        <v>37180.74</v>
      </c>
      <c r="AD602" s="5" t="s">
        <v>1966</v>
      </c>
      <c r="AE602" s="5" t="s">
        <v>1967</v>
      </c>
      <c r="AF602" s="5" t="s">
        <v>1962</v>
      </c>
      <c r="AK602" s="32">
        <f t="shared" si="130"/>
        <v>0</v>
      </c>
      <c r="AL602" s="32"/>
      <c r="AM602" s="32"/>
      <c r="AN602" s="34">
        <f t="shared" si="131"/>
        <v>0</v>
      </c>
      <c r="AO602" s="32"/>
      <c r="AP602" s="32"/>
    </row>
    <row r="603" spans="1:42" ht="36" x14ac:dyDescent="0.3">
      <c r="A603" s="13" t="s">
        <v>1968</v>
      </c>
      <c r="B603" s="13"/>
      <c r="C603" s="41" t="s">
        <v>730</v>
      </c>
      <c r="D603" s="24"/>
      <c r="E603" s="24"/>
      <c r="F603" s="35" t="s">
        <v>102</v>
      </c>
      <c r="G603" s="36">
        <v>0.15</v>
      </c>
      <c r="H603" s="24"/>
      <c r="I603" s="36">
        <v>143.06399999999999</v>
      </c>
      <c r="J603" s="38">
        <v>90.28</v>
      </c>
      <c r="K603" s="14"/>
      <c r="L603" s="14"/>
      <c r="M603" s="38">
        <f>ROUND(ROUND(J603, 2)*I603, 2)</f>
        <v>12915.82</v>
      </c>
      <c r="N603" s="14"/>
      <c r="O603" s="14"/>
      <c r="P603" s="38">
        <v>88.8</v>
      </c>
      <c r="Q603" s="14"/>
      <c r="R603" s="14"/>
      <c r="S603" s="38">
        <f>ROUND(ROUND(P603, 2)*I603, 2)</f>
        <v>12704.08</v>
      </c>
      <c r="T603" s="14"/>
      <c r="U603" s="39"/>
      <c r="V603" s="9">
        <f>ROUND(ROUND(P603, 2)/1.2, 2)</f>
        <v>74</v>
      </c>
      <c r="Y603" s="9">
        <f t="shared" si="132"/>
        <v>10586.73</v>
      </c>
      <c r="AD603" s="5" t="s">
        <v>1969</v>
      </c>
      <c r="AE603" s="5" t="s">
        <v>1970</v>
      </c>
      <c r="AF603" s="5" t="s">
        <v>733</v>
      </c>
      <c r="AK603" s="32">
        <f t="shared" si="130"/>
        <v>-211.73999999999978</v>
      </c>
      <c r="AL603" s="32"/>
      <c r="AM603" s="32"/>
      <c r="AN603" s="34">
        <f t="shared" si="131"/>
        <v>-1.6393848783894462E-2</v>
      </c>
      <c r="AO603" s="32"/>
      <c r="AP603" s="32"/>
    </row>
    <row r="604" spans="1:42" ht="126" x14ac:dyDescent="0.3">
      <c r="A604" s="13" t="s">
        <v>1971</v>
      </c>
      <c r="B604" s="13" t="s">
        <v>1945</v>
      </c>
      <c r="C604" s="23" t="s">
        <v>1946</v>
      </c>
      <c r="D604" s="24"/>
      <c r="E604" s="24" t="s">
        <v>1972</v>
      </c>
      <c r="F604" s="24" t="s">
        <v>67</v>
      </c>
      <c r="G604" s="25">
        <v>1</v>
      </c>
      <c r="H604" s="24"/>
      <c r="I604" s="25">
        <v>4838.7299999999996</v>
      </c>
      <c r="J604" s="26">
        <v>57.91</v>
      </c>
      <c r="K604" s="26">
        <v>508</v>
      </c>
      <c r="L604" s="26">
        <f>J604+ROUND(K604, 2)</f>
        <v>565.91</v>
      </c>
      <c r="M604" s="26">
        <v>280210.84999999998</v>
      </c>
      <c r="N604" s="26">
        <v>2458074.84</v>
      </c>
      <c r="O604" s="26">
        <f>M604+N604</f>
        <v>2738285.69</v>
      </c>
      <c r="P604" s="26">
        <v>57.68</v>
      </c>
      <c r="Q604" s="26">
        <v>762</v>
      </c>
      <c r="R604" s="26">
        <f>P604+ROUND(Q604, 2)</f>
        <v>819.68</v>
      </c>
      <c r="S604" s="26">
        <v>279097.95</v>
      </c>
      <c r="T604" s="26">
        <v>3687112.26</v>
      </c>
      <c r="U604" s="26">
        <f>S604+T604</f>
        <v>3966210.21</v>
      </c>
      <c r="V604" s="9">
        <f>ROUND(P604 / 1.2, 2)</f>
        <v>48.07</v>
      </c>
      <c r="W604" s="9">
        <f>ROUND(Q604 / 1.2, 2)</f>
        <v>635</v>
      </c>
      <c r="X604" s="9">
        <f>ROUND(R604 / 1.2, 2)</f>
        <v>683.07</v>
      </c>
      <c r="Y604" s="9">
        <f t="shared" si="132"/>
        <v>232581.63</v>
      </c>
      <c r="Z604" s="9">
        <f>ROUND(T604 / 1.2, 2)</f>
        <v>3072593.55</v>
      </c>
      <c r="AA604" s="9">
        <f>Y604+Z604</f>
        <v>3305175.1799999997</v>
      </c>
      <c r="AD604" s="5">
        <v>378365870</v>
      </c>
      <c r="AE604" s="5">
        <v>29241736</v>
      </c>
      <c r="AG604" s="5" t="s">
        <v>1948</v>
      </c>
      <c r="AH604" s="5" t="s">
        <v>1949</v>
      </c>
      <c r="AI604" s="5" t="s">
        <v>593</v>
      </c>
      <c r="AK604" s="19">
        <f t="shared" si="130"/>
        <v>-1112.8999999999651</v>
      </c>
      <c r="AL604" s="19">
        <f>T604-N604</f>
        <v>1229037.42</v>
      </c>
      <c r="AM604" s="19">
        <f>U604-O604</f>
        <v>1227924.52</v>
      </c>
      <c r="AN604" s="22">
        <f t="shared" si="131"/>
        <v>-3.9716520612958607E-3</v>
      </c>
      <c r="AO604" s="22">
        <f>IFERROR(AL604/N604,0)</f>
        <v>0.5</v>
      </c>
      <c r="AP604" s="22">
        <f>IFERROR(AM604/O604,0)</f>
        <v>0.4484281988852668</v>
      </c>
    </row>
    <row r="605" spans="1:42" ht="36" x14ac:dyDescent="0.3">
      <c r="A605" s="13" t="s">
        <v>1973</v>
      </c>
      <c r="B605" s="13"/>
      <c r="C605" s="41" t="s">
        <v>730</v>
      </c>
      <c r="D605" s="24"/>
      <c r="E605" s="24"/>
      <c r="F605" s="35" t="s">
        <v>102</v>
      </c>
      <c r="G605" s="36">
        <v>0.15</v>
      </c>
      <c r="H605" s="24"/>
      <c r="I605" s="36">
        <v>725.81</v>
      </c>
      <c r="J605" s="38">
        <v>90.28</v>
      </c>
      <c r="K605" s="14"/>
      <c r="L605" s="14"/>
      <c r="M605" s="38">
        <f>ROUND(ROUND(J605, 2)*I605, 2)</f>
        <v>65526.13</v>
      </c>
      <c r="N605" s="14"/>
      <c r="O605" s="14"/>
      <c r="P605" s="38">
        <v>88.8</v>
      </c>
      <c r="Q605" s="14"/>
      <c r="R605" s="14"/>
      <c r="S605" s="38">
        <f>ROUND(ROUND(P605, 2)*I605, 2)</f>
        <v>64451.93</v>
      </c>
      <c r="T605" s="14"/>
      <c r="U605" s="39"/>
      <c r="V605" s="9">
        <f>ROUND(ROUND(P605, 2)/1.2, 2)</f>
        <v>74</v>
      </c>
      <c r="Y605" s="9">
        <f t="shared" si="132"/>
        <v>53709.94</v>
      </c>
      <c r="AD605" s="5" t="s">
        <v>1974</v>
      </c>
      <c r="AE605" s="5" t="s">
        <v>1975</v>
      </c>
      <c r="AF605" s="5" t="s">
        <v>733</v>
      </c>
      <c r="AK605" s="32">
        <f t="shared" si="130"/>
        <v>-1074.1999999999971</v>
      </c>
      <c r="AL605" s="32"/>
      <c r="AM605" s="32"/>
      <c r="AN605" s="34">
        <f t="shared" si="131"/>
        <v>-1.6393460135674075E-2</v>
      </c>
      <c r="AO605" s="32"/>
      <c r="AP605" s="32"/>
    </row>
    <row r="606" spans="1:42" ht="18" x14ac:dyDescent="0.3">
      <c r="A606" s="13" t="s">
        <v>1976</v>
      </c>
      <c r="B606" s="13"/>
      <c r="C606" s="41" t="s">
        <v>1954</v>
      </c>
      <c r="D606" s="24"/>
      <c r="E606" s="24"/>
      <c r="F606" s="35" t="s">
        <v>139</v>
      </c>
      <c r="G606" s="36">
        <v>0.3</v>
      </c>
      <c r="H606" s="24"/>
      <c r="I606" s="36">
        <v>1451.6189999999999</v>
      </c>
      <c r="J606" s="38">
        <v>74.319999999999993</v>
      </c>
      <c r="K606" s="14"/>
      <c r="L606" s="14"/>
      <c r="M606" s="38">
        <f>ROUND(ROUND(J606, 2)*I606, 2)</f>
        <v>107884.32</v>
      </c>
      <c r="N606" s="14"/>
      <c r="O606" s="14"/>
      <c r="P606" s="38">
        <v>74.319999999999993</v>
      </c>
      <c r="Q606" s="14"/>
      <c r="R606" s="14"/>
      <c r="S606" s="38">
        <f>ROUND(ROUND(P606, 2)*I606, 2)</f>
        <v>107884.32</v>
      </c>
      <c r="T606" s="14"/>
      <c r="U606" s="39"/>
      <c r="V606" s="9">
        <f>ROUND(ROUND(P606, 2)/1.2, 2)</f>
        <v>61.93</v>
      </c>
      <c r="Y606" s="9">
        <f t="shared" si="132"/>
        <v>89903.6</v>
      </c>
      <c r="AD606" s="5" t="s">
        <v>1977</v>
      </c>
      <c r="AE606" s="5" t="s">
        <v>1978</v>
      </c>
      <c r="AF606" s="5" t="s">
        <v>1957</v>
      </c>
      <c r="AK606" s="32">
        <f t="shared" si="130"/>
        <v>0</v>
      </c>
      <c r="AL606" s="32"/>
      <c r="AM606" s="32"/>
      <c r="AN606" s="34">
        <f t="shared" si="131"/>
        <v>0</v>
      </c>
      <c r="AO606" s="32"/>
      <c r="AP606" s="32"/>
    </row>
    <row r="607" spans="1:42" ht="36" x14ac:dyDescent="0.3">
      <c r="A607" s="13" t="s">
        <v>1979</v>
      </c>
      <c r="B607" s="13"/>
      <c r="C607" s="27" t="s">
        <v>1912</v>
      </c>
      <c r="D607" s="24"/>
      <c r="E607" s="24"/>
      <c r="F607" s="35" t="s">
        <v>102</v>
      </c>
      <c r="G607" s="36">
        <v>1.8</v>
      </c>
      <c r="H607" s="24"/>
      <c r="I607" s="36">
        <v>8709.7139999999999</v>
      </c>
      <c r="J607" s="38">
        <v>12.26</v>
      </c>
      <c r="K607" s="14"/>
      <c r="L607" s="14"/>
      <c r="M607" s="38">
        <f>ROUND(ROUND(J607, 2)*I607, 2)</f>
        <v>106781.09</v>
      </c>
      <c r="N607" s="14"/>
      <c r="O607" s="14"/>
      <c r="P607" s="38">
        <v>12.26</v>
      </c>
      <c r="Q607" s="14"/>
      <c r="R607" s="14"/>
      <c r="S607" s="38">
        <f>ROUND(ROUND(P607, 2)*I607, 2)</f>
        <v>106781.09</v>
      </c>
      <c r="T607" s="14"/>
      <c r="U607" s="39"/>
      <c r="V607" s="9">
        <f>ROUND(ROUND(P607, 2)/1.2, 2)</f>
        <v>10.220000000000001</v>
      </c>
      <c r="Y607" s="9">
        <f t="shared" si="132"/>
        <v>88984.24</v>
      </c>
      <c r="AD607" s="5" t="s">
        <v>1980</v>
      </c>
      <c r="AE607" s="5" t="s">
        <v>1981</v>
      </c>
      <c r="AF607" s="5" t="s">
        <v>1982</v>
      </c>
      <c r="AK607" s="32">
        <f t="shared" si="130"/>
        <v>0</v>
      </c>
      <c r="AL607" s="32"/>
      <c r="AM607" s="32"/>
      <c r="AN607" s="34">
        <f t="shared" si="131"/>
        <v>0</v>
      </c>
      <c r="AO607" s="32"/>
      <c r="AP607" s="32"/>
    </row>
    <row r="608" spans="1:42" ht="126" x14ac:dyDescent="0.3">
      <c r="A608" s="13" t="s">
        <v>1983</v>
      </c>
      <c r="B608" s="13" t="s">
        <v>1945</v>
      </c>
      <c r="C608" s="23" t="s">
        <v>1946</v>
      </c>
      <c r="D608" s="24"/>
      <c r="E608" s="24" t="s">
        <v>1984</v>
      </c>
      <c r="F608" s="24" t="s">
        <v>67</v>
      </c>
      <c r="G608" s="25">
        <v>1</v>
      </c>
      <c r="H608" s="24"/>
      <c r="I608" s="25">
        <v>11227.32</v>
      </c>
      <c r="J608" s="26">
        <v>35.61</v>
      </c>
      <c r="K608" s="26">
        <v>508</v>
      </c>
      <c r="L608" s="26">
        <f>J608+ROUND(K608, 2)</f>
        <v>543.61</v>
      </c>
      <c r="M608" s="26">
        <v>399804.87</v>
      </c>
      <c r="N608" s="26">
        <v>5703478.5599999996</v>
      </c>
      <c r="O608" s="26">
        <f>M608+N608</f>
        <v>6103283.4299999997</v>
      </c>
      <c r="P608" s="26">
        <v>50.24</v>
      </c>
      <c r="Q608" s="26">
        <v>762</v>
      </c>
      <c r="R608" s="26">
        <f>P608+ROUND(Q608, 2)</f>
        <v>812.24</v>
      </c>
      <c r="S608" s="26">
        <v>564060.56000000006</v>
      </c>
      <c r="T608" s="26">
        <v>8555217.8399999999</v>
      </c>
      <c r="U608" s="26">
        <f>S608+T608</f>
        <v>9119278.4000000004</v>
      </c>
      <c r="V608" s="9">
        <f>ROUND(P608 / 1.2, 2)</f>
        <v>41.87</v>
      </c>
      <c r="W608" s="9">
        <f>ROUND(Q608 / 1.2, 2)</f>
        <v>635</v>
      </c>
      <c r="X608" s="9">
        <f>ROUND(R608 / 1.2, 2)</f>
        <v>676.87</v>
      </c>
      <c r="Y608" s="9">
        <f t="shared" si="132"/>
        <v>470050.47</v>
      </c>
      <c r="Z608" s="9">
        <f>ROUND(T608 / 1.2, 2)</f>
        <v>7129348.2000000002</v>
      </c>
      <c r="AA608" s="9">
        <f>Y608+Z608</f>
        <v>7599398.6699999999</v>
      </c>
      <c r="AD608" s="5">
        <v>378365871</v>
      </c>
      <c r="AE608" s="5">
        <v>29241739</v>
      </c>
      <c r="AG608" s="5" t="s">
        <v>1948</v>
      </c>
      <c r="AH608" s="5" t="s">
        <v>1949</v>
      </c>
      <c r="AI608" s="5" t="s">
        <v>593</v>
      </c>
      <c r="AK608" s="19">
        <f t="shared" si="130"/>
        <v>164255.69000000006</v>
      </c>
      <c r="AL608" s="19">
        <f>T608-N608</f>
        <v>2851739.2800000003</v>
      </c>
      <c r="AM608" s="19">
        <f>U608-O608</f>
        <v>3015994.9700000007</v>
      </c>
      <c r="AN608" s="22">
        <f t="shared" si="131"/>
        <v>0.41083964284877283</v>
      </c>
      <c r="AO608" s="22">
        <f>IFERROR(AL608/N608,0)</f>
        <v>0.50000000000000011</v>
      </c>
      <c r="AP608" s="22">
        <f>IFERROR(AM608/O608,0)</f>
        <v>0.49415941510682893</v>
      </c>
    </row>
    <row r="609" spans="1:42" ht="54" x14ac:dyDescent="0.3">
      <c r="A609" s="13" t="s">
        <v>1985</v>
      </c>
      <c r="B609" s="13"/>
      <c r="C609" s="27" t="s">
        <v>1912</v>
      </c>
      <c r="D609" s="24"/>
      <c r="E609" s="24" t="s">
        <v>1986</v>
      </c>
      <c r="F609" s="35" t="s">
        <v>102</v>
      </c>
      <c r="G609" s="36">
        <v>1.8</v>
      </c>
      <c r="H609" s="24"/>
      <c r="I609" s="36">
        <v>20209.175999999999</v>
      </c>
      <c r="J609" s="38">
        <v>12.26</v>
      </c>
      <c r="K609" s="14"/>
      <c r="L609" s="14"/>
      <c r="M609" s="38">
        <f>ROUND(ROUND(J609, 2)*I609, 2)</f>
        <v>247764.5</v>
      </c>
      <c r="N609" s="14"/>
      <c r="O609" s="14"/>
      <c r="P609" s="38">
        <v>20.51</v>
      </c>
      <c r="Q609" s="14"/>
      <c r="R609" s="14"/>
      <c r="S609" s="38">
        <f>ROUND(ROUND(P609, 2)*I609, 2)</f>
        <v>414490.2</v>
      </c>
      <c r="T609" s="14"/>
      <c r="U609" s="39"/>
      <c r="V609" s="9">
        <f>ROUND(ROUND(P609, 2)/1.2, 2)</f>
        <v>17.09</v>
      </c>
      <c r="Y609" s="9">
        <f t="shared" si="132"/>
        <v>345408.5</v>
      </c>
      <c r="AD609" s="5" t="s">
        <v>1987</v>
      </c>
      <c r="AE609" s="5" t="s">
        <v>1988</v>
      </c>
      <c r="AF609" s="5" t="s">
        <v>1982</v>
      </c>
      <c r="AK609" s="32">
        <f t="shared" si="130"/>
        <v>166725.70000000001</v>
      </c>
      <c r="AL609" s="32"/>
      <c r="AM609" s="32"/>
      <c r="AN609" s="34">
        <f t="shared" si="131"/>
        <v>0.67292005109690856</v>
      </c>
      <c r="AO609" s="32"/>
      <c r="AP609" s="32"/>
    </row>
    <row r="610" spans="1:42" ht="36" x14ac:dyDescent="0.3">
      <c r="A610" s="13" t="s">
        <v>1989</v>
      </c>
      <c r="B610" s="13"/>
      <c r="C610" s="41" t="s">
        <v>730</v>
      </c>
      <c r="D610" s="24"/>
      <c r="E610" s="24"/>
      <c r="F610" s="35" t="s">
        <v>102</v>
      </c>
      <c r="G610" s="36">
        <v>0.15</v>
      </c>
      <c r="H610" s="24"/>
      <c r="I610" s="36">
        <v>1684.098</v>
      </c>
      <c r="J610" s="38">
        <v>90.28</v>
      </c>
      <c r="K610" s="14"/>
      <c r="L610" s="14"/>
      <c r="M610" s="38">
        <f>ROUND(ROUND(J610, 2)*I610, 2)</f>
        <v>152040.37</v>
      </c>
      <c r="N610" s="14"/>
      <c r="O610" s="14"/>
      <c r="P610" s="38">
        <v>88.8</v>
      </c>
      <c r="Q610" s="14"/>
      <c r="R610" s="14"/>
      <c r="S610" s="38">
        <f>ROUND(ROUND(P610, 2)*I610, 2)</f>
        <v>149547.9</v>
      </c>
      <c r="T610" s="14"/>
      <c r="U610" s="39"/>
      <c r="V610" s="9">
        <f>ROUND(ROUND(P610, 2)/1.2, 2)</f>
        <v>74</v>
      </c>
      <c r="Y610" s="9">
        <f t="shared" si="132"/>
        <v>124623.25</v>
      </c>
      <c r="AD610" s="5" t="s">
        <v>1990</v>
      </c>
      <c r="AE610" s="5" t="s">
        <v>1991</v>
      </c>
      <c r="AF610" s="5" t="s">
        <v>733</v>
      </c>
      <c r="AK610" s="32">
        <f t="shared" si="130"/>
        <v>-2492.4700000000012</v>
      </c>
      <c r="AL610" s="32"/>
      <c r="AM610" s="32"/>
      <c r="AN610" s="34">
        <f t="shared" si="131"/>
        <v>-1.639347496983861E-2</v>
      </c>
      <c r="AO610" s="32"/>
      <c r="AP610" s="32"/>
    </row>
    <row r="611" spans="1:42" ht="72" x14ac:dyDescent="0.3">
      <c r="A611" s="13" t="s">
        <v>1992</v>
      </c>
      <c r="B611" s="13" t="s">
        <v>1945</v>
      </c>
      <c r="C611" s="23" t="s">
        <v>1946</v>
      </c>
      <c r="D611" s="24"/>
      <c r="E611" s="24" t="s">
        <v>1993</v>
      </c>
      <c r="F611" s="24" t="s">
        <v>67</v>
      </c>
      <c r="G611" s="25">
        <v>1</v>
      </c>
      <c r="H611" s="24"/>
      <c r="I611" s="25">
        <v>25.902000000000001</v>
      </c>
      <c r="J611" s="26">
        <v>35.61</v>
      </c>
      <c r="K611" s="26">
        <v>508</v>
      </c>
      <c r="L611" s="26">
        <f>J611+ROUND(K611, 2)</f>
        <v>543.61</v>
      </c>
      <c r="M611" s="26">
        <v>922.37</v>
      </c>
      <c r="N611" s="26">
        <v>13158.22</v>
      </c>
      <c r="O611" s="26">
        <f>M611+N611</f>
        <v>14080.59</v>
      </c>
      <c r="P611" s="26">
        <v>35.39</v>
      </c>
      <c r="Q611" s="26">
        <v>762</v>
      </c>
      <c r="R611" s="26">
        <f>P611+ROUND(Q611, 2)</f>
        <v>797.39</v>
      </c>
      <c r="S611" s="26">
        <v>916.67</v>
      </c>
      <c r="T611" s="26">
        <v>19737.32</v>
      </c>
      <c r="U611" s="26">
        <f>S611+T611</f>
        <v>20653.989999999998</v>
      </c>
      <c r="V611" s="9">
        <f>ROUND(P611 / 1.2, 2)</f>
        <v>29.49</v>
      </c>
      <c r="W611" s="9">
        <f>ROUND(Q611 / 1.2, 2)</f>
        <v>635</v>
      </c>
      <c r="X611" s="9">
        <f>ROUND(R611 / 1.2, 2)</f>
        <v>664.49</v>
      </c>
      <c r="Y611" s="9">
        <f t="shared" si="132"/>
        <v>763.89</v>
      </c>
      <c r="Z611" s="9">
        <f>ROUND(T611 / 1.2, 2)</f>
        <v>16447.77</v>
      </c>
      <c r="AA611" s="9">
        <f>Y611+Z611</f>
        <v>17211.66</v>
      </c>
      <c r="AD611" s="5">
        <v>378365872</v>
      </c>
      <c r="AE611" s="5">
        <v>29241737</v>
      </c>
      <c r="AG611" s="5" t="s">
        <v>1948</v>
      </c>
      <c r="AH611" s="5" t="s">
        <v>1949</v>
      </c>
      <c r="AI611" s="5" t="s">
        <v>593</v>
      </c>
      <c r="AK611" s="19">
        <f t="shared" si="130"/>
        <v>-5.7000000000000455</v>
      </c>
      <c r="AL611" s="19">
        <f>T611-N611</f>
        <v>6579.1</v>
      </c>
      <c r="AM611" s="19">
        <f>U611-O611</f>
        <v>6573.3999999999978</v>
      </c>
      <c r="AN611" s="22">
        <f t="shared" si="131"/>
        <v>-6.1797326452508704E-3</v>
      </c>
      <c r="AO611" s="22">
        <f>IFERROR(AL611/N611,0)</f>
        <v>0.49999924001878676</v>
      </c>
      <c r="AP611" s="22">
        <f>IFERROR(AM611/O611,0)</f>
        <v>0.46684123321536936</v>
      </c>
    </row>
    <row r="612" spans="1:42" ht="36" x14ac:dyDescent="0.3">
      <c r="A612" s="13" t="s">
        <v>1994</v>
      </c>
      <c r="B612" s="13"/>
      <c r="C612" s="41" t="s">
        <v>730</v>
      </c>
      <c r="D612" s="24"/>
      <c r="E612" s="24"/>
      <c r="F612" s="35" t="s">
        <v>102</v>
      </c>
      <c r="G612" s="36">
        <v>0.15</v>
      </c>
      <c r="H612" s="24"/>
      <c r="I612" s="36">
        <v>3.8849999999999998</v>
      </c>
      <c r="J612" s="38">
        <v>90.28</v>
      </c>
      <c r="K612" s="14"/>
      <c r="L612" s="14"/>
      <c r="M612" s="38">
        <f>ROUND(ROUND(J612, 2)*I612, 2)</f>
        <v>350.74</v>
      </c>
      <c r="N612" s="14"/>
      <c r="O612" s="14"/>
      <c r="P612" s="38">
        <v>88.8</v>
      </c>
      <c r="Q612" s="14"/>
      <c r="R612" s="14"/>
      <c r="S612" s="38">
        <f>ROUND(ROUND(P612, 2)*I612, 2)</f>
        <v>344.99</v>
      </c>
      <c r="T612" s="14"/>
      <c r="U612" s="39"/>
      <c r="V612" s="9">
        <f>ROUND(ROUND(P612, 2)/1.2, 2)</f>
        <v>74</v>
      </c>
      <c r="Y612" s="9">
        <f t="shared" si="132"/>
        <v>287.49</v>
      </c>
      <c r="AD612" s="5" t="s">
        <v>1995</v>
      </c>
      <c r="AE612" s="5" t="s">
        <v>1996</v>
      </c>
      <c r="AF612" s="5" t="s">
        <v>733</v>
      </c>
      <c r="AK612" s="32">
        <f t="shared" si="130"/>
        <v>-5.75</v>
      </c>
      <c r="AL612" s="32"/>
      <c r="AM612" s="32"/>
      <c r="AN612" s="34">
        <f t="shared" si="131"/>
        <v>-1.6393910018817359E-2</v>
      </c>
      <c r="AO612" s="32"/>
      <c r="AP612" s="32"/>
    </row>
    <row r="613" spans="1:42" ht="36" x14ac:dyDescent="0.3">
      <c r="A613" s="13" t="s">
        <v>1997</v>
      </c>
      <c r="B613" s="13"/>
      <c r="C613" s="27" t="s">
        <v>1912</v>
      </c>
      <c r="D613" s="24"/>
      <c r="E613" s="24"/>
      <c r="F613" s="35" t="s">
        <v>102</v>
      </c>
      <c r="G613" s="36">
        <v>1.8</v>
      </c>
      <c r="H613" s="24"/>
      <c r="I613" s="36">
        <v>46.624000000000002</v>
      </c>
      <c r="J613" s="38">
        <v>12.26</v>
      </c>
      <c r="K613" s="14"/>
      <c r="L613" s="14"/>
      <c r="M613" s="38">
        <f>ROUND(ROUND(J613, 2)*I613, 2)</f>
        <v>571.61</v>
      </c>
      <c r="N613" s="14"/>
      <c r="O613" s="14"/>
      <c r="P613" s="38">
        <v>12.26</v>
      </c>
      <c r="Q613" s="14"/>
      <c r="R613" s="14"/>
      <c r="S613" s="38">
        <f>ROUND(ROUND(P613, 2)*I613, 2)</f>
        <v>571.61</v>
      </c>
      <c r="T613" s="14"/>
      <c r="U613" s="39"/>
      <c r="V613" s="9">
        <f>ROUND(ROUND(P613, 2)/1.2, 2)</f>
        <v>10.220000000000001</v>
      </c>
      <c r="Y613" s="9">
        <f t="shared" si="132"/>
        <v>476.34</v>
      </c>
      <c r="AD613" s="5" t="s">
        <v>1998</v>
      </c>
      <c r="AE613" s="5" t="s">
        <v>1999</v>
      </c>
      <c r="AF613" s="5" t="s">
        <v>1982</v>
      </c>
      <c r="AK613" s="32">
        <f t="shared" si="130"/>
        <v>0</v>
      </c>
      <c r="AL613" s="32"/>
      <c r="AM613" s="32"/>
      <c r="AN613" s="34">
        <f t="shared" si="131"/>
        <v>0</v>
      </c>
      <c r="AO613" s="32"/>
      <c r="AP613" s="32"/>
    </row>
    <row r="614" spans="1:42" ht="72" x14ac:dyDescent="0.3">
      <c r="A614" s="13" t="s">
        <v>2000</v>
      </c>
      <c r="B614" s="13" t="s">
        <v>1945</v>
      </c>
      <c r="C614" s="23" t="s">
        <v>1946</v>
      </c>
      <c r="D614" s="24"/>
      <c r="E614" s="24" t="s">
        <v>2001</v>
      </c>
      <c r="F614" s="24" t="s">
        <v>67</v>
      </c>
      <c r="G614" s="25">
        <v>1</v>
      </c>
      <c r="H614" s="24"/>
      <c r="I614" s="25">
        <v>25.902000000000001</v>
      </c>
      <c r="J614" s="26">
        <v>35.61</v>
      </c>
      <c r="K614" s="26">
        <v>508</v>
      </c>
      <c r="L614" s="26">
        <f>J614+ROUND(K614, 2)</f>
        <v>543.61</v>
      </c>
      <c r="M614" s="26">
        <v>922.37</v>
      </c>
      <c r="N614" s="26">
        <v>13158.22</v>
      </c>
      <c r="O614" s="26">
        <f>M614+N614</f>
        <v>14080.59</v>
      </c>
      <c r="P614" s="26">
        <v>50.24</v>
      </c>
      <c r="Q614" s="26">
        <v>762</v>
      </c>
      <c r="R614" s="26">
        <f>P614+ROUND(Q614, 2)</f>
        <v>812.24</v>
      </c>
      <c r="S614" s="26">
        <v>1301.32</v>
      </c>
      <c r="T614" s="26">
        <v>19737.32</v>
      </c>
      <c r="U614" s="26">
        <f>S614+T614</f>
        <v>21038.639999999999</v>
      </c>
      <c r="V614" s="9">
        <f>ROUND(P614 / 1.2, 2)</f>
        <v>41.87</v>
      </c>
      <c r="W614" s="9">
        <f>ROUND(Q614 / 1.2, 2)</f>
        <v>635</v>
      </c>
      <c r="X614" s="9">
        <f>ROUND(R614 / 1.2, 2)</f>
        <v>676.87</v>
      </c>
      <c r="Y614" s="9">
        <f t="shared" si="132"/>
        <v>1084.43</v>
      </c>
      <c r="Z614" s="9">
        <f>ROUND(T614 / 1.2, 2)</f>
        <v>16447.77</v>
      </c>
      <c r="AA614" s="9">
        <f>Y614+Z614</f>
        <v>17532.2</v>
      </c>
      <c r="AD614" s="5">
        <v>378365873</v>
      </c>
      <c r="AE614" s="5">
        <v>29242662</v>
      </c>
      <c r="AG614" s="5" t="s">
        <v>1948</v>
      </c>
      <c r="AH614" s="5" t="s">
        <v>1949</v>
      </c>
      <c r="AI614" s="5" t="s">
        <v>593</v>
      </c>
      <c r="AK614" s="19">
        <f t="shared" si="130"/>
        <v>378.94999999999993</v>
      </c>
      <c r="AL614" s="19">
        <f>T614-N614</f>
        <v>6579.1</v>
      </c>
      <c r="AM614" s="19">
        <f>U614-O614</f>
        <v>6958.0499999999993</v>
      </c>
      <c r="AN614" s="22">
        <f t="shared" si="131"/>
        <v>0.41084380454698216</v>
      </c>
      <c r="AO614" s="22">
        <f>IFERROR(AL614/N614,0)</f>
        <v>0.49999924001878676</v>
      </c>
      <c r="AP614" s="22">
        <f>IFERROR(AM614/O614,0)</f>
        <v>0.49415898055408186</v>
      </c>
    </row>
    <row r="615" spans="1:42" ht="54" x14ac:dyDescent="0.3">
      <c r="A615" s="13" t="s">
        <v>2002</v>
      </c>
      <c r="B615" s="13"/>
      <c r="C615" s="27" t="s">
        <v>1912</v>
      </c>
      <c r="D615" s="24"/>
      <c r="E615" s="24" t="s">
        <v>1986</v>
      </c>
      <c r="F615" s="35" t="s">
        <v>102</v>
      </c>
      <c r="G615" s="36">
        <v>1.8</v>
      </c>
      <c r="H615" s="24"/>
      <c r="I615" s="36">
        <v>46.624000000000002</v>
      </c>
      <c r="J615" s="38">
        <v>12.26</v>
      </c>
      <c r="K615" s="14"/>
      <c r="L615" s="14"/>
      <c r="M615" s="38">
        <f>ROUND(ROUND(J615, 2)*I615, 2)</f>
        <v>571.61</v>
      </c>
      <c r="N615" s="14"/>
      <c r="O615" s="14"/>
      <c r="P615" s="38">
        <v>20.51</v>
      </c>
      <c r="Q615" s="14"/>
      <c r="R615" s="14"/>
      <c r="S615" s="38">
        <f>ROUND(ROUND(P615, 2)*I615, 2)</f>
        <v>956.26</v>
      </c>
      <c r="T615" s="14"/>
      <c r="U615" s="39"/>
      <c r="V615" s="9">
        <f>ROUND(ROUND(P615, 2)/1.2, 2)</f>
        <v>17.09</v>
      </c>
      <c r="Y615" s="9">
        <f t="shared" si="132"/>
        <v>796.88</v>
      </c>
      <c r="AD615" s="5" t="s">
        <v>2003</v>
      </c>
      <c r="AE615" s="5" t="s">
        <v>2004</v>
      </c>
      <c r="AF615" s="5" t="s">
        <v>1982</v>
      </c>
      <c r="AK615" s="32">
        <f t="shared" si="130"/>
        <v>384.65</v>
      </c>
      <c r="AL615" s="32"/>
      <c r="AM615" s="32"/>
      <c r="AN615" s="34">
        <f t="shared" si="131"/>
        <v>0.67292384667867944</v>
      </c>
      <c r="AO615" s="32"/>
      <c r="AP615" s="32"/>
    </row>
    <row r="616" spans="1:42" ht="36" x14ac:dyDescent="0.3">
      <c r="A616" s="13" t="s">
        <v>2005</v>
      </c>
      <c r="B616" s="13"/>
      <c r="C616" s="41" t="s">
        <v>730</v>
      </c>
      <c r="D616" s="24"/>
      <c r="E616" s="24"/>
      <c r="F616" s="35" t="s">
        <v>102</v>
      </c>
      <c r="G616" s="36">
        <v>0.15</v>
      </c>
      <c r="H616" s="24"/>
      <c r="I616" s="36">
        <v>3.8849999999999998</v>
      </c>
      <c r="J616" s="38">
        <v>90.28</v>
      </c>
      <c r="K616" s="14"/>
      <c r="L616" s="14"/>
      <c r="M616" s="38">
        <f>ROUND(ROUND(J616, 2)*I616, 2)</f>
        <v>350.74</v>
      </c>
      <c r="N616" s="14"/>
      <c r="O616" s="14"/>
      <c r="P616" s="38">
        <v>88.8</v>
      </c>
      <c r="Q616" s="14"/>
      <c r="R616" s="14"/>
      <c r="S616" s="38">
        <f>ROUND(ROUND(P616, 2)*I616, 2)</f>
        <v>344.99</v>
      </c>
      <c r="T616" s="14"/>
      <c r="U616" s="39"/>
      <c r="V616" s="9">
        <f>ROUND(ROUND(P616, 2)/1.2, 2)</f>
        <v>74</v>
      </c>
      <c r="Y616" s="9">
        <f t="shared" si="132"/>
        <v>287.49</v>
      </c>
      <c r="AD616" s="5" t="s">
        <v>2006</v>
      </c>
      <c r="AE616" s="5" t="s">
        <v>2007</v>
      </c>
      <c r="AF616" s="5" t="s">
        <v>733</v>
      </c>
      <c r="AK616" s="32">
        <f t="shared" si="130"/>
        <v>-5.75</v>
      </c>
      <c r="AL616" s="32"/>
      <c r="AM616" s="32"/>
      <c r="AN616" s="34">
        <f t="shared" si="131"/>
        <v>-1.6393910018817359E-2</v>
      </c>
      <c r="AO616" s="32"/>
      <c r="AP616" s="32"/>
    </row>
    <row r="617" spans="1:42" ht="108" x14ac:dyDescent="0.3">
      <c r="A617" s="13" t="s">
        <v>2008</v>
      </c>
      <c r="B617" s="13" t="s">
        <v>1945</v>
      </c>
      <c r="C617" s="23" t="s">
        <v>1946</v>
      </c>
      <c r="D617" s="24"/>
      <c r="E617" s="24" t="s">
        <v>2009</v>
      </c>
      <c r="F617" s="24" t="s">
        <v>67</v>
      </c>
      <c r="G617" s="25">
        <v>1</v>
      </c>
      <c r="H617" s="24"/>
      <c r="I617" s="25">
        <v>90</v>
      </c>
      <c r="J617" s="26">
        <v>57.91</v>
      </c>
      <c r="K617" s="26">
        <v>508</v>
      </c>
      <c r="L617" s="26">
        <f>J617+ROUND(K617, 2)</f>
        <v>565.91</v>
      </c>
      <c r="M617" s="26">
        <v>5211.8999999999996</v>
      </c>
      <c r="N617" s="26">
        <v>45720</v>
      </c>
      <c r="O617" s="26">
        <f>M617+N617</f>
        <v>50931.9</v>
      </c>
      <c r="P617" s="26">
        <v>57.68</v>
      </c>
      <c r="Q617" s="26">
        <v>762</v>
      </c>
      <c r="R617" s="26">
        <f>P617+ROUND(Q617, 2)</f>
        <v>819.68</v>
      </c>
      <c r="S617" s="26">
        <v>5191.2</v>
      </c>
      <c r="T617" s="26">
        <v>68580</v>
      </c>
      <c r="U617" s="26">
        <f>S617+T617</f>
        <v>73771.199999999997</v>
      </c>
      <c r="V617" s="9">
        <f>ROUND(P617 / 1.2, 2)</f>
        <v>48.07</v>
      </c>
      <c r="W617" s="9">
        <f>ROUND(Q617 / 1.2, 2)</f>
        <v>635</v>
      </c>
      <c r="X617" s="9">
        <f>ROUND(R617 / 1.2, 2)</f>
        <v>683.07</v>
      </c>
      <c r="Y617" s="9">
        <f t="shared" si="132"/>
        <v>4326</v>
      </c>
      <c r="Z617" s="9">
        <f>ROUND(T617 / 1.2, 2)</f>
        <v>57150</v>
      </c>
      <c r="AA617" s="9">
        <f>Y617+Z617</f>
        <v>61476</v>
      </c>
      <c r="AD617" s="5">
        <v>378365874</v>
      </c>
      <c r="AE617" s="5">
        <v>33689521</v>
      </c>
      <c r="AG617" s="5" t="s">
        <v>1948</v>
      </c>
      <c r="AH617" s="5" t="s">
        <v>1949</v>
      </c>
      <c r="AI617" s="5" t="s">
        <v>593</v>
      </c>
      <c r="AK617" s="19">
        <f t="shared" si="130"/>
        <v>-20.699999999999818</v>
      </c>
      <c r="AL617" s="19">
        <f>T617-N617</f>
        <v>22860</v>
      </c>
      <c r="AM617" s="19">
        <f>U617-O617</f>
        <v>22839.299999999996</v>
      </c>
      <c r="AN617" s="22">
        <f t="shared" si="131"/>
        <v>-3.9716801934035224E-3</v>
      </c>
      <c r="AO617" s="22">
        <f>IFERROR(AL617/N617,0)</f>
        <v>0.5</v>
      </c>
      <c r="AP617" s="22">
        <f>IFERROR(AM617/O617,0)</f>
        <v>0.4484281952960717</v>
      </c>
    </row>
    <row r="618" spans="1:42" ht="36" x14ac:dyDescent="0.3">
      <c r="A618" s="13" t="s">
        <v>2010</v>
      </c>
      <c r="B618" s="13"/>
      <c r="C618" s="41" t="s">
        <v>730</v>
      </c>
      <c r="D618" s="24"/>
      <c r="E618" s="24"/>
      <c r="F618" s="35" t="s">
        <v>102</v>
      </c>
      <c r="G618" s="36">
        <v>0.15</v>
      </c>
      <c r="H618" s="24"/>
      <c r="I618" s="36">
        <v>13.5</v>
      </c>
      <c r="J618" s="38">
        <v>90.28</v>
      </c>
      <c r="K618" s="14"/>
      <c r="L618" s="14"/>
      <c r="M618" s="38">
        <f>ROUND(ROUND(J618, 2)*I618, 2)</f>
        <v>1218.78</v>
      </c>
      <c r="N618" s="14"/>
      <c r="O618" s="14"/>
      <c r="P618" s="38">
        <v>88.8</v>
      </c>
      <c r="Q618" s="14"/>
      <c r="R618" s="14"/>
      <c r="S618" s="38">
        <f>ROUND(ROUND(P618, 2)*I618, 2)</f>
        <v>1198.8</v>
      </c>
      <c r="T618" s="14"/>
      <c r="U618" s="39"/>
      <c r="V618" s="9">
        <f>ROUND(ROUND(P618, 2)/1.2, 2)</f>
        <v>74</v>
      </c>
      <c r="Y618" s="9">
        <f t="shared" si="132"/>
        <v>999</v>
      </c>
      <c r="AD618" s="5" t="s">
        <v>2011</v>
      </c>
      <c r="AE618" s="5" t="s">
        <v>2012</v>
      </c>
      <c r="AF618" s="5" t="s">
        <v>733</v>
      </c>
      <c r="AK618" s="32">
        <f t="shared" si="130"/>
        <v>-19.980000000000018</v>
      </c>
      <c r="AL618" s="32"/>
      <c r="AM618" s="32"/>
      <c r="AN618" s="34">
        <f t="shared" si="131"/>
        <v>-1.6393442622950834E-2</v>
      </c>
      <c r="AO618" s="32"/>
      <c r="AP618" s="32"/>
    </row>
    <row r="619" spans="1:42" ht="18" x14ac:dyDescent="0.3">
      <c r="A619" s="13" t="s">
        <v>2013</v>
      </c>
      <c r="B619" s="13"/>
      <c r="C619" s="41" t="s">
        <v>1954</v>
      </c>
      <c r="D619" s="24"/>
      <c r="E619" s="24"/>
      <c r="F619" s="35" t="s">
        <v>139</v>
      </c>
      <c r="G619" s="36">
        <v>0.3</v>
      </c>
      <c r="H619" s="24"/>
      <c r="I619" s="36">
        <v>27</v>
      </c>
      <c r="J619" s="38">
        <v>74.319999999999993</v>
      </c>
      <c r="K619" s="14"/>
      <c r="L619" s="14"/>
      <c r="M619" s="38">
        <f>ROUND(ROUND(J619, 2)*I619, 2)</f>
        <v>2006.64</v>
      </c>
      <c r="N619" s="14"/>
      <c r="O619" s="14"/>
      <c r="P619" s="38">
        <v>74.319999999999993</v>
      </c>
      <c r="Q619" s="14"/>
      <c r="R619" s="14"/>
      <c r="S619" s="38">
        <f>ROUND(ROUND(P619, 2)*I619, 2)</f>
        <v>2006.64</v>
      </c>
      <c r="T619" s="14"/>
      <c r="U619" s="39"/>
      <c r="V619" s="9">
        <f>ROUND(ROUND(P619, 2)/1.2, 2)</f>
        <v>61.93</v>
      </c>
      <c r="Y619" s="9">
        <f t="shared" si="132"/>
        <v>1672.2</v>
      </c>
      <c r="AD619" s="5" t="s">
        <v>2014</v>
      </c>
      <c r="AE619" s="5" t="s">
        <v>2015</v>
      </c>
      <c r="AF619" s="5" t="s">
        <v>1957</v>
      </c>
      <c r="AK619" s="32">
        <f t="shared" si="130"/>
        <v>0</v>
      </c>
      <c r="AL619" s="32"/>
      <c r="AM619" s="32"/>
      <c r="AN619" s="34">
        <f t="shared" si="131"/>
        <v>0</v>
      </c>
      <c r="AO619" s="32"/>
      <c r="AP619" s="32"/>
    </row>
    <row r="620" spans="1:42" ht="36" x14ac:dyDescent="0.3">
      <c r="A620" s="13" t="s">
        <v>2016</v>
      </c>
      <c r="B620" s="13"/>
      <c r="C620" s="27" t="s">
        <v>1912</v>
      </c>
      <c r="D620" s="24"/>
      <c r="E620" s="24"/>
      <c r="F620" s="35" t="s">
        <v>102</v>
      </c>
      <c r="G620" s="36">
        <v>1.8</v>
      </c>
      <c r="H620" s="24"/>
      <c r="I620" s="36">
        <v>162</v>
      </c>
      <c r="J620" s="38">
        <v>12.26</v>
      </c>
      <c r="K620" s="14"/>
      <c r="L620" s="14"/>
      <c r="M620" s="38">
        <f>ROUND(ROUND(J620, 2)*I620, 2)</f>
        <v>1986.12</v>
      </c>
      <c r="N620" s="14"/>
      <c r="O620" s="14"/>
      <c r="P620" s="38">
        <v>12.26</v>
      </c>
      <c r="Q620" s="14"/>
      <c r="R620" s="14"/>
      <c r="S620" s="38">
        <f>ROUND(ROUND(P620, 2)*I620, 2)</f>
        <v>1986.12</v>
      </c>
      <c r="T620" s="14"/>
      <c r="U620" s="39"/>
      <c r="V620" s="9">
        <f>ROUND(ROUND(P620, 2)/1.2, 2)</f>
        <v>10.220000000000001</v>
      </c>
      <c r="Y620" s="9">
        <f t="shared" si="132"/>
        <v>1655.1</v>
      </c>
      <c r="AD620" s="5" t="s">
        <v>2017</v>
      </c>
      <c r="AE620" s="5" t="s">
        <v>2018</v>
      </c>
      <c r="AF620" s="5" t="s">
        <v>1982</v>
      </c>
      <c r="AK620" s="32">
        <f t="shared" si="130"/>
        <v>0</v>
      </c>
      <c r="AL620" s="32"/>
      <c r="AM620" s="32"/>
      <c r="AN620" s="34">
        <f t="shared" si="131"/>
        <v>0</v>
      </c>
      <c r="AO620" s="32"/>
      <c r="AP620" s="32"/>
    </row>
    <row r="621" spans="1:42" ht="108" x14ac:dyDescent="0.3">
      <c r="A621" s="13" t="s">
        <v>2019</v>
      </c>
      <c r="B621" s="13" t="s">
        <v>1945</v>
      </c>
      <c r="C621" s="23" t="s">
        <v>1946</v>
      </c>
      <c r="D621" s="24"/>
      <c r="E621" s="24" t="s">
        <v>2020</v>
      </c>
      <c r="F621" s="24" t="s">
        <v>67</v>
      </c>
      <c r="G621" s="25">
        <v>1</v>
      </c>
      <c r="H621" s="24"/>
      <c r="I621" s="25">
        <v>90</v>
      </c>
      <c r="J621" s="26">
        <v>35.61</v>
      </c>
      <c r="K621" s="26">
        <v>508</v>
      </c>
      <c r="L621" s="26">
        <f>J621+ROUND(K621, 2)</f>
        <v>543.61</v>
      </c>
      <c r="M621" s="26">
        <v>3204.9</v>
      </c>
      <c r="N621" s="26">
        <v>45720</v>
      </c>
      <c r="O621" s="26">
        <f>M621+N621</f>
        <v>48924.9</v>
      </c>
      <c r="P621" s="26">
        <v>50.24</v>
      </c>
      <c r="Q621" s="26">
        <v>762</v>
      </c>
      <c r="R621" s="26">
        <f>P621+ROUND(Q621, 2)</f>
        <v>812.24</v>
      </c>
      <c r="S621" s="26">
        <v>4521.6000000000004</v>
      </c>
      <c r="T621" s="26">
        <v>68580</v>
      </c>
      <c r="U621" s="26">
        <f>S621+T621</f>
        <v>73101.600000000006</v>
      </c>
      <c r="V621" s="9">
        <f>ROUND(P621 / 1.2, 2)</f>
        <v>41.87</v>
      </c>
      <c r="W621" s="9">
        <f>ROUND(Q621 / 1.2, 2)</f>
        <v>635</v>
      </c>
      <c r="X621" s="9">
        <f>ROUND(R621 / 1.2, 2)</f>
        <v>676.87</v>
      </c>
      <c r="Y621" s="9">
        <f t="shared" si="132"/>
        <v>3768</v>
      </c>
      <c r="Z621" s="9">
        <f>ROUND(T621 / 1.2, 2)</f>
        <v>57150</v>
      </c>
      <c r="AA621" s="9">
        <f>Y621+Z621</f>
        <v>60918</v>
      </c>
      <c r="AD621" s="5">
        <v>378365875</v>
      </c>
      <c r="AE621" s="5">
        <v>33689522</v>
      </c>
      <c r="AG621" s="5" t="s">
        <v>1948</v>
      </c>
      <c r="AH621" s="5" t="s">
        <v>1949</v>
      </c>
      <c r="AI621" s="5" t="s">
        <v>593</v>
      </c>
      <c r="AK621" s="19">
        <f t="shared" si="130"/>
        <v>1316.7000000000003</v>
      </c>
      <c r="AL621" s="19">
        <f>T621-N621</f>
        <v>22860</v>
      </c>
      <c r="AM621" s="19">
        <f>U621-O621</f>
        <v>24176.700000000004</v>
      </c>
      <c r="AN621" s="22">
        <f t="shared" si="131"/>
        <v>0.41083965178320703</v>
      </c>
      <c r="AO621" s="22">
        <f>IFERROR(AL621/N621,0)</f>
        <v>0.5</v>
      </c>
      <c r="AP621" s="22">
        <f>IFERROR(AM621/O621,0)</f>
        <v>0.4941594157576204</v>
      </c>
    </row>
    <row r="622" spans="1:42" ht="54" x14ac:dyDescent="0.3">
      <c r="A622" s="13" t="s">
        <v>2021</v>
      </c>
      <c r="B622" s="13"/>
      <c r="C622" s="27" t="s">
        <v>1912</v>
      </c>
      <c r="D622" s="24"/>
      <c r="E622" s="24" t="s">
        <v>1986</v>
      </c>
      <c r="F622" s="35" t="s">
        <v>102</v>
      </c>
      <c r="G622" s="36">
        <v>1.8</v>
      </c>
      <c r="H622" s="24"/>
      <c r="I622" s="36">
        <v>162</v>
      </c>
      <c r="J622" s="38">
        <v>12.26</v>
      </c>
      <c r="K622" s="14"/>
      <c r="L622" s="14"/>
      <c r="M622" s="38">
        <f>ROUND(ROUND(J622, 2)*I622, 2)</f>
        <v>1986.12</v>
      </c>
      <c r="N622" s="14"/>
      <c r="O622" s="14"/>
      <c r="P622" s="38">
        <v>20.51</v>
      </c>
      <c r="Q622" s="14"/>
      <c r="R622" s="14"/>
      <c r="S622" s="38">
        <f>ROUND(ROUND(P622, 2)*I622, 2)</f>
        <v>3322.62</v>
      </c>
      <c r="T622" s="14"/>
      <c r="U622" s="39"/>
      <c r="V622" s="9">
        <f>ROUND(ROUND(P622, 2)/1.2, 2)</f>
        <v>17.09</v>
      </c>
      <c r="Y622" s="9">
        <f t="shared" si="132"/>
        <v>2768.85</v>
      </c>
      <c r="AD622" s="5" t="s">
        <v>2022</v>
      </c>
      <c r="AE622" s="5" t="s">
        <v>2023</v>
      </c>
      <c r="AF622" s="5" t="s">
        <v>1982</v>
      </c>
      <c r="AK622" s="32">
        <f t="shared" si="130"/>
        <v>1336.5</v>
      </c>
      <c r="AL622" s="32"/>
      <c r="AM622" s="32"/>
      <c r="AN622" s="34">
        <f t="shared" si="131"/>
        <v>0.67292006525285486</v>
      </c>
      <c r="AO622" s="32"/>
      <c r="AP622" s="32"/>
    </row>
    <row r="623" spans="1:42" ht="36" x14ac:dyDescent="0.3">
      <c r="A623" s="13" t="s">
        <v>2024</v>
      </c>
      <c r="B623" s="13"/>
      <c r="C623" s="41" t="s">
        <v>730</v>
      </c>
      <c r="D623" s="24"/>
      <c r="E623" s="24"/>
      <c r="F623" s="35" t="s">
        <v>102</v>
      </c>
      <c r="G623" s="36">
        <v>0.15</v>
      </c>
      <c r="H623" s="24"/>
      <c r="I623" s="36">
        <v>13.5</v>
      </c>
      <c r="J623" s="38">
        <v>90.28</v>
      </c>
      <c r="K623" s="14"/>
      <c r="L623" s="14"/>
      <c r="M623" s="38">
        <f>ROUND(ROUND(J623, 2)*I623, 2)</f>
        <v>1218.78</v>
      </c>
      <c r="N623" s="14"/>
      <c r="O623" s="14"/>
      <c r="P623" s="38">
        <v>88.8</v>
      </c>
      <c r="Q623" s="14"/>
      <c r="R623" s="14"/>
      <c r="S623" s="38">
        <f>ROUND(ROUND(P623, 2)*I623, 2)</f>
        <v>1198.8</v>
      </c>
      <c r="T623" s="14"/>
      <c r="U623" s="39"/>
      <c r="V623" s="9">
        <f>ROUND(ROUND(P623, 2)/1.2, 2)</f>
        <v>74</v>
      </c>
      <c r="Y623" s="9">
        <f t="shared" si="132"/>
        <v>999</v>
      </c>
      <c r="AD623" s="5" t="s">
        <v>2025</v>
      </c>
      <c r="AE623" s="5" t="s">
        <v>2026</v>
      </c>
      <c r="AF623" s="5" t="s">
        <v>733</v>
      </c>
      <c r="AK623" s="32">
        <f t="shared" si="130"/>
        <v>-19.980000000000018</v>
      </c>
      <c r="AL623" s="32"/>
      <c r="AM623" s="32"/>
      <c r="AN623" s="34">
        <f t="shared" si="131"/>
        <v>-1.6393442622950834E-2</v>
      </c>
      <c r="AO623" s="32"/>
      <c r="AP623" s="32"/>
    </row>
    <row r="624" spans="1:42" ht="126" x14ac:dyDescent="0.3">
      <c r="A624" s="13" t="s">
        <v>2027</v>
      </c>
      <c r="B624" s="13" t="s">
        <v>2028</v>
      </c>
      <c r="C624" s="23" t="s">
        <v>2029</v>
      </c>
      <c r="D624" s="24"/>
      <c r="E624" s="24" t="s">
        <v>2030</v>
      </c>
      <c r="F624" s="24" t="s">
        <v>67</v>
      </c>
      <c r="G624" s="25">
        <v>1</v>
      </c>
      <c r="H624" s="24"/>
      <c r="I624" s="25">
        <v>455.65</v>
      </c>
      <c r="J624" s="26">
        <v>257.06</v>
      </c>
      <c r="K624" s="26">
        <v>1067</v>
      </c>
      <c r="L624" s="26">
        <f>J624+ROUND(K624, 2)</f>
        <v>1324.06</v>
      </c>
      <c r="M624" s="26">
        <v>117129.39</v>
      </c>
      <c r="N624" s="26">
        <v>486178.55</v>
      </c>
      <c r="O624" s="26">
        <f>M624+N624</f>
        <v>603307.93999999994</v>
      </c>
      <c r="P624" s="26">
        <v>256.83999999999997</v>
      </c>
      <c r="Q624" s="26">
        <v>1600.5</v>
      </c>
      <c r="R624" s="26">
        <f>P624+ROUND(Q624, 2)</f>
        <v>1857.34</v>
      </c>
      <c r="S624" s="26">
        <v>117029.15</v>
      </c>
      <c r="T624" s="26">
        <v>729267.83</v>
      </c>
      <c r="U624" s="26">
        <f>S624+T624</f>
        <v>846296.98</v>
      </c>
      <c r="V624" s="9">
        <f>ROUND(P624 / 1.2, 2)</f>
        <v>214.03</v>
      </c>
      <c r="W624" s="9">
        <f>ROUND(Q624 / 1.2, 2)</f>
        <v>1333.75</v>
      </c>
      <c r="X624" s="9">
        <f>ROUND(R624 / 1.2, 2)</f>
        <v>1547.78</v>
      </c>
      <c r="Y624" s="9">
        <f t="shared" si="132"/>
        <v>97524.29</v>
      </c>
      <c r="Z624" s="9">
        <f>ROUND(T624 / 1.2, 2)</f>
        <v>607723.18999999994</v>
      </c>
      <c r="AA624" s="9">
        <f>Y624+Z624</f>
        <v>705247.48</v>
      </c>
      <c r="AD624" s="5">
        <v>378365732</v>
      </c>
      <c r="AE624" s="5">
        <v>33612685</v>
      </c>
      <c r="AG624" s="5" t="s">
        <v>2031</v>
      </c>
      <c r="AH624" s="5" t="s">
        <v>2032</v>
      </c>
      <c r="AI624" s="5" t="s">
        <v>593</v>
      </c>
      <c r="AK624" s="19">
        <f t="shared" si="130"/>
        <v>-100.24000000000524</v>
      </c>
      <c r="AL624" s="19">
        <f>T624-N624</f>
        <v>243089.27999999997</v>
      </c>
      <c r="AM624" s="19">
        <f>U624-O624</f>
        <v>242989.04000000004</v>
      </c>
      <c r="AN624" s="22">
        <f t="shared" si="131"/>
        <v>-8.5580570341914385E-4</v>
      </c>
      <c r="AO624" s="22">
        <f>IFERROR(AL624/N624,0)</f>
        <v>0.50000001028428753</v>
      </c>
      <c r="AP624" s="22">
        <f>IFERROR(AM624/O624,0)</f>
        <v>0.40276121676767601</v>
      </c>
    </row>
    <row r="625" spans="1:42" ht="36" x14ac:dyDescent="0.3">
      <c r="A625" s="13" t="s">
        <v>2033</v>
      </c>
      <c r="B625" s="13"/>
      <c r="C625" s="41" t="s">
        <v>730</v>
      </c>
      <c r="D625" s="24"/>
      <c r="E625" s="24"/>
      <c r="F625" s="35" t="s">
        <v>102</v>
      </c>
      <c r="G625" s="36">
        <v>0.15</v>
      </c>
      <c r="H625" s="24"/>
      <c r="I625" s="36">
        <v>68.347999999999999</v>
      </c>
      <c r="J625" s="38">
        <v>90.28</v>
      </c>
      <c r="K625" s="14"/>
      <c r="L625" s="14"/>
      <c r="M625" s="38">
        <f>ROUND(ROUND(J625, 2)*I625, 2)</f>
        <v>6170.46</v>
      </c>
      <c r="N625" s="14"/>
      <c r="O625" s="14"/>
      <c r="P625" s="38">
        <v>88.8</v>
      </c>
      <c r="Q625" s="14"/>
      <c r="R625" s="14"/>
      <c r="S625" s="38">
        <f>ROUND(ROUND(P625, 2)*I625, 2)</f>
        <v>6069.3</v>
      </c>
      <c r="T625" s="14"/>
      <c r="U625" s="39"/>
      <c r="V625" s="9">
        <f>ROUND(ROUND(P625, 2)/1.2, 2)</f>
        <v>74</v>
      </c>
      <c r="Y625" s="9">
        <f t="shared" si="132"/>
        <v>5057.75</v>
      </c>
      <c r="AD625" s="5" t="s">
        <v>2034</v>
      </c>
      <c r="AE625" s="5" t="s">
        <v>2035</v>
      </c>
      <c r="AF625" s="5" t="s">
        <v>733</v>
      </c>
      <c r="AK625" s="32">
        <f t="shared" si="130"/>
        <v>-101.15999999999985</v>
      </c>
      <c r="AL625" s="32"/>
      <c r="AM625" s="32"/>
      <c r="AN625" s="34">
        <f t="shared" si="131"/>
        <v>-1.6394239651500837E-2</v>
      </c>
      <c r="AO625" s="32"/>
      <c r="AP625" s="32"/>
    </row>
    <row r="626" spans="1:42" ht="18" x14ac:dyDescent="0.3">
      <c r="A626" s="13" t="s">
        <v>2036</v>
      </c>
      <c r="B626" s="13"/>
      <c r="C626" s="41" t="s">
        <v>1836</v>
      </c>
      <c r="D626" s="24"/>
      <c r="E626" s="24"/>
      <c r="F626" s="35" t="s">
        <v>114</v>
      </c>
      <c r="G626" s="36">
        <v>1</v>
      </c>
      <c r="H626" s="24"/>
      <c r="I626" s="37">
        <v>455.65</v>
      </c>
      <c r="J626" s="38">
        <v>16.02</v>
      </c>
      <c r="K626" s="14"/>
      <c r="L626" s="14"/>
      <c r="M626" s="38">
        <f>ROUND(ROUND(J626, 2)*I626, 2)</f>
        <v>7299.51</v>
      </c>
      <c r="N626" s="14"/>
      <c r="O626" s="14"/>
      <c r="P626" s="38">
        <v>16.02</v>
      </c>
      <c r="Q626" s="14"/>
      <c r="R626" s="14"/>
      <c r="S626" s="38">
        <f>ROUND(ROUND(P626, 2)*I626, 2)</f>
        <v>7299.51</v>
      </c>
      <c r="T626" s="14"/>
      <c r="U626" s="39"/>
      <c r="V626" s="9">
        <f>ROUND(ROUND(P626, 2)/1.2, 2)</f>
        <v>13.35</v>
      </c>
      <c r="Y626" s="9">
        <f t="shared" si="132"/>
        <v>6082.93</v>
      </c>
      <c r="AD626" s="5" t="s">
        <v>2037</v>
      </c>
      <c r="AE626" s="5" t="s">
        <v>2038</v>
      </c>
      <c r="AF626" s="5" t="s">
        <v>1839</v>
      </c>
      <c r="AK626" s="32">
        <f t="shared" si="130"/>
        <v>0</v>
      </c>
      <c r="AL626" s="32"/>
      <c r="AM626" s="32"/>
      <c r="AN626" s="34">
        <f t="shared" si="131"/>
        <v>0</v>
      </c>
      <c r="AO626" s="32"/>
      <c r="AP626" s="32"/>
    </row>
    <row r="627" spans="1:42" ht="18" x14ac:dyDescent="0.3">
      <c r="A627" s="13" t="s">
        <v>2039</v>
      </c>
      <c r="B627" s="13"/>
      <c r="C627" s="41" t="s">
        <v>2040</v>
      </c>
      <c r="D627" s="24"/>
      <c r="E627" s="24"/>
      <c r="F627" s="35" t="s">
        <v>102</v>
      </c>
      <c r="G627" s="36">
        <v>1.3</v>
      </c>
      <c r="H627" s="24"/>
      <c r="I627" s="37">
        <v>11846.9</v>
      </c>
      <c r="J627" s="38">
        <v>8.75</v>
      </c>
      <c r="K627" s="14"/>
      <c r="L627" s="14"/>
      <c r="M627" s="38">
        <f>ROUND(ROUND(J627, 2)*I627, 2)</f>
        <v>103660.38</v>
      </c>
      <c r="N627" s="14"/>
      <c r="O627" s="14"/>
      <c r="P627" s="38">
        <v>8.75</v>
      </c>
      <c r="Q627" s="14"/>
      <c r="R627" s="14"/>
      <c r="S627" s="38">
        <f>ROUND(ROUND(P627, 2)*I627, 2)</f>
        <v>103660.38</v>
      </c>
      <c r="T627" s="14"/>
      <c r="U627" s="39"/>
      <c r="V627" s="9">
        <f>ROUND(ROUND(P627, 2)/1.2, 2)</f>
        <v>7.29</v>
      </c>
      <c r="Y627" s="9">
        <f t="shared" si="132"/>
        <v>86383.65</v>
      </c>
      <c r="AD627" s="5" t="s">
        <v>2041</v>
      </c>
      <c r="AE627" s="5" t="s">
        <v>2042</v>
      </c>
      <c r="AF627" s="5" t="s">
        <v>2043</v>
      </c>
      <c r="AK627" s="32">
        <f t="shared" si="130"/>
        <v>0</v>
      </c>
      <c r="AL627" s="32"/>
      <c r="AM627" s="32"/>
      <c r="AN627" s="34">
        <f t="shared" si="131"/>
        <v>0</v>
      </c>
      <c r="AO627" s="32"/>
      <c r="AP627" s="32"/>
    </row>
    <row r="628" spans="1:42" ht="126" x14ac:dyDescent="0.3">
      <c r="A628" s="13" t="s">
        <v>2044</v>
      </c>
      <c r="B628" s="13" t="s">
        <v>2045</v>
      </c>
      <c r="C628" s="23" t="s">
        <v>2046</v>
      </c>
      <c r="D628" s="24"/>
      <c r="E628" s="24" t="s">
        <v>2047</v>
      </c>
      <c r="F628" s="24" t="s">
        <v>67</v>
      </c>
      <c r="G628" s="25">
        <v>1</v>
      </c>
      <c r="H628" s="24"/>
      <c r="I628" s="25">
        <v>203.2</v>
      </c>
      <c r="J628" s="26">
        <v>199.83</v>
      </c>
      <c r="K628" s="26">
        <v>1073</v>
      </c>
      <c r="L628" s="26">
        <f>J628+ROUND(K628, 2)</f>
        <v>1272.83</v>
      </c>
      <c r="M628" s="26">
        <v>40605.46</v>
      </c>
      <c r="N628" s="26">
        <v>218033.6</v>
      </c>
      <c r="O628" s="26">
        <f>M628+N628</f>
        <v>258639.06</v>
      </c>
      <c r="P628" s="26">
        <v>199.83</v>
      </c>
      <c r="Q628" s="26">
        <v>1609.5</v>
      </c>
      <c r="R628" s="26">
        <f>P628+ROUND(Q628, 2)</f>
        <v>1809.33</v>
      </c>
      <c r="S628" s="26">
        <v>40605.46</v>
      </c>
      <c r="T628" s="26">
        <v>327050.40000000002</v>
      </c>
      <c r="U628" s="26">
        <f>S628+T628</f>
        <v>367655.86000000004</v>
      </c>
      <c r="V628" s="9">
        <f>ROUND(P628 / 1.2, 2)</f>
        <v>166.53</v>
      </c>
      <c r="W628" s="9">
        <f>ROUND(Q628 / 1.2, 2)</f>
        <v>1341.25</v>
      </c>
      <c r="X628" s="9">
        <f>ROUND(R628 / 1.2, 2)</f>
        <v>1507.78</v>
      </c>
      <c r="Y628" s="9">
        <f t="shared" si="132"/>
        <v>33837.879999999997</v>
      </c>
      <c r="Z628" s="9">
        <f>ROUND(T628 / 1.2, 2)</f>
        <v>272542</v>
      </c>
      <c r="AA628" s="9">
        <f>Y628+Z628</f>
        <v>306379.88</v>
      </c>
      <c r="AD628" s="5">
        <v>378365734</v>
      </c>
      <c r="AE628" s="5">
        <v>29241732</v>
      </c>
      <c r="AG628" s="5" t="s">
        <v>2048</v>
      </c>
      <c r="AH628" s="5" t="s">
        <v>2049</v>
      </c>
      <c r="AI628" s="5" t="s">
        <v>593</v>
      </c>
      <c r="AK628" s="19">
        <f t="shared" ref="AK628:AK659" si="133">S628-M628</f>
        <v>0</v>
      </c>
      <c r="AL628" s="19">
        <f>T628-N628</f>
        <v>109016.80000000002</v>
      </c>
      <c r="AM628" s="19">
        <f>U628-O628</f>
        <v>109016.80000000005</v>
      </c>
      <c r="AN628" s="22">
        <f t="shared" ref="AN628:AN659" si="134">IFERROR(AK628/M628,0)</f>
        <v>0</v>
      </c>
      <c r="AO628" s="22">
        <f>IFERROR(AL628/N628,0)</f>
        <v>0.50000000000000011</v>
      </c>
      <c r="AP628" s="22">
        <f>IFERROR(AM628/O628,0)</f>
        <v>0.42150168655886722</v>
      </c>
    </row>
    <row r="629" spans="1:42" ht="18" x14ac:dyDescent="0.3">
      <c r="A629" s="13" t="s">
        <v>2050</v>
      </c>
      <c r="B629" s="13"/>
      <c r="C629" s="41" t="s">
        <v>2051</v>
      </c>
      <c r="D629" s="24"/>
      <c r="E629" s="24"/>
      <c r="F629" s="35" t="s">
        <v>102</v>
      </c>
      <c r="G629" s="36">
        <v>0.25</v>
      </c>
      <c r="H629" s="24"/>
      <c r="I629" s="36">
        <v>50.8</v>
      </c>
      <c r="J629" s="38">
        <v>101.66</v>
      </c>
      <c r="K629" s="14"/>
      <c r="L629" s="14"/>
      <c r="M629" s="38">
        <f>ROUND(ROUND(J629, 2)*I629, 2)</f>
        <v>5164.33</v>
      </c>
      <c r="N629" s="14"/>
      <c r="O629" s="14"/>
      <c r="P629" s="38">
        <v>101.66</v>
      </c>
      <c r="Q629" s="14"/>
      <c r="R629" s="14"/>
      <c r="S629" s="38">
        <f>ROUND(ROUND(P629, 2)*I629, 2)</f>
        <v>5164.33</v>
      </c>
      <c r="T629" s="14"/>
      <c r="U629" s="39"/>
      <c r="V629" s="9">
        <f>ROUND(ROUND(P629, 2)/1.2, 2)</f>
        <v>84.72</v>
      </c>
      <c r="Y629" s="9">
        <f t="shared" si="132"/>
        <v>4303.6099999999997</v>
      </c>
      <c r="AD629" s="5" t="s">
        <v>2052</v>
      </c>
      <c r="AE629" s="5" t="s">
        <v>2053</v>
      </c>
      <c r="AF629" s="5" t="s">
        <v>2054</v>
      </c>
      <c r="AK629" s="32">
        <f t="shared" si="133"/>
        <v>0</v>
      </c>
      <c r="AL629" s="32"/>
      <c r="AM629" s="32"/>
      <c r="AN629" s="34">
        <f t="shared" si="134"/>
        <v>0</v>
      </c>
      <c r="AO629" s="32"/>
      <c r="AP629" s="32"/>
    </row>
    <row r="630" spans="1:42" ht="18" x14ac:dyDescent="0.3">
      <c r="A630" s="13" t="s">
        <v>2055</v>
      </c>
      <c r="B630" s="13"/>
      <c r="C630" s="41" t="s">
        <v>1836</v>
      </c>
      <c r="D630" s="24"/>
      <c r="E630" s="24"/>
      <c r="F630" s="35" t="s">
        <v>114</v>
      </c>
      <c r="G630" s="36">
        <v>1</v>
      </c>
      <c r="H630" s="24"/>
      <c r="I630" s="37">
        <v>203.2</v>
      </c>
      <c r="J630" s="38">
        <v>16.02</v>
      </c>
      <c r="K630" s="14"/>
      <c r="L630" s="14"/>
      <c r="M630" s="38">
        <f>ROUND(ROUND(J630, 2)*I630, 2)</f>
        <v>3255.26</v>
      </c>
      <c r="N630" s="14"/>
      <c r="O630" s="14"/>
      <c r="P630" s="38">
        <v>16.02</v>
      </c>
      <c r="Q630" s="14"/>
      <c r="R630" s="14"/>
      <c r="S630" s="38">
        <f>ROUND(ROUND(P630, 2)*I630, 2)</f>
        <v>3255.26</v>
      </c>
      <c r="T630" s="14"/>
      <c r="U630" s="39"/>
      <c r="V630" s="9">
        <f>ROUND(ROUND(P630, 2)/1.2, 2)</f>
        <v>13.35</v>
      </c>
      <c r="Y630" s="9">
        <f t="shared" si="132"/>
        <v>2712.72</v>
      </c>
      <c r="AD630" s="5" t="s">
        <v>2056</v>
      </c>
      <c r="AE630" s="5" t="s">
        <v>2057</v>
      </c>
      <c r="AF630" s="5" t="s">
        <v>1839</v>
      </c>
      <c r="AK630" s="32">
        <f t="shared" si="133"/>
        <v>0</v>
      </c>
      <c r="AL630" s="32"/>
      <c r="AM630" s="32"/>
      <c r="AN630" s="34">
        <f t="shared" si="134"/>
        <v>0</v>
      </c>
      <c r="AO630" s="32"/>
      <c r="AP630" s="32"/>
    </row>
    <row r="631" spans="1:42" ht="36" x14ac:dyDescent="0.3">
      <c r="A631" s="13" t="s">
        <v>2058</v>
      </c>
      <c r="B631" s="13"/>
      <c r="C631" s="27" t="s">
        <v>2059</v>
      </c>
      <c r="D631" s="24"/>
      <c r="E631" s="24"/>
      <c r="F631" s="35" t="s">
        <v>102</v>
      </c>
      <c r="G631" s="36">
        <v>1</v>
      </c>
      <c r="H631" s="24"/>
      <c r="I631" s="37">
        <v>4064</v>
      </c>
      <c r="J631" s="38">
        <v>7.92</v>
      </c>
      <c r="K631" s="14"/>
      <c r="L631" s="14"/>
      <c r="M631" s="38">
        <f>ROUND(ROUND(J631, 2)*I631, 2)</f>
        <v>32186.880000000001</v>
      </c>
      <c r="N631" s="14"/>
      <c r="O631" s="14"/>
      <c r="P631" s="38">
        <v>7.92</v>
      </c>
      <c r="Q631" s="14"/>
      <c r="R631" s="14"/>
      <c r="S631" s="38">
        <f>ROUND(ROUND(P631, 2)*I631, 2)</f>
        <v>32186.880000000001</v>
      </c>
      <c r="T631" s="14"/>
      <c r="U631" s="39"/>
      <c r="V631" s="9">
        <f>ROUND(ROUND(P631, 2)/1.2, 2)</f>
        <v>6.6</v>
      </c>
      <c r="Y631" s="9">
        <f t="shared" si="132"/>
        <v>26822.400000000001</v>
      </c>
      <c r="AD631" s="5" t="s">
        <v>2060</v>
      </c>
      <c r="AE631" s="5" t="s">
        <v>2061</v>
      </c>
      <c r="AF631" s="5" t="s">
        <v>2062</v>
      </c>
      <c r="AK631" s="32">
        <f t="shared" si="133"/>
        <v>0</v>
      </c>
      <c r="AL631" s="32"/>
      <c r="AM631" s="32"/>
      <c r="AN631" s="34">
        <f t="shared" si="134"/>
        <v>0</v>
      </c>
      <c r="AO631" s="32"/>
      <c r="AP631" s="32"/>
    </row>
    <row r="632" spans="1:42" ht="108" x14ac:dyDescent="0.3">
      <c r="A632" s="13" t="s">
        <v>2063</v>
      </c>
      <c r="B632" s="13" t="s">
        <v>2045</v>
      </c>
      <c r="C632" s="23" t="s">
        <v>2046</v>
      </c>
      <c r="D632" s="24"/>
      <c r="E632" s="24" t="s">
        <v>2064</v>
      </c>
      <c r="F632" s="24" t="s">
        <v>67</v>
      </c>
      <c r="G632" s="25">
        <v>1</v>
      </c>
      <c r="H632" s="24"/>
      <c r="I632" s="25">
        <v>25.9</v>
      </c>
      <c r="J632" s="26">
        <v>187.96</v>
      </c>
      <c r="K632" s="26">
        <v>1073</v>
      </c>
      <c r="L632" s="26">
        <f>J632+ROUND(K632, 2)</f>
        <v>1260.96</v>
      </c>
      <c r="M632" s="26">
        <v>4868.16</v>
      </c>
      <c r="N632" s="26">
        <v>27790.7</v>
      </c>
      <c r="O632" s="26">
        <f>M632+N632</f>
        <v>32658.86</v>
      </c>
      <c r="P632" s="26">
        <v>187.74</v>
      </c>
      <c r="Q632" s="26">
        <v>1609.5</v>
      </c>
      <c r="R632" s="26">
        <f>P632+ROUND(Q632, 2)</f>
        <v>1797.24</v>
      </c>
      <c r="S632" s="26">
        <v>4862.47</v>
      </c>
      <c r="T632" s="26">
        <v>41686.050000000003</v>
      </c>
      <c r="U632" s="26">
        <f>S632+T632</f>
        <v>46548.520000000004</v>
      </c>
      <c r="V632" s="9">
        <f>ROUND(P632 / 1.2, 2)</f>
        <v>156.44999999999999</v>
      </c>
      <c r="W632" s="9">
        <f>ROUND(Q632 / 1.2, 2)</f>
        <v>1341.25</v>
      </c>
      <c r="X632" s="9">
        <f>ROUND(R632 / 1.2, 2)</f>
        <v>1497.7</v>
      </c>
      <c r="Y632" s="9">
        <f t="shared" ref="Y632:Y655" si="135">ROUND(S632 / 1.2, 2)</f>
        <v>4052.06</v>
      </c>
      <c r="Z632" s="9">
        <f>ROUND(T632 / 1.2, 2)</f>
        <v>34738.379999999997</v>
      </c>
      <c r="AA632" s="9">
        <f>Y632+Z632</f>
        <v>38790.439999999995</v>
      </c>
      <c r="AD632" s="5">
        <v>378365876</v>
      </c>
      <c r="AE632" s="5">
        <v>29241733</v>
      </c>
      <c r="AG632" s="5" t="s">
        <v>2048</v>
      </c>
      <c r="AH632" s="5" t="s">
        <v>2049</v>
      </c>
      <c r="AI632" s="5" t="s">
        <v>593</v>
      </c>
      <c r="AK632" s="19">
        <f t="shared" si="133"/>
        <v>-5.6899999999995998</v>
      </c>
      <c r="AL632" s="19">
        <f>T632-N632</f>
        <v>13895.350000000002</v>
      </c>
      <c r="AM632" s="19">
        <f>U632-O632</f>
        <v>13889.660000000003</v>
      </c>
      <c r="AN632" s="22">
        <f t="shared" si="134"/>
        <v>-1.1688194307499342E-3</v>
      </c>
      <c r="AO632" s="22">
        <f>IFERROR(AL632/N632,0)</f>
        <v>0.50000000000000011</v>
      </c>
      <c r="AP632" s="22">
        <f>IFERROR(AM632/O632,0)</f>
        <v>0.42529531036906992</v>
      </c>
    </row>
    <row r="633" spans="1:42" ht="36" x14ac:dyDescent="0.3">
      <c r="A633" s="13" t="s">
        <v>2065</v>
      </c>
      <c r="B633" s="13"/>
      <c r="C633" s="27" t="s">
        <v>2059</v>
      </c>
      <c r="D633" s="24"/>
      <c r="E633" s="24"/>
      <c r="F633" s="35" t="s">
        <v>102</v>
      </c>
      <c r="G633" s="36">
        <v>1</v>
      </c>
      <c r="H633" s="24"/>
      <c r="I633" s="37">
        <v>518</v>
      </c>
      <c r="J633" s="38">
        <v>7.92</v>
      </c>
      <c r="K633" s="14"/>
      <c r="L633" s="14"/>
      <c r="M633" s="38">
        <f>ROUND(ROUND(J633, 2)*I633, 2)</f>
        <v>4102.5600000000004</v>
      </c>
      <c r="N633" s="14"/>
      <c r="O633" s="14"/>
      <c r="P633" s="38">
        <v>7.92</v>
      </c>
      <c r="Q633" s="14"/>
      <c r="R633" s="14"/>
      <c r="S633" s="38">
        <f>ROUND(ROUND(P633, 2)*I633, 2)</f>
        <v>4102.5600000000004</v>
      </c>
      <c r="T633" s="14"/>
      <c r="U633" s="39"/>
      <c r="V633" s="9">
        <f>ROUND(ROUND(P633, 2)/1.2, 2)</f>
        <v>6.6</v>
      </c>
      <c r="Y633" s="9">
        <f t="shared" si="135"/>
        <v>3418.8</v>
      </c>
      <c r="AD633" s="5" t="s">
        <v>2066</v>
      </c>
      <c r="AE633" s="5" t="s">
        <v>2067</v>
      </c>
      <c r="AF633" s="5" t="s">
        <v>2062</v>
      </c>
      <c r="AK633" s="32">
        <f t="shared" si="133"/>
        <v>0</v>
      </c>
      <c r="AL633" s="32"/>
      <c r="AM633" s="32"/>
      <c r="AN633" s="34">
        <f t="shared" si="134"/>
        <v>0</v>
      </c>
      <c r="AO633" s="32"/>
      <c r="AP633" s="32"/>
    </row>
    <row r="634" spans="1:42" ht="18" x14ac:dyDescent="0.3">
      <c r="A634" s="13" t="s">
        <v>2068</v>
      </c>
      <c r="B634" s="13"/>
      <c r="C634" s="41" t="s">
        <v>1836</v>
      </c>
      <c r="D634" s="24"/>
      <c r="E634" s="24"/>
      <c r="F634" s="35" t="s">
        <v>114</v>
      </c>
      <c r="G634" s="36">
        <v>1</v>
      </c>
      <c r="H634" s="24"/>
      <c r="I634" s="37">
        <v>25.9</v>
      </c>
      <c r="J634" s="38">
        <v>16.02</v>
      </c>
      <c r="K634" s="14"/>
      <c r="L634" s="14"/>
      <c r="M634" s="38">
        <f>ROUND(ROUND(J634, 2)*I634, 2)</f>
        <v>414.92</v>
      </c>
      <c r="N634" s="14"/>
      <c r="O634" s="14"/>
      <c r="P634" s="38">
        <v>16.02</v>
      </c>
      <c r="Q634" s="14"/>
      <c r="R634" s="14"/>
      <c r="S634" s="38">
        <f>ROUND(ROUND(P634, 2)*I634, 2)</f>
        <v>414.92</v>
      </c>
      <c r="T634" s="14"/>
      <c r="U634" s="39"/>
      <c r="V634" s="9">
        <f>ROUND(ROUND(P634, 2)/1.2, 2)</f>
        <v>13.35</v>
      </c>
      <c r="Y634" s="9">
        <f t="shared" si="135"/>
        <v>345.77</v>
      </c>
      <c r="AD634" s="5" t="s">
        <v>2069</v>
      </c>
      <c r="AE634" s="5" t="s">
        <v>2070</v>
      </c>
      <c r="AF634" s="5" t="s">
        <v>1839</v>
      </c>
      <c r="AK634" s="32">
        <f t="shared" si="133"/>
        <v>0</v>
      </c>
      <c r="AL634" s="32"/>
      <c r="AM634" s="32"/>
      <c r="AN634" s="34">
        <f t="shared" si="134"/>
        <v>0</v>
      </c>
      <c r="AO634" s="32"/>
      <c r="AP634" s="32"/>
    </row>
    <row r="635" spans="1:42" ht="36" x14ac:dyDescent="0.3">
      <c r="A635" s="13" t="s">
        <v>2071</v>
      </c>
      <c r="B635" s="13"/>
      <c r="C635" s="41" t="s">
        <v>730</v>
      </c>
      <c r="D635" s="24"/>
      <c r="E635" s="24"/>
      <c r="F635" s="35" t="s">
        <v>102</v>
      </c>
      <c r="G635" s="36">
        <v>0.15</v>
      </c>
      <c r="H635" s="24"/>
      <c r="I635" s="37">
        <v>3.8849999999999998</v>
      </c>
      <c r="J635" s="38">
        <v>90.28</v>
      </c>
      <c r="K635" s="14"/>
      <c r="L635" s="14"/>
      <c r="M635" s="38">
        <f>ROUND(ROUND(J635, 2)*I635, 2)</f>
        <v>350.74</v>
      </c>
      <c r="N635" s="14"/>
      <c r="O635" s="14"/>
      <c r="P635" s="38">
        <v>88.8</v>
      </c>
      <c r="Q635" s="14"/>
      <c r="R635" s="14"/>
      <c r="S635" s="38">
        <f>ROUND(ROUND(P635, 2)*I635, 2)</f>
        <v>344.99</v>
      </c>
      <c r="T635" s="14"/>
      <c r="U635" s="39"/>
      <c r="V635" s="9">
        <f>ROUND(ROUND(P635, 2)/1.2, 2)</f>
        <v>74</v>
      </c>
      <c r="Y635" s="9">
        <f t="shared" si="135"/>
        <v>287.49</v>
      </c>
      <c r="AD635" s="5" t="s">
        <v>2072</v>
      </c>
      <c r="AE635" s="5" t="s">
        <v>2073</v>
      </c>
      <c r="AF635" s="5" t="s">
        <v>733</v>
      </c>
      <c r="AK635" s="32">
        <f t="shared" si="133"/>
        <v>-5.75</v>
      </c>
      <c r="AL635" s="32"/>
      <c r="AM635" s="32"/>
      <c r="AN635" s="34">
        <f t="shared" si="134"/>
        <v>-1.6393910018817359E-2</v>
      </c>
      <c r="AO635" s="32"/>
      <c r="AP635" s="32"/>
    </row>
    <row r="636" spans="1:42" ht="144" x14ac:dyDescent="0.3">
      <c r="A636" s="13" t="s">
        <v>2074</v>
      </c>
      <c r="B636" s="13" t="s">
        <v>2045</v>
      </c>
      <c r="C636" s="23" t="s">
        <v>2046</v>
      </c>
      <c r="D636" s="24"/>
      <c r="E636" s="24" t="s">
        <v>2075</v>
      </c>
      <c r="F636" s="24" t="s">
        <v>67</v>
      </c>
      <c r="G636" s="25">
        <v>1</v>
      </c>
      <c r="H636" s="24"/>
      <c r="I636" s="25">
        <v>854.15</v>
      </c>
      <c r="J636" s="26">
        <v>187.96</v>
      </c>
      <c r="K636" s="26">
        <v>1073</v>
      </c>
      <c r="L636" s="26">
        <f>J636+ROUND(K636, 2)</f>
        <v>1260.96</v>
      </c>
      <c r="M636" s="26">
        <v>160546.03</v>
      </c>
      <c r="N636" s="26">
        <v>916502.95</v>
      </c>
      <c r="O636" s="26">
        <f>M636+N636</f>
        <v>1077048.98</v>
      </c>
      <c r="P636" s="26">
        <v>187.74</v>
      </c>
      <c r="Q636" s="26">
        <v>1609.5</v>
      </c>
      <c r="R636" s="26">
        <f>P636+ROUND(Q636, 2)</f>
        <v>1797.24</v>
      </c>
      <c r="S636" s="26">
        <v>160358.12</v>
      </c>
      <c r="T636" s="26">
        <v>1374754.43</v>
      </c>
      <c r="U636" s="26">
        <f>S636+T636</f>
        <v>1535112.5499999998</v>
      </c>
      <c r="V636" s="9">
        <f>ROUND(P636 / 1.2, 2)</f>
        <v>156.44999999999999</v>
      </c>
      <c r="W636" s="9">
        <f>ROUND(Q636 / 1.2, 2)</f>
        <v>1341.25</v>
      </c>
      <c r="X636" s="9">
        <f>ROUND(R636 / 1.2, 2)</f>
        <v>1497.7</v>
      </c>
      <c r="Y636" s="9">
        <f t="shared" si="135"/>
        <v>133631.76999999999</v>
      </c>
      <c r="Z636" s="9">
        <f>ROUND(T636 / 1.2, 2)</f>
        <v>1145628.69</v>
      </c>
      <c r="AA636" s="9">
        <f>Y636+Z636</f>
        <v>1279260.46</v>
      </c>
      <c r="AD636" s="5">
        <v>378365877</v>
      </c>
      <c r="AE636" s="5">
        <v>33612688</v>
      </c>
      <c r="AG636" s="5" t="s">
        <v>2048</v>
      </c>
      <c r="AH636" s="5" t="s">
        <v>2049</v>
      </c>
      <c r="AI636" s="5" t="s">
        <v>593</v>
      </c>
      <c r="AK636" s="19">
        <f t="shared" si="133"/>
        <v>-187.91000000000349</v>
      </c>
      <c r="AL636" s="19">
        <f>T636-N636</f>
        <v>458251.48</v>
      </c>
      <c r="AM636" s="19">
        <f>U636-O636</f>
        <v>458063.56999999983</v>
      </c>
      <c r="AN636" s="22">
        <f t="shared" si="134"/>
        <v>-1.1704431433153689E-3</v>
      </c>
      <c r="AO636" s="22">
        <f>IFERROR(AL636/N636,0)</f>
        <v>0.50000000545551981</v>
      </c>
      <c r="AP636" s="22">
        <f>IFERROR(AM636/O636,0)</f>
        <v>0.42529502233036776</v>
      </c>
    </row>
    <row r="637" spans="1:42" ht="36" x14ac:dyDescent="0.3">
      <c r="A637" s="13" t="s">
        <v>2076</v>
      </c>
      <c r="B637" s="13"/>
      <c r="C637" s="41" t="s">
        <v>730</v>
      </c>
      <c r="D637" s="24"/>
      <c r="E637" s="24"/>
      <c r="F637" s="35" t="s">
        <v>102</v>
      </c>
      <c r="G637" s="36">
        <v>0.15</v>
      </c>
      <c r="H637" s="24"/>
      <c r="I637" s="37">
        <v>128.12299999999999</v>
      </c>
      <c r="J637" s="38">
        <v>90.28</v>
      </c>
      <c r="K637" s="14"/>
      <c r="L637" s="14"/>
      <c r="M637" s="38">
        <f>ROUND(ROUND(J637, 2)*I637, 2)</f>
        <v>11566.94</v>
      </c>
      <c r="N637" s="14"/>
      <c r="O637" s="14"/>
      <c r="P637" s="38">
        <v>88.8</v>
      </c>
      <c r="Q637" s="14"/>
      <c r="R637" s="14"/>
      <c r="S637" s="38">
        <f>ROUND(ROUND(P637, 2)*I637, 2)</f>
        <v>11377.32</v>
      </c>
      <c r="T637" s="14"/>
      <c r="U637" s="39"/>
      <c r="V637" s="9">
        <f>ROUND(ROUND(P637, 2)/1.2, 2)</f>
        <v>74</v>
      </c>
      <c r="Y637" s="9">
        <f t="shared" si="135"/>
        <v>9481.1</v>
      </c>
      <c r="AD637" s="5" t="s">
        <v>2077</v>
      </c>
      <c r="AE637" s="5" t="s">
        <v>2078</v>
      </c>
      <c r="AF637" s="5" t="s">
        <v>733</v>
      </c>
      <c r="AK637" s="32">
        <f t="shared" si="133"/>
        <v>-189.6200000000008</v>
      </c>
      <c r="AL637" s="32"/>
      <c r="AM637" s="32"/>
      <c r="AN637" s="34">
        <f t="shared" si="134"/>
        <v>-1.6393272550908087E-2</v>
      </c>
      <c r="AO637" s="32"/>
      <c r="AP637" s="32"/>
    </row>
    <row r="638" spans="1:42" ht="18" x14ac:dyDescent="0.3">
      <c r="A638" s="13" t="s">
        <v>2079</v>
      </c>
      <c r="B638" s="13"/>
      <c r="C638" s="41" t="s">
        <v>1836</v>
      </c>
      <c r="D638" s="24"/>
      <c r="E638" s="24"/>
      <c r="F638" s="35" t="s">
        <v>114</v>
      </c>
      <c r="G638" s="36">
        <v>1</v>
      </c>
      <c r="H638" s="24"/>
      <c r="I638" s="37">
        <v>854.15</v>
      </c>
      <c r="J638" s="38">
        <v>16.02</v>
      </c>
      <c r="K638" s="14"/>
      <c r="L638" s="14"/>
      <c r="M638" s="38">
        <f>ROUND(ROUND(J638, 2)*I638, 2)</f>
        <v>13683.48</v>
      </c>
      <c r="N638" s="14"/>
      <c r="O638" s="14"/>
      <c r="P638" s="38">
        <v>16.02</v>
      </c>
      <c r="Q638" s="14"/>
      <c r="R638" s="14"/>
      <c r="S638" s="38">
        <f>ROUND(ROUND(P638, 2)*I638, 2)</f>
        <v>13683.48</v>
      </c>
      <c r="T638" s="14"/>
      <c r="U638" s="39"/>
      <c r="V638" s="9">
        <f>ROUND(ROUND(P638, 2)/1.2, 2)</f>
        <v>13.35</v>
      </c>
      <c r="Y638" s="9">
        <f t="shared" si="135"/>
        <v>11402.9</v>
      </c>
      <c r="AD638" s="5" t="s">
        <v>2080</v>
      </c>
      <c r="AE638" s="5" t="s">
        <v>2081</v>
      </c>
      <c r="AF638" s="5" t="s">
        <v>1839</v>
      </c>
      <c r="AK638" s="32">
        <f t="shared" si="133"/>
        <v>0</v>
      </c>
      <c r="AL638" s="32"/>
      <c r="AM638" s="32"/>
      <c r="AN638" s="34">
        <f t="shared" si="134"/>
        <v>0</v>
      </c>
      <c r="AO638" s="32"/>
      <c r="AP638" s="32"/>
    </row>
    <row r="639" spans="1:42" ht="36" x14ac:dyDescent="0.3">
      <c r="A639" s="13" t="s">
        <v>2082</v>
      </c>
      <c r="B639" s="13"/>
      <c r="C639" s="27" t="s">
        <v>2059</v>
      </c>
      <c r="D639" s="24"/>
      <c r="E639" s="24"/>
      <c r="F639" s="35" t="s">
        <v>102</v>
      </c>
      <c r="G639" s="36">
        <v>1</v>
      </c>
      <c r="H639" s="24"/>
      <c r="I639" s="37">
        <v>17083</v>
      </c>
      <c r="J639" s="38">
        <v>7.92</v>
      </c>
      <c r="K639" s="14"/>
      <c r="L639" s="14"/>
      <c r="M639" s="38">
        <f>ROUND(ROUND(J639, 2)*I639, 2)</f>
        <v>135297.35999999999</v>
      </c>
      <c r="N639" s="14"/>
      <c r="O639" s="14"/>
      <c r="P639" s="38">
        <v>7.92</v>
      </c>
      <c r="Q639" s="14"/>
      <c r="R639" s="14"/>
      <c r="S639" s="38">
        <f>ROUND(ROUND(P639, 2)*I639, 2)</f>
        <v>135297.35999999999</v>
      </c>
      <c r="T639" s="14"/>
      <c r="U639" s="39"/>
      <c r="V639" s="9">
        <f>ROUND(ROUND(P639, 2)/1.2, 2)</f>
        <v>6.6</v>
      </c>
      <c r="Y639" s="9">
        <f t="shared" si="135"/>
        <v>112747.8</v>
      </c>
      <c r="AD639" s="5" t="s">
        <v>2083</v>
      </c>
      <c r="AE639" s="5" t="s">
        <v>2084</v>
      </c>
      <c r="AF639" s="5" t="s">
        <v>2062</v>
      </c>
      <c r="AK639" s="32">
        <f t="shared" si="133"/>
        <v>0</v>
      </c>
      <c r="AL639" s="32"/>
      <c r="AM639" s="32"/>
      <c r="AN639" s="34">
        <f t="shared" si="134"/>
        <v>0</v>
      </c>
      <c r="AO639" s="32"/>
      <c r="AP639" s="32"/>
    </row>
    <row r="640" spans="1:42" ht="90" x14ac:dyDescent="0.3">
      <c r="A640" s="13" t="s">
        <v>2085</v>
      </c>
      <c r="B640" s="13" t="s">
        <v>2045</v>
      </c>
      <c r="C640" s="23" t="s">
        <v>2046</v>
      </c>
      <c r="D640" s="24"/>
      <c r="E640" s="24" t="s">
        <v>2086</v>
      </c>
      <c r="F640" s="24" t="s">
        <v>67</v>
      </c>
      <c r="G640" s="25">
        <v>1</v>
      </c>
      <c r="H640" s="24"/>
      <c r="I640" s="25">
        <v>1075.53</v>
      </c>
      <c r="J640" s="26">
        <v>187.96</v>
      </c>
      <c r="K640" s="26">
        <v>1073</v>
      </c>
      <c r="L640" s="26">
        <f>J640+ROUND(K640, 2)</f>
        <v>1260.96</v>
      </c>
      <c r="M640" s="26">
        <v>202156.62</v>
      </c>
      <c r="N640" s="26">
        <v>1154043.69</v>
      </c>
      <c r="O640" s="26">
        <f>M640+N640</f>
        <v>1356200.31</v>
      </c>
      <c r="P640" s="26">
        <v>187.74</v>
      </c>
      <c r="Q640" s="26">
        <v>1609.5</v>
      </c>
      <c r="R640" s="26">
        <f>P640+ROUND(Q640, 2)</f>
        <v>1797.24</v>
      </c>
      <c r="S640" s="26">
        <v>201920</v>
      </c>
      <c r="T640" s="26">
        <v>1731065.54</v>
      </c>
      <c r="U640" s="26">
        <f>S640+T640</f>
        <v>1932985.54</v>
      </c>
      <c r="V640" s="9">
        <f>ROUND(P640 / 1.2, 2)</f>
        <v>156.44999999999999</v>
      </c>
      <c r="W640" s="9">
        <f>ROUND(Q640 / 1.2, 2)</f>
        <v>1341.25</v>
      </c>
      <c r="X640" s="9">
        <f>ROUND(R640 / 1.2, 2)</f>
        <v>1497.7</v>
      </c>
      <c r="Y640" s="9">
        <f t="shared" si="135"/>
        <v>168266.67</v>
      </c>
      <c r="Z640" s="9">
        <f>ROUND(T640 / 1.2, 2)</f>
        <v>1442554.62</v>
      </c>
      <c r="AA640" s="9">
        <f>Y640+Z640</f>
        <v>1610821.29</v>
      </c>
      <c r="AD640" s="5">
        <v>378365878</v>
      </c>
      <c r="AE640" s="5">
        <v>33612689</v>
      </c>
      <c r="AG640" s="5" t="s">
        <v>2048</v>
      </c>
      <c r="AH640" s="5" t="s">
        <v>2049</v>
      </c>
      <c r="AI640" s="5" t="s">
        <v>593</v>
      </c>
      <c r="AK640" s="19">
        <f t="shared" si="133"/>
        <v>-236.61999999999534</v>
      </c>
      <c r="AL640" s="19">
        <f>T640-N640</f>
        <v>577021.85000000009</v>
      </c>
      <c r="AM640" s="19">
        <f>U640-O640</f>
        <v>576785.23</v>
      </c>
      <c r="AN640" s="22">
        <f t="shared" si="134"/>
        <v>-1.1704786120780776E-3</v>
      </c>
      <c r="AO640" s="22">
        <f>IFERROR(AL640/N640,0)</f>
        <v>0.50000000433259173</v>
      </c>
      <c r="AP640" s="22">
        <f>IFERROR(AM640/O640,0)</f>
        <v>0.42529501412663734</v>
      </c>
    </row>
    <row r="641" spans="1:42" ht="36" x14ac:dyDescent="0.3">
      <c r="A641" s="13" t="s">
        <v>2087</v>
      </c>
      <c r="B641" s="13"/>
      <c r="C641" s="27" t="s">
        <v>2059</v>
      </c>
      <c r="D641" s="24"/>
      <c r="E641" s="24"/>
      <c r="F641" s="35" t="s">
        <v>102</v>
      </c>
      <c r="G641" s="36">
        <v>1</v>
      </c>
      <c r="H641" s="24"/>
      <c r="I641" s="37">
        <v>21510.6</v>
      </c>
      <c r="J641" s="38">
        <v>7.92</v>
      </c>
      <c r="K641" s="14"/>
      <c r="L641" s="14"/>
      <c r="M641" s="38">
        <f>ROUND(ROUND(J641, 2)*I641, 2)</f>
        <v>170363.95</v>
      </c>
      <c r="N641" s="14"/>
      <c r="O641" s="14"/>
      <c r="P641" s="38">
        <v>7.92</v>
      </c>
      <c r="Q641" s="14"/>
      <c r="R641" s="14"/>
      <c r="S641" s="38">
        <f>ROUND(ROUND(P641, 2)*I641, 2)</f>
        <v>170363.95</v>
      </c>
      <c r="T641" s="14"/>
      <c r="U641" s="39"/>
      <c r="V641" s="9">
        <f>ROUND(ROUND(P641, 2)/1.2, 2)</f>
        <v>6.6</v>
      </c>
      <c r="Y641" s="9">
        <f t="shared" si="135"/>
        <v>141969.96</v>
      </c>
      <c r="AD641" s="5" t="s">
        <v>2088</v>
      </c>
      <c r="AE641" s="5" t="s">
        <v>2089</v>
      </c>
      <c r="AF641" s="5" t="s">
        <v>2062</v>
      </c>
      <c r="AK641" s="32">
        <f t="shared" si="133"/>
        <v>0</v>
      </c>
      <c r="AL641" s="32"/>
      <c r="AM641" s="32"/>
      <c r="AN641" s="34">
        <f t="shared" si="134"/>
        <v>0</v>
      </c>
      <c r="AO641" s="32"/>
      <c r="AP641" s="32"/>
    </row>
    <row r="642" spans="1:42" ht="18" x14ac:dyDescent="0.3">
      <c r="A642" s="13" t="s">
        <v>2090</v>
      </c>
      <c r="B642" s="13"/>
      <c r="C642" s="41" t="s">
        <v>1836</v>
      </c>
      <c r="D642" s="24"/>
      <c r="E642" s="24"/>
      <c r="F642" s="35" t="s">
        <v>114</v>
      </c>
      <c r="G642" s="36">
        <v>1</v>
      </c>
      <c r="H642" s="24"/>
      <c r="I642" s="37">
        <v>1075.53</v>
      </c>
      <c r="J642" s="38">
        <v>16.02</v>
      </c>
      <c r="K642" s="14"/>
      <c r="L642" s="14"/>
      <c r="M642" s="38">
        <f>ROUND(ROUND(J642, 2)*I642, 2)</f>
        <v>17229.990000000002</v>
      </c>
      <c r="N642" s="14"/>
      <c r="O642" s="14"/>
      <c r="P642" s="38">
        <v>16.02</v>
      </c>
      <c r="Q642" s="14"/>
      <c r="R642" s="14"/>
      <c r="S642" s="38">
        <f>ROUND(ROUND(P642, 2)*I642, 2)</f>
        <v>17229.990000000002</v>
      </c>
      <c r="T642" s="14"/>
      <c r="U642" s="39"/>
      <c r="V642" s="9">
        <f>ROUND(ROUND(P642, 2)/1.2, 2)</f>
        <v>13.35</v>
      </c>
      <c r="Y642" s="9">
        <f t="shared" si="135"/>
        <v>14358.33</v>
      </c>
      <c r="AD642" s="5" t="s">
        <v>2091</v>
      </c>
      <c r="AE642" s="5" t="s">
        <v>2092</v>
      </c>
      <c r="AF642" s="5" t="s">
        <v>1839</v>
      </c>
      <c r="AK642" s="32">
        <f t="shared" si="133"/>
        <v>0</v>
      </c>
      <c r="AL642" s="32"/>
      <c r="AM642" s="32"/>
      <c r="AN642" s="34">
        <f t="shared" si="134"/>
        <v>0</v>
      </c>
      <c r="AO642" s="32"/>
      <c r="AP642" s="32"/>
    </row>
    <row r="643" spans="1:42" ht="36" x14ac:dyDescent="0.3">
      <c r="A643" s="13" t="s">
        <v>2093</v>
      </c>
      <c r="B643" s="13"/>
      <c r="C643" s="41" t="s">
        <v>730</v>
      </c>
      <c r="D643" s="24"/>
      <c r="E643" s="24"/>
      <c r="F643" s="35" t="s">
        <v>102</v>
      </c>
      <c r="G643" s="36">
        <v>0.15</v>
      </c>
      <c r="H643" s="24"/>
      <c r="I643" s="37">
        <v>161.33000000000001</v>
      </c>
      <c r="J643" s="38">
        <v>90.28</v>
      </c>
      <c r="K643" s="14"/>
      <c r="L643" s="14"/>
      <c r="M643" s="38">
        <f>ROUND(ROUND(J643, 2)*I643, 2)</f>
        <v>14564.87</v>
      </c>
      <c r="N643" s="14"/>
      <c r="O643" s="14"/>
      <c r="P643" s="38">
        <v>88.8</v>
      </c>
      <c r="Q643" s="14"/>
      <c r="R643" s="14"/>
      <c r="S643" s="38">
        <f>ROUND(ROUND(P643, 2)*I643, 2)</f>
        <v>14326.1</v>
      </c>
      <c r="T643" s="14"/>
      <c r="U643" s="39"/>
      <c r="V643" s="9">
        <f>ROUND(ROUND(P643, 2)/1.2, 2)</f>
        <v>74</v>
      </c>
      <c r="Y643" s="9">
        <f t="shared" si="135"/>
        <v>11938.42</v>
      </c>
      <c r="AD643" s="5" t="s">
        <v>2094</v>
      </c>
      <c r="AE643" s="5" t="s">
        <v>2095</v>
      </c>
      <c r="AF643" s="5" t="s">
        <v>733</v>
      </c>
      <c r="AK643" s="32">
        <f t="shared" si="133"/>
        <v>-238.77000000000044</v>
      </c>
      <c r="AL643" s="32"/>
      <c r="AM643" s="32"/>
      <c r="AN643" s="34">
        <f t="shared" si="134"/>
        <v>-1.6393555177629488E-2</v>
      </c>
      <c r="AO643" s="32"/>
      <c r="AP643" s="32"/>
    </row>
    <row r="644" spans="1:42" ht="108" x14ac:dyDescent="0.3">
      <c r="A644" s="13" t="s">
        <v>2096</v>
      </c>
      <c r="B644" s="13" t="s">
        <v>2045</v>
      </c>
      <c r="C644" s="23" t="s">
        <v>2046</v>
      </c>
      <c r="D644" s="24"/>
      <c r="E644" s="24" t="s">
        <v>2097</v>
      </c>
      <c r="F644" s="24" t="s">
        <v>67</v>
      </c>
      <c r="G644" s="25">
        <v>1</v>
      </c>
      <c r="H644" s="24"/>
      <c r="I644" s="25">
        <v>54.322000000000003</v>
      </c>
      <c r="J644" s="26">
        <v>199.84</v>
      </c>
      <c r="K644" s="26">
        <v>1073</v>
      </c>
      <c r="L644" s="26">
        <f>J644+ROUND(K644, 2)</f>
        <v>1272.8399999999999</v>
      </c>
      <c r="M644" s="26">
        <v>10855.71</v>
      </c>
      <c r="N644" s="26">
        <v>58287.51</v>
      </c>
      <c r="O644" s="26">
        <f>M644+N644</f>
        <v>69143.22</v>
      </c>
      <c r="P644" s="26">
        <v>199.84</v>
      </c>
      <c r="Q644" s="26">
        <v>1609.5</v>
      </c>
      <c r="R644" s="26">
        <f>P644+ROUND(Q644, 2)</f>
        <v>1809.34</v>
      </c>
      <c r="S644" s="26">
        <v>10855.71</v>
      </c>
      <c r="T644" s="26">
        <v>87431.26</v>
      </c>
      <c r="U644" s="26">
        <f>S644+T644</f>
        <v>98286.97</v>
      </c>
      <c r="V644" s="9">
        <f>ROUND(P644 / 1.2, 2)</f>
        <v>166.53</v>
      </c>
      <c r="W644" s="9">
        <f>ROUND(Q644 / 1.2, 2)</f>
        <v>1341.25</v>
      </c>
      <c r="X644" s="9">
        <f>ROUND(R644 / 1.2, 2)</f>
        <v>1507.78</v>
      </c>
      <c r="Y644" s="9">
        <f t="shared" si="135"/>
        <v>9046.43</v>
      </c>
      <c r="Z644" s="9">
        <f>ROUND(T644 / 1.2, 2)</f>
        <v>72859.38</v>
      </c>
      <c r="AA644" s="9">
        <f>Y644+Z644</f>
        <v>81905.81</v>
      </c>
      <c r="AD644" s="5">
        <v>378365879</v>
      </c>
      <c r="AE644" s="5">
        <v>33612690</v>
      </c>
      <c r="AG644" s="5" t="s">
        <v>2048</v>
      </c>
      <c r="AH644" s="5" t="s">
        <v>2049</v>
      </c>
      <c r="AI644" s="5" t="s">
        <v>593</v>
      </c>
      <c r="AK644" s="19">
        <f t="shared" si="133"/>
        <v>0</v>
      </c>
      <c r="AL644" s="19">
        <f>T644-N644</f>
        <v>29143.749999999993</v>
      </c>
      <c r="AM644" s="19">
        <f>U644-O644</f>
        <v>29143.75</v>
      </c>
      <c r="AN644" s="22">
        <f t="shared" si="134"/>
        <v>0</v>
      </c>
      <c r="AO644" s="22">
        <f>IFERROR(AL644/N644,0)</f>
        <v>0.49999991421832896</v>
      </c>
      <c r="AP644" s="22">
        <f>IFERROR(AM644/O644,0)</f>
        <v>0.42149830453369108</v>
      </c>
    </row>
    <row r="645" spans="1:42" ht="18" x14ac:dyDescent="0.3">
      <c r="A645" s="13" t="s">
        <v>2098</v>
      </c>
      <c r="B645" s="13"/>
      <c r="C645" s="41" t="s">
        <v>2051</v>
      </c>
      <c r="D645" s="24"/>
      <c r="E645" s="24"/>
      <c r="F645" s="35" t="s">
        <v>102</v>
      </c>
      <c r="G645" s="36">
        <v>0.25</v>
      </c>
      <c r="H645" s="24"/>
      <c r="I645" s="36">
        <v>13.581</v>
      </c>
      <c r="J645" s="38">
        <v>101.66</v>
      </c>
      <c r="K645" s="14"/>
      <c r="L645" s="14"/>
      <c r="M645" s="38">
        <f>ROUND(ROUND(J645, 2)*I645, 2)</f>
        <v>1380.64</v>
      </c>
      <c r="N645" s="14"/>
      <c r="O645" s="14"/>
      <c r="P645" s="38">
        <v>101.66</v>
      </c>
      <c r="Q645" s="14"/>
      <c r="R645" s="14"/>
      <c r="S645" s="38">
        <f>ROUND(ROUND(P645, 2)*I645, 2)</f>
        <v>1380.64</v>
      </c>
      <c r="T645" s="14"/>
      <c r="U645" s="39"/>
      <c r="V645" s="9">
        <f>ROUND(ROUND(P645, 2)/1.2, 2)</f>
        <v>84.72</v>
      </c>
      <c r="Y645" s="9">
        <f t="shared" si="135"/>
        <v>1150.53</v>
      </c>
      <c r="AD645" s="5" t="s">
        <v>2099</v>
      </c>
      <c r="AE645" s="5" t="s">
        <v>2100</v>
      </c>
      <c r="AF645" s="5" t="s">
        <v>2054</v>
      </c>
      <c r="AK645" s="32">
        <f t="shared" si="133"/>
        <v>0</v>
      </c>
      <c r="AL645" s="32"/>
      <c r="AM645" s="32"/>
      <c r="AN645" s="34">
        <f t="shared" si="134"/>
        <v>0</v>
      </c>
      <c r="AO645" s="32"/>
      <c r="AP645" s="32"/>
    </row>
    <row r="646" spans="1:42" ht="18" x14ac:dyDescent="0.3">
      <c r="A646" s="13" t="s">
        <v>2101</v>
      </c>
      <c r="B646" s="13"/>
      <c r="C646" s="41" t="s">
        <v>1836</v>
      </c>
      <c r="D646" s="24"/>
      <c r="E646" s="24"/>
      <c r="F646" s="35" t="s">
        <v>114</v>
      </c>
      <c r="G646" s="36">
        <v>1</v>
      </c>
      <c r="H646" s="24"/>
      <c r="I646" s="37">
        <v>54.322000000000003</v>
      </c>
      <c r="J646" s="38">
        <v>16.02</v>
      </c>
      <c r="K646" s="14"/>
      <c r="L646" s="14"/>
      <c r="M646" s="38">
        <f>ROUND(ROUND(J646, 2)*I646, 2)</f>
        <v>870.24</v>
      </c>
      <c r="N646" s="14"/>
      <c r="O646" s="14"/>
      <c r="P646" s="38">
        <v>16.02</v>
      </c>
      <c r="Q646" s="14"/>
      <c r="R646" s="14"/>
      <c r="S646" s="38">
        <f>ROUND(ROUND(P646, 2)*I646, 2)</f>
        <v>870.24</v>
      </c>
      <c r="T646" s="14"/>
      <c r="U646" s="39"/>
      <c r="V646" s="9">
        <f>ROUND(ROUND(P646, 2)/1.2, 2)</f>
        <v>13.35</v>
      </c>
      <c r="Y646" s="9">
        <f t="shared" si="135"/>
        <v>725.2</v>
      </c>
      <c r="AD646" s="5" t="s">
        <v>2102</v>
      </c>
      <c r="AE646" s="5" t="s">
        <v>2103</v>
      </c>
      <c r="AF646" s="5" t="s">
        <v>1839</v>
      </c>
      <c r="AK646" s="32">
        <f t="shared" si="133"/>
        <v>0</v>
      </c>
      <c r="AL646" s="32"/>
      <c r="AM646" s="32"/>
      <c r="AN646" s="34">
        <f t="shared" si="134"/>
        <v>0</v>
      </c>
      <c r="AO646" s="32"/>
      <c r="AP646" s="32"/>
    </row>
    <row r="647" spans="1:42" ht="36" x14ac:dyDescent="0.3">
      <c r="A647" s="13" t="s">
        <v>2104</v>
      </c>
      <c r="B647" s="13"/>
      <c r="C647" s="27" t="s">
        <v>2059</v>
      </c>
      <c r="D647" s="24"/>
      <c r="E647" s="24"/>
      <c r="F647" s="35" t="s">
        <v>102</v>
      </c>
      <c r="G647" s="36">
        <v>1</v>
      </c>
      <c r="H647" s="24"/>
      <c r="I647" s="37">
        <v>1086.44</v>
      </c>
      <c r="J647" s="38">
        <v>7.92</v>
      </c>
      <c r="K647" s="14"/>
      <c r="L647" s="14"/>
      <c r="M647" s="38">
        <f>ROUND(ROUND(J647, 2)*I647, 2)</f>
        <v>8604.6</v>
      </c>
      <c r="N647" s="14"/>
      <c r="O647" s="14"/>
      <c r="P647" s="38">
        <v>7.92</v>
      </c>
      <c r="Q647" s="14"/>
      <c r="R647" s="14"/>
      <c r="S647" s="38">
        <f>ROUND(ROUND(P647, 2)*I647, 2)</f>
        <v>8604.6</v>
      </c>
      <c r="T647" s="14"/>
      <c r="U647" s="39"/>
      <c r="V647" s="9">
        <f>ROUND(ROUND(P647, 2)/1.2, 2)</f>
        <v>6.6</v>
      </c>
      <c r="Y647" s="9">
        <f t="shared" si="135"/>
        <v>7170.5</v>
      </c>
      <c r="AD647" s="5" t="s">
        <v>2105</v>
      </c>
      <c r="AE647" s="5" t="s">
        <v>2106</v>
      </c>
      <c r="AF647" s="5" t="s">
        <v>2062</v>
      </c>
      <c r="AK647" s="32">
        <f t="shared" si="133"/>
        <v>0</v>
      </c>
      <c r="AL647" s="32"/>
      <c r="AM647" s="32"/>
      <c r="AN647" s="34">
        <f t="shared" si="134"/>
        <v>0</v>
      </c>
      <c r="AO647" s="32"/>
      <c r="AP647" s="32"/>
    </row>
    <row r="648" spans="1:42" ht="126" x14ac:dyDescent="0.3">
      <c r="A648" s="13" t="s">
        <v>2107</v>
      </c>
      <c r="B648" s="13" t="s">
        <v>2045</v>
      </c>
      <c r="C648" s="23" t="s">
        <v>2046</v>
      </c>
      <c r="D648" s="24"/>
      <c r="E648" s="24" t="s">
        <v>2108</v>
      </c>
      <c r="F648" s="24" t="s">
        <v>67</v>
      </c>
      <c r="G648" s="25">
        <v>1</v>
      </c>
      <c r="H648" s="24"/>
      <c r="I648" s="25">
        <v>85.21</v>
      </c>
      <c r="J648" s="26">
        <v>187.96</v>
      </c>
      <c r="K648" s="26">
        <v>1073</v>
      </c>
      <c r="L648" s="26">
        <f>J648+ROUND(K648, 2)</f>
        <v>1260.96</v>
      </c>
      <c r="M648" s="26">
        <v>16016.07</v>
      </c>
      <c r="N648" s="26">
        <v>91430.33</v>
      </c>
      <c r="O648" s="26">
        <f>M648+N648</f>
        <v>107446.39999999999</v>
      </c>
      <c r="P648" s="26">
        <v>187.74</v>
      </c>
      <c r="Q648" s="26">
        <v>1609.5</v>
      </c>
      <c r="R648" s="26">
        <f>P648+ROUND(Q648, 2)</f>
        <v>1797.24</v>
      </c>
      <c r="S648" s="26">
        <v>15997.33</v>
      </c>
      <c r="T648" s="26">
        <v>137145.5</v>
      </c>
      <c r="U648" s="26">
        <f>S648+T648</f>
        <v>153142.82999999999</v>
      </c>
      <c r="V648" s="9">
        <f>ROUND(P648 / 1.2, 2)</f>
        <v>156.44999999999999</v>
      </c>
      <c r="W648" s="9">
        <f>ROUND(Q648 / 1.2, 2)</f>
        <v>1341.25</v>
      </c>
      <c r="X648" s="9">
        <f>ROUND(R648 / 1.2, 2)</f>
        <v>1497.7</v>
      </c>
      <c r="Y648" s="9">
        <f t="shared" si="135"/>
        <v>13331.11</v>
      </c>
      <c r="Z648" s="9">
        <f>ROUND(T648 / 1.2, 2)</f>
        <v>114287.92</v>
      </c>
      <c r="AA648" s="9">
        <f>Y648+Z648</f>
        <v>127619.03</v>
      </c>
      <c r="AD648" s="5">
        <v>378365880</v>
      </c>
      <c r="AE648" s="5">
        <v>33612691</v>
      </c>
      <c r="AG648" s="5" t="s">
        <v>2048</v>
      </c>
      <c r="AH648" s="5" t="s">
        <v>2049</v>
      </c>
      <c r="AI648" s="5" t="s">
        <v>593</v>
      </c>
      <c r="AK648" s="19">
        <f t="shared" si="133"/>
        <v>-18.739999999999782</v>
      </c>
      <c r="AL648" s="19">
        <f>T648-N648</f>
        <v>45715.17</v>
      </c>
      <c r="AM648" s="19">
        <f>U648-O648</f>
        <v>45696.429999999993</v>
      </c>
      <c r="AN648" s="22">
        <f t="shared" si="134"/>
        <v>-1.1700748061165931E-3</v>
      </c>
      <c r="AO648" s="22">
        <f>IFERROR(AL648/N648,0)</f>
        <v>0.50000005468644815</v>
      </c>
      <c r="AP648" s="22">
        <f>IFERROR(AM648/O648,0)</f>
        <v>0.42529512389433238</v>
      </c>
    </row>
    <row r="649" spans="1:42" ht="36" x14ac:dyDescent="0.3">
      <c r="A649" s="13" t="s">
        <v>2109</v>
      </c>
      <c r="B649" s="13"/>
      <c r="C649" s="27" t="s">
        <v>2059</v>
      </c>
      <c r="D649" s="24"/>
      <c r="E649" s="24"/>
      <c r="F649" s="35" t="s">
        <v>102</v>
      </c>
      <c r="G649" s="36">
        <v>1</v>
      </c>
      <c r="H649" s="24"/>
      <c r="I649" s="37">
        <v>1704.2</v>
      </c>
      <c r="J649" s="38">
        <v>7.92</v>
      </c>
      <c r="K649" s="14"/>
      <c r="L649" s="14"/>
      <c r="M649" s="38">
        <f>ROUND(ROUND(J649, 2)*I649, 2)</f>
        <v>13497.26</v>
      </c>
      <c r="N649" s="14"/>
      <c r="O649" s="14"/>
      <c r="P649" s="38">
        <v>7.92</v>
      </c>
      <c r="Q649" s="14"/>
      <c r="R649" s="14"/>
      <c r="S649" s="38">
        <f>ROUND(ROUND(P649, 2)*I649, 2)</f>
        <v>13497.26</v>
      </c>
      <c r="T649" s="14"/>
      <c r="U649" s="39"/>
      <c r="V649" s="9">
        <f>ROUND(ROUND(P649, 2)/1.2, 2)</f>
        <v>6.6</v>
      </c>
      <c r="Y649" s="9">
        <f t="shared" si="135"/>
        <v>11247.72</v>
      </c>
      <c r="AD649" s="5" t="s">
        <v>2110</v>
      </c>
      <c r="AE649" s="5" t="s">
        <v>2111</v>
      </c>
      <c r="AF649" s="5" t="s">
        <v>2062</v>
      </c>
      <c r="AK649" s="32">
        <f t="shared" si="133"/>
        <v>0</v>
      </c>
      <c r="AL649" s="32"/>
      <c r="AM649" s="32"/>
      <c r="AN649" s="34">
        <f t="shared" si="134"/>
        <v>0</v>
      </c>
      <c r="AO649" s="32"/>
      <c r="AP649" s="32"/>
    </row>
    <row r="650" spans="1:42" ht="18" x14ac:dyDescent="0.3">
      <c r="A650" s="13" t="s">
        <v>2112</v>
      </c>
      <c r="B650" s="13"/>
      <c r="C650" s="41" t="s">
        <v>1836</v>
      </c>
      <c r="D650" s="24"/>
      <c r="E650" s="24"/>
      <c r="F650" s="35" t="s">
        <v>114</v>
      </c>
      <c r="G650" s="36">
        <v>1</v>
      </c>
      <c r="H650" s="24"/>
      <c r="I650" s="37">
        <v>85.21</v>
      </c>
      <c r="J650" s="38">
        <v>16.02</v>
      </c>
      <c r="K650" s="14"/>
      <c r="L650" s="14"/>
      <c r="M650" s="38">
        <f>ROUND(ROUND(J650, 2)*I650, 2)</f>
        <v>1365.06</v>
      </c>
      <c r="N650" s="14"/>
      <c r="O650" s="14"/>
      <c r="P650" s="38">
        <v>16.02</v>
      </c>
      <c r="Q650" s="14"/>
      <c r="R650" s="14"/>
      <c r="S650" s="38">
        <f>ROUND(ROUND(P650, 2)*I650, 2)</f>
        <v>1365.06</v>
      </c>
      <c r="T650" s="14"/>
      <c r="U650" s="39"/>
      <c r="V650" s="9">
        <f>ROUND(ROUND(P650, 2)/1.2, 2)</f>
        <v>13.35</v>
      </c>
      <c r="Y650" s="9">
        <f t="shared" si="135"/>
        <v>1137.55</v>
      </c>
      <c r="AD650" s="5" t="s">
        <v>2113</v>
      </c>
      <c r="AE650" s="5" t="s">
        <v>2114</v>
      </c>
      <c r="AF650" s="5" t="s">
        <v>1839</v>
      </c>
      <c r="AK650" s="32">
        <f t="shared" si="133"/>
        <v>0</v>
      </c>
      <c r="AL650" s="32"/>
      <c r="AM650" s="32"/>
      <c r="AN650" s="34">
        <f t="shared" si="134"/>
        <v>0</v>
      </c>
      <c r="AO650" s="32"/>
      <c r="AP650" s="32"/>
    </row>
    <row r="651" spans="1:42" ht="36" x14ac:dyDescent="0.3">
      <c r="A651" s="13" t="s">
        <v>2115</v>
      </c>
      <c r="B651" s="13"/>
      <c r="C651" s="41" t="s">
        <v>730</v>
      </c>
      <c r="D651" s="24"/>
      <c r="E651" s="24"/>
      <c r="F651" s="35" t="s">
        <v>102</v>
      </c>
      <c r="G651" s="36">
        <v>0.15</v>
      </c>
      <c r="H651" s="24"/>
      <c r="I651" s="37">
        <v>12.782</v>
      </c>
      <c r="J651" s="38">
        <v>90.28</v>
      </c>
      <c r="K651" s="14"/>
      <c r="L651" s="14"/>
      <c r="M651" s="38">
        <f>ROUND(ROUND(J651, 2)*I651, 2)</f>
        <v>1153.96</v>
      </c>
      <c r="N651" s="14"/>
      <c r="O651" s="14"/>
      <c r="P651" s="38">
        <v>88.8</v>
      </c>
      <c r="Q651" s="14"/>
      <c r="R651" s="14"/>
      <c r="S651" s="38">
        <f>ROUND(ROUND(P651, 2)*I651, 2)</f>
        <v>1135.04</v>
      </c>
      <c r="T651" s="14"/>
      <c r="U651" s="39"/>
      <c r="V651" s="9">
        <f>ROUND(ROUND(P651, 2)/1.2, 2)</f>
        <v>74</v>
      </c>
      <c r="Y651" s="9">
        <f t="shared" si="135"/>
        <v>945.87</v>
      </c>
      <c r="AD651" s="5" t="s">
        <v>2116</v>
      </c>
      <c r="AE651" s="5" t="s">
        <v>2117</v>
      </c>
      <c r="AF651" s="5" t="s">
        <v>733</v>
      </c>
      <c r="AK651" s="32">
        <f t="shared" si="133"/>
        <v>-18.920000000000073</v>
      </c>
      <c r="AL651" s="32"/>
      <c r="AM651" s="32"/>
      <c r="AN651" s="34">
        <f t="shared" si="134"/>
        <v>-1.6395715622725286E-2</v>
      </c>
      <c r="AO651" s="32"/>
      <c r="AP651" s="32"/>
    </row>
    <row r="652" spans="1:42" ht="108" x14ac:dyDescent="0.3">
      <c r="A652" s="13" t="s">
        <v>2118</v>
      </c>
      <c r="B652" s="13" t="s">
        <v>2045</v>
      </c>
      <c r="C652" s="23" t="s">
        <v>2046</v>
      </c>
      <c r="D652" s="24"/>
      <c r="E652" s="24" t="s">
        <v>2119</v>
      </c>
      <c r="F652" s="24" t="s">
        <v>67</v>
      </c>
      <c r="G652" s="25">
        <v>1</v>
      </c>
      <c r="H652" s="24"/>
      <c r="I652" s="25">
        <v>37.9</v>
      </c>
      <c r="J652" s="26">
        <v>199.84</v>
      </c>
      <c r="K652" s="26">
        <v>1073</v>
      </c>
      <c r="L652" s="26">
        <f>J652+ROUND(K652, 2)</f>
        <v>1272.8399999999999</v>
      </c>
      <c r="M652" s="26">
        <v>7573.94</v>
      </c>
      <c r="N652" s="26">
        <v>40666.699999999997</v>
      </c>
      <c r="O652" s="26">
        <f>M652+N652</f>
        <v>48240.639999999999</v>
      </c>
      <c r="P652" s="26">
        <v>199.84</v>
      </c>
      <c r="Q652" s="26">
        <v>1609.5</v>
      </c>
      <c r="R652" s="26">
        <f>P652+ROUND(Q652, 2)</f>
        <v>1809.34</v>
      </c>
      <c r="S652" s="26">
        <v>7573.94</v>
      </c>
      <c r="T652" s="26">
        <v>61000.05</v>
      </c>
      <c r="U652" s="26">
        <f>S652+T652</f>
        <v>68573.990000000005</v>
      </c>
      <c r="V652" s="9">
        <f>ROUND(P652 / 1.2, 2)</f>
        <v>166.53</v>
      </c>
      <c r="W652" s="9">
        <f>ROUND(Q652 / 1.2, 2)</f>
        <v>1341.25</v>
      </c>
      <c r="X652" s="9">
        <f>ROUND(R652 / 1.2, 2)</f>
        <v>1507.78</v>
      </c>
      <c r="Y652" s="9">
        <f t="shared" si="135"/>
        <v>6311.62</v>
      </c>
      <c r="Z652" s="9">
        <f>ROUND(T652 / 1.2, 2)</f>
        <v>50833.38</v>
      </c>
      <c r="AA652" s="9">
        <f>Y652+Z652</f>
        <v>57145</v>
      </c>
      <c r="AD652" s="5">
        <v>378365881</v>
      </c>
      <c r="AE652" s="5">
        <v>33612692</v>
      </c>
      <c r="AG652" s="5" t="s">
        <v>2048</v>
      </c>
      <c r="AH652" s="5" t="s">
        <v>2049</v>
      </c>
      <c r="AI652" s="5" t="s">
        <v>593</v>
      </c>
      <c r="AK652" s="19">
        <f t="shared" si="133"/>
        <v>0</v>
      </c>
      <c r="AL652" s="19">
        <f>T652-N652</f>
        <v>20333.350000000006</v>
      </c>
      <c r="AM652" s="19">
        <f>U652-O652</f>
        <v>20333.350000000006</v>
      </c>
      <c r="AN652" s="22">
        <f t="shared" si="134"/>
        <v>0</v>
      </c>
      <c r="AO652" s="22">
        <f>IFERROR(AL652/N652,0)</f>
        <v>0.50000000000000022</v>
      </c>
      <c r="AP652" s="22">
        <f>IFERROR(AM652/O652,0)</f>
        <v>0.42149834662226715</v>
      </c>
    </row>
    <row r="653" spans="1:42" ht="18" x14ac:dyDescent="0.3">
      <c r="A653" s="13" t="s">
        <v>2120</v>
      </c>
      <c r="B653" s="13"/>
      <c r="C653" s="41" t="s">
        <v>2051</v>
      </c>
      <c r="D653" s="24"/>
      <c r="E653" s="24"/>
      <c r="F653" s="35" t="s">
        <v>102</v>
      </c>
      <c r="G653" s="36">
        <v>0.25</v>
      </c>
      <c r="H653" s="24"/>
      <c r="I653" s="36">
        <v>9.4749999999999996</v>
      </c>
      <c r="J653" s="38">
        <v>101.66</v>
      </c>
      <c r="K653" s="14"/>
      <c r="L653" s="14"/>
      <c r="M653" s="38">
        <f>ROUND(ROUND(J653, 2)*I653, 2)</f>
        <v>963.23</v>
      </c>
      <c r="N653" s="14"/>
      <c r="O653" s="14"/>
      <c r="P653" s="38">
        <v>101.66</v>
      </c>
      <c r="Q653" s="14"/>
      <c r="R653" s="14"/>
      <c r="S653" s="38">
        <f>ROUND(ROUND(P653, 2)*I653, 2)</f>
        <v>963.23</v>
      </c>
      <c r="T653" s="14"/>
      <c r="U653" s="39"/>
      <c r="V653" s="9">
        <f>ROUND(ROUND(P653, 2)/1.2, 2)</f>
        <v>84.72</v>
      </c>
      <c r="Y653" s="9">
        <f t="shared" si="135"/>
        <v>802.69</v>
      </c>
      <c r="AD653" s="5" t="s">
        <v>2121</v>
      </c>
      <c r="AE653" s="5" t="s">
        <v>2122</v>
      </c>
      <c r="AF653" s="5" t="s">
        <v>2054</v>
      </c>
      <c r="AK653" s="32">
        <f t="shared" si="133"/>
        <v>0</v>
      </c>
      <c r="AL653" s="32"/>
      <c r="AM653" s="32"/>
      <c r="AN653" s="34">
        <f t="shared" si="134"/>
        <v>0</v>
      </c>
      <c r="AO653" s="32"/>
      <c r="AP653" s="32"/>
    </row>
    <row r="654" spans="1:42" ht="18" x14ac:dyDescent="0.3">
      <c r="A654" s="13" t="s">
        <v>2123</v>
      </c>
      <c r="B654" s="13"/>
      <c r="C654" s="41" t="s">
        <v>1836</v>
      </c>
      <c r="D654" s="24"/>
      <c r="E654" s="24"/>
      <c r="F654" s="35" t="s">
        <v>114</v>
      </c>
      <c r="G654" s="36">
        <v>1</v>
      </c>
      <c r="H654" s="24"/>
      <c r="I654" s="37">
        <v>37.9</v>
      </c>
      <c r="J654" s="38">
        <v>16.02</v>
      </c>
      <c r="K654" s="14"/>
      <c r="L654" s="14"/>
      <c r="M654" s="38">
        <f>ROUND(ROUND(J654, 2)*I654, 2)</f>
        <v>607.16</v>
      </c>
      <c r="N654" s="14"/>
      <c r="O654" s="14"/>
      <c r="P654" s="38">
        <v>16.02</v>
      </c>
      <c r="Q654" s="14"/>
      <c r="R654" s="14"/>
      <c r="S654" s="38">
        <f>ROUND(ROUND(P654, 2)*I654, 2)</f>
        <v>607.16</v>
      </c>
      <c r="T654" s="14"/>
      <c r="U654" s="39"/>
      <c r="V654" s="9">
        <f>ROUND(ROUND(P654, 2)/1.2, 2)</f>
        <v>13.35</v>
      </c>
      <c r="Y654" s="9">
        <f t="shared" si="135"/>
        <v>505.97</v>
      </c>
      <c r="AD654" s="5" t="s">
        <v>2124</v>
      </c>
      <c r="AE654" s="5" t="s">
        <v>2125</v>
      </c>
      <c r="AF654" s="5" t="s">
        <v>1839</v>
      </c>
      <c r="AK654" s="32">
        <f t="shared" si="133"/>
        <v>0</v>
      </c>
      <c r="AL654" s="32"/>
      <c r="AM654" s="32"/>
      <c r="AN654" s="34">
        <f t="shared" si="134"/>
        <v>0</v>
      </c>
      <c r="AO654" s="32"/>
      <c r="AP654" s="32"/>
    </row>
    <row r="655" spans="1:42" ht="36" x14ac:dyDescent="0.3">
      <c r="A655" s="13" t="s">
        <v>2126</v>
      </c>
      <c r="B655" s="13"/>
      <c r="C655" s="27" t="s">
        <v>2059</v>
      </c>
      <c r="D655" s="24"/>
      <c r="E655" s="24"/>
      <c r="F655" s="35" t="s">
        <v>102</v>
      </c>
      <c r="G655" s="36">
        <v>1</v>
      </c>
      <c r="H655" s="24"/>
      <c r="I655" s="37">
        <v>758</v>
      </c>
      <c r="J655" s="38">
        <v>7.92</v>
      </c>
      <c r="K655" s="14"/>
      <c r="L655" s="14"/>
      <c r="M655" s="38">
        <f>ROUND(ROUND(J655, 2)*I655, 2)</f>
        <v>6003.36</v>
      </c>
      <c r="N655" s="14"/>
      <c r="O655" s="14"/>
      <c r="P655" s="38">
        <v>7.92</v>
      </c>
      <c r="Q655" s="14"/>
      <c r="R655" s="14"/>
      <c r="S655" s="38">
        <f>ROUND(ROUND(P655, 2)*I655, 2)</f>
        <v>6003.36</v>
      </c>
      <c r="T655" s="14"/>
      <c r="U655" s="39"/>
      <c r="V655" s="9">
        <f>ROUND(ROUND(P655, 2)/1.2, 2)</f>
        <v>6.6</v>
      </c>
      <c r="Y655" s="9">
        <f t="shared" si="135"/>
        <v>5002.8</v>
      </c>
      <c r="AD655" s="5" t="s">
        <v>2127</v>
      </c>
      <c r="AE655" s="5" t="s">
        <v>2128</v>
      </c>
      <c r="AF655" s="5" t="s">
        <v>2062</v>
      </c>
      <c r="AK655" s="32">
        <f t="shared" si="133"/>
        <v>0</v>
      </c>
      <c r="AL655" s="32"/>
      <c r="AM655" s="32"/>
      <c r="AN655" s="34">
        <f t="shared" si="134"/>
        <v>0</v>
      </c>
      <c r="AO655" s="32"/>
      <c r="AP655" s="32"/>
    </row>
    <row r="656" spans="1:42" ht="16.95" customHeight="1" x14ac:dyDescent="0.3">
      <c r="A656" s="12" t="s">
        <v>2129</v>
      </c>
      <c r="B656" s="12" t="s">
        <v>2130</v>
      </c>
      <c r="C656" s="456" t="s">
        <v>2131</v>
      </c>
      <c r="D656" s="457"/>
      <c r="E656" s="457"/>
      <c r="F656" s="457"/>
      <c r="G656" s="457"/>
      <c r="H656" s="457"/>
      <c r="I656" s="458"/>
      <c r="M656" s="6">
        <f>SUM(M657,M659,M661,M663,M665,M667,M669,M671,M673,M675,M677,M681,M685,M689,M693,M697,M701,M703,M705,M707,M711,M714,M717,M720,M723,M726,M729,M732,M735,M741,M747,M753,M759,M765,M771,M777,M783,M786,M789,M792,M795,M798,M801,M804,M807,M810,M813,M816,M819,M822,M828,M833,M838,M843,M853,M863,M868,M873,M878,M883,M888,M893,M898,M903,M908,M913,M923,M933,M943,M948,M953,M958,M963,M968,M973,M978)</f>
        <v>4974462.0599999996</v>
      </c>
      <c r="N656" s="6">
        <f>SUM(N657,N659,N661,N663,N665,N667,N669,N671,N673,N675,N677,N681,N685,N689,N693,N697,N701,N703,N705,N707,N711,N714,N717,N720,N723,N726,N729,N732,N735,N741,N747,N753,N759,N765,N771,N777,N783,N786,N789,N792,N795,N798,N801,N804,N807,N810,N813,N816,N819,N822,N828,N833,N838,N843,N853,N863,N868,N873,N878,N883,N888,N893,N898,N903,N908,N913,N923,N933,N943,N948,N953,N958,N963,N968,N973,N978)</f>
        <v>11343943.430000005</v>
      </c>
      <c r="O656" s="6">
        <f>SUM(O657,O659,O661,O663,O665,O667,O669,O671,O673,O675,O677,O681,O685,O689,O693,O697,O701,O703,O705,O707,O711,O714,O717,O720,O723,O726,O729,O732,O735,O741,O747,O753,O759,O765,O771,O777,O783,O786,O789,O792,O795,O798,O801,O804,O807,O810,O813,O816,O819,O822,O828,O833,O838,O843,O853,O863,O868,O873,O878,O883,O888,O893,O898,O903,O908,O913,O923,O933,O943,O948,O953,O958,O963,O968,O973,O978)</f>
        <v>16318405.489999996</v>
      </c>
      <c r="S656" s="6">
        <f>SUM(S657,S659,S661,S663,S665,S667,S669,S671,S673,S675,S677,S681,S685,S689,S693,S697,S701,S703,S705,S707,S711,S714,S717,S720,S723,S726,S729,S732,S735,S741,S747,S753,S759,S765,S771,S777,S783,S786,S789,S792,S795,S798,S801,S804,S807,S810,S813,S816,S819,S822,S828,S833,S838,S843,S853,S863,S868,S873,S878,S883,S888,S893,S898,S903,S908,S913,S923,S933,S943,S948,S953,S958,S963,S968,S973,S978)</f>
        <v>4716643.4700000007</v>
      </c>
      <c r="T656" s="6">
        <f>SUM(T657,T659,T661,T663,T665,T667,T669,T671,T673,T675,T677,T681,T685,T689,T693,T697,T701,T703,T705,T707,T711,T714,T717,T720,T723,T726,T729,T732,T735,T741,T747,T753,T759,T765,T771,T777,T783,T786,T789,T792,T795,T798,T801,T804,T807,T810,T813,T816,T819,T822,T828,T833,T838,T843,T853,T863,T868,T873,T878,T883,T888,T893,T898,T903,T908,T913,T923,T933,T943,T948,T953,T958,T963,T968,T973,T978)</f>
        <v>17015915.52</v>
      </c>
      <c r="U656" s="6">
        <f>SUM(U657,U659,U661,U663,U665,U667,U669,U671,U673,U675,U677,U681,U685,U689,U693,U697,U701,U703,U705,U707,U711,U714,U717,U720,U723,U726,U729,U732,U735,U741,U747,U753,U759,U765,U771,U777,U783,U786,U789,U792,U795,U798,U801,U804,U807,U810,U813,U816,U819,U822,U828,U833,U838,U843,U853,U863,U868,U873,U878,U883,U888,U893,U898,U903,U908,U913,U923,U933,U943,U948,U953,U958,U963,U968,U973,U978)</f>
        <v>21732558.990000002</v>
      </c>
      <c r="Y656" s="9">
        <f>SUM(Y657,Y659,Y661,Y663,Y665,Y667,Y669,Y671,Y673,Y675,Y677,Y681,Y685,Y689,Y693,Y697,Y701,Y703,Y705,Y707,Y711,Y714,Y717,Y720,Y723,Y726,Y729,Y732,Y735,Y741,Y747,Y753,Y759,Y765,Y771,Y777,Y783,Y786,Y789,Y792,Y795,Y798,Y801,Y804,Y807,Y810,Y813,Y816,Y819,Y822,Y828,Y833,Y838,Y843,Y853,Y863,Y868,Y873,Y878,Y883,Y888,Y893,Y898,Y903,Y908,Y913,Y923,Y933,Y943,Y948,Y953,Y958,Y963,Y968,Y973,Y978)</f>
        <v>3930536.2399999998</v>
      </c>
      <c r="Z656" s="9">
        <f>SUM(Z657,Z659,Z661,Z663,Z665,Z667,Z669,Z671,Z673,Z675,Z677,Z681,Z685,Z689,Z693,Z697,Z701,Z703,Z705,Z707,Z711,Z714,Z717,Z720,Z723,Z726,Z729,Z732,Z735,Z741,Z747,Z753,Z759,Z765,Z771,Z777,Z783,Z786,Z789,Z792,Z795,Z798,Z801,Z804,Z807,Z810,Z813,Z816,Z819,Z822,Z828,Z833,Z838,Z843,Z853,Z863,Z868,Z873,Z878,Z883,Z888,Z893,Z898,Z903,Z908,Z913,Z923,Z933,Z943,Z948,Z953,Z958,Z963,Z968,Z973,Z978)</f>
        <v>14179929.629999999</v>
      </c>
      <c r="AA656" s="9">
        <f>SUM(AA657,AA659,AA661,AA663,AA665,AA667,AA669,AA671,AA673,AA675,AA677,AA681,AA685,AA689,AA693,AA697,AA701,AA703,AA705,AA707,AA711,AA714,AA717,AA720,AA723,AA726,AA729,AA732,AA735,AA741,AA747,AA753,AA759,AA765,AA771,AA777,AA783,AA786,AA789,AA792,AA795,AA798,AA801,AA804,AA807,AA810,AA813,AA816,AA819,AA822,AA828,AA833,AA838,AA843,AA853,AA863,AA868,AA873,AA878,AA883,AA888,AA893,AA898,AA903,AA908,AA913,AA923,AA933,AA943,AA948,AA953,AA958,AA963,AA968,AA973,AA978)</f>
        <v>18110465.870000005</v>
      </c>
      <c r="AD656" s="5">
        <v>378365735</v>
      </c>
      <c r="AE656" s="5">
        <v>27245711</v>
      </c>
      <c r="AK656" s="6">
        <f t="shared" si="133"/>
        <v>-257818.58999999892</v>
      </c>
      <c r="AL656" s="6">
        <f>T656-N656</f>
        <v>5671972.0899999943</v>
      </c>
      <c r="AM656" s="6">
        <f>U656-O656</f>
        <v>5414153.5000000056</v>
      </c>
      <c r="AN656" s="10">
        <f t="shared" si="134"/>
        <v>-5.182843629930086E-2</v>
      </c>
      <c r="AO656" s="10">
        <f>IFERROR(AL656/N656,0)</f>
        <v>0.5000000330572868</v>
      </c>
      <c r="AP656" s="10">
        <f>IFERROR(AM656/O656,0)</f>
        <v>0.33178201775399113</v>
      </c>
    </row>
    <row r="657" spans="1:42" ht="18" x14ac:dyDescent="0.3">
      <c r="A657" s="12" t="s">
        <v>2132</v>
      </c>
      <c r="B657" s="12" t="s">
        <v>2133</v>
      </c>
      <c r="C657" s="16" t="s">
        <v>2134</v>
      </c>
      <c r="D657" s="17"/>
      <c r="E657" s="17"/>
      <c r="F657" s="17" t="s">
        <v>67</v>
      </c>
      <c r="G657" s="18">
        <v>1</v>
      </c>
      <c r="H657" s="17"/>
      <c r="I657" s="18">
        <v>0</v>
      </c>
      <c r="J657" s="19">
        <v>0</v>
      </c>
      <c r="K657" s="20">
        <v>1010</v>
      </c>
      <c r="L657" s="19">
        <f>J657+ROUND(K657, 2)</f>
        <v>1010</v>
      </c>
      <c r="M657" s="19">
        <v>0</v>
      </c>
      <c r="N657" s="19">
        <v>0</v>
      </c>
      <c r="O657" s="19">
        <f>M657+N657</f>
        <v>0</v>
      </c>
      <c r="P657" s="19">
        <v>390</v>
      </c>
      <c r="Q657" s="21">
        <v>1010</v>
      </c>
      <c r="R657" s="19">
        <f>P657+ROUND(Q657, 2)</f>
        <v>1400</v>
      </c>
      <c r="S657" s="19">
        <v>0</v>
      </c>
      <c r="T657" s="19">
        <v>0</v>
      </c>
      <c r="U657" s="19">
        <f>S657+T657</f>
        <v>0</v>
      </c>
      <c r="V657" s="9">
        <f>ROUND(P657 / 1.2, 2)</f>
        <v>325</v>
      </c>
      <c r="W657" s="9">
        <f>ROUND(Q657 / 1.2, 2)</f>
        <v>841.67</v>
      </c>
      <c r="X657" s="9">
        <f>ROUND(R657 / 1.2, 2)</f>
        <v>1166.67</v>
      </c>
      <c r="Y657" s="9">
        <f>ROUND(S657 / 1.2, 2)</f>
        <v>0</v>
      </c>
      <c r="Z657" s="9">
        <f>ROUND(T657 / 1.2, 2)</f>
        <v>0</v>
      </c>
      <c r="AA657" s="9">
        <f>Y657+Z657</f>
        <v>0</v>
      </c>
      <c r="AD657" s="5">
        <v>378365737</v>
      </c>
      <c r="AE657" s="5">
        <v>27245674</v>
      </c>
      <c r="AG657" s="5" t="s">
        <v>2135</v>
      </c>
      <c r="AH657" s="5" t="s">
        <v>2136</v>
      </c>
      <c r="AI657" s="5" t="s">
        <v>593</v>
      </c>
      <c r="AK657" s="19">
        <f t="shared" si="133"/>
        <v>0</v>
      </c>
      <c r="AL657" s="19">
        <f>T657-N657</f>
        <v>0</v>
      </c>
      <c r="AM657" s="19">
        <f>U657-O657</f>
        <v>0</v>
      </c>
      <c r="AN657" s="22">
        <f t="shared" si="134"/>
        <v>0</v>
      </c>
      <c r="AO657" s="22">
        <f>IFERROR(AL657/N657,0)</f>
        <v>0</v>
      </c>
      <c r="AP657" s="22">
        <f>IFERROR(AM657/O657,0)</f>
        <v>0</v>
      </c>
    </row>
    <row r="658" spans="1:42" ht="36" x14ac:dyDescent="0.3">
      <c r="A658" s="12" t="s">
        <v>2137</v>
      </c>
      <c r="B658" s="12"/>
      <c r="C658" s="40" t="s">
        <v>2138</v>
      </c>
      <c r="D658" s="17"/>
      <c r="E658" s="17"/>
      <c r="F658" s="28" t="s">
        <v>139</v>
      </c>
      <c r="G658" s="29">
        <v>1.5</v>
      </c>
      <c r="H658" s="17"/>
      <c r="I658" s="29">
        <v>0</v>
      </c>
      <c r="J658" s="31">
        <v>260</v>
      </c>
      <c r="M658" s="32">
        <f>ROUND(ROUND(J658, 2)*I658, 2)</f>
        <v>0</v>
      </c>
      <c r="P658" s="33">
        <v>260</v>
      </c>
      <c r="S658" s="32">
        <f>ROUND(ROUND(P658, 2)*I658, 2)</f>
        <v>0</v>
      </c>
      <c r="V658" s="9">
        <f>ROUND(ROUND(P658, 2)/1.2, 2)</f>
        <v>216.67</v>
      </c>
      <c r="Y658" s="9">
        <f t="shared" ref="Y658:Y677" si="136">ROUND(S658 / 1.2, 2)</f>
        <v>0</v>
      </c>
      <c r="AD658" s="5" t="s">
        <v>2139</v>
      </c>
      <c r="AE658" s="5" t="s">
        <v>2140</v>
      </c>
      <c r="AF658" s="5" t="s">
        <v>2141</v>
      </c>
      <c r="AK658" s="32">
        <f t="shared" si="133"/>
        <v>0</v>
      </c>
      <c r="AL658" s="32"/>
      <c r="AM658" s="32"/>
      <c r="AN658" s="34">
        <f t="shared" si="134"/>
        <v>0</v>
      </c>
      <c r="AO658" s="32"/>
      <c r="AP658" s="32"/>
    </row>
    <row r="659" spans="1:42" ht="18" x14ac:dyDescent="0.3">
      <c r="A659" s="12" t="s">
        <v>2142</v>
      </c>
      <c r="B659" s="12" t="s">
        <v>2133</v>
      </c>
      <c r="C659" s="16" t="s">
        <v>2134</v>
      </c>
      <c r="D659" s="17"/>
      <c r="E659" s="17"/>
      <c r="F659" s="17" t="s">
        <v>67</v>
      </c>
      <c r="G659" s="18">
        <v>1</v>
      </c>
      <c r="H659" s="17"/>
      <c r="I659" s="18">
        <v>0</v>
      </c>
      <c r="J659" s="19">
        <v>0</v>
      </c>
      <c r="K659" s="20">
        <v>1010</v>
      </c>
      <c r="L659" s="19">
        <f>J659+ROUND(K659, 2)</f>
        <v>1010</v>
      </c>
      <c r="M659" s="19">
        <v>0</v>
      </c>
      <c r="N659" s="19">
        <v>0</v>
      </c>
      <c r="O659" s="19">
        <f>M659+N659</f>
        <v>0</v>
      </c>
      <c r="P659" s="19">
        <v>390</v>
      </c>
      <c r="Q659" s="21">
        <v>1010</v>
      </c>
      <c r="R659" s="19">
        <f>P659+ROUND(Q659, 2)</f>
        <v>1400</v>
      </c>
      <c r="S659" s="19">
        <v>0</v>
      </c>
      <c r="T659" s="19">
        <v>0</v>
      </c>
      <c r="U659" s="19">
        <f>S659+T659</f>
        <v>0</v>
      </c>
      <c r="V659" s="9">
        <f>ROUND(P659 / 1.2, 2)</f>
        <v>325</v>
      </c>
      <c r="W659" s="9">
        <f>ROUND(Q659 / 1.2, 2)</f>
        <v>841.67</v>
      </c>
      <c r="X659" s="9">
        <f>ROUND(R659 / 1.2, 2)</f>
        <v>1166.67</v>
      </c>
      <c r="Y659" s="9">
        <f t="shared" si="136"/>
        <v>0</v>
      </c>
      <c r="Z659" s="9">
        <f>ROUND(T659 / 1.2, 2)</f>
        <v>0</v>
      </c>
      <c r="AA659" s="9">
        <f>Y659+Z659</f>
        <v>0</v>
      </c>
      <c r="AD659" s="5">
        <v>378365882</v>
      </c>
      <c r="AE659" s="5">
        <v>27245675</v>
      </c>
      <c r="AG659" s="5" t="s">
        <v>2135</v>
      </c>
      <c r="AH659" s="5" t="s">
        <v>2136</v>
      </c>
      <c r="AI659" s="5" t="s">
        <v>593</v>
      </c>
      <c r="AK659" s="19">
        <f t="shared" si="133"/>
        <v>0</v>
      </c>
      <c r="AL659" s="19">
        <f>T659-N659</f>
        <v>0</v>
      </c>
      <c r="AM659" s="19">
        <f>U659-O659</f>
        <v>0</v>
      </c>
      <c r="AN659" s="22">
        <f t="shared" si="134"/>
        <v>0</v>
      </c>
      <c r="AO659" s="22">
        <f>IFERROR(AL659/N659,0)</f>
        <v>0</v>
      </c>
      <c r="AP659" s="22">
        <f>IFERROR(AM659/O659,0)</f>
        <v>0</v>
      </c>
    </row>
    <row r="660" spans="1:42" ht="36" x14ac:dyDescent="0.3">
      <c r="A660" s="12" t="s">
        <v>2143</v>
      </c>
      <c r="B660" s="12"/>
      <c r="C660" s="40" t="s">
        <v>2138</v>
      </c>
      <c r="D660" s="17"/>
      <c r="E660" s="17"/>
      <c r="F660" s="28" t="s">
        <v>139</v>
      </c>
      <c r="G660" s="29">
        <v>1.5</v>
      </c>
      <c r="H660" s="17"/>
      <c r="I660" s="29">
        <v>0</v>
      </c>
      <c r="J660" s="31">
        <v>260</v>
      </c>
      <c r="M660" s="32">
        <f>ROUND(ROUND(J660, 2)*I660, 2)</f>
        <v>0</v>
      </c>
      <c r="P660" s="33">
        <v>260</v>
      </c>
      <c r="S660" s="32">
        <f>ROUND(ROUND(P660, 2)*I660, 2)</f>
        <v>0</v>
      </c>
      <c r="V660" s="9">
        <f>ROUND(ROUND(P660, 2)/1.2, 2)</f>
        <v>216.67</v>
      </c>
      <c r="Y660" s="9">
        <f t="shared" si="136"/>
        <v>0</v>
      </c>
      <c r="AD660" s="5" t="s">
        <v>2144</v>
      </c>
      <c r="AE660" s="5" t="s">
        <v>2145</v>
      </c>
      <c r="AF660" s="5" t="s">
        <v>2141</v>
      </c>
      <c r="AK660" s="32">
        <f t="shared" ref="AK660:AK677" si="137">S660-M660</f>
        <v>0</v>
      </c>
      <c r="AL660" s="32"/>
      <c r="AM660" s="32"/>
      <c r="AN660" s="34">
        <f t="shared" ref="AN660:AN677" si="138">IFERROR(AK660/M660,0)</f>
        <v>0</v>
      </c>
      <c r="AO660" s="32"/>
      <c r="AP660" s="32"/>
    </row>
    <row r="661" spans="1:42" ht="18" x14ac:dyDescent="0.3">
      <c r="A661" s="12" t="s">
        <v>2146</v>
      </c>
      <c r="B661" s="12" t="s">
        <v>2133</v>
      </c>
      <c r="C661" s="16" t="s">
        <v>2134</v>
      </c>
      <c r="D661" s="17"/>
      <c r="E661" s="17"/>
      <c r="F661" s="17" t="s">
        <v>67</v>
      </c>
      <c r="G661" s="18">
        <v>1</v>
      </c>
      <c r="H661" s="17"/>
      <c r="I661" s="18">
        <v>0</v>
      </c>
      <c r="J661" s="19">
        <v>0</v>
      </c>
      <c r="K661" s="20">
        <v>1010</v>
      </c>
      <c r="L661" s="19">
        <f>J661+ROUND(K661, 2)</f>
        <v>1010</v>
      </c>
      <c r="M661" s="19">
        <v>0</v>
      </c>
      <c r="N661" s="19">
        <v>0</v>
      </c>
      <c r="O661" s="19">
        <f>M661+N661</f>
        <v>0</v>
      </c>
      <c r="P661" s="19">
        <v>390</v>
      </c>
      <c r="Q661" s="21">
        <v>1010</v>
      </c>
      <c r="R661" s="19">
        <f>P661+ROUND(Q661, 2)</f>
        <v>1400</v>
      </c>
      <c r="S661" s="19">
        <v>0</v>
      </c>
      <c r="T661" s="19">
        <v>0</v>
      </c>
      <c r="U661" s="19">
        <f>S661+T661</f>
        <v>0</v>
      </c>
      <c r="V661" s="9">
        <f>ROUND(P661 / 1.2, 2)</f>
        <v>325</v>
      </c>
      <c r="W661" s="9">
        <f>ROUND(Q661 / 1.2, 2)</f>
        <v>841.67</v>
      </c>
      <c r="X661" s="9">
        <f>ROUND(R661 / 1.2, 2)</f>
        <v>1166.67</v>
      </c>
      <c r="Y661" s="9">
        <f t="shared" si="136"/>
        <v>0</v>
      </c>
      <c r="Z661" s="9">
        <f>ROUND(T661 / 1.2, 2)</f>
        <v>0</v>
      </c>
      <c r="AA661" s="9">
        <f>Y661+Z661</f>
        <v>0</v>
      </c>
      <c r="AD661" s="5">
        <v>378365883</v>
      </c>
      <c r="AE661" s="5">
        <v>27245676</v>
      </c>
      <c r="AG661" s="5" t="s">
        <v>2135</v>
      </c>
      <c r="AH661" s="5" t="s">
        <v>2136</v>
      </c>
      <c r="AI661" s="5" t="s">
        <v>593</v>
      </c>
      <c r="AK661" s="19">
        <f t="shared" si="137"/>
        <v>0</v>
      </c>
      <c r="AL661" s="19">
        <f>T661-N661</f>
        <v>0</v>
      </c>
      <c r="AM661" s="19">
        <f>U661-O661</f>
        <v>0</v>
      </c>
      <c r="AN661" s="22">
        <f t="shared" si="138"/>
        <v>0</v>
      </c>
      <c r="AO661" s="22">
        <f>IFERROR(AL661/N661,0)</f>
        <v>0</v>
      </c>
      <c r="AP661" s="22">
        <f>IFERROR(AM661/O661,0)</f>
        <v>0</v>
      </c>
    </row>
    <row r="662" spans="1:42" ht="36" x14ac:dyDescent="0.3">
      <c r="A662" s="12" t="s">
        <v>2147</v>
      </c>
      <c r="B662" s="12"/>
      <c r="C662" s="40" t="s">
        <v>2138</v>
      </c>
      <c r="D662" s="17"/>
      <c r="E662" s="17"/>
      <c r="F662" s="28" t="s">
        <v>139</v>
      </c>
      <c r="G662" s="29">
        <v>1.5</v>
      </c>
      <c r="H662" s="17"/>
      <c r="I662" s="29">
        <v>0</v>
      </c>
      <c r="J662" s="31">
        <v>260</v>
      </c>
      <c r="M662" s="32">
        <f>ROUND(ROUND(J662, 2)*I662, 2)</f>
        <v>0</v>
      </c>
      <c r="P662" s="33">
        <v>260</v>
      </c>
      <c r="S662" s="32">
        <f>ROUND(ROUND(P662, 2)*I662, 2)</f>
        <v>0</v>
      </c>
      <c r="V662" s="9">
        <f>ROUND(ROUND(P662, 2)/1.2, 2)</f>
        <v>216.67</v>
      </c>
      <c r="Y662" s="9">
        <f t="shared" si="136"/>
        <v>0</v>
      </c>
      <c r="AD662" s="5" t="s">
        <v>2148</v>
      </c>
      <c r="AE662" s="5" t="s">
        <v>2149</v>
      </c>
      <c r="AF662" s="5" t="s">
        <v>2141</v>
      </c>
      <c r="AK662" s="32">
        <f t="shared" si="137"/>
        <v>0</v>
      </c>
      <c r="AL662" s="32"/>
      <c r="AM662" s="32"/>
      <c r="AN662" s="34">
        <f t="shared" si="138"/>
        <v>0</v>
      </c>
      <c r="AO662" s="32"/>
      <c r="AP662" s="32"/>
    </row>
    <row r="663" spans="1:42" ht="18" x14ac:dyDescent="0.3">
      <c r="A663" s="12" t="s">
        <v>2150</v>
      </c>
      <c r="B663" s="12" t="s">
        <v>2133</v>
      </c>
      <c r="C663" s="16" t="s">
        <v>2134</v>
      </c>
      <c r="D663" s="17"/>
      <c r="E663" s="17"/>
      <c r="F663" s="17" t="s">
        <v>67</v>
      </c>
      <c r="G663" s="18">
        <v>1</v>
      </c>
      <c r="H663" s="17"/>
      <c r="I663" s="18">
        <v>0</v>
      </c>
      <c r="J663" s="19">
        <v>0</v>
      </c>
      <c r="K663" s="20">
        <v>1010</v>
      </c>
      <c r="L663" s="19">
        <f>J663+ROUND(K663, 2)</f>
        <v>1010</v>
      </c>
      <c r="M663" s="19">
        <v>0</v>
      </c>
      <c r="N663" s="19">
        <v>0</v>
      </c>
      <c r="O663" s="19">
        <f>M663+N663</f>
        <v>0</v>
      </c>
      <c r="P663" s="19">
        <v>390</v>
      </c>
      <c r="Q663" s="21">
        <v>1010</v>
      </c>
      <c r="R663" s="19">
        <f>P663+ROUND(Q663, 2)</f>
        <v>1400</v>
      </c>
      <c r="S663" s="19">
        <v>0</v>
      </c>
      <c r="T663" s="19">
        <v>0</v>
      </c>
      <c r="U663" s="19">
        <f>S663+T663</f>
        <v>0</v>
      </c>
      <c r="V663" s="9">
        <f>ROUND(P663 / 1.2, 2)</f>
        <v>325</v>
      </c>
      <c r="W663" s="9">
        <f>ROUND(Q663 / 1.2, 2)</f>
        <v>841.67</v>
      </c>
      <c r="X663" s="9">
        <f>ROUND(R663 / 1.2, 2)</f>
        <v>1166.67</v>
      </c>
      <c r="Y663" s="9">
        <f t="shared" si="136"/>
        <v>0</v>
      </c>
      <c r="Z663" s="9">
        <f>ROUND(T663 / 1.2, 2)</f>
        <v>0</v>
      </c>
      <c r="AA663" s="9">
        <f>Y663+Z663</f>
        <v>0</v>
      </c>
      <c r="AD663" s="5">
        <v>378365884</v>
      </c>
      <c r="AE663" s="5">
        <v>27245678</v>
      </c>
      <c r="AG663" s="5" t="s">
        <v>2135</v>
      </c>
      <c r="AH663" s="5" t="s">
        <v>2136</v>
      </c>
      <c r="AI663" s="5" t="s">
        <v>593</v>
      </c>
      <c r="AK663" s="19">
        <f t="shared" si="137"/>
        <v>0</v>
      </c>
      <c r="AL663" s="19">
        <f>T663-N663</f>
        <v>0</v>
      </c>
      <c r="AM663" s="19">
        <f>U663-O663</f>
        <v>0</v>
      </c>
      <c r="AN663" s="22">
        <f t="shared" si="138"/>
        <v>0</v>
      </c>
      <c r="AO663" s="22">
        <f>IFERROR(AL663/N663,0)</f>
        <v>0</v>
      </c>
      <c r="AP663" s="22">
        <f>IFERROR(AM663/O663,0)</f>
        <v>0</v>
      </c>
    </row>
    <row r="664" spans="1:42" ht="36" x14ac:dyDescent="0.3">
      <c r="A664" s="12" t="s">
        <v>2151</v>
      </c>
      <c r="B664" s="12"/>
      <c r="C664" s="40" t="s">
        <v>2138</v>
      </c>
      <c r="D664" s="17"/>
      <c r="E664" s="17"/>
      <c r="F664" s="28" t="s">
        <v>139</v>
      </c>
      <c r="G664" s="29">
        <v>1.5</v>
      </c>
      <c r="H664" s="17"/>
      <c r="I664" s="29">
        <v>0</v>
      </c>
      <c r="J664" s="31">
        <v>260</v>
      </c>
      <c r="M664" s="32">
        <f>ROUND(ROUND(J664, 2)*I664, 2)</f>
        <v>0</v>
      </c>
      <c r="P664" s="33">
        <v>260</v>
      </c>
      <c r="S664" s="32">
        <f>ROUND(ROUND(P664, 2)*I664, 2)</f>
        <v>0</v>
      </c>
      <c r="V664" s="9">
        <f>ROUND(ROUND(P664, 2)/1.2, 2)</f>
        <v>216.67</v>
      </c>
      <c r="Y664" s="9">
        <f t="shared" si="136"/>
        <v>0</v>
      </c>
      <c r="AD664" s="5" t="s">
        <v>2152</v>
      </c>
      <c r="AE664" s="5" t="s">
        <v>2153</v>
      </c>
      <c r="AF664" s="5" t="s">
        <v>2141</v>
      </c>
      <c r="AK664" s="32">
        <f t="shared" si="137"/>
        <v>0</v>
      </c>
      <c r="AL664" s="32"/>
      <c r="AM664" s="32"/>
      <c r="AN664" s="34">
        <f t="shared" si="138"/>
        <v>0</v>
      </c>
      <c r="AO664" s="32"/>
      <c r="AP664" s="32"/>
    </row>
    <row r="665" spans="1:42" ht="18" x14ac:dyDescent="0.3">
      <c r="A665" s="12" t="s">
        <v>2154</v>
      </c>
      <c r="B665" s="12" t="s">
        <v>2133</v>
      </c>
      <c r="C665" s="16" t="s">
        <v>2134</v>
      </c>
      <c r="D665" s="17"/>
      <c r="E665" s="17"/>
      <c r="F665" s="17" t="s">
        <v>67</v>
      </c>
      <c r="G665" s="18">
        <v>1</v>
      </c>
      <c r="H665" s="17"/>
      <c r="I665" s="18">
        <v>0</v>
      </c>
      <c r="J665" s="19">
        <v>0</v>
      </c>
      <c r="K665" s="20">
        <v>1010</v>
      </c>
      <c r="L665" s="19">
        <f>J665+ROUND(K665, 2)</f>
        <v>1010</v>
      </c>
      <c r="M665" s="19">
        <v>0</v>
      </c>
      <c r="N665" s="19">
        <v>0</v>
      </c>
      <c r="O665" s="19">
        <f>M665+N665</f>
        <v>0</v>
      </c>
      <c r="P665" s="19">
        <v>390</v>
      </c>
      <c r="Q665" s="21">
        <v>1010</v>
      </c>
      <c r="R665" s="19">
        <f>P665+ROUND(Q665, 2)</f>
        <v>1400</v>
      </c>
      <c r="S665" s="19">
        <v>0</v>
      </c>
      <c r="T665" s="19">
        <v>0</v>
      </c>
      <c r="U665" s="19">
        <f>S665+T665</f>
        <v>0</v>
      </c>
      <c r="V665" s="9">
        <f>ROUND(P665 / 1.2, 2)</f>
        <v>325</v>
      </c>
      <c r="W665" s="9">
        <f>ROUND(Q665 / 1.2, 2)</f>
        <v>841.67</v>
      </c>
      <c r="X665" s="9">
        <f>ROUND(R665 / 1.2, 2)</f>
        <v>1166.67</v>
      </c>
      <c r="Y665" s="9">
        <f t="shared" si="136"/>
        <v>0</v>
      </c>
      <c r="Z665" s="9">
        <f>ROUND(T665 / 1.2, 2)</f>
        <v>0</v>
      </c>
      <c r="AA665" s="9">
        <f>Y665+Z665</f>
        <v>0</v>
      </c>
      <c r="AD665" s="5">
        <v>378365885</v>
      </c>
      <c r="AE665" s="5">
        <v>27245679</v>
      </c>
      <c r="AG665" s="5" t="s">
        <v>2135</v>
      </c>
      <c r="AH665" s="5" t="s">
        <v>2136</v>
      </c>
      <c r="AI665" s="5" t="s">
        <v>593</v>
      </c>
      <c r="AK665" s="19">
        <f t="shared" si="137"/>
        <v>0</v>
      </c>
      <c r="AL665" s="19">
        <f>T665-N665</f>
        <v>0</v>
      </c>
      <c r="AM665" s="19">
        <f>U665-O665</f>
        <v>0</v>
      </c>
      <c r="AN665" s="22">
        <f t="shared" si="138"/>
        <v>0</v>
      </c>
      <c r="AO665" s="22">
        <f>IFERROR(AL665/N665,0)</f>
        <v>0</v>
      </c>
      <c r="AP665" s="22">
        <f>IFERROR(AM665/O665,0)</f>
        <v>0</v>
      </c>
    </row>
    <row r="666" spans="1:42" ht="36" x14ac:dyDescent="0.3">
      <c r="A666" s="12" t="s">
        <v>2155</v>
      </c>
      <c r="B666" s="12"/>
      <c r="C666" s="40" t="s">
        <v>2138</v>
      </c>
      <c r="D666" s="17"/>
      <c r="E666" s="17"/>
      <c r="F666" s="28" t="s">
        <v>139</v>
      </c>
      <c r="G666" s="29">
        <v>1.5</v>
      </c>
      <c r="H666" s="17"/>
      <c r="I666" s="29">
        <v>0</v>
      </c>
      <c r="J666" s="31">
        <v>260</v>
      </c>
      <c r="M666" s="32">
        <f>ROUND(ROUND(J666, 2)*I666, 2)</f>
        <v>0</v>
      </c>
      <c r="P666" s="33">
        <v>260</v>
      </c>
      <c r="S666" s="32">
        <f>ROUND(ROUND(P666, 2)*I666, 2)</f>
        <v>0</v>
      </c>
      <c r="V666" s="9">
        <f>ROUND(ROUND(P666, 2)/1.2, 2)</f>
        <v>216.67</v>
      </c>
      <c r="Y666" s="9">
        <f t="shared" si="136"/>
        <v>0</v>
      </c>
      <c r="AD666" s="5" t="s">
        <v>2156</v>
      </c>
      <c r="AE666" s="5" t="s">
        <v>2157</v>
      </c>
      <c r="AF666" s="5" t="s">
        <v>2141</v>
      </c>
      <c r="AK666" s="32">
        <f t="shared" si="137"/>
        <v>0</v>
      </c>
      <c r="AL666" s="32"/>
      <c r="AM666" s="32"/>
      <c r="AN666" s="34">
        <f t="shared" si="138"/>
        <v>0</v>
      </c>
      <c r="AO666" s="32"/>
      <c r="AP666" s="32"/>
    </row>
    <row r="667" spans="1:42" ht="18" x14ac:dyDescent="0.3">
      <c r="A667" s="12" t="s">
        <v>2158</v>
      </c>
      <c r="B667" s="12" t="s">
        <v>2133</v>
      </c>
      <c r="C667" s="16" t="s">
        <v>2134</v>
      </c>
      <c r="D667" s="17"/>
      <c r="E667" s="17"/>
      <c r="F667" s="17" t="s">
        <v>67</v>
      </c>
      <c r="G667" s="18">
        <v>1</v>
      </c>
      <c r="H667" s="17"/>
      <c r="I667" s="18">
        <v>0</v>
      </c>
      <c r="J667" s="19">
        <v>0</v>
      </c>
      <c r="K667" s="20">
        <v>1010</v>
      </c>
      <c r="L667" s="19">
        <f>J667+ROUND(K667, 2)</f>
        <v>1010</v>
      </c>
      <c r="M667" s="19">
        <v>0</v>
      </c>
      <c r="N667" s="19">
        <v>0</v>
      </c>
      <c r="O667" s="19">
        <f>M667+N667</f>
        <v>0</v>
      </c>
      <c r="P667" s="19">
        <v>390</v>
      </c>
      <c r="Q667" s="21">
        <v>1010</v>
      </c>
      <c r="R667" s="19">
        <f>P667+ROUND(Q667, 2)</f>
        <v>1400</v>
      </c>
      <c r="S667" s="19">
        <v>0</v>
      </c>
      <c r="T667" s="19">
        <v>0</v>
      </c>
      <c r="U667" s="19">
        <f>S667+T667</f>
        <v>0</v>
      </c>
      <c r="V667" s="9">
        <f>ROUND(P667 / 1.2, 2)</f>
        <v>325</v>
      </c>
      <c r="W667" s="9">
        <f>ROUND(Q667 / 1.2, 2)</f>
        <v>841.67</v>
      </c>
      <c r="X667" s="9">
        <f>ROUND(R667 / 1.2, 2)</f>
        <v>1166.67</v>
      </c>
      <c r="Y667" s="9">
        <f t="shared" si="136"/>
        <v>0</v>
      </c>
      <c r="Z667" s="9">
        <f>ROUND(T667 / 1.2, 2)</f>
        <v>0</v>
      </c>
      <c r="AA667" s="9">
        <f>Y667+Z667</f>
        <v>0</v>
      </c>
      <c r="AD667" s="5">
        <v>378365886</v>
      </c>
      <c r="AE667" s="5">
        <v>27245681</v>
      </c>
      <c r="AG667" s="5" t="s">
        <v>2135</v>
      </c>
      <c r="AH667" s="5" t="s">
        <v>2136</v>
      </c>
      <c r="AI667" s="5" t="s">
        <v>593</v>
      </c>
      <c r="AK667" s="19">
        <f t="shared" si="137"/>
        <v>0</v>
      </c>
      <c r="AL667" s="19">
        <f>T667-N667</f>
        <v>0</v>
      </c>
      <c r="AM667" s="19">
        <f>U667-O667</f>
        <v>0</v>
      </c>
      <c r="AN667" s="22">
        <f t="shared" si="138"/>
        <v>0</v>
      </c>
      <c r="AO667" s="22">
        <f>IFERROR(AL667/N667,0)</f>
        <v>0</v>
      </c>
      <c r="AP667" s="22">
        <f>IFERROR(AM667/O667,0)</f>
        <v>0</v>
      </c>
    </row>
    <row r="668" spans="1:42" ht="36" x14ac:dyDescent="0.3">
      <c r="A668" s="12" t="s">
        <v>2159</v>
      </c>
      <c r="B668" s="12"/>
      <c r="C668" s="40" t="s">
        <v>2138</v>
      </c>
      <c r="D668" s="17"/>
      <c r="E668" s="17"/>
      <c r="F668" s="28" t="s">
        <v>139</v>
      </c>
      <c r="G668" s="29">
        <v>1.5</v>
      </c>
      <c r="H668" s="17"/>
      <c r="I668" s="29">
        <v>0</v>
      </c>
      <c r="J668" s="31">
        <v>260</v>
      </c>
      <c r="M668" s="32">
        <f>ROUND(ROUND(J668, 2)*I668, 2)</f>
        <v>0</v>
      </c>
      <c r="P668" s="33">
        <v>260</v>
      </c>
      <c r="S668" s="32">
        <f>ROUND(ROUND(P668, 2)*I668, 2)</f>
        <v>0</v>
      </c>
      <c r="V668" s="9">
        <f>ROUND(ROUND(P668, 2)/1.2, 2)</f>
        <v>216.67</v>
      </c>
      <c r="Y668" s="9">
        <f t="shared" si="136"/>
        <v>0</v>
      </c>
      <c r="AD668" s="5" t="s">
        <v>2160</v>
      </c>
      <c r="AE668" s="5" t="s">
        <v>2161</v>
      </c>
      <c r="AF668" s="5" t="s">
        <v>2141</v>
      </c>
      <c r="AK668" s="32">
        <f t="shared" si="137"/>
        <v>0</v>
      </c>
      <c r="AL668" s="32"/>
      <c r="AM668" s="32"/>
      <c r="AN668" s="34">
        <f t="shared" si="138"/>
        <v>0</v>
      </c>
      <c r="AO668" s="32"/>
      <c r="AP668" s="32"/>
    </row>
    <row r="669" spans="1:42" ht="18" x14ac:dyDescent="0.3">
      <c r="A669" s="12" t="s">
        <v>2162</v>
      </c>
      <c r="B669" s="12" t="s">
        <v>2133</v>
      </c>
      <c r="C669" s="16" t="s">
        <v>2134</v>
      </c>
      <c r="D669" s="17"/>
      <c r="E669" s="17"/>
      <c r="F669" s="17" t="s">
        <v>67</v>
      </c>
      <c r="G669" s="18">
        <v>1</v>
      </c>
      <c r="H669" s="17"/>
      <c r="I669" s="18">
        <v>0</v>
      </c>
      <c r="J669" s="19">
        <v>0</v>
      </c>
      <c r="K669" s="20">
        <v>1010</v>
      </c>
      <c r="L669" s="19">
        <f>J669+ROUND(K669, 2)</f>
        <v>1010</v>
      </c>
      <c r="M669" s="19">
        <v>0</v>
      </c>
      <c r="N669" s="19">
        <v>0</v>
      </c>
      <c r="O669" s="19">
        <f>M669+N669</f>
        <v>0</v>
      </c>
      <c r="P669" s="19">
        <v>390</v>
      </c>
      <c r="Q669" s="21">
        <v>1010</v>
      </c>
      <c r="R669" s="19">
        <f>P669+ROUND(Q669, 2)</f>
        <v>1400</v>
      </c>
      <c r="S669" s="19">
        <v>0</v>
      </c>
      <c r="T669" s="19">
        <v>0</v>
      </c>
      <c r="U669" s="19">
        <f>S669+T669</f>
        <v>0</v>
      </c>
      <c r="V669" s="9">
        <f>ROUND(P669 / 1.2, 2)</f>
        <v>325</v>
      </c>
      <c r="W669" s="9">
        <f>ROUND(Q669 / 1.2, 2)</f>
        <v>841.67</v>
      </c>
      <c r="X669" s="9">
        <f>ROUND(R669 / 1.2, 2)</f>
        <v>1166.67</v>
      </c>
      <c r="Y669" s="9">
        <f t="shared" si="136"/>
        <v>0</v>
      </c>
      <c r="Z669" s="9">
        <f>ROUND(T669 / 1.2, 2)</f>
        <v>0</v>
      </c>
      <c r="AA669" s="9">
        <f>Y669+Z669</f>
        <v>0</v>
      </c>
      <c r="AD669" s="5">
        <v>378365887</v>
      </c>
      <c r="AE669" s="5">
        <v>27245683</v>
      </c>
      <c r="AG669" s="5" t="s">
        <v>2135</v>
      </c>
      <c r="AH669" s="5" t="s">
        <v>2136</v>
      </c>
      <c r="AI669" s="5" t="s">
        <v>593</v>
      </c>
      <c r="AK669" s="19">
        <f t="shared" si="137"/>
        <v>0</v>
      </c>
      <c r="AL669" s="19">
        <f>T669-N669</f>
        <v>0</v>
      </c>
      <c r="AM669" s="19">
        <f>U669-O669</f>
        <v>0</v>
      </c>
      <c r="AN669" s="22">
        <f t="shared" si="138"/>
        <v>0</v>
      </c>
      <c r="AO669" s="22">
        <f>IFERROR(AL669/N669,0)</f>
        <v>0</v>
      </c>
      <c r="AP669" s="22">
        <f>IFERROR(AM669/O669,0)</f>
        <v>0</v>
      </c>
    </row>
    <row r="670" spans="1:42" ht="36" x14ac:dyDescent="0.3">
      <c r="A670" s="12" t="s">
        <v>2163</v>
      </c>
      <c r="B670" s="12"/>
      <c r="C670" s="40" t="s">
        <v>2138</v>
      </c>
      <c r="D670" s="17"/>
      <c r="E670" s="17"/>
      <c r="F670" s="28" t="s">
        <v>139</v>
      </c>
      <c r="G670" s="29">
        <v>1.5</v>
      </c>
      <c r="H670" s="17"/>
      <c r="I670" s="29">
        <v>0</v>
      </c>
      <c r="J670" s="31">
        <v>260</v>
      </c>
      <c r="M670" s="32">
        <f>ROUND(ROUND(J670, 2)*I670, 2)</f>
        <v>0</v>
      </c>
      <c r="P670" s="33">
        <v>260</v>
      </c>
      <c r="S670" s="32">
        <f>ROUND(ROUND(P670, 2)*I670, 2)</f>
        <v>0</v>
      </c>
      <c r="V670" s="9">
        <f>ROUND(ROUND(P670, 2)/1.2, 2)</f>
        <v>216.67</v>
      </c>
      <c r="Y670" s="9">
        <f t="shared" si="136"/>
        <v>0</v>
      </c>
      <c r="AD670" s="5" t="s">
        <v>2164</v>
      </c>
      <c r="AE670" s="5" t="s">
        <v>2165</v>
      </c>
      <c r="AF670" s="5" t="s">
        <v>2141</v>
      </c>
      <c r="AK670" s="32">
        <f t="shared" si="137"/>
        <v>0</v>
      </c>
      <c r="AL670" s="32"/>
      <c r="AM670" s="32"/>
      <c r="AN670" s="34">
        <f t="shared" si="138"/>
        <v>0</v>
      </c>
      <c r="AO670" s="32"/>
      <c r="AP670" s="32"/>
    </row>
    <row r="671" spans="1:42" ht="18" x14ac:dyDescent="0.3">
      <c r="A671" s="12" t="s">
        <v>2166</v>
      </c>
      <c r="B671" s="12" t="s">
        <v>2133</v>
      </c>
      <c r="C671" s="16" t="s">
        <v>2134</v>
      </c>
      <c r="D671" s="17"/>
      <c r="E671" s="17"/>
      <c r="F671" s="17" t="s">
        <v>67</v>
      </c>
      <c r="G671" s="18">
        <v>1</v>
      </c>
      <c r="H671" s="17"/>
      <c r="I671" s="18">
        <v>0</v>
      </c>
      <c r="J671" s="19">
        <v>0</v>
      </c>
      <c r="K671" s="20">
        <v>1010</v>
      </c>
      <c r="L671" s="19">
        <f>J671+ROUND(K671, 2)</f>
        <v>1010</v>
      </c>
      <c r="M671" s="19">
        <v>0</v>
      </c>
      <c r="N671" s="19">
        <v>0</v>
      </c>
      <c r="O671" s="19">
        <f>M671+N671</f>
        <v>0</v>
      </c>
      <c r="P671" s="19">
        <v>0</v>
      </c>
      <c r="Q671" s="21">
        <v>1515</v>
      </c>
      <c r="R671" s="19">
        <f>P671+ROUND(Q671, 2)</f>
        <v>1515</v>
      </c>
      <c r="S671" s="19">
        <v>0</v>
      </c>
      <c r="T671" s="19">
        <v>0</v>
      </c>
      <c r="U671" s="19">
        <f>S671+T671</f>
        <v>0</v>
      </c>
      <c r="V671" s="9">
        <f>ROUND(P671 / 1.2, 2)</f>
        <v>0</v>
      </c>
      <c r="W671" s="9">
        <f>ROUND(Q671 / 1.2, 2)</f>
        <v>1262.5</v>
      </c>
      <c r="X671" s="9">
        <f>ROUND(R671 / 1.2, 2)</f>
        <v>1262.5</v>
      </c>
      <c r="Y671" s="9">
        <f t="shared" si="136"/>
        <v>0</v>
      </c>
      <c r="Z671" s="9">
        <f>ROUND(T671 / 1.2, 2)</f>
        <v>0</v>
      </c>
      <c r="AA671" s="9">
        <f>Y671+Z671</f>
        <v>0</v>
      </c>
      <c r="AD671" s="5">
        <v>378365888</v>
      </c>
      <c r="AE671" s="5">
        <v>27245684</v>
      </c>
      <c r="AG671" s="5" t="s">
        <v>2135</v>
      </c>
      <c r="AH671" s="5" t="s">
        <v>2136</v>
      </c>
      <c r="AI671" s="5" t="s">
        <v>593</v>
      </c>
      <c r="AK671" s="19">
        <f t="shared" si="137"/>
        <v>0</v>
      </c>
      <c r="AL671" s="19">
        <f>T671-N671</f>
        <v>0</v>
      </c>
      <c r="AM671" s="19">
        <f>U671-O671</f>
        <v>0</v>
      </c>
      <c r="AN671" s="22">
        <f t="shared" si="138"/>
        <v>0</v>
      </c>
      <c r="AO671" s="22">
        <f>IFERROR(AL671/N671,0)</f>
        <v>0</v>
      </c>
      <c r="AP671" s="22">
        <f>IFERROR(AM671/O671,0)</f>
        <v>0</v>
      </c>
    </row>
    <row r="672" spans="1:42" ht="36" x14ac:dyDescent="0.3">
      <c r="A672" s="12" t="s">
        <v>2167</v>
      </c>
      <c r="B672" s="12"/>
      <c r="C672" s="40" t="s">
        <v>2138</v>
      </c>
      <c r="D672" s="17"/>
      <c r="E672" s="17"/>
      <c r="F672" s="28" t="s">
        <v>139</v>
      </c>
      <c r="G672" s="29">
        <v>1.5</v>
      </c>
      <c r="H672" s="17"/>
      <c r="I672" s="29">
        <v>0</v>
      </c>
      <c r="J672" s="31">
        <v>260</v>
      </c>
      <c r="M672" s="32">
        <f>ROUND(ROUND(J672, 2)*I672, 2)</f>
        <v>0</v>
      </c>
      <c r="P672" s="33">
        <v>260</v>
      </c>
      <c r="S672" s="32">
        <f>ROUND(ROUND(P672, 2)*I672, 2)</f>
        <v>0</v>
      </c>
      <c r="V672" s="9">
        <f>ROUND(ROUND(P672, 2)/1.2, 2)</f>
        <v>216.67</v>
      </c>
      <c r="Y672" s="9">
        <f t="shared" si="136"/>
        <v>0</v>
      </c>
      <c r="AD672" s="5" t="s">
        <v>2168</v>
      </c>
      <c r="AE672" s="5" t="s">
        <v>2169</v>
      </c>
      <c r="AF672" s="5" t="s">
        <v>2141</v>
      </c>
      <c r="AK672" s="32">
        <f t="shared" si="137"/>
        <v>0</v>
      </c>
      <c r="AL672" s="32"/>
      <c r="AM672" s="32"/>
      <c r="AN672" s="34">
        <f t="shared" si="138"/>
        <v>0</v>
      </c>
      <c r="AO672" s="32"/>
      <c r="AP672" s="32"/>
    </row>
    <row r="673" spans="1:42" ht="18" x14ac:dyDescent="0.3">
      <c r="A673" s="12" t="s">
        <v>2170</v>
      </c>
      <c r="B673" s="12" t="s">
        <v>2133</v>
      </c>
      <c r="C673" s="16" t="s">
        <v>2134</v>
      </c>
      <c r="D673" s="17"/>
      <c r="E673" s="17"/>
      <c r="F673" s="17" t="s">
        <v>67</v>
      </c>
      <c r="G673" s="18">
        <v>1</v>
      </c>
      <c r="H673" s="17"/>
      <c r="I673" s="18">
        <v>0</v>
      </c>
      <c r="J673" s="19">
        <v>0</v>
      </c>
      <c r="K673" s="20">
        <v>1010</v>
      </c>
      <c r="L673" s="19">
        <f>J673+ROUND(K673, 2)</f>
        <v>1010</v>
      </c>
      <c r="M673" s="19">
        <v>0</v>
      </c>
      <c r="N673" s="19">
        <v>0</v>
      </c>
      <c r="O673" s="19">
        <f>M673+N673</f>
        <v>0</v>
      </c>
      <c r="P673" s="19">
        <v>0</v>
      </c>
      <c r="Q673" s="21">
        <v>1515</v>
      </c>
      <c r="R673" s="19">
        <f>P673+ROUND(Q673, 2)</f>
        <v>1515</v>
      </c>
      <c r="S673" s="19">
        <v>0</v>
      </c>
      <c r="T673" s="19">
        <v>0</v>
      </c>
      <c r="U673" s="19">
        <f>S673+T673</f>
        <v>0</v>
      </c>
      <c r="V673" s="9">
        <f>ROUND(P673 / 1.2, 2)</f>
        <v>0</v>
      </c>
      <c r="W673" s="9">
        <f>ROUND(Q673 / 1.2, 2)</f>
        <v>1262.5</v>
      </c>
      <c r="X673" s="9">
        <f>ROUND(R673 / 1.2, 2)</f>
        <v>1262.5</v>
      </c>
      <c r="Y673" s="9">
        <f t="shared" si="136"/>
        <v>0</v>
      </c>
      <c r="Z673" s="9">
        <f>ROUND(T673 / 1.2, 2)</f>
        <v>0</v>
      </c>
      <c r="AA673" s="9">
        <f>Y673+Z673</f>
        <v>0</v>
      </c>
      <c r="AD673" s="5">
        <v>378365889</v>
      </c>
      <c r="AE673" s="5">
        <v>27245685</v>
      </c>
      <c r="AG673" s="5" t="s">
        <v>2135</v>
      </c>
      <c r="AH673" s="5" t="s">
        <v>2136</v>
      </c>
      <c r="AI673" s="5" t="s">
        <v>593</v>
      </c>
      <c r="AK673" s="19">
        <f t="shared" si="137"/>
        <v>0</v>
      </c>
      <c r="AL673" s="19">
        <f>T673-N673</f>
        <v>0</v>
      </c>
      <c r="AM673" s="19">
        <f>U673-O673</f>
        <v>0</v>
      </c>
      <c r="AN673" s="22">
        <f t="shared" si="138"/>
        <v>0</v>
      </c>
      <c r="AO673" s="22">
        <f>IFERROR(AL673/N673,0)</f>
        <v>0</v>
      </c>
      <c r="AP673" s="22">
        <f>IFERROR(AM673/O673,0)</f>
        <v>0</v>
      </c>
    </row>
    <row r="674" spans="1:42" ht="36" x14ac:dyDescent="0.3">
      <c r="A674" s="12" t="s">
        <v>2171</v>
      </c>
      <c r="B674" s="12"/>
      <c r="C674" s="40" t="s">
        <v>2138</v>
      </c>
      <c r="D674" s="17"/>
      <c r="E674" s="17"/>
      <c r="F674" s="28" t="s">
        <v>139</v>
      </c>
      <c r="G674" s="29">
        <v>1.5</v>
      </c>
      <c r="H674" s="17"/>
      <c r="I674" s="29">
        <v>0</v>
      </c>
      <c r="J674" s="31">
        <v>260</v>
      </c>
      <c r="M674" s="32">
        <f>ROUND(ROUND(J674, 2)*I674, 2)</f>
        <v>0</v>
      </c>
      <c r="P674" s="33">
        <v>260</v>
      </c>
      <c r="S674" s="32">
        <f>ROUND(ROUND(P674, 2)*I674, 2)</f>
        <v>0</v>
      </c>
      <c r="V674" s="9">
        <f>ROUND(ROUND(P674, 2)/1.2, 2)</f>
        <v>216.67</v>
      </c>
      <c r="Y674" s="9">
        <f t="shared" si="136"/>
        <v>0</v>
      </c>
      <c r="AD674" s="5" t="s">
        <v>2172</v>
      </c>
      <c r="AE674" s="5" t="s">
        <v>2173</v>
      </c>
      <c r="AF674" s="5" t="s">
        <v>2141</v>
      </c>
      <c r="AK674" s="32">
        <f t="shared" si="137"/>
        <v>0</v>
      </c>
      <c r="AL674" s="32"/>
      <c r="AM674" s="32"/>
      <c r="AN674" s="34">
        <f t="shared" si="138"/>
        <v>0</v>
      </c>
      <c r="AO674" s="32"/>
      <c r="AP674" s="32"/>
    </row>
    <row r="675" spans="1:42" ht="18" x14ac:dyDescent="0.3">
      <c r="A675" s="12" t="s">
        <v>2174</v>
      </c>
      <c r="B675" s="12" t="s">
        <v>2133</v>
      </c>
      <c r="C675" s="16" t="s">
        <v>2134</v>
      </c>
      <c r="D675" s="17"/>
      <c r="E675" s="17"/>
      <c r="F675" s="17" t="s">
        <v>67</v>
      </c>
      <c r="G675" s="18">
        <v>1</v>
      </c>
      <c r="H675" s="17"/>
      <c r="I675" s="18">
        <v>0</v>
      </c>
      <c r="J675" s="19">
        <v>0</v>
      </c>
      <c r="K675" s="20">
        <v>1010</v>
      </c>
      <c r="L675" s="19">
        <f>J675+ROUND(K675, 2)</f>
        <v>1010</v>
      </c>
      <c r="M675" s="19">
        <v>0</v>
      </c>
      <c r="N675" s="19">
        <v>0</v>
      </c>
      <c r="O675" s="19">
        <f>M675+N675</f>
        <v>0</v>
      </c>
      <c r="P675" s="19">
        <v>0</v>
      </c>
      <c r="Q675" s="21">
        <v>1515</v>
      </c>
      <c r="R675" s="19">
        <f>P675+ROUND(Q675, 2)</f>
        <v>1515</v>
      </c>
      <c r="S675" s="19">
        <v>0</v>
      </c>
      <c r="T675" s="19">
        <v>0</v>
      </c>
      <c r="U675" s="19">
        <f>S675+T675</f>
        <v>0</v>
      </c>
      <c r="V675" s="9">
        <f>ROUND(P675 / 1.2, 2)</f>
        <v>0</v>
      </c>
      <c r="W675" s="9">
        <f>ROUND(Q675 / 1.2, 2)</f>
        <v>1262.5</v>
      </c>
      <c r="X675" s="9">
        <f>ROUND(R675 / 1.2, 2)</f>
        <v>1262.5</v>
      </c>
      <c r="Y675" s="9">
        <f t="shared" si="136"/>
        <v>0</v>
      </c>
      <c r="Z675" s="9">
        <f>ROUND(T675 / 1.2, 2)</f>
        <v>0</v>
      </c>
      <c r="AA675" s="9">
        <f>Y675+Z675</f>
        <v>0</v>
      </c>
      <c r="AD675" s="5">
        <v>378365890</v>
      </c>
      <c r="AE675" s="5">
        <v>27245686</v>
      </c>
      <c r="AG675" s="5" t="s">
        <v>2135</v>
      </c>
      <c r="AH675" s="5" t="s">
        <v>2136</v>
      </c>
      <c r="AI675" s="5" t="s">
        <v>593</v>
      </c>
      <c r="AK675" s="19">
        <f t="shared" si="137"/>
        <v>0</v>
      </c>
      <c r="AL675" s="19">
        <f>T675-N675</f>
        <v>0</v>
      </c>
      <c r="AM675" s="19">
        <f>U675-O675</f>
        <v>0</v>
      </c>
      <c r="AN675" s="22">
        <f t="shared" si="138"/>
        <v>0</v>
      </c>
      <c r="AO675" s="22">
        <f>IFERROR(AL675/N675,0)</f>
        <v>0</v>
      </c>
      <c r="AP675" s="22">
        <f>IFERROR(AM675/O675,0)</f>
        <v>0</v>
      </c>
    </row>
    <row r="676" spans="1:42" ht="36" x14ac:dyDescent="0.3">
      <c r="A676" s="12" t="s">
        <v>2175</v>
      </c>
      <c r="B676" s="12"/>
      <c r="C676" s="40" t="s">
        <v>2138</v>
      </c>
      <c r="D676" s="17"/>
      <c r="E676" s="17"/>
      <c r="F676" s="28" t="s">
        <v>139</v>
      </c>
      <c r="G676" s="29">
        <v>1.5</v>
      </c>
      <c r="H676" s="17"/>
      <c r="I676" s="29">
        <v>0</v>
      </c>
      <c r="J676" s="31">
        <v>260</v>
      </c>
      <c r="M676" s="32">
        <f>ROUND(ROUND(J676, 2)*I676, 2)</f>
        <v>0</v>
      </c>
      <c r="P676" s="33">
        <v>260</v>
      </c>
      <c r="S676" s="32">
        <f>ROUND(ROUND(P676, 2)*I676, 2)</f>
        <v>0</v>
      </c>
      <c r="V676" s="9">
        <f>ROUND(ROUND(P676, 2)/1.2, 2)</f>
        <v>216.67</v>
      </c>
      <c r="Y676" s="9">
        <f t="shared" si="136"/>
        <v>0</v>
      </c>
      <c r="AD676" s="5" t="s">
        <v>2176</v>
      </c>
      <c r="AE676" s="5" t="s">
        <v>2177</v>
      </c>
      <c r="AF676" s="5" t="s">
        <v>2141</v>
      </c>
      <c r="AK676" s="32">
        <f t="shared" si="137"/>
        <v>0</v>
      </c>
      <c r="AL676" s="32"/>
      <c r="AM676" s="32"/>
      <c r="AN676" s="34">
        <f t="shared" si="138"/>
        <v>0</v>
      </c>
      <c r="AO676" s="32"/>
      <c r="AP676" s="32"/>
    </row>
    <row r="677" spans="1:42" ht="18" x14ac:dyDescent="0.3">
      <c r="A677" s="42" t="s">
        <v>2178</v>
      </c>
      <c r="B677" s="42" t="s">
        <v>2133</v>
      </c>
      <c r="C677" s="43" t="s">
        <v>2134</v>
      </c>
      <c r="D677" s="44"/>
      <c r="E677" s="44" t="s">
        <v>2179</v>
      </c>
      <c r="F677" s="44" t="s">
        <v>67</v>
      </c>
      <c r="G677" s="45">
        <v>1</v>
      </c>
      <c r="H677" s="44"/>
      <c r="I677" s="46">
        <v>193.7</v>
      </c>
      <c r="J677" s="47">
        <v>390</v>
      </c>
      <c r="K677" s="47">
        <v>1010</v>
      </c>
      <c r="L677" s="47">
        <f>J677+ROUND(K677, 2)</f>
        <v>1400</v>
      </c>
      <c r="M677" s="47">
        <v>75543</v>
      </c>
      <c r="N677" s="47">
        <v>195637</v>
      </c>
      <c r="O677" s="47">
        <f>M677+N677</f>
        <v>271180</v>
      </c>
      <c r="P677" s="47">
        <v>390</v>
      </c>
      <c r="Q677" s="47">
        <v>1515</v>
      </c>
      <c r="R677" s="47">
        <f>P677+ROUND(Q677, 2)</f>
        <v>1905</v>
      </c>
      <c r="S677" s="47">
        <v>75543</v>
      </c>
      <c r="T677" s="47">
        <v>293455.5</v>
      </c>
      <c r="U677" s="47">
        <f>S677+T677</f>
        <v>368998.5</v>
      </c>
      <c r="V677" s="9">
        <f>ROUND(P677 / 1.2, 2)</f>
        <v>325</v>
      </c>
      <c r="W677" s="9">
        <f>ROUND(Q677 / 1.2, 2)</f>
        <v>1262.5</v>
      </c>
      <c r="X677" s="9">
        <f>ROUND(R677 / 1.2, 2)</f>
        <v>1587.5</v>
      </c>
      <c r="Y677" s="9">
        <f t="shared" si="136"/>
        <v>62952.5</v>
      </c>
      <c r="Z677" s="9">
        <f>ROUND(T677 / 1.2, 2)</f>
        <v>244546.25</v>
      </c>
      <c r="AA677" s="9">
        <f>Y677+Z677</f>
        <v>307498.75</v>
      </c>
      <c r="AD677" s="5">
        <v>378365891</v>
      </c>
      <c r="AE677" s="5">
        <v>27245757</v>
      </c>
      <c r="AG677" s="5" t="s">
        <v>2135</v>
      </c>
      <c r="AH677" s="5" t="s">
        <v>2136</v>
      </c>
      <c r="AI677" s="5" t="s">
        <v>593</v>
      </c>
      <c r="AK677" s="19">
        <f t="shared" si="137"/>
        <v>0</v>
      </c>
      <c r="AL677" s="19">
        <f>T677-N677</f>
        <v>97818.5</v>
      </c>
      <c r="AM677" s="19">
        <f>U677-O677</f>
        <v>97818.5</v>
      </c>
      <c r="AN677" s="22">
        <f t="shared" si="138"/>
        <v>0</v>
      </c>
      <c r="AO677" s="22">
        <f>IFERROR(AL677/N677,0)</f>
        <v>0.5</v>
      </c>
      <c r="AP677" s="22">
        <f>IFERROR(AM677/O677,0)</f>
        <v>0.36071428571428571</v>
      </c>
    </row>
    <row r="678" spans="1:42" ht="18" x14ac:dyDescent="0.3">
      <c r="A678" s="48" t="s">
        <v>2180</v>
      </c>
      <c r="B678" s="48" t="s">
        <v>2133</v>
      </c>
      <c r="C678" s="49" t="s">
        <v>2134</v>
      </c>
      <c r="D678" s="50"/>
      <c r="E678" s="50" t="s">
        <v>2179</v>
      </c>
      <c r="F678" s="50" t="s">
        <v>67</v>
      </c>
      <c r="G678" s="51">
        <v>1</v>
      </c>
      <c r="H678" s="50"/>
      <c r="I678" s="51">
        <v>195.1</v>
      </c>
      <c r="J678" s="52">
        <v>390</v>
      </c>
      <c r="K678" s="52">
        <v>1010</v>
      </c>
      <c r="L678" s="52">
        <v>1010</v>
      </c>
      <c r="M678" s="52">
        <v>76089</v>
      </c>
      <c r="N678" s="52">
        <v>197051</v>
      </c>
      <c r="O678" s="52"/>
      <c r="P678" s="52">
        <v>390</v>
      </c>
      <c r="Q678" s="52">
        <v>1515</v>
      </c>
      <c r="R678" s="52">
        <v>1515</v>
      </c>
      <c r="S678" s="52">
        <v>76089</v>
      </c>
      <c r="T678" s="52">
        <v>295576.5</v>
      </c>
      <c r="U678" s="52"/>
      <c r="V678" s="9"/>
      <c r="W678" s="9">
        <f>ROUND(Q678 / 1.2, 2)</f>
        <v>1262.5</v>
      </c>
      <c r="X678" s="9">
        <f>ROUND(R678 / 1.2, 2)</f>
        <v>1262.5</v>
      </c>
      <c r="Y678" s="9"/>
      <c r="Z678" s="9">
        <f>ROUND(T678 / 1.2, 2)</f>
        <v>246313.75</v>
      </c>
      <c r="AA678" s="9"/>
      <c r="AD678" s="5">
        <v>315889987</v>
      </c>
      <c r="AE678" s="5">
        <v>27245757</v>
      </c>
      <c r="AG678" s="5" t="s">
        <v>2135</v>
      </c>
      <c r="AH678" s="5" t="s">
        <v>2136</v>
      </c>
      <c r="AI678" s="5"/>
      <c r="AK678" s="19">
        <f>S677-M677</f>
        <v>0</v>
      </c>
      <c r="AL678" s="19">
        <f>T677-N677</f>
        <v>97818.5</v>
      </c>
      <c r="AM678" s="19">
        <f>U677-O677</f>
        <v>97818.5</v>
      </c>
      <c r="AN678" s="22">
        <f>IFERROR(AK678/M677,0)</f>
        <v>0</v>
      </c>
      <c r="AO678" s="22">
        <f>IFERROR(AL678/N677,0)</f>
        <v>0.5</v>
      </c>
      <c r="AP678" s="22">
        <f>IFERROR(AM678/O677,0)</f>
        <v>0.36071428571428571</v>
      </c>
    </row>
    <row r="679" spans="1:42" ht="36" x14ac:dyDescent="0.3">
      <c r="A679" s="42" t="s">
        <v>2181</v>
      </c>
      <c r="B679" s="42"/>
      <c r="C679" s="53" t="s">
        <v>2138</v>
      </c>
      <c r="D679" s="44"/>
      <c r="E679" s="44"/>
      <c r="F679" s="54" t="s">
        <v>139</v>
      </c>
      <c r="G679" s="55">
        <v>1.5</v>
      </c>
      <c r="H679" s="44"/>
      <c r="I679" s="56">
        <v>290.55</v>
      </c>
      <c r="J679" s="57">
        <v>260</v>
      </c>
      <c r="K679" s="58"/>
      <c r="L679" s="58"/>
      <c r="M679" s="57">
        <f>ROUND(ROUND(J679, 2)*I679, 2)</f>
        <v>75543</v>
      </c>
      <c r="N679" s="58"/>
      <c r="O679" s="58"/>
      <c r="P679" s="57">
        <v>260</v>
      </c>
      <c r="Q679" s="58"/>
      <c r="R679" s="58"/>
      <c r="S679" s="57">
        <f>ROUND(ROUND(P679, 2)*I679, 2)</f>
        <v>75543</v>
      </c>
      <c r="T679" s="58"/>
      <c r="U679" s="59"/>
      <c r="V679" s="9">
        <f>ROUND(ROUND(P679, 2)/1.2, 2)</f>
        <v>216.67</v>
      </c>
      <c r="Y679" s="9">
        <f>ROUND(S679 / 1.2, 2)</f>
        <v>62952.5</v>
      </c>
      <c r="AD679" s="5" t="s">
        <v>2182</v>
      </c>
      <c r="AE679" s="5" t="s">
        <v>2183</v>
      </c>
      <c r="AF679" s="5" t="s">
        <v>2141</v>
      </c>
      <c r="AK679" s="32">
        <f>S679-M679</f>
        <v>0</v>
      </c>
      <c r="AL679" s="32"/>
      <c r="AM679" s="32"/>
      <c r="AN679" s="34">
        <f>IFERROR(AK679/M679,0)</f>
        <v>0</v>
      </c>
      <c r="AO679" s="32"/>
      <c r="AP679" s="32"/>
    </row>
    <row r="680" spans="1:42" ht="36" x14ac:dyDescent="0.3">
      <c r="A680" s="48" t="s">
        <v>2184</v>
      </c>
      <c r="B680" s="48"/>
      <c r="C680" s="60" t="s">
        <v>2138</v>
      </c>
      <c r="D680" s="50"/>
      <c r="E680" s="50"/>
      <c r="F680" s="61" t="s">
        <v>139</v>
      </c>
      <c r="G680" s="62">
        <v>1.5</v>
      </c>
      <c r="H680" s="50"/>
      <c r="I680" s="62">
        <v>292.64999999999998</v>
      </c>
      <c r="J680" s="63">
        <v>260</v>
      </c>
      <c r="K680" s="64"/>
      <c r="L680" s="64"/>
      <c r="M680" s="63">
        <f>ROUND(ROUND(J680, 2)*I680, 2)</f>
        <v>76089</v>
      </c>
      <c r="N680" s="64"/>
      <c r="O680" s="64"/>
      <c r="P680" s="63">
        <v>260</v>
      </c>
      <c r="Q680" s="64"/>
      <c r="R680" s="64"/>
      <c r="S680" s="63">
        <f>ROUND(ROUND(P680, 2)*I680, 2)</f>
        <v>76089</v>
      </c>
      <c r="T680" s="64"/>
      <c r="U680" s="65"/>
      <c r="V680" s="9">
        <f>ROUND(ROUND(P680, 2)/1.2, 2)</f>
        <v>216.67</v>
      </c>
      <c r="Y680" s="9">
        <f>ROUND(S680 / 1.2, 2)</f>
        <v>63407.5</v>
      </c>
      <c r="AD680" s="5" t="s">
        <v>2185</v>
      </c>
      <c r="AE680" s="5" t="s">
        <v>2183</v>
      </c>
      <c r="AF680" s="5" t="s">
        <v>2141</v>
      </c>
      <c r="AK680" s="32">
        <f>S679-M679</f>
        <v>0</v>
      </c>
      <c r="AL680" s="32"/>
      <c r="AM680" s="32"/>
      <c r="AN680" s="34">
        <f>IFERROR(AK680/M679,0)</f>
        <v>0</v>
      </c>
      <c r="AO680" s="32"/>
      <c r="AP680" s="32"/>
    </row>
    <row r="681" spans="1:42" ht="18" x14ac:dyDescent="0.3">
      <c r="A681" s="42" t="s">
        <v>2186</v>
      </c>
      <c r="B681" s="42" t="s">
        <v>2133</v>
      </c>
      <c r="C681" s="43" t="s">
        <v>2134</v>
      </c>
      <c r="D681" s="44"/>
      <c r="E681" s="44" t="s">
        <v>2187</v>
      </c>
      <c r="F681" s="44" t="s">
        <v>67</v>
      </c>
      <c r="G681" s="45">
        <v>1</v>
      </c>
      <c r="H681" s="44"/>
      <c r="I681" s="46">
        <v>0</v>
      </c>
      <c r="J681" s="47">
        <v>390</v>
      </c>
      <c r="K681" s="47">
        <v>1010</v>
      </c>
      <c r="L681" s="47">
        <f>J681+ROUND(K681, 2)</f>
        <v>1400</v>
      </c>
      <c r="M681" s="47">
        <v>0</v>
      </c>
      <c r="N681" s="47">
        <v>0</v>
      </c>
      <c r="O681" s="47">
        <f>M681+N681</f>
        <v>0</v>
      </c>
      <c r="P681" s="47">
        <v>390</v>
      </c>
      <c r="Q681" s="47">
        <v>1515</v>
      </c>
      <c r="R681" s="47">
        <f>P681+ROUND(Q681, 2)</f>
        <v>1905</v>
      </c>
      <c r="S681" s="47">
        <v>0</v>
      </c>
      <c r="T681" s="47">
        <v>0</v>
      </c>
      <c r="U681" s="47">
        <f>S681+T681</f>
        <v>0</v>
      </c>
      <c r="V681" s="9">
        <f>ROUND(P681 / 1.2, 2)</f>
        <v>325</v>
      </c>
      <c r="W681" s="9">
        <f>ROUND(Q681 / 1.2, 2)</f>
        <v>1262.5</v>
      </c>
      <c r="X681" s="9">
        <f>ROUND(R681 / 1.2, 2)</f>
        <v>1587.5</v>
      </c>
      <c r="Y681" s="9">
        <f>ROUND(S681 / 1.2, 2)</f>
        <v>0</v>
      </c>
      <c r="Z681" s="9">
        <f>ROUND(T681 / 1.2, 2)</f>
        <v>0</v>
      </c>
      <c r="AA681" s="9">
        <f>Y681+Z681</f>
        <v>0</v>
      </c>
      <c r="AD681" s="5">
        <v>378365892</v>
      </c>
      <c r="AE681" s="5">
        <v>27245794</v>
      </c>
      <c r="AG681" s="5" t="s">
        <v>2135</v>
      </c>
      <c r="AH681" s="5" t="s">
        <v>2136</v>
      </c>
      <c r="AI681" s="5" t="s">
        <v>593</v>
      </c>
      <c r="AK681" s="19">
        <f>S681-M681</f>
        <v>0</v>
      </c>
      <c r="AL681" s="19">
        <f>T681-N681</f>
        <v>0</v>
      </c>
      <c r="AM681" s="19">
        <f>U681-O681</f>
        <v>0</v>
      </c>
      <c r="AN681" s="22">
        <f>IFERROR(AK681/M681,0)</f>
        <v>0</v>
      </c>
      <c r="AO681" s="22">
        <f>IFERROR(AL681/N681,0)</f>
        <v>0</v>
      </c>
      <c r="AP681" s="22">
        <f>IFERROR(AM681/O681,0)</f>
        <v>0</v>
      </c>
    </row>
    <row r="682" spans="1:42" ht="18" x14ac:dyDescent="0.3">
      <c r="A682" s="48" t="s">
        <v>2188</v>
      </c>
      <c r="B682" s="48" t="s">
        <v>2133</v>
      </c>
      <c r="C682" s="49" t="s">
        <v>2134</v>
      </c>
      <c r="D682" s="50"/>
      <c r="E682" s="50" t="s">
        <v>2187</v>
      </c>
      <c r="F682" s="50" t="s">
        <v>67</v>
      </c>
      <c r="G682" s="51">
        <v>1</v>
      </c>
      <c r="H682" s="50"/>
      <c r="I682" s="51">
        <v>23.1</v>
      </c>
      <c r="J682" s="52">
        <v>390</v>
      </c>
      <c r="K682" s="52">
        <v>1010</v>
      </c>
      <c r="L682" s="52">
        <v>1010</v>
      </c>
      <c r="M682" s="52">
        <v>9009</v>
      </c>
      <c r="N682" s="52">
        <v>23331</v>
      </c>
      <c r="O682" s="52"/>
      <c r="P682" s="52">
        <v>390</v>
      </c>
      <c r="Q682" s="52">
        <v>1515</v>
      </c>
      <c r="R682" s="52">
        <v>1515</v>
      </c>
      <c r="S682" s="52">
        <v>9009</v>
      </c>
      <c r="T682" s="52">
        <v>34996.5</v>
      </c>
      <c r="U682" s="52"/>
      <c r="V682" s="9"/>
      <c r="W682" s="9">
        <f>ROUND(Q682 / 1.2, 2)</f>
        <v>1262.5</v>
      </c>
      <c r="X682" s="9">
        <f>ROUND(R682 / 1.2, 2)</f>
        <v>1262.5</v>
      </c>
      <c r="Y682" s="9"/>
      <c r="Z682" s="9">
        <f>ROUND(T682 / 1.2, 2)</f>
        <v>29163.75</v>
      </c>
      <c r="AA682" s="9"/>
      <c r="AD682" s="5">
        <v>315889988</v>
      </c>
      <c r="AE682" s="5">
        <v>27245794</v>
      </c>
      <c r="AG682" s="5" t="s">
        <v>2135</v>
      </c>
      <c r="AH682" s="5" t="s">
        <v>2136</v>
      </c>
      <c r="AI682" s="5"/>
      <c r="AK682" s="19">
        <f>S681-M681</f>
        <v>0</v>
      </c>
      <c r="AL682" s="19">
        <f>T681-N681</f>
        <v>0</v>
      </c>
      <c r="AM682" s="19">
        <f>U681-O681</f>
        <v>0</v>
      </c>
      <c r="AN682" s="22">
        <f>IFERROR(AK682/M681,0)</f>
        <v>0</v>
      </c>
      <c r="AO682" s="22">
        <f>IFERROR(AL682/N681,0)</f>
        <v>0</v>
      </c>
      <c r="AP682" s="22">
        <f>IFERROR(AM682/O681,0)</f>
        <v>0</v>
      </c>
    </row>
    <row r="683" spans="1:42" ht="36" x14ac:dyDescent="0.3">
      <c r="A683" s="42" t="s">
        <v>2189</v>
      </c>
      <c r="B683" s="42"/>
      <c r="C683" s="53" t="s">
        <v>2138</v>
      </c>
      <c r="D683" s="44"/>
      <c r="E683" s="44"/>
      <c r="F683" s="54" t="s">
        <v>139</v>
      </c>
      <c r="G683" s="55">
        <v>1.5</v>
      </c>
      <c r="H683" s="44"/>
      <c r="I683" s="56">
        <v>0</v>
      </c>
      <c r="J683" s="57">
        <v>260</v>
      </c>
      <c r="K683" s="58"/>
      <c r="L683" s="58"/>
      <c r="M683" s="57">
        <f>ROUND(ROUND(J683, 2)*I683, 2)</f>
        <v>0</v>
      </c>
      <c r="N683" s="58"/>
      <c r="O683" s="58"/>
      <c r="P683" s="57">
        <v>260</v>
      </c>
      <c r="Q683" s="58"/>
      <c r="R683" s="58"/>
      <c r="S683" s="57">
        <f>ROUND(ROUND(P683, 2)*I683, 2)</f>
        <v>0</v>
      </c>
      <c r="T683" s="58"/>
      <c r="U683" s="59"/>
      <c r="V683" s="9">
        <f>ROUND(ROUND(P683, 2)/1.2, 2)</f>
        <v>216.67</v>
      </c>
      <c r="Y683" s="9">
        <f>ROUND(S683 / 1.2, 2)</f>
        <v>0</v>
      </c>
      <c r="AD683" s="5" t="s">
        <v>2190</v>
      </c>
      <c r="AE683" s="5" t="s">
        <v>2191</v>
      </c>
      <c r="AF683" s="5" t="s">
        <v>2141</v>
      </c>
      <c r="AK683" s="32">
        <f>S683-M683</f>
        <v>0</v>
      </c>
      <c r="AL683" s="32"/>
      <c r="AM683" s="32"/>
      <c r="AN683" s="34">
        <f>IFERROR(AK683/M683,0)</f>
        <v>0</v>
      </c>
      <c r="AO683" s="32"/>
      <c r="AP683" s="32"/>
    </row>
    <row r="684" spans="1:42" ht="36" x14ac:dyDescent="0.3">
      <c r="A684" s="48" t="s">
        <v>2192</v>
      </c>
      <c r="B684" s="48"/>
      <c r="C684" s="60" t="s">
        <v>2138</v>
      </c>
      <c r="D684" s="50"/>
      <c r="E684" s="50"/>
      <c r="F684" s="61" t="s">
        <v>139</v>
      </c>
      <c r="G684" s="62">
        <v>1.5</v>
      </c>
      <c r="H684" s="50"/>
      <c r="I684" s="62">
        <v>34.65</v>
      </c>
      <c r="J684" s="63">
        <v>260</v>
      </c>
      <c r="K684" s="64"/>
      <c r="L684" s="64"/>
      <c r="M684" s="63">
        <f>ROUND(ROUND(J684, 2)*I684, 2)</f>
        <v>9009</v>
      </c>
      <c r="N684" s="64"/>
      <c r="O684" s="64"/>
      <c r="P684" s="63">
        <v>260</v>
      </c>
      <c r="Q684" s="64"/>
      <c r="R684" s="64"/>
      <c r="S684" s="63">
        <f>ROUND(ROUND(P684, 2)*I684, 2)</f>
        <v>9009</v>
      </c>
      <c r="T684" s="64"/>
      <c r="U684" s="65"/>
      <c r="V684" s="9">
        <f>ROUND(ROUND(P684, 2)/1.2, 2)</f>
        <v>216.67</v>
      </c>
      <c r="Y684" s="9">
        <f>ROUND(S684 / 1.2, 2)</f>
        <v>7507.5</v>
      </c>
      <c r="AD684" s="5" t="s">
        <v>2193</v>
      </c>
      <c r="AE684" s="5" t="s">
        <v>2191</v>
      </c>
      <c r="AF684" s="5" t="s">
        <v>2141</v>
      </c>
      <c r="AK684" s="32">
        <f>S683-M683</f>
        <v>0</v>
      </c>
      <c r="AL684" s="32"/>
      <c r="AM684" s="32"/>
      <c r="AN684" s="34">
        <f>IFERROR(AK684/M683,0)</f>
        <v>0</v>
      </c>
      <c r="AO684" s="32"/>
      <c r="AP684" s="32"/>
    </row>
    <row r="685" spans="1:42" ht="18" x14ac:dyDescent="0.3">
      <c r="A685" s="42" t="s">
        <v>2194</v>
      </c>
      <c r="B685" s="42" t="s">
        <v>2133</v>
      </c>
      <c r="C685" s="43" t="s">
        <v>2134</v>
      </c>
      <c r="D685" s="44"/>
      <c r="E685" s="44" t="s">
        <v>2195</v>
      </c>
      <c r="F685" s="44" t="s">
        <v>67</v>
      </c>
      <c r="G685" s="45">
        <v>1</v>
      </c>
      <c r="H685" s="44"/>
      <c r="I685" s="46">
        <v>35.5</v>
      </c>
      <c r="J685" s="47">
        <v>390</v>
      </c>
      <c r="K685" s="47">
        <v>1010</v>
      </c>
      <c r="L685" s="47">
        <f>J685+ROUND(K685, 2)</f>
        <v>1400</v>
      </c>
      <c r="M685" s="47">
        <v>13845</v>
      </c>
      <c r="N685" s="47">
        <v>35855</v>
      </c>
      <c r="O685" s="47">
        <f>M685+N685</f>
        <v>49700</v>
      </c>
      <c r="P685" s="47">
        <v>390</v>
      </c>
      <c r="Q685" s="47">
        <v>1515</v>
      </c>
      <c r="R685" s="47">
        <f>P685+ROUND(Q685, 2)</f>
        <v>1905</v>
      </c>
      <c r="S685" s="47">
        <v>13845</v>
      </c>
      <c r="T685" s="47">
        <v>53782.5</v>
      </c>
      <c r="U685" s="47">
        <f>S685+T685</f>
        <v>67627.5</v>
      </c>
      <c r="V685" s="9">
        <f>ROUND(P685 / 1.2, 2)</f>
        <v>325</v>
      </c>
      <c r="W685" s="9">
        <f>ROUND(Q685 / 1.2, 2)</f>
        <v>1262.5</v>
      </c>
      <c r="X685" s="9">
        <f>ROUND(R685 / 1.2, 2)</f>
        <v>1587.5</v>
      </c>
      <c r="Y685" s="9">
        <f>ROUND(S685 / 1.2, 2)</f>
        <v>11537.5</v>
      </c>
      <c r="Z685" s="9">
        <f>ROUND(T685 / 1.2, 2)</f>
        <v>44818.75</v>
      </c>
      <c r="AA685" s="9">
        <f>Y685+Z685</f>
        <v>56356.25</v>
      </c>
      <c r="AD685" s="5">
        <v>378365893</v>
      </c>
      <c r="AE685" s="5">
        <v>27245758</v>
      </c>
      <c r="AG685" s="5" t="s">
        <v>2135</v>
      </c>
      <c r="AH685" s="5" t="s">
        <v>2136</v>
      </c>
      <c r="AI685" s="5" t="s">
        <v>593</v>
      </c>
      <c r="AK685" s="19">
        <f>S685-M685</f>
        <v>0</v>
      </c>
      <c r="AL685" s="19">
        <f>T685-N685</f>
        <v>17927.5</v>
      </c>
      <c r="AM685" s="19">
        <f>U685-O685</f>
        <v>17927.5</v>
      </c>
      <c r="AN685" s="22">
        <f>IFERROR(AK685/M685,0)</f>
        <v>0</v>
      </c>
      <c r="AO685" s="22">
        <f>IFERROR(AL685/N685,0)</f>
        <v>0.5</v>
      </c>
      <c r="AP685" s="22">
        <f>IFERROR(AM685/O685,0)</f>
        <v>0.36071428571428571</v>
      </c>
    </row>
    <row r="686" spans="1:42" ht="18" x14ac:dyDescent="0.3">
      <c r="A686" s="48" t="s">
        <v>2196</v>
      </c>
      <c r="B686" s="48" t="s">
        <v>2133</v>
      </c>
      <c r="C686" s="49" t="s">
        <v>2134</v>
      </c>
      <c r="D686" s="50"/>
      <c r="E686" s="50" t="s">
        <v>2195</v>
      </c>
      <c r="F686" s="50" t="s">
        <v>67</v>
      </c>
      <c r="G686" s="51">
        <v>1</v>
      </c>
      <c r="H686" s="50"/>
      <c r="I686" s="51">
        <v>75</v>
      </c>
      <c r="J686" s="52">
        <v>390</v>
      </c>
      <c r="K686" s="52">
        <v>1010</v>
      </c>
      <c r="L686" s="52">
        <v>1010</v>
      </c>
      <c r="M686" s="52">
        <v>29250</v>
      </c>
      <c r="N686" s="52">
        <v>75750</v>
      </c>
      <c r="O686" s="52"/>
      <c r="P686" s="52">
        <v>390</v>
      </c>
      <c r="Q686" s="52">
        <v>1515</v>
      </c>
      <c r="R686" s="52">
        <v>1515</v>
      </c>
      <c r="S686" s="52">
        <v>29250</v>
      </c>
      <c r="T686" s="52">
        <v>113625</v>
      </c>
      <c r="U686" s="52"/>
      <c r="V686" s="9"/>
      <c r="W686" s="9">
        <f>ROUND(Q686 / 1.2, 2)</f>
        <v>1262.5</v>
      </c>
      <c r="X686" s="9">
        <f>ROUND(R686 / 1.2, 2)</f>
        <v>1262.5</v>
      </c>
      <c r="Y686" s="9"/>
      <c r="Z686" s="9">
        <f>ROUND(T686 / 1.2, 2)</f>
        <v>94687.5</v>
      </c>
      <c r="AA686" s="9"/>
      <c r="AD686" s="5">
        <v>315889989</v>
      </c>
      <c r="AE686" s="5">
        <v>27245758</v>
      </c>
      <c r="AG686" s="5" t="s">
        <v>2135</v>
      </c>
      <c r="AH686" s="5" t="s">
        <v>2136</v>
      </c>
      <c r="AI686" s="5"/>
      <c r="AK686" s="19">
        <f>S685-M685</f>
        <v>0</v>
      </c>
      <c r="AL686" s="19">
        <f>T685-N685</f>
        <v>17927.5</v>
      </c>
      <c r="AM686" s="19">
        <f>U685-O685</f>
        <v>17927.5</v>
      </c>
      <c r="AN686" s="22">
        <f>IFERROR(AK686/M685,0)</f>
        <v>0</v>
      </c>
      <c r="AO686" s="22">
        <f>IFERROR(AL686/N685,0)</f>
        <v>0.5</v>
      </c>
      <c r="AP686" s="22">
        <f>IFERROR(AM686/O685,0)</f>
        <v>0.36071428571428571</v>
      </c>
    </row>
    <row r="687" spans="1:42" ht="36" x14ac:dyDescent="0.3">
      <c r="A687" s="42" t="s">
        <v>2197</v>
      </c>
      <c r="B687" s="42"/>
      <c r="C687" s="53" t="s">
        <v>2138</v>
      </c>
      <c r="D687" s="44"/>
      <c r="E687" s="44"/>
      <c r="F687" s="54" t="s">
        <v>139</v>
      </c>
      <c r="G687" s="55">
        <v>1.5</v>
      </c>
      <c r="H687" s="44"/>
      <c r="I687" s="56">
        <v>53.25</v>
      </c>
      <c r="J687" s="57">
        <v>260</v>
      </c>
      <c r="K687" s="58"/>
      <c r="L687" s="58"/>
      <c r="M687" s="57">
        <f>ROUND(ROUND(J687, 2)*I687, 2)</f>
        <v>13845</v>
      </c>
      <c r="N687" s="58"/>
      <c r="O687" s="58"/>
      <c r="P687" s="57">
        <v>260</v>
      </c>
      <c r="Q687" s="58"/>
      <c r="R687" s="58"/>
      <c r="S687" s="57">
        <f>ROUND(ROUND(P687, 2)*I687, 2)</f>
        <v>13845</v>
      </c>
      <c r="T687" s="58"/>
      <c r="U687" s="59"/>
      <c r="V687" s="9">
        <f>ROUND(ROUND(P687, 2)/1.2, 2)</f>
        <v>216.67</v>
      </c>
      <c r="Y687" s="9">
        <f>ROUND(S687 / 1.2, 2)</f>
        <v>11537.5</v>
      </c>
      <c r="AD687" s="5" t="s">
        <v>2198</v>
      </c>
      <c r="AE687" s="5" t="s">
        <v>2199</v>
      </c>
      <c r="AF687" s="5" t="s">
        <v>2141</v>
      </c>
      <c r="AK687" s="32">
        <f>S687-M687</f>
        <v>0</v>
      </c>
      <c r="AL687" s="32"/>
      <c r="AM687" s="32"/>
      <c r="AN687" s="34">
        <f>IFERROR(AK687/M687,0)</f>
        <v>0</v>
      </c>
      <c r="AO687" s="32"/>
      <c r="AP687" s="32"/>
    </row>
    <row r="688" spans="1:42" ht="36" x14ac:dyDescent="0.3">
      <c r="A688" s="48" t="s">
        <v>2200</v>
      </c>
      <c r="B688" s="48"/>
      <c r="C688" s="60" t="s">
        <v>2138</v>
      </c>
      <c r="D688" s="50"/>
      <c r="E688" s="50"/>
      <c r="F688" s="61" t="s">
        <v>139</v>
      </c>
      <c r="G688" s="62">
        <v>1.5</v>
      </c>
      <c r="H688" s="50"/>
      <c r="I688" s="62">
        <v>112.5</v>
      </c>
      <c r="J688" s="63">
        <v>260</v>
      </c>
      <c r="K688" s="64"/>
      <c r="L688" s="64"/>
      <c r="M688" s="63">
        <f>ROUND(ROUND(J688, 2)*I688, 2)</f>
        <v>29250</v>
      </c>
      <c r="N688" s="64"/>
      <c r="O688" s="64"/>
      <c r="P688" s="63">
        <v>260</v>
      </c>
      <c r="Q688" s="64"/>
      <c r="R688" s="64"/>
      <c r="S688" s="63">
        <f>ROUND(ROUND(P688, 2)*I688, 2)</f>
        <v>29250</v>
      </c>
      <c r="T688" s="64"/>
      <c r="U688" s="65"/>
      <c r="V688" s="9">
        <f>ROUND(ROUND(P688, 2)/1.2, 2)</f>
        <v>216.67</v>
      </c>
      <c r="Y688" s="9">
        <f>ROUND(S688 / 1.2, 2)</f>
        <v>24375</v>
      </c>
      <c r="AD688" s="5" t="s">
        <v>2201</v>
      </c>
      <c r="AE688" s="5" t="s">
        <v>2199</v>
      </c>
      <c r="AF688" s="5" t="s">
        <v>2141</v>
      </c>
      <c r="AK688" s="32">
        <f>S687-M687</f>
        <v>0</v>
      </c>
      <c r="AL688" s="32"/>
      <c r="AM688" s="32"/>
      <c r="AN688" s="34">
        <f>IFERROR(AK688/M687,0)</f>
        <v>0</v>
      </c>
      <c r="AO688" s="32"/>
      <c r="AP688" s="32"/>
    </row>
    <row r="689" spans="1:42" ht="18" x14ac:dyDescent="0.3">
      <c r="A689" s="42" t="s">
        <v>2202</v>
      </c>
      <c r="B689" s="42" t="s">
        <v>2133</v>
      </c>
      <c r="C689" s="43" t="s">
        <v>2134</v>
      </c>
      <c r="D689" s="44"/>
      <c r="E689" s="44" t="s">
        <v>2203</v>
      </c>
      <c r="F689" s="44" t="s">
        <v>67</v>
      </c>
      <c r="G689" s="45">
        <v>1</v>
      </c>
      <c r="H689" s="44"/>
      <c r="I689" s="46">
        <v>0</v>
      </c>
      <c r="J689" s="47">
        <v>390</v>
      </c>
      <c r="K689" s="47">
        <v>1010</v>
      </c>
      <c r="L689" s="47">
        <f>J689+ROUND(K689, 2)</f>
        <v>1400</v>
      </c>
      <c r="M689" s="47">
        <v>0</v>
      </c>
      <c r="N689" s="47">
        <v>0</v>
      </c>
      <c r="O689" s="47">
        <f>M689+N689</f>
        <v>0</v>
      </c>
      <c r="P689" s="47">
        <v>390</v>
      </c>
      <c r="Q689" s="47">
        <v>1515</v>
      </c>
      <c r="R689" s="47">
        <f>P689+ROUND(Q689, 2)</f>
        <v>1905</v>
      </c>
      <c r="S689" s="47">
        <v>0</v>
      </c>
      <c r="T689" s="47">
        <v>0</v>
      </c>
      <c r="U689" s="47">
        <f>S689+T689</f>
        <v>0</v>
      </c>
      <c r="V689" s="9">
        <f>ROUND(P689 / 1.2, 2)</f>
        <v>325</v>
      </c>
      <c r="W689" s="9">
        <f>ROUND(Q689 / 1.2, 2)</f>
        <v>1262.5</v>
      </c>
      <c r="X689" s="9">
        <f>ROUND(R689 / 1.2, 2)</f>
        <v>1587.5</v>
      </c>
      <c r="Y689" s="9">
        <f>ROUND(S689 / 1.2, 2)</f>
        <v>0</v>
      </c>
      <c r="Z689" s="9">
        <f>ROUND(T689 / 1.2, 2)</f>
        <v>0</v>
      </c>
      <c r="AA689" s="9">
        <f>Y689+Z689</f>
        <v>0</v>
      </c>
      <c r="AD689" s="5">
        <v>378365894</v>
      </c>
      <c r="AE689" s="5">
        <v>27245795</v>
      </c>
      <c r="AG689" s="5" t="s">
        <v>2135</v>
      </c>
      <c r="AH689" s="5" t="s">
        <v>2136</v>
      </c>
      <c r="AI689" s="5" t="s">
        <v>593</v>
      </c>
      <c r="AK689" s="19">
        <f>S689-M689</f>
        <v>0</v>
      </c>
      <c r="AL689" s="19">
        <f>T689-N689</f>
        <v>0</v>
      </c>
      <c r="AM689" s="19">
        <f>U689-O689</f>
        <v>0</v>
      </c>
      <c r="AN689" s="22">
        <f>IFERROR(AK689/M689,0)</f>
        <v>0</v>
      </c>
      <c r="AO689" s="22">
        <f>IFERROR(AL689/N689,0)</f>
        <v>0</v>
      </c>
      <c r="AP689" s="22">
        <f>IFERROR(AM689/O689,0)</f>
        <v>0</v>
      </c>
    </row>
    <row r="690" spans="1:42" ht="18" x14ac:dyDescent="0.3">
      <c r="A690" s="48" t="s">
        <v>2204</v>
      </c>
      <c r="B690" s="48" t="s">
        <v>2133</v>
      </c>
      <c r="C690" s="49" t="s">
        <v>2134</v>
      </c>
      <c r="D690" s="50"/>
      <c r="E690" s="50" t="s">
        <v>2203</v>
      </c>
      <c r="F690" s="50" t="s">
        <v>67</v>
      </c>
      <c r="G690" s="51">
        <v>1</v>
      </c>
      <c r="H690" s="50"/>
      <c r="I690" s="51">
        <v>41.8</v>
      </c>
      <c r="J690" s="52">
        <v>390</v>
      </c>
      <c r="K690" s="52">
        <v>1010</v>
      </c>
      <c r="L690" s="52">
        <v>1010</v>
      </c>
      <c r="M690" s="52">
        <v>16302</v>
      </c>
      <c r="N690" s="52">
        <v>42218</v>
      </c>
      <c r="O690" s="52"/>
      <c r="P690" s="52">
        <v>390</v>
      </c>
      <c r="Q690" s="52">
        <v>1515</v>
      </c>
      <c r="R690" s="52">
        <v>1515</v>
      </c>
      <c r="S690" s="52">
        <v>16302</v>
      </c>
      <c r="T690" s="52">
        <v>63327</v>
      </c>
      <c r="U690" s="52"/>
      <c r="V690" s="9"/>
      <c r="W690" s="9">
        <f>ROUND(Q690 / 1.2, 2)</f>
        <v>1262.5</v>
      </c>
      <c r="X690" s="9">
        <f>ROUND(R690 / 1.2, 2)</f>
        <v>1262.5</v>
      </c>
      <c r="Y690" s="9"/>
      <c r="Z690" s="9">
        <f>ROUND(T690 / 1.2, 2)</f>
        <v>52772.5</v>
      </c>
      <c r="AA690" s="9"/>
      <c r="AD690" s="5">
        <v>315889990</v>
      </c>
      <c r="AE690" s="5">
        <v>27245795</v>
      </c>
      <c r="AG690" s="5" t="s">
        <v>2135</v>
      </c>
      <c r="AH690" s="5" t="s">
        <v>2136</v>
      </c>
      <c r="AI690" s="5"/>
      <c r="AK690" s="19">
        <f>S689-M689</f>
        <v>0</v>
      </c>
      <c r="AL690" s="19">
        <f>T689-N689</f>
        <v>0</v>
      </c>
      <c r="AM690" s="19">
        <f>U689-O689</f>
        <v>0</v>
      </c>
      <c r="AN690" s="22">
        <f>IFERROR(AK690/M689,0)</f>
        <v>0</v>
      </c>
      <c r="AO690" s="22">
        <f>IFERROR(AL690/N689,0)</f>
        <v>0</v>
      </c>
      <c r="AP690" s="22">
        <f>IFERROR(AM690/O689,0)</f>
        <v>0</v>
      </c>
    </row>
    <row r="691" spans="1:42" ht="36" x14ac:dyDescent="0.3">
      <c r="A691" s="42" t="s">
        <v>2205</v>
      </c>
      <c r="B691" s="42"/>
      <c r="C691" s="53" t="s">
        <v>2138</v>
      </c>
      <c r="D691" s="44"/>
      <c r="E691" s="44"/>
      <c r="F691" s="54" t="s">
        <v>139</v>
      </c>
      <c r="G691" s="55">
        <v>1.5</v>
      </c>
      <c r="H691" s="44"/>
      <c r="I691" s="56">
        <v>0</v>
      </c>
      <c r="J691" s="57">
        <v>260</v>
      </c>
      <c r="K691" s="58"/>
      <c r="L691" s="58"/>
      <c r="M691" s="57">
        <f>ROUND(ROUND(J691, 2)*I691, 2)</f>
        <v>0</v>
      </c>
      <c r="N691" s="58"/>
      <c r="O691" s="58"/>
      <c r="P691" s="57">
        <v>260</v>
      </c>
      <c r="Q691" s="58"/>
      <c r="R691" s="58"/>
      <c r="S691" s="57">
        <f>ROUND(ROUND(P691, 2)*I691, 2)</f>
        <v>0</v>
      </c>
      <c r="T691" s="58"/>
      <c r="U691" s="59"/>
      <c r="V691" s="9">
        <f>ROUND(ROUND(P691, 2)/1.2, 2)</f>
        <v>216.67</v>
      </c>
      <c r="Y691" s="9">
        <f>ROUND(S691 / 1.2, 2)</f>
        <v>0</v>
      </c>
      <c r="AD691" s="5" t="s">
        <v>2206</v>
      </c>
      <c r="AE691" s="5" t="s">
        <v>2207</v>
      </c>
      <c r="AF691" s="5" t="s">
        <v>2141</v>
      </c>
      <c r="AK691" s="32">
        <f>S691-M691</f>
        <v>0</v>
      </c>
      <c r="AL691" s="32"/>
      <c r="AM691" s="32"/>
      <c r="AN691" s="34">
        <f>IFERROR(AK691/M691,0)</f>
        <v>0</v>
      </c>
      <c r="AO691" s="32"/>
      <c r="AP691" s="32"/>
    </row>
    <row r="692" spans="1:42" ht="36" x14ac:dyDescent="0.3">
      <c r="A692" s="48" t="s">
        <v>2208</v>
      </c>
      <c r="B692" s="48"/>
      <c r="C692" s="60" t="s">
        <v>2138</v>
      </c>
      <c r="D692" s="50"/>
      <c r="E692" s="50"/>
      <c r="F692" s="61" t="s">
        <v>139</v>
      </c>
      <c r="G692" s="62">
        <v>1.5</v>
      </c>
      <c r="H692" s="50"/>
      <c r="I692" s="62">
        <v>62.7</v>
      </c>
      <c r="J692" s="63">
        <v>260</v>
      </c>
      <c r="K692" s="64"/>
      <c r="L692" s="64"/>
      <c r="M692" s="63">
        <f>ROUND(ROUND(J692, 2)*I692, 2)</f>
        <v>16302</v>
      </c>
      <c r="N692" s="64"/>
      <c r="O692" s="64"/>
      <c r="P692" s="63">
        <v>260</v>
      </c>
      <c r="Q692" s="64"/>
      <c r="R692" s="64"/>
      <c r="S692" s="63">
        <f>ROUND(ROUND(P692, 2)*I692, 2)</f>
        <v>16302</v>
      </c>
      <c r="T692" s="64"/>
      <c r="U692" s="65"/>
      <c r="V692" s="9">
        <f>ROUND(ROUND(P692, 2)/1.2, 2)</f>
        <v>216.67</v>
      </c>
      <c r="Y692" s="9">
        <f>ROUND(S692 / 1.2, 2)</f>
        <v>13585</v>
      </c>
      <c r="AD692" s="5" t="s">
        <v>2209</v>
      </c>
      <c r="AE692" s="5" t="s">
        <v>2207</v>
      </c>
      <c r="AF692" s="5" t="s">
        <v>2141</v>
      </c>
      <c r="AK692" s="32">
        <f>S691-M691</f>
        <v>0</v>
      </c>
      <c r="AL692" s="32"/>
      <c r="AM692" s="32"/>
      <c r="AN692" s="34">
        <f>IFERROR(AK692/M691,0)</f>
        <v>0</v>
      </c>
      <c r="AO692" s="32"/>
      <c r="AP692" s="32"/>
    </row>
    <row r="693" spans="1:42" ht="18" x14ac:dyDescent="0.3">
      <c r="A693" s="42" t="s">
        <v>2210</v>
      </c>
      <c r="B693" s="42" t="s">
        <v>2133</v>
      </c>
      <c r="C693" s="43" t="s">
        <v>2134</v>
      </c>
      <c r="D693" s="44"/>
      <c r="E693" s="44" t="s">
        <v>2211</v>
      </c>
      <c r="F693" s="44" t="s">
        <v>67</v>
      </c>
      <c r="G693" s="45">
        <v>1</v>
      </c>
      <c r="H693" s="44"/>
      <c r="I693" s="46">
        <v>9.6</v>
      </c>
      <c r="J693" s="47">
        <v>390</v>
      </c>
      <c r="K693" s="47">
        <v>1010</v>
      </c>
      <c r="L693" s="47">
        <f>J693+ROUND(K693, 2)</f>
        <v>1400</v>
      </c>
      <c r="M693" s="47">
        <v>3744</v>
      </c>
      <c r="N693" s="47">
        <v>9696</v>
      </c>
      <c r="O693" s="47">
        <f>M693+N693</f>
        <v>13440</v>
      </c>
      <c r="P693" s="47">
        <v>390</v>
      </c>
      <c r="Q693" s="47">
        <v>1515</v>
      </c>
      <c r="R693" s="47">
        <f>P693+ROUND(Q693, 2)</f>
        <v>1905</v>
      </c>
      <c r="S693" s="47">
        <v>3744</v>
      </c>
      <c r="T693" s="47">
        <v>14544</v>
      </c>
      <c r="U693" s="47">
        <f>S693+T693</f>
        <v>18288</v>
      </c>
      <c r="V693" s="9">
        <f>ROUND(P693 / 1.2, 2)</f>
        <v>325</v>
      </c>
      <c r="W693" s="9">
        <f>ROUND(Q693 / 1.2, 2)</f>
        <v>1262.5</v>
      </c>
      <c r="X693" s="9">
        <f>ROUND(R693 / 1.2, 2)</f>
        <v>1587.5</v>
      </c>
      <c r="Y693" s="9">
        <f>ROUND(S693 / 1.2, 2)</f>
        <v>3120</v>
      </c>
      <c r="Z693" s="9">
        <f>ROUND(T693 / 1.2, 2)</f>
        <v>12120</v>
      </c>
      <c r="AA693" s="9">
        <f>Y693+Z693</f>
        <v>15240</v>
      </c>
      <c r="AD693" s="5">
        <v>378365895</v>
      </c>
      <c r="AE693" s="5">
        <v>27245726</v>
      </c>
      <c r="AG693" s="5" t="s">
        <v>2135</v>
      </c>
      <c r="AH693" s="5" t="s">
        <v>2136</v>
      </c>
      <c r="AI693" s="5" t="s">
        <v>593</v>
      </c>
      <c r="AK693" s="19">
        <f>S693-M693</f>
        <v>0</v>
      </c>
      <c r="AL693" s="19">
        <f>T693-N693</f>
        <v>4848</v>
      </c>
      <c r="AM693" s="19">
        <f>U693-O693</f>
        <v>4848</v>
      </c>
      <c r="AN693" s="22">
        <f>IFERROR(AK693/M693,0)</f>
        <v>0</v>
      </c>
      <c r="AO693" s="22">
        <f>IFERROR(AL693/N693,0)</f>
        <v>0.5</v>
      </c>
      <c r="AP693" s="22">
        <f>IFERROR(AM693/O693,0)</f>
        <v>0.36071428571428571</v>
      </c>
    </row>
    <row r="694" spans="1:42" ht="18" x14ac:dyDescent="0.3">
      <c r="A694" s="48" t="s">
        <v>2212</v>
      </c>
      <c r="B694" s="48" t="s">
        <v>2133</v>
      </c>
      <c r="C694" s="49" t="s">
        <v>2134</v>
      </c>
      <c r="D694" s="50"/>
      <c r="E694" s="50" t="s">
        <v>2211</v>
      </c>
      <c r="F694" s="50" t="s">
        <v>67</v>
      </c>
      <c r="G694" s="51">
        <v>1</v>
      </c>
      <c r="H694" s="50"/>
      <c r="I694" s="51">
        <v>25.2</v>
      </c>
      <c r="J694" s="52">
        <v>390</v>
      </c>
      <c r="K694" s="52">
        <v>1010</v>
      </c>
      <c r="L694" s="52">
        <v>1010</v>
      </c>
      <c r="M694" s="52">
        <v>9828</v>
      </c>
      <c r="N694" s="52">
        <v>25452</v>
      </c>
      <c r="O694" s="52"/>
      <c r="P694" s="52">
        <v>390</v>
      </c>
      <c r="Q694" s="52">
        <v>1515</v>
      </c>
      <c r="R694" s="52">
        <v>1515</v>
      </c>
      <c r="S694" s="52">
        <v>9828</v>
      </c>
      <c r="T694" s="52">
        <v>38178</v>
      </c>
      <c r="U694" s="52"/>
      <c r="V694" s="9"/>
      <c r="W694" s="9">
        <f>ROUND(Q694 / 1.2, 2)</f>
        <v>1262.5</v>
      </c>
      <c r="X694" s="9">
        <f>ROUND(R694 / 1.2, 2)</f>
        <v>1262.5</v>
      </c>
      <c r="Y694" s="9"/>
      <c r="Z694" s="9">
        <f>ROUND(T694 / 1.2, 2)</f>
        <v>31815</v>
      </c>
      <c r="AA694" s="9"/>
      <c r="AD694" s="5">
        <v>315889991</v>
      </c>
      <c r="AE694" s="5">
        <v>27245726</v>
      </c>
      <c r="AG694" s="5" t="s">
        <v>2135</v>
      </c>
      <c r="AH694" s="5" t="s">
        <v>2136</v>
      </c>
      <c r="AI694" s="5"/>
      <c r="AK694" s="19">
        <f>S693-M693</f>
        <v>0</v>
      </c>
      <c r="AL694" s="19">
        <f>T693-N693</f>
        <v>4848</v>
      </c>
      <c r="AM694" s="19">
        <f>U693-O693</f>
        <v>4848</v>
      </c>
      <c r="AN694" s="22">
        <f>IFERROR(AK694/M693,0)</f>
        <v>0</v>
      </c>
      <c r="AO694" s="22">
        <f>IFERROR(AL694/N693,0)</f>
        <v>0.5</v>
      </c>
      <c r="AP694" s="22">
        <f>IFERROR(AM694/O693,0)</f>
        <v>0.36071428571428571</v>
      </c>
    </row>
    <row r="695" spans="1:42" ht="36" x14ac:dyDescent="0.3">
      <c r="A695" s="42" t="s">
        <v>2213</v>
      </c>
      <c r="B695" s="42"/>
      <c r="C695" s="53" t="s">
        <v>2138</v>
      </c>
      <c r="D695" s="44"/>
      <c r="E695" s="44"/>
      <c r="F695" s="54" t="s">
        <v>139</v>
      </c>
      <c r="G695" s="55">
        <v>1.5</v>
      </c>
      <c r="H695" s="44"/>
      <c r="I695" s="56">
        <v>14.4</v>
      </c>
      <c r="J695" s="57">
        <v>260</v>
      </c>
      <c r="K695" s="58"/>
      <c r="L695" s="58"/>
      <c r="M695" s="57">
        <f>ROUND(ROUND(J695, 2)*I695, 2)</f>
        <v>3744</v>
      </c>
      <c r="N695" s="58"/>
      <c r="O695" s="58"/>
      <c r="P695" s="57">
        <v>260</v>
      </c>
      <c r="Q695" s="58"/>
      <c r="R695" s="58"/>
      <c r="S695" s="57">
        <f>ROUND(ROUND(P695, 2)*I695, 2)</f>
        <v>3744</v>
      </c>
      <c r="T695" s="58"/>
      <c r="U695" s="59"/>
      <c r="V695" s="9">
        <f>ROUND(ROUND(P695, 2)/1.2, 2)</f>
        <v>216.67</v>
      </c>
      <c r="Y695" s="9">
        <f>ROUND(S695 / 1.2, 2)</f>
        <v>3120</v>
      </c>
      <c r="AD695" s="5" t="s">
        <v>2214</v>
      </c>
      <c r="AE695" s="5" t="s">
        <v>2215</v>
      </c>
      <c r="AF695" s="5" t="s">
        <v>2141</v>
      </c>
      <c r="AK695" s="32">
        <f>S695-M695</f>
        <v>0</v>
      </c>
      <c r="AL695" s="32"/>
      <c r="AM695" s="32"/>
      <c r="AN695" s="34">
        <f>IFERROR(AK695/M695,0)</f>
        <v>0</v>
      </c>
      <c r="AO695" s="32"/>
      <c r="AP695" s="32"/>
    </row>
    <row r="696" spans="1:42" ht="36" x14ac:dyDescent="0.3">
      <c r="A696" s="48" t="s">
        <v>2216</v>
      </c>
      <c r="B696" s="48"/>
      <c r="C696" s="60" t="s">
        <v>2138</v>
      </c>
      <c r="D696" s="50"/>
      <c r="E696" s="50"/>
      <c r="F696" s="61" t="s">
        <v>139</v>
      </c>
      <c r="G696" s="62">
        <v>1.5</v>
      </c>
      <c r="H696" s="50"/>
      <c r="I696" s="62">
        <v>37.799999999999997</v>
      </c>
      <c r="J696" s="63">
        <v>260</v>
      </c>
      <c r="K696" s="64"/>
      <c r="L696" s="64"/>
      <c r="M696" s="63">
        <f>ROUND(ROUND(J696, 2)*I696, 2)</f>
        <v>9828</v>
      </c>
      <c r="N696" s="64"/>
      <c r="O696" s="64"/>
      <c r="P696" s="63">
        <v>260</v>
      </c>
      <c r="Q696" s="64"/>
      <c r="R696" s="64"/>
      <c r="S696" s="63">
        <f>ROUND(ROUND(P696, 2)*I696, 2)</f>
        <v>9828</v>
      </c>
      <c r="T696" s="64"/>
      <c r="U696" s="65"/>
      <c r="V696" s="9">
        <f>ROUND(ROUND(P696, 2)/1.2, 2)</f>
        <v>216.67</v>
      </c>
      <c r="Y696" s="9">
        <f>ROUND(S696 / 1.2, 2)</f>
        <v>8190</v>
      </c>
      <c r="AD696" s="5" t="s">
        <v>2217</v>
      </c>
      <c r="AE696" s="5" t="s">
        <v>2215</v>
      </c>
      <c r="AF696" s="5" t="s">
        <v>2141</v>
      </c>
      <c r="AK696" s="32">
        <f>S695-M695</f>
        <v>0</v>
      </c>
      <c r="AL696" s="32"/>
      <c r="AM696" s="32"/>
      <c r="AN696" s="34">
        <f>IFERROR(AK696/M695,0)</f>
        <v>0</v>
      </c>
      <c r="AO696" s="32"/>
      <c r="AP696" s="32"/>
    </row>
    <row r="697" spans="1:42" ht="90" x14ac:dyDescent="0.3">
      <c r="A697" s="42" t="s">
        <v>2218</v>
      </c>
      <c r="B697" s="42" t="s">
        <v>2133</v>
      </c>
      <c r="C697" s="43" t="s">
        <v>2134</v>
      </c>
      <c r="D697" s="44"/>
      <c r="E697" s="44" t="s">
        <v>2219</v>
      </c>
      <c r="F697" s="44" t="s">
        <v>67</v>
      </c>
      <c r="G697" s="45">
        <v>1</v>
      </c>
      <c r="H697" s="44"/>
      <c r="I697" s="46">
        <v>34.1</v>
      </c>
      <c r="J697" s="47">
        <v>390</v>
      </c>
      <c r="K697" s="47">
        <v>1010</v>
      </c>
      <c r="L697" s="47">
        <f>J697+ROUND(K697, 2)</f>
        <v>1400</v>
      </c>
      <c r="M697" s="47">
        <v>13299</v>
      </c>
      <c r="N697" s="47">
        <v>34441</v>
      </c>
      <c r="O697" s="47">
        <f>M697+N697</f>
        <v>47740</v>
      </c>
      <c r="P697" s="47">
        <v>390</v>
      </c>
      <c r="Q697" s="47">
        <v>1515</v>
      </c>
      <c r="R697" s="47">
        <f>P697+ROUND(Q697, 2)</f>
        <v>1905</v>
      </c>
      <c r="S697" s="47">
        <v>13299</v>
      </c>
      <c r="T697" s="47">
        <v>51661.5</v>
      </c>
      <c r="U697" s="47">
        <f>S697+T697</f>
        <v>64960.5</v>
      </c>
      <c r="V697" s="9">
        <f>ROUND(P697 / 1.2, 2)</f>
        <v>325</v>
      </c>
      <c r="W697" s="9">
        <f>ROUND(Q697 / 1.2, 2)</f>
        <v>1262.5</v>
      </c>
      <c r="X697" s="9">
        <f>ROUND(R697 / 1.2, 2)</f>
        <v>1587.5</v>
      </c>
      <c r="Y697" s="9">
        <f>ROUND(S697 / 1.2, 2)</f>
        <v>11082.5</v>
      </c>
      <c r="Z697" s="9">
        <f>ROUND(T697 / 1.2, 2)</f>
        <v>43051.25</v>
      </c>
      <c r="AA697" s="9">
        <f>Y697+Z697</f>
        <v>54133.75</v>
      </c>
      <c r="AD697" s="5">
        <v>378365896</v>
      </c>
      <c r="AE697" s="5">
        <v>27245752</v>
      </c>
      <c r="AG697" s="5" t="s">
        <v>2135</v>
      </c>
      <c r="AH697" s="5" t="s">
        <v>2136</v>
      </c>
      <c r="AI697" s="5" t="s">
        <v>593</v>
      </c>
      <c r="AK697" s="19">
        <f>S697-M697</f>
        <v>0</v>
      </c>
      <c r="AL697" s="19">
        <f>T697-N697</f>
        <v>17220.5</v>
      </c>
      <c r="AM697" s="19">
        <f>U697-O697</f>
        <v>17220.5</v>
      </c>
      <c r="AN697" s="22">
        <f>IFERROR(AK697/M697,0)</f>
        <v>0</v>
      </c>
      <c r="AO697" s="22">
        <f>IFERROR(AL697/N697,0)</f>
        <v>0.5</v>
      </c>
      <c r="AP697" s="22">
        <f>IFERROR(AM697/O697,0)</f>
        <v>0.36071428571428571</v>
      </c>
    </row>
    <row r="698" spans="1:42" ht="90" x14ac:dyDescent="0.3">
      <c r="A698" s="48" t="s">
        <v>2220</v>
      </c>
      <c r="B698" s="48" t="s">
        <v>2133</v>
      </c>
      <c r="C698" s="49" t="s">
        <v>2134</v>
      </c>
      <c r="D698" s="50"/>
      <c r="E698" s="50" t="s">
        <v>2219</v>
      </c>
      <c r="F698" s="50" t="s">
        <v>67</v>
      </c>
      <c r="G698" s="51">
        <v>1</v>
      </c>
      <c r="H698" s="50"/>
      <c r="I698" s="51">
        <v>9.3000000000000007</v>
      </c>
      <c r="J698" s="52">
        <v>390</v>
      </c>
      <c r="K698" s="52">
        <v>1010</v>
      </c>
      <c r="L698" s="52">
        <v>1010</v>
      </c>
      <c r="M698" s="52">
        <v>3627</v>
      </c>
      <c r="N698" s="52">
        <v>9393</v>
      </c>
      <c r="O698" s="52"/>
      <c r="P698" s="52">
        <v>390</v>
      </c>
      <c r="Q698" s="52">
        <v>1515</v>
      </c>
      <c r="R698" s="52">
        <v>1515</v>
      </c>
      <c r="S698" s="52">
        <v>3627</v>
      </c>
      <c r="T698" s="52">
        <v>14089.5</v>
      </c>
      <c r="U698" s="52"/>
      <c r="V698" s="9"/>
      <c r="W698" s="9">
        <f>ROUND(Q698 / 1.2, 2)</f>
        <v>1262.5</v>
      </c>
      <c r="X698" s="9">
        <f>ROUND(R698 / 1.2, 2)</f>
        <v>1262.5</v>
      </c>
      <c r="Y698" s="9"/>
      <c r="Z698" s="9">
        <f>ROUND(T698 / 1.2, 2)</f>
        <v>11741.25</v>
      </c>
      <c r="AA698" s="9"/>
      <c r="AD698" s="5">
        <v>315889992</v>
      </c>
      <c r="AE698" s="5">
        <v>27245752</v>
      </c>
      <c r="AG698" s="5" t="s">
        <v>2135</v>
      </c>
      <c r="AH698" s="5" t="s">
        <v>2136</v>
      </c>
      <c r="AI698" s="5"/>
      <c r="AK698" s="19">
        <f>S697-M697</f>
        <v>0</v>
      </c>
      <c r="AL698" s="19">
        <f>T697-N697</f>
        <v>17220.5</v>
      </c>
      <c r="AM698" s="19">
        <f>U697-O697</f>
        <v>17220.5</v>
      </c>
      <c r="AN698" s="22">
        <f>IFERROR(AK698/M697,0)</f>
        <v>0</v>
      </c>
      <c r="AO698" s="22">
        <f>IFERROR(AL698/N697,0)</f>
        <v>0.5</v>
      </c>
      <c r="AP698" s="22">
        <f>IFERROR(AM698/O697,0)</f>
        <v>0.36071428571428571</v>
      </c>
    </row>
    <row r="699" spans="1:42" ht="36" x14ac:dyDescent="0.3">
      <c r="A699" s="42" t="s">
        <v>2221</v>
      </c>
      <c r="B699" s="42"/>
      <c r="C699" s="53" t="s">
        <v>2138</v>
      </c>
      <c r="D699" s="44"/>
      <c r="E699" s="44"/>
      <c r="F699" s="54" t="s">
        <v>139</v>
      </c>
      <c r="G699" s="55">
        <v>1.5</v>
      </c>
      <c r="H699" s="44"/>
      <c r="I699" s="56">
        <v>51.15</v>
      </c>
      <c r="J699" s="57">
        <v>260</v>
      </c>
      <c r="K699" s="58"/>
      <c r="L699" s="58"/>
      <c r="M699" s="57">
        <f>ROUND(ROUND(J699, 2)*I699, 2)</f>
        <v>13299</v>
      </c>
      <c r="N699" s="58"/>
      <c r="O699" s="58"/>
      <c r="P699" s="57">
        <v>260</v>
      </c>
      <c r="Q699" s="58"/>
      <c r="R699" s="58"/>
      <c r="S699" s="57">
        <f>ROUND(ROUND(P699, 2)*I699, 2)</f>
        <v>13299</v>
      </c>
      <c r="T699" s="58"/>
      <c r="U699" s="59"/>
      <c r="V699" s="9">
        <f>ROUND(ROUND(P699, 2)/1.2, 2)</f>
        <v>216.67</v>
      </c>
      <c r="Y699" s="9">
        <f t="shared" ref="Y699:Y707" si="139">ROUND(S699 / 1.2, 2)</f>
        <v>11082.5</v>
      </c>
      <c r="AD699" s="5" t="s">
        <v>2222</v>
      </c>
      <c r="AE699" s="5" t="s">
        <v>2223</v>
      </c>
      <c r="AF699" s="5" t="s">
        <v>2141</v>
      </c>
      <c r="AK699" s="32">
        <f>S699-M699</f>
        <v>0</v>
      </c>
      <c r="AL699" s="32"/>
      <c r="AM699" s="32"/>
      <c r="AN699" s="34">
        <f>IFERROR(AK699/M699,0)</f>
        <v>0</v>
      </c>
      <c r="AO699" s="32"/>
      <c r="AP699" s="32"/>
    </row>
    <row r="700" spans="1:42" ht="36" x14ac:dyDescent="0.3">
      <c r="A700" s="48" t="s">
        <v>2224</v>
      </c>
      <c r="B700" s="48"/>
      <c r="C700" s="60" t="s">
        <v>2138</v>
      </c>
      <c r="D700" s="50"/>
      <c r="E700" s="50"/>
      <c r="F700" s="61" t="s">
        <v>139</v>
      </c>
      <c r="G700" s="62">
        <v>1.5</v>
      </c>
      <c r="H700" s="50"/>
      <c r="I700" s="62">
        <v>13.95</v>
      </c>
      <c r="J700" s="63">
        <v>260</v>
      </c>
      <c r="K700" s="64"/>
      <c r="L700" s="64"/>
      <c r="M700" s="63">
        <f>ROUND(ROUND(J700, 2)*I700, 2)</f>
        <v>3627</v>
      </c>
      <c r="N700" s="64"/>
      <c r="O700" s="64"/>
      <c r="P700" s="63">
        <v>260</v>
      </c>
      <c r="Q700" s="64"/>
      <c r="R700" s="64"/>
      <c r="S700" s="63">
        <f>ROUND(ROUND(P700, 2)*I700, 2)</f>
        <v>3627</v>
      </c>
      <c r="T700" s="64"/>
      <c r="U700" s="65"/>
      <c r="V700" s="9">
        <f>ROUND(ROUND(P700, 2)/1.2, 2)</f>
        <v>216.67</v>
      </c>
      <c r="Y700" s="9">
        <f t="shared" si="139"/>
        <v>3022.5</v>
      </c>
      <c r="AD700" s="5" t="s">
        <v>2225</v>
      </c>
      <c r="AE700" s="5" t="s">
        <v>2223</v>
      </c>
      <c r="AF700" s="5" t="s">
        <v>2141</v>
      </c>
      <c r="AK700" s="32">
        <f>S699-M699</f>
        <v>0</v>
      </c>
      <c r="AL700" s="32"/>
      <c r="AM700" s="32"/>
      <c r="AN700" s="34">
        <f>IFERROR(AK700/M699,0)</f>
        <v>0</v>
      </c>
      <c r="AO700" s="32"/>
      <c r="AP700" s="32"/>
    </row>
    <row r="701" spans="1:42" ht="90" x14ac:dyDescent="0.3">
      <c r="A701" s="12" t="s">
        <v>2226</v>
      </c>
      <c r="B701" s="12" t="s">
        <v>2133</v>
      </c>
      <c r="C701" s="16" t="s">
        <v>2134</v>
      </c>
      <c r="D701" s="17"/>
      <c r="E701" s="17" t="s">
        <v>2227</v>
      </c>
      <c r="F701" s="17" t="s">
        <v>67</v>
      </c>
      <c r="G701" s="18">
        <v>1</v>
      </c>
      <c r="H701" s="17"/>
      <c r="I701" s="18">
        <v>9.4</v>
      </c>
      <c r="J701" s="19">
        <v>390</v>
      </c>
      <c r="K701" s="20">
        <v>1010</v>
      </c>
      <c r="L701" s="19">
        <f>J701+ROUND(K701, 2)</f>
        <v>1400</v>
      </c>
      <c r="M701" s="19">
        <v>3666</v>
      </c>
      <c r="N701" s="19">
        <v>9494</v>
      </c>
      <c r="O701" s="19">
        <f>M701+N701</f>
        <v>13160</v>
      </c>
      <c r="P701" s="19">
        <v>390</v>
      </c>
      <c r="Q701" s="21">
        <v>1515</v>
      </c>
      <c r="R701" s="19">
        <f>P701+ROUND(Q701, 2)</f>
        <v>1905</v>
      </c>
      <c r="S701" s="19">
        <v>3666</v>
      </c>
      <c r="T701" s="19">
        <v>14241</v>
      </c>
      <c r="U701" s="19">
        <f>S701+T701</f>
        <v>17907</v>
      </c>
      <c r="V701" s="9">
        <f>ROUND(P701 / 1.2, 2)</f>
        <v>325</v>
      </c>
      <c r="W701" s="9">
        <f>ROUND(Q701 / 1.2, 2)</f>
        <v>1262.5</v>
      </c>
      <c r="X701" s="9">
        <f>ROUND(R701 / 1.2, 2)</f>
        <v>1587.5</v>
      </c>
      <c r="Y701" s="9">
        <f t="shared" si="139"/>
        <v>3055</v>
      </c>
      <c r="Z701" s="9">
        <f>ROUND(T701 / 1.2, 2)</f>
        <v>11867.5</v>
      </c>
      <c r="AA701" s="9">
        <f>Y701+Z701</f>
        <v>14922.5</v>
      </c>
      <c r="AD701" s="5">
        <v>378365897</v>
      </c>
      <c r="AE701" s="5">
        <v>27245756</v>
      </c>
      <c r="AG701" s="5" t="s">
        <v>2135</v>
      </c>
      <c r="AH701" s="5" t="s">
        <v>2136</v>
      </c>
      <c r="AI701" s="5" t="s">
        <v>593</v>
      </c>
      <c r="AK701" s="19">
        <f>S701-M701</f>
        <v>0</v>
      </c>
      <c r="AL701" s="19">
        <f>T701-N701</f>
        <v>4747</v>
      </c>
      <c r="AM701" s="19">
        <f>U701-O701</f>
        <v>4747</v>
      </c>
      <c r="AN701" s="22">
        <f>IFERROR(AK701/M701,0)</f>
        <v>0</v>
      </c>
      <c r="AO701" s="22">
        <f>IFERROR(AL701/N701,0)</f>
        <v>0.5</v>
      </c>
      <c r="AP701" s="22">
        <f>IFERROR(AM701/O701,0)</f>
        <v>0.36071428571428571</v>
      </c>
    </row>
    <row r="702" spans="1:42" ht="36" x14ac:dyDescent="0.3">
      <c r="A702" s="12" t="s">
        <v>2228</v>
      </c>
      <c r="B702" s="12"/>
      <c r="C702" s="40" t="s">
        <v>2138</v>
      </c>
      <c r="D702" s="17"/>
      <c r="E702" s="17"/>
      <c r="F702" s="28" t="s">
        <v>139</v>
      </c>
      <c r="G702" s="29">
        <v>1.5</v>
      </c>
      <c r="H702" s="17"/>
      <c r="I702" s="29">
        <v>14.1</v>
      </c>
      <c r="J702" s="31">
        <v>260</v>
      </c>
      <c r="M702" s="32">
        <f>ROUND(ROUND(J702, 2)*I702, 2)</f>
        <v>3666</v>
      </c>
      <c r="P702" s="33">
        <v>260</v>
      </c>
      <c r="S702" s="32">
        <f>ROUND(ROUND(P702, 2)*I702, 2)</f>
        <v>3666</v>
      </c>
      <c r="V702" s="9">
        <f>ROUND(ROUND(P702, 2)/1.2, 2)</f>
        <v>216.67</v>
      </c>
      <c r="Y702" s="9">
        <f t="shared" si="139"/>
        <v>3055</v>
      </c>
      <c r="AD702" s="5" t="s">
        <v>2229</v>
      </c>
      <c r="AE702" s="5" t="s">
        <v>2230</v>
      </c>
      <c r="AF702" s="5" t="s">
        <v>2141</v>
      </c>
      <c r="AK702" s="32">
        <f t="shared" ref="AK702:AK707" si="140">S702-M702</f>
        <v>0</v>
      </c>
      <c r="AL702" s="32"/>
      <c r="AM702" s="32"/>
      <c r="AN702" s="34">
        <f t="shared" ref="AN702:AN707" si="141">IFERROR(AK702/M702,0)</f>
        <v>0</v>
      </c>
      <c r="AO702" s="32"/>
      <c r="AP702" s="32"/>
    </row>
    <row r="703" spans="1:42" ht="18" x14ac:dyDescent="0.3">
      <c r="A703" s="12" t="s">
        <v>2231</v>
      </c>
      <c r="B703" s="12" t="s">
        <v>2133</v>
      </c>
      <c r="C703" s="16" t="s">
        <v>2134</v>
      </c>
      <c r="D703" s="17"/>
      <c r="E703" s="17"/>
      <c r="F703" s="17" t="s">
        <v>67</v>
      </c>
      <c r="G703" s="18">
        <v>1</v>
      </c>
      <c r="H703" s="17"/>
      <c r="I703" s="18">
        <v>0</v>
      </c>
      <c r="J703" s="19">
        <v>0</v>
      </c>
      <c r="K703" s="20">
        <v>1010</v>
      </c>
      <c r="L703" s="19">
        <f>J703+ROUND(K703, 2)</f>
        <v>1010</v>
      </c>
      <c r="M703" s="19">
        <v>0</v>
      </c>
      <c r="N703" s="19">
        <v>0</v>
      </c>
      <c r="O703" s="19">
        <f>M703+N703</f>
        <v>0</v>
      </c>
      <c r="P703" s="19">
        <v>0</v>
      </c>
      <c r="Q703" s="21">
        <v>1515</v>
      </c>
      <c r="R703" s="19">
        <f>P703+ROUND(Q703, 2)</f>
        <v>1515</v>
      </c>
      <c r="S703" s="19">
        <v>0</v>
      </c>
      <c r="T703" s="19">
        <v>0</v>
      </c>
      <c r="U703" s="19">
        <f>S703+T703</f>
        <v>0</v>
      </c>
      <c r="V703" s="9">
        <f>ROUND(P703 / 1.2, 2)</f>
        <v>0</v>
      </c>
      <c r="W703" s="9">
        <f>ROUND(Q703 / 1.2, 2)</f>
        <v>1262.5</v>
      </c>
      <c r="X703" s="9">
        <f>ROUND(R703 / 1.2, 2)</f>
        <v>1262.5</v>
      </c>
      <c r="Y703" s="9">
        <f t="shared" si="139"/>
        <v>0</v>
      </c>
      <c r="Z703" s="9">
        <f>ROUND(T703 / 1.2, 2)</f>
        <v>0</v>
      </c>
      <c r="AA703" s="9">
        <f>Y703+Z703</f>
        <v>0</v>
      </c>
      <c r="AD703" s="5">
        <v>378365898</v>
      </c>
      <c r="AE703" s="5">
        <v>27245687</v>
      </c>
      <c r="AG703" s="5" t="s">
        <v>2135</v>
      </c>
      <c r="AH703" s="5" t="s">
        <v>2136</v>
      </c>
      <c r="AI703" s="5" t="s">
        <v>593</v>
      </c>
      <c r="AK703" s="19">
        <f t="shared" si="140"/>
        <v>0</v>
      </c>
      <c r="AL703" s="19">
        <f>T703-N703</f>
        <v>0</v>
      </c>
      <c r="AM703" s="19">
        <f>U703-O703</f>
        <v>0</v>
      </c>
      <c r="AN703" s="22">
        <f t="shared" si="141"/>
        <v>0</v>
      </c>
      <c r="AO703" s="22">
        <f>IFERROR(AL703/N703,0)</f>
        <v>0</v>
      </c>
      <c r="AP703" s="22">
        <f>IFERROR(AM703/O703,0)</f>
        <v>0</v>
      </c>
    </row>
    <row r="704" spans="1:42" ht="36" x14ac:dyDescent="0.3">
      <c r="A704" s="12" t="s">
        <v>2232</v>
      </c>
      <c r="B704" s="12"/>
      <c r="C704" s="40" t="s">
        <v>2138</v>
      </c>
      <c r="D704" s="17"/>
      <c r="E704" s="17"/>
      <c r="F704" s="28" t="s">
        <v>139</v>
      </c>
      <c r="G704" s="29">
        <v>1.5</v>
      </c>
      <c r="H704" s="17"/>
      <c r="I704" s="29">
        <v>0</v>
      </c>
      <c r="J704" s="31">
        <v>260</v>
      </c>
      <c r="M704" s="32">
        <f>ROUND(ROUND(J704, 2)*I704, 2)</f>
        <v>0</v>
      </c>
      <c r="P704" s="33">
        <v>260</v>
      </c>
      <c r="S704" s="32">
        <f>ROUND(ROUND(P704, 2)*I704, 2)</f>
        <v>0</v>
      </c>
      <c r="V704" s="9">
        <f>ROUND(ROUND(P704, 2)/1.2, 2)</f>
        <v>216.67</v>
      </c>
      <c r="Y704" s="9">
        <f t="shared" si="139"/>
        <v>0</v>
      </c>
      <c r="AD704" s="5" t="s">
        <v>2233</v>
      </c>
      <c r="AE704" s="5" t="s">
        <v>2234</v>
      </c>
      <c r="AF704" s="5" t="s">
        <v>2141</v>
      </c>
      <c r="AK704" s="32">
        <f t="shared" si="140"/>
        <v>0</v>
      </c>
      <c r="AL704" s="32"/>
      <c r="AM704" s="32"/>
      <c r="AN704" s="34">
        <f t="shared" si="141"/>
        <v>0</v>
      </c>
      <c r="AO704" s="32"/>
      <c r="AP704" s="32"/>
    </row>
    <row r="705" spans="1:42" ht="18" x14ac:dyDescent="0.3">
      <c r="A705" s="12" t="s">
        <v>2235</v>
      </c>
      <c r="B705" s="12" t="s">
        <v>2236</v>
      </c>
      <c r="C705" s="16" t="s">
        <v>2237</v>
      </c>
      <c r="D705" s="17"/>
      <c r="E705" s="17"/>
      <c r="F705" s="17" t="s">
        <v>67</v>
      </c>
      <c r="G705" s="18">
        <v>1</v>
      </c>
      <c r="H705" s="17"/>
      <c r="I705" s="18">
        <v>0</v>
      </c>
      <c r="J705" s="19">
        <v>0</v>
      </c>
      <c r="K705" s="20">
        <v>1010</v>
      </c>
      <c r="L705" s="19">
        <f>J705+ROUND(K705, 2)</f>
        <v>1010</v>
      </c>
      <c r="M705" s="19">
        <v>0</v>
      </c>
      <c r="N705" s="19">
        <v>0</v>
      </c>
      <c r="O705" s="19">
        <f>M705+N705</f>
        <v>0</v>
      </c>
      <c r="P705" s="19">
        <v>418</v>
      </c>
      <c r="Q705" s="21">
        <v>1010</v>
      </c>
      <c r="R705" s="19">
        <f>P705+ROUND(Q705, 2)</f>
        <v>1428</v>
      </c>
      <c r="S705" s="19">
        <v>0</v>
      </c>
      <c r="T705" s="19">
        <v>0</v>
      </c>
      <c r="U705" s="19">
        <f>S705+T705</f>
        <v>0</v>
      </c>
      <c r="V705" s="9">
        <f>ROUND(P705 / 1.2, 2)</f>
        <v>348.33</v>
      </c>
      <c r="W705" s="9">
        <f>ROUND(Q705 / 1.2, 2)</f>
        <v>841.67</v>
      </c>
      <c r="X705" s="9">
        <f>ROUND(R705 / 1.2, 2)</f>
        <v>1190</v>
      </c>
      <c r="Y705" s="9">
        <f t="shared" si="139"/>
        <v>0</v>
      </c>
      <c r="Z705" s="9">
        <f>ROUND(T705 / 1.2, 2)</f>
        <v>0</v>
      </c>
      <c r="AA705" s="9">
        <f>Y705+Z705</f>
        <v>0</v>
      </c>
      <c r="AD705" s="5">
        <v>378365738</v>
      </c>
      <c r="AE705" s="5">
        <v>27245696</v>
      </c>
      <c r="AG705" s="5" t="s">
        <v>2238</v>
      </c>
      <c r="AH705" s="5" t="s">
        <v>2239</v>
      </c>
      <c r="AI705" s="5" t="s">
        <v>593</v>
      </c>
      <c r="AK705" s="19">
        <f t="shared" si="140"/>
        <v>0</v>
      </c>
      <c r="AL705" s="19">
        <f>T705-N705</f>
        <v>0</v>
      </c>
      <c r="AM705" s="19">
        <f>U705-O705</f>
        <v>0</v>
      </c>
      <c r="AN705" s="22">
        <f t="shared" si="141"/>
        <v>0</v>
      </c>
      <c r="AO705" s="22">
        <f>IFERROR(AL705/N705,0)</f>
        <v>0</v>
      </c>
      <c r="AP705" s="22">
        <f>IFERROR(AM705/O705,0)</f>
        <v>0</v>
      </c>
    </row>
    <row r="706" spans="1:42" ht="18" x14ac:dyDescent="0.3">
      <c r="A706" s="12" t="s">
        <v>2240</v>
      </c>
      <c r="B706" s="12"/>
      <c r="C706" s="40" t="s">
        <v>2241</v>
      </c>
      <c r="D706" s="17"/>
      <c r="E706" s="17"/>
      <c r="F706" s="28" t="s">
        <v>139</v>
      </c>
      <c r="G706" s="29">
        <v>1</v>
      </c>
      <c r="H706" s="17"/>
      <c r="I706" s="29">
        <v>0</v>
      </c>
      <c r="J706" s="31">
        <v>418</v>
      </c>
      <c r="M706" s="32">
        <f>ROUND(ROUND(J706, 2)*I706, 2)</f>
        <v>0</v>
      </c>
      <c r="P706" s="33">
        <v>418</v>
      </c>
      <c r="S706" s="32">
        <f>ROUND(ROUND(P706, 2)*I706, 2)</f>
        <v>0</v>
      </c>
      <c r="V706" s="9">
        <f>ROUND(ROUND(P706, 2)/1.2, 2)</f>
        <v>348.33</v>
      </c>
      <c r="Y706" s="9">
        <f t="shared" si="139"/>
        <v>0</v>
      </c>
      <c r="AD706" s="5" t="s">
        <v>2242</v>
      </c>
      <c r="AE706" s="5" t="s">
        <v>2243</v>
      </c>
      <c r="AF706" s="5" t="s">
        <v>2244</v>
      </c>
      <c r="AK706" s="32">
        <f t="shared" si="140"/>
        <v>0</v>
      </c>
      <c r="AL706" s="32"/>
      <c r="AM706" s="32"/>
      <c r="AN706" s="34">
        <f t="shared" si="141"/>
        <v>0</v>
      </c>
      <c r="AO706" s="32"/>
      <c r="AP706" s="32"/>
    </row>
    <row r="707" spans="1:42" ht="180" x14ac:dyDescent="0.3">
      <c r="A707" s="42" t="s">
        <v>2245</v>
      </c>
      <c r="B707" s="42" t="s">
        <v>2236</v>
      </c>
      <c r="C707" s="43" t="s">
        <v>2237</v>
      </c>
      <c r="D707" s="44"/>
      <c r="E707" s="44" t="s">
        <v>2246</v>
      </c>
      <c r="F707" s="44" t="s">
        <v>67</v>
      </c>
      <c r="G707" s="45">
        <v>1</v>
      </c>
      <c r="H707" s="44"/>
      <c r="I707" s="46">
        <v>0</v>
      </c>
      <c r="J707" s="47">
        <v>418</v>
      </c>
      <c r="K707" s="47">
        <v>1010</v>
      </c>
      <c r="L707" s="47">
        <f>J707+ROUND(K707, 2)</f>
        <v>1428</v>
      </c>
      <c r="M707" s="47">
        <v>0</v>
      </c>
      <c r="N707" s="47">
        <v>0</v>
      </c>
      <c r="O707" s="47">
        <f>M707+N707</f>
        <v>0</v>
      </c>
      <c r="P707" s="47">
        <v>418</v>
      </c>
      <c r="Q707" s="47">
        <v>1515</v>
      </c>
      <c r="R707" s="47">
        <f>P707+ROUND(Q707, 2)</f>
        <v>1933</v>
      </c>
      <c r="S707" s="47">
        <v>0</v>
      </c>
      <c r="T707" s="47">
        <v>0</v>
      </c>
      <c r="U707" s="47">
        <f>S707+T707</f>
        <v>0</v>
      </c>
      <c r="V707" s="9">
        <f>ROUND(P707 / 1.2, 2)</f>
        <v>348.33</v>
      </c>
      <c r="W707" s="9">
        <f>ROUND(Q707 / 1.2, 2)</f>
        <v>1262.5</v>
      </c>
      <c r="X707" s="9">
        <f>ROUND(R707 / 1.2, 2)</f>
        <v>1610.83</v>
      </c>
      <c r="Y707" s="9">
        <f t="shared" si="139"/>
        <v>0</v>
      </c>
      <c r="Z707" s="9">
        <f>ROUND(T707 / 1.2, 2)</f>
        <v>0</v>
      </c>
      <c r="AA707" s="9">
        <f>Y707+Z707</f>
        <v>0</v>
      </c>
      <c r="AD707" s="5">
        <v>378365899</v>
      </c>
      <c r="AE707" s="5">
        <v>27245764</v>
      </c>
      <c r="AG707" s="5" t="s">
        <v>2238</v>
      </c>
      <c r="AH707" s="5" t="s">
        <v>2239</v>
      </c>
      <c r="AI707" s="5" t="s">
        <v>593</v>
      </c>
      <c r="AK707" s="19">
        <f t="shared" si="140"/>
        <v>0</v>
      </c>
      <c r="AL707" s="19">
        <f>T707-N707</f>
        <v>0</v>
      </c>
      <c r="AM707" s="19">
        <f>U707-O707</f>
        <v>0</v>
      </c>
      <c r="AN707" s="22">
        <f t="shared" si="141"/>
        <v>0</v>
      </c>
      <c r="AO707" s="22">
        <f>IFERROR(AL707/N707,0)</f>
        <v>0</v>
      </c>
      <c r="AP707" s="22">
        <f>IFERROR(AM707/O707,0)</f>
        <v>0</v>
      </c>
    </row>
    <row r="708" spans="1:42" ht="270" x14ac:dyDescent="0.3">
      <c r="A708" s="48" t="s">
        <v>2247</v>
      </c>
      <c r="B708" s="48" t="s">
        <v>2236</v>
      </c>
      <c r="C708" s="49" t="s">
        <v>2237</v>
      </c>
      <c r="D708" s="50"/>
      <c r="E708" s="50" t="s">
        <v>2248</v>
      </c>
      <c r="F708" s="50" t="s">
        <v>67</v>
      </c>
      <c r="G708" s="51">
        <v>1</v>
      </c>
      <c r="H708" s="50"/>
      <c r="I708" s="51">
        <v>227.3</v>
      </c>
      <c r="J708" s="52">
        <v>418</v>
      </c>
      <c r="K708" s="52">
        <v>1010</v>
      </c>
      <c r="L708" s="52">
        <v>1010</v>
      </c>
      <c r="M708" s="52">
        <v>95011.4</v>
      </c>
      <c r="N708" s="52">
        <v>229573</v>
      </c>
      <c r="O708" s="52"/>
      <c r="P708" s="52">
        <v>418</v>
      </c>
      <c r="Q708" s="52">
        <v>1515</v>
      </c>
      <c r="R708" s="52">
        <v>1515</v>
      </c>
      <c r="S708" s="52">
        <v>95011.4</v>
      </c>
      <c r="T708" s="52">
        <v>344359.5</v>
      </c>
      <c r="U708" s="52"/>
      <c r="V708" s="9"/>
      <c r="W708" s="9">
        <f>ROUND(Q708 / 1.2, 2)</f>
        <v>1262.5</v>
      </c>
      <c r="X708" s="9">
        <f>ROUND(R708 / 1.2, 2)</f>
        <v>1262.5</v>
      </c>
      <c r="Y708" s="9"/>
      <c r="Z708" s="9">
        <f>ROUND(T708 / 1.2, 2)</f>
        <v>286966.25</v>
      </c>
      <c r="AA708" s="9"/>
      <c r="AD708" s="5">
        <v>315889996</v>
      </c>
      <c r="AE708" s="5">
        <v>27245764</v>
      </c>
      <c r="AG708" s="5" t="s">
        <v>2238</v>
      </c>
      <c r="AH708" s="5" t="s">
        <v>2239</v>
      </c>
      <c r="AI708" s="5"/>
      <c r="AK708" s="19">
        <f>S707-M707</f>
        <v>0</v>
      </c>
      <c r="AL708" s="19">
        <f>T707-N707</f>
        <v>0</v>
      </c>
      <c r="AM708" s="19">
        <f>U707-O707</f>
        <v>0</v>
      </c>
      <c r="AN708" s="22">
        <f>IFERROR(AK708/M707,0)</f>
        <v>0</v>
      </c>
      <c r="AO708" s="22">
        <f>IFERROR(AL708/N707,0)</f>
        <v>0</v>
      </c>
      <c r="AP708" s="22">
        <f>IFERROR(AM708/O707,0)</f>
        <v>0</v>
      </c>
    </row>
    <row r="709" spans="1:42" ht="396" x14ac:dyDescent="0.3">
      <c r="A709" s="42" t="s">
        <v>2249</v>
      </c>
      <c r="B709" s="42"/>
      <c r="C709" s="53" t="s">
        <v>2241</v>
      </c>
      <c r="D709" s="44"/>
      <c r="E709" s="44" t="s">
        <v>2250</v>
      </c>
      <c r="F709" s="54" t="s">
        <v>139</v>
      </c>
      <c r="G709" s="55">
        <v>1</v>
      </c>
      <c r="H709" s="44"/>
      <c r="I709" s="56">
        <v>0</v>
      </c>
      <c r="J709" s="57">
        <v>418</v>
      </c>
      <c r="K709" s="58"/>
      <c r="L709" s="58"/>
      <c r="M709" s="57">
        <f>ROUND(ROUND(J709, 2)*I709, 2)</f>
        <v>0</v>
      </c>
      <c r="N709" s="58"/>
      <c r="O709" s="58"/>
      <c r="P709" s="57">
        <v>418</v>
      </c>
      <c r="Q709" s="58"/>
      <c r="R709" s="58"/>
      <c r="S709" s="57">
        <f>ROUND(ROUND(P709, 2)*I709, 2)</f>
        <v>0</v>
      </c>
      <c r="T709" s="58"/>
      <c r="U709" s="59"/>
      <c r="V709" s="9">
        <f>ROUND(ROUND(P709, 2)/1.2, 2)</f>
        <v>348.33</v>
      </c>
      <c r="Y709" s="9">
        <f t="shared" ref="Y709:Y735" si="142">ROUND(S709 / 1.2, 2)</f>
        <v>0</v>
      </c>
      <c r="AD709" s="5" t="s">
        <v>2251</v>
      </c>
      <c r="AE709" s="5" t="s">
        <v>2252</v>
      </c>
      <c r="AF709" s="5" t="s">
        <v>2244</v>
      </c>
      <c r="AK709" s="32">
        <f>S709-M709</f>
        <v>0</v>
      </c>
      <c r="AL709" s="32"/>
      <c r="AM709" s="32"/>
      <c r="AN709" s="34">
        <f>IFERROR(AK709/M709,0)</f>
        <v>0</v>
      </c>
      <c r="AO709" s="32"/>
      <c r="AP709" s="32"/>
    </row>
    <row r="710" spans="1:42" ht="396" x14ac:dyDescent="0.3">
      <c r="A710" s="48" t="s">
        <v>2253</v>
      </c>
      <c r="B710" s="48"/>
      <c r="C710" s="60" t="s">
        <v>2241</v>
      </c>
      <c r="D710" s="50"/>
      <c r="E710" s="50" t="s">
        <v>2250</v>
      </c>
      <c r="F710" s="61" t="s">
        <v>139</v>
      </c>
      <c r="G710" s="62">
        <v>1</v>
      </c>
      <c r="H710" s="50"/>
      <c r="I710" s="62">
        <v>227.3</v>
      </c>
      <c r="J710" s="63">
        <v>418</v>
      </c>
      <c r="K710" s="64"/>
      <c r="L710" s="64"/>
      <c r="M710" s="63">
        <f>ROUND(ROUND(J710, 2)*I710, 2)</f>
        <v>95011.4</v>
      </c>
      <c r="N710" s="64"/>
      <c r="O710" s="64"/>
      <c r="P710" s="63">
        <v>418</v>
      </c>
      <c r="Q710" s="64"/>
      <c r="R710" s="64"/>
      <c r="S710" s="63">
        <f>ROUND(ROUND(P710, 2)*I710, 2)</f>
        <v>95011.4</v>
      </c>
      <c r="T710" s="64"/>
      <c r="U710" s="65"/>
      <c r="V710" s="9">
        <f>ROUND(ROUND(P710, 2)/1.2, 2)</f>
        <v>348.33</v>
      </c>
      <c r="Y710" s="9">
        <f t="shared" si="142"/>
        <v>79176.17</v>
      </c>
      <c r="AD710" s="5" t="s">
        <v>2254</v>
      </c>
      <c r="AE710" s="5" t="s">
        <v>2252</v>
      </c>
      <c r="AF710" s="5" t="s">
        <v>2244</v>
      </c>
      <c r="AK710" s="32">
        <f>S709-M709</f>
        <v>0</v>
      </c>
      <c r="AL710" s="32"/>
      <c r="AM710" s="32"/>
      <c r="AN710" s="34">
        <f>IFERROR(AK710/M709,0)</f>
        <v>0</v>
      </c>
      <c r="AO710" s="32"/>
      <c r="AP710" s="32"/>
    </row>
    <row r="711" spans="1:42" ht="36" x14ac:dyDescent="0.3">
      <c r="A711" s="12" t="s">
        <v>2255</v>
      </c>
      <c r="B711" s="12" t="s">
        <v>2256</v>
      </c>
      <c r="C711" s="16" t="s">
        <v>2257</v>
      </c>
      <c r="D711" s="17"/>
      <c r="E711" s="17"/>
      <c r="F711" s="17" t="s">
        <v>67</v>
      </c>
      <c r="G711" s="18">
        <v>1</v>
      </c>
      <c r="H711" s="17"/>
      <c r="I711" s="18">
        <v>0</v>
      </c>
      <c r="J711" s="19">
        <v>0</v>
      </c>
      <c r="K711" s="20">
        <v>428</v>
      </c>
      <c r="L711" s="19">
        <f>J711+ROUND(K711, 2)</f>
        <v>428</v>
      </c>
      <c r="M711" s="19">
        <v>0</v>
      </c>
      <c r="N711" s="19">
        <v>0</v>
      </c>
      <c r="O711" s="19">
        <f>M711+N711</f>
        <v>0</v>
      </c>
      <c r="P711" s="19">
        <v>162.09</v>
      </c>
      <c r="Q711" s="21">
        <v>428</v>
      </c>
      <c r="R711" s="19">
        <f>P711+ROUND(Q711, 2)</f>
        <v>590.09</v>
      </c>
      <c r="S711" s="19">
        <v>0</v>
      </c>
      <c r="T711" s="19">
        <v>0</v>
      </c>
      <c r="U711" s="19">
        <f>S711+T711</f>
        <v>0</v>
      </c>
      <c r="V711" s="9">
        <f>ROUND(P711 / 1.2, 2)</f>
        <v>135.08000000000001</v>
      </c>
      <c r="W711" s="9">
        <f>ROUND(Q711 / 1.2, 2)</f>
        <v>356.67</v>
      </c>
      <c r="X711" s="9">
        <f>ROUND(R711 / 1.2, 2)</f>
        <v>491.74</v>
      </c>
      <c r="Y711" s="9">
        <f t="shared" si="142"/>
        <v>0</v>
      </c>
      <c r="Z711" s="9">
        <f>ROUND(T711 / 1.2, 2)</f>
        <v>0</v>
      </c>
      <c r="AA711" s="9">
        <f>Y711+Z711</f>
        <v>0</v>
      </c>
      <c r="AD711" s="5">
        <v>378365740</v>
      </c>
      <c r="AE711" s="5">
        <v>27245646</v>
      </c>
      <c r="AG711" s="5" t="s">
        <v>2258</v>
      </c>
      <c r="AH711" s="5" t="s">
        <v>2259</v>
      </c>
      <c r="AI711" s="5" t="s">
        <v>593</v>
      </c>
      <c r="AK711" s="19">
        <f>S711-M711</f>
        <v>0</v>
      </c>
      <c r="AL711" s="19">
        <f>T711-N711</f>
        <v>0</v>
      </c>
      <c r="AM711" s="19">
        <f>U711-O711</f>
        <v>0</v>
      </c>
      <c r="AN711" s="22">
        <f>IFERROR(AK711/M711,0)</f>
        <v>0</v>
      </c>
      <c r="AO711" s="22">
        <f>IFERROR(AL711/N711,0)</f>
        <v>0</v>
      </c>
      <c r="AP711" s="22">
        <f>IFERROR(AM711/O711,0)</f>
        <v>0</v>
      </c>
    </row>
    <row r="712" spans="1:42" ht="36" x14ac:dyDescent="0.3">
      <c r="A712" s="12" t="s">
        <v>2260</v>
      </c>
      <c r="B712" s="12"/>
      <c r="C712" s="40" t="s">
        <v>2261</v>
      </c>
      <c r="D712" s="17"/>
      <c r="E712" s="17"/>
      <c r="F712" s="28" t="s">
        <v>102</v>
      </c>
      <c r="G712" s="29">
        <v>0.3</v>
      </c>
      <c r="H712" s="17"/>
      <c r="I712" s="29">
        <v>0</v>
      </c>
      <c r="J712" s="31">
        <v>1216.56</v>
      </c>
      <c r="M712" s="32">
        <f>ROUND(ROUND(J712, 2)*I712, 2)</f>
        <v>0</v>
      </c>
      <c r="P712" s="33">
        <v>495.9</v>
      </c>
      <c r="S712" s="32">
        <f>ROUND(ROUND(P712, 2)*I712, 2)</f>
        <v>0</v>
      </c>
      <c r="V712" s="9">
        <f>ROUND(ROUND(P712, 2)/1.2, 2)</f>
        <v>413.25</v>
      </c>
      <c r="Y712" s="9">
        <f t="shared" si="142"/>
        <v>0</v>
      </c>
      <c r="AD712" s="5" t="s">
        <v>2262</v>
      </c>
      <c r="AE712" s="5" t="s">
        <v>2263</v>
      </c>
      <c r="AF712" s="5" t="s">
        <v>2264</v>
      </c>
      <c r="AK712" s="32">
        <f t="shared" ref="AK712:AK735" si="143">S712-M712</f>
        <v>0</v>
      </c>
      <c r="AL712" s="32"/>
      <c r="AM712" s="32"/>
      <c r="AN712" s="34">
        <f t="shared" ref="AN712:AN735" si="144">IFERROR(AK712/M712,0)</f>
        <v>0</v>
      </c>
      <c r="AO712" s="32"/>
      <c r="AP712" s="32"/>
    </row>
    <row r="713" spans="1:42" ht="36" x14ac:dyDescent="0.3">
      <c r="A713" s="12" t="s">
        <v>2265</v>
      </c>
      <c r="B713" s="12"/>
      <c r="C713" s="40" t="s">
        <v>730</v>
      </c>
      <c r="D713" s="17"/>
      <c r="E713" s="17"/>
      <c r="F713" s="28" t="s">
        <v>102</v>
      </c>
      <c r="G713" s="29">
        <v>0.15</v>
      </c>
      <c r="H713" s="17"/>
      <c r="I713" s="29">
        <v>0</v>
      </c>
      <c r="J713" s="31">
        <v>88.8</v>
      </c>
      <c r="M713" s="32">
        <f>ROUND(ROUND(J713, 2)*I713, 2)</f>
        <v>0</v>
      </c>
      <c r="P713" s="33">
        <v>88.8</v>
      </c>
      <c r="S713" s="32">
        <f>ROUND(ROUND(P713, 2)*I713, 2)</f>
        <v>0</v>
      </c>
      <c r="V713" s="9">
        <f>ROUND(ROUND(P713, 2)/1.2, 2)</f>
        <v>74</v>
      </c>
      <c r="Y713" s="9">
        <f t="shared" si="142"/>
        <v>0</v>
      </c>
      <c r="AD713" s="5" t="s">
        <v>2266</v>
      </c>
      <c r="AE713" s="5" t="s">
        <v>2267</v>
      </c>
      <c r="AF713" s="5" t="s">
        <v>733</v>
      </c>
      <c r="AK713" s="32">
        <f t="shared" si="143"/>
        <v>0</v>
      </c>
      <c r="AL713" s="32"/>
      <c r="AM713" s="32"/>
      <c r="AN713" s="34">
        <f t="shared" si="144"/>
        <v>0</v>
      </c>
      <c r="AO713" s="32"/>
      <c r="AP713" s="32"/>
    </row>
    <row r="714" spans="1:42" ht="36" x14ac:dyDescent="0.3">
      <c r="A714" s="12" t="s">
        <v>2268</v>
      </c>
      <c r="B714" s="12" t="s">
        <v>2256</v>
      </c>
      <c r="C714" s="16" t="s">
        <v>2257</v>
      </c>
      <c r="D714" s="17"/>
      <c r="E714" s="17"/>
      <c r="F714" s="17" t="s">
        <v>67</v>
      </c>
      <c r="G714" s="18">
        <v>1</v>
      </c>
      <c r="H714" s="17"/>
      <c r="I714" s="18">
        <v>0</v>
      </c>
      <c r="J714" s="19">
        <v>0</v>
      </c>
      <c r="K714" s="20">
        <v>428</v>
      </c>
      <c r="L714" s="19">
        <f>J714+ROUND(K714, 2)</f>
        <v>428</v>
      </c>
      <c r="M714" s="19">
        <v>0</v>
      </c>
      <c r="N714" s="19">
        <v>0</v>
      </c>
      <c r="O714" s="19">
        <f>M714+N714</f>
        <v>0</v>
      </c>
      <c r="P714" s="19">
        <v>162.09</v>
      </c>
      <c r="Q714" s="21">
        <v>428</v>
      </c>
      <c r="R714" s="19">
        <f>P714+ROUND(Q714, 2)</f>
        <v>590.09</v>
      </c>
      <c r="S714" s="19">
        <v>0</v>
      </c>
      <c r="T714" s="19">
        <v>0</v>
      </c>
      <c r="U714" s="19">
        <f>S714+T714</f>
        <v>0</v>
      </c>
      <c r="V714" s="9">
        <f>ROUND(P714 / 1.2, 2)</f>
        <v>135.08000000000001</v>
      </c>
      <c r="W714" s="9">
        <f>ROUND(Q714 / 1.2, 2)</f>
        <v>356.67</v>
      </c>
      <c r="X714" s="9">
        <f>ROUND(R714 / 1.2, 2)</f>
        <v>491.74</v>
      </c>
      <c r="Y714" s="9">
        <f t="shared" si="142"/>
        <v>0</v>
      </c>
      <c r="Z714" s="9">
        <f>ROUND(T714 / 1.2, 2)</f>
        <v>0</v>
      </c>
      <c r="AA714" s="9">
        <f>Y714+Z714</f>
        <v>0</v>
      </c>
      <c r="AD714" s="5">
        <v>378365900</v>
      </c>
      <c r="AE714" s="5">
        <v>27245647</v>
      </c>
      <c r="AG714" s="5" t="s">
        <v>2258</v>
      </c>
      <c r="AH714" s="5" t="s">
        <v>2259</v>
      </c>
      <c r="AI714" s="5" t="s">
        <v>593</v>
      </c>
      <c r="AK714" s="19">
        <f t="shared" si="143"/>
        <v>0</v>
      </c>
      <c r="AL714" s="19">
        <f>T714-N714</f>
        <v>0</v>
      </c>
      <c r="AM714" s="19">
        <f>U714-O714</f>
        <v>0</v>
      </c>
      <c r="AN714" s="22">
        <f t="shared" si="144"/>
        <v>0</v>
      </c>
      <c r="AO714" s="22">
        <f>IFERROR(AL714/N714,0)</f>
        <v>0</v>
      </c>
      <c r="AP714" s="22">
        <f>IFERROR(AM714/O714,0)</f>
        <v>0</v>
      </c>
    </row>
    <row r="715" spans="1:42" ht="36" x14ac:dyDescent="0.3">
      <c r="A715" s="12" t="s">
        <v>2269</v>
      </c>
      <c r="B715" s="12"/>
      <c r="C715" s="40" t="s">
        <v>730</v>
      </c>
      <c r="D715" s="17"/>
      <c r="E715" s="17"/>
      <c r="F715" s="28" t="s">
        <v>102</v>
      </c>
      <c r="G715" s="29">
        <v>0.15</v>
      </c>
      <c r="H715" s="17"/>
      <c r="I715" s="29">
        <v>0</v>
      </c>
      <c r="J715" s="31">
        <v>88.8</v>
      </c>
      <c r="M715" s="32">
        <f>ROUND(ROUND(J715, 2)*I715, 2)</f>
        <v>0</v>
      </c>
      <c r="P715" s="33">
        <v>88.8</v>
      </c>
      <c r="S715" s="32">
        <f>ROUND(ROUND(P715, 2)*I715, 2)</f>
        <v>0</v>
      </c>
      <c r="V715" s="9">
        <f>ROUND(ROUND(P715, 2)/1.2, 2)</f>
        <v>74</v>
      </c>
      <c r="Y715" s="9">
        <f t="shared" si="142"/>
        <v>0</v>
      </c>
      <c r="AD715" s="5" t="s">
        <v>2270</v>
      </c>
      <c r="AE715" s="5" t="s">
        <v>2271</v>
      </c>
      <c r="AF715" s="5" t="s">
        <v>733</v>
      </c>
      <c r="AK715" s="32">
        <f t="shared" si="143"/>
        <v>0</v>
      </c>
      <c r="AL715" s="32"/>
      <c r="AM715" s="32"/>
      <c r="AN715" s="34">
        <f t="shared" si="144"/>
        <v>0</v>
      </c>
      <c r="AO715" s="32"/>
      <c r="AP715" s="32"/>
    </row>
    <row r="716" spans="1:42" ht="36" x14ac:dyDescent="0.3">
      <c r="A716" s="12" t="s">
        <v>2272</v>
      </c>
      <c r="B716" s="12"/>
      <c r="C716" s="40" t="s">
        <v>2261</v>
      </c>
      <c r="D716" s="17"/>
      <c r="E716" s="17"/>
      <c r="F716" s="28" t="s">
        <v>102</v>
      </c>
      <c r="G716" s="29">
        <v>0.3</v>
      </c>
      <c r="H716" s="17"/>
      <c r="I716" s="29">
        <v>0</v>
      </c>
      <c r="J716" s="31">
        <v>1216.56</v>
      </c>
      <c r="M716" s="32">
        <f>ROUND(ROUND(J716, 2)*I716, 2)</f>
        <v>0</v>
      </c>
      <c r="P716" s="33">
        <v>495.9</v>
      </c>
      <c r="S716" s="32">
        <f>ROUND(ROUND(P716, 2)*I716, 2)</f>
        <v>0</v>
      </c>
      <c r="V716" s="9">
        <f>ROUND(ROUND(P716, 2)/1.2, 2)</f>
        <v>413.25</v>
      </c>
      <c r="Y716" s="9">
        <f t="shared" si="142"/>
        <v>0</v>
      </c>
      <c r="AD716" s="5" t="s">
        <v>2273</v>
      </c>
      <c r="AE716" s="5" t="s">
        <v>2274</v>
      </c>
      <c r="AF716" s="5" t="s">
        <v>2264</v>
      </c>
      <c r="AK716" s="32">
        <f t="shared" si="143"/>
        <v>0</v>
      </c>
      <c r="AL716" s="32"/>
      <c r="AM716" s="32"/>
      <c r="AN716" s="34">
        <f t="shared" si="144"/>
        <v>0</v>
      </c>
      <c r="AO716" s="32"/>
      <c r="AP716" s="32"/>
    </row>
    <row r="717" spans="1:42" ht="36" x14ac:dyDescent="0.3">
      <c r="A717" s="12" t="s">
        <v>2275</v>
      </c>
      <c r="B717" s="12" t="s">
        <v>2256</v>
      </c>
      <c r="C717" s="16" t="s">
        <v>2257</v>
      </c>
      <c r="D717" s="17"/>
      <c r="E717" s="17"/>
      <c r="F717" s="17" t="s">
        <v>67</v>
      </c>
      <c r="G717" s="18">
        <v>1</v>
      </c>
      <c r="H717" s="17"/>
      <c r="I717" s="18">
        <v>0</v>
      </c>
      <c r="J717" s="19">
        <v>0</v>
      </c>
      <c r="K717" s="20">
        <v>428</v>
      </c>
      <c r="L717" s="19">
        <f>J717+ROUND(K717, 2)</f>
        <v>428</v>
      </c>
      <c r="M717" s="19">
        <v>0</v>
      </c>
      <c r="N717" s="19">
        <v>0</v>
      </c>
      <c r="O717" s="19">
        <f>M717+N717</f>
        <v>0</v>
      </c>
      <c r="P717" s="19">
        <v>162.09</v>
      </c>
      <c r="Q717" s="21">
        <v>428</v>
      </c>
      <c r="R717" s="19">
        <f>P717+ROUND(Q717, 2)</f>
        <v>590.09</v>
      </c>
      <c r="S717" s="19">
        <v>0</v>
      </c>
      <c r="T717" s="19">
        <v>0</v>
      </c>
      <c r="U717" s="19">
        <f>S717+T717</f>
        <v>0</v>
      </c>
      <c r="V717" s="9">
        <f>ROUND(P717 / 1.2, 2)</f>
        <v>135.08000000000001</v>
      </c>
      <c r="W717" s="9">
        <f>ROUND(Q717 / 1.2, 2)</f>
        <v>356.67</v>
      </c>
      <c r="X717" s="9">
        <f>ROUND(R717 / 1.2, 2)</f>
        <v>491.74</v>
      </c>
      <c r="Y717" s="9">
        <f t="shared" si="142"/>
        <v>0</v>
      </c>
      <c r="Z717" s="9">
        <f>ROUND(T717 / 1.2, 2)</f>
        <v>0</v>
      </c>
      <c r="AA717" s="9">
        <f>Y717+Z717</f>
        <v>0</v>
      </c>
      <c r="AD717" s="5">
        <v>378365901</v>
      </c>
      <c r="AE717" s="5">
        <v>27245648</v>
      </c>
      <c r="AG717" s="5" t="s">
        <v>2258</v>
      </c>
      <c r="AH717" s="5" t="s">
        <v>2259</v>
      </c>
      <c r="AI717" s="5" t="s">
        <v>593</v>
      </c>
      <c r="AK717" s="19">
        <f t="shared" si="143"/>
        <v>0</v>
      </c>
      <c r="AL717" s="19">
        <f>T717-N717</f>
        <v>0</v>
      </c>
      <c r="AM717" s="19">
        <f>U717-O717</f>
        <v>0</v>
      </c>
      <c r="AN717" s="22">
        <f t="shared" si="144"/>
        <v>0</v>
      </c>
      <c r="AO717" s="22">
        <f>IFERROR(AL717/N717,0)</f>
        <v>0</v>
      </c>
      <c r="AP717" s="22">
        <f>IFERROR(AM717/O717,0)</f>
        <v>0</v>
      </c>
    </row>
    <row r="718" spans="1:42" ht="36" x14ac:dyDescent="0.3">
      <c r="A718" s="12" t="s">
        <v>2276</v>
      </c>
      <c r="B718" s="12"/>
      <c r="C718" s="40" t="s">
        <v>2261</v>
      </c>
      <c r="D718" s="17"/>
      <c r="E718" s="17"/>
      <c r="F718" s="28" t="s">
        <v>102</v>
      </c>
      <c r="G718" s="29">
        <v>0.3</v>
      </c>
      <c r="H718" s="17"/>
      <c r="I718" s="29">
        <v>0</v>
      </c>
      <c r="J718" s="31">
        <v>1216.56</v>
      </c>
      <c r="M718" s="32">
        <f>ROUND(ROUND(J718, 2)*I718, 2)</f>
        <v>0</v>
      </c>
      <c r="P718" s="33">
        <v>495.9</v>
      </c>
      <c r="S718" s="32">
        <f>ROUND(ROUND(P718, 2)*I718, 2)</f>
        <v>0</v>
      </c>
      <c r="V718" s="9">
        <f>ROUND(ROUND(P718, 2)/1.2, 2)</f>
        <v>413.25</v>
      </c>
      <c r="Y718" s="9">
        <f t="shared" si="142"/>
        <v>0</v>
      </c>
      <c r="AD718" s="5" t="s">
        <v>2277</v>
      </c>
      <c r="AE718" s="5" t="s">
        <v>2278</v>
      </c>
      <c r="AF718" s="5" t="s">
        <v>2264</v>
      </c>
      <c r="AK718" s="32">
        <f t="shared" si="143"/>
        <v>0</v>
      </c>
      <c r="AL718" s="32"/>
      <c r="AM718" s="32"/>
      <c r="AN718" s="34">
        <f t="shared" si="144"/>
        <v>0</v>
      </c>
      <c r="AO718" s="32"/>
      <c r="AP718" s="32"/>
    </row>
    <row r="719" spans="1:42" ht="36" x14ac:dyDescent="0.3">
      <c r="A719" s="12" t="s">
        <v>2279</v>
      </c>
      <c r="B719" s="12"/>
      <c r="C719" s="40" t="s">
        <v>730</v>
      </c>
      <c r="D719" s="17"/>
      <c r="E719" s="17"/>
      <c r="F719" s="28" t="s">
        <v>102</v>
      </c>
      <c r="G719" s="29">
        <v>0.15</v>
      </c>
      <c r="H719" s="17"/>
      <c r="I719" s="29">
        <v>0</v>
      </c>
      <c r="J719" s="31">
        <v>88.8</v>
      </c>
      <c r="M719" s="32">
        <f>ROUND(ROUND(J719, 2)*I719, 2)</f>
        <v>0</v>
      </c>
      <c r="P719" s="33">
        <v>88.8</v>
      </c>
      <c r="S719" s="32">
        <f>ROUND(ROUND(P719, 2)*I719, 2)</f>
        <v>0</v>
      </c>
      <c r="V719" s="9">
        <f>ROUND(ROUND(P719, 2)/1.2, 2)</f>
        <v>74</v>
      </c>
      <c r="Y719" s="9">
        <f t="shared" si="142"/>
        <v>0</v>
      </c>
      <c r="AD719" s="5" t="s">
        <v>2280</v>
      </c>
      <c r="AE719" s="5" t="s">
        <v>2281</v>
      </c>
      <c r="AF719" s="5" t="s">
        <v>733</v>
      </c>
      <c r="AK719" s="32">
        <f t="shared" si="143"/>
        <v>0</v>
      </c>
      <c r="AL719" s="32"/>
      <c r="AM719" s="32"/>
      <c r="AN719" s="34">
        <f t="shared" si="144"/>
        <v>0</v>
      </c>
      <c r="AO719" s="32"/>
      <c r="AP719" s="32"/>
    </row>
    <row r="720" spans="1:42" ht="36" x14ac:dyDescent="0.3">
      <c r="A720" s="12" t="s">
        <v>2282</v>
      </c>
      <c r="B720" s="12" t="s">
        <v>2256</v>
      </c>
      <c r="C720" s="16" t="s">
        <v>2257</v>
      </c>
      <c r="D720" s="17"/>
      <c r="E720" s="17"/>
      <c r="F720" s="17" t="s">
        <v>67</v>
      </c>
      <c r="G720" s="18">
        <v>1</v>
      </c>
      <c r="H720" s="17"/>
      <c r="I720" s="18">
        <v>0</v>
      </c>
      <c r="J720" s="19">
        <v>0</v>
      </c>
      <c r="K720" s="20">
        <v>428</v>
      </c>
      <c r="L720" s="19">
        <f>J720+ROUND(K720, 2)</f>
        <v>428</v>
      </c>
      <c r="M720" s="19">
        <v>0</v>
      </c>
      <c r="N720" s="19">
        <v>0</v>
      </c>
      <c r="O720" s="19">
        <f>M720+N720</f>
        <v>0</v>
      </c>
      <c r="P720" s="19">
        <v>162.09</v>
      </c>
      <c r="Q720" s="21">
        <v>428</v>
      </c>
      <c r="R720" s="19">
        <f>P720+ROUND(Q720, 2)</f>
        <v>590.09</v>
      </c>
      <c r="S720" s="19">
        <v>0</v>
      </c>
      <c r="T720" s="19">
        <v>0</v>
      </c>
      <c r="U720" s="19">
        <f>S720+T720</f>
        <v>0</v>
      </c>
      <c r="V720" s="9">
        <f>ROUND(P720 / 1.2, 2)</f>
        <v>135.08000000000001</v>
      </c>
      <c r="W720" s="9">
        <f>ROUND(Q720 / 1.2, 2)</f>
        <v>356.67</v>
      </c>
      <c r="X720" s="9">
        <f>ROUND(R720 / 1.2, 2)</f>
        <v>491.74</v>
      </c>
      <c r="Y720" s="9">
        <f t="shared" si="142"/>
        <v>0</v>
      </c>
      <c r="Z720" s="9">
        <f>ROUND(T720 / 1.2, 2)</f>
        <v>0</v>
      </c>
      <c r="AA720" s="9">
        <f>Y720+Z720</f>
        <v>0</v>
      </c>
      <c r="AD720" s="5">
        <v>378365902</v>
      </c>
      <c r="AE720" s="5">
        <v>27245649</v>
      </c>
      <c r="AG720" s="5" t="s">
        <v>2258</v>
      </c>
      <c r="AH720" s="5" t="s">
        <v>2259</v>
      </c>
      <c r="AI720" s="5" t="s">
        <v>593</v>
      </c>
      <c r="AK720" s="19">
        <f t="shared" si="143"/>
        <v>0</v>
      </c>
      <c r="AL720" s="19">
        <f>T720-N720</f>
        <v>0</v>
      </c>
      <c r="AM720" s="19">
        <f>U720-O720</f>
        <v>0</v>
      </c>
      <c r="AN720" s="22">
        <f t="shared" si="144"/>
        <v>0</v>
      </c>
      <c r="AO720" s="22">
        <f>IFERROR(AL720/N720,0)</f>
        <v>0</v>
      </c>
      <c r="AP720" s="22">
        <f>IFERROR(AM720/O720,0)</f>
        <v>0</v>
      </c>
    </row>
    <row r="721" spans="1:42" ht="36" x14ac:dyDescent="0.3">
      <c r="A721" s="12" t="s">
        <v>2283</v>
      </c>
      <c r="B721" s="12"/>
      <c r="C721" s="40" t="s">
        <v>730</v>
      </c>
      <c r="D721" s="17"/>
      <c r="E721" s="17"/>
      <c r="F721" s="28" t="s">
        <v>102</v>
      </c>
      <c r="G721" s="29">
        <v>0.15</v>
      </c>
      <c r="H721" s="17"/>
      <c r="I721" s="29">
        <v>0</v>
      </c>
      <c r="J721" s="31">
        <v>88.8</v>
      </c>
      <c r="M721" s="32">
        <f>ROUND(ROUND(J721, 2)*I721, 2)</f>
        <v>0</v>
      </c>
      <c r="P721" s="33">
        <v>88.8</v>
      </c>
      <c r="S721" s="32">
        <f>ROUND(ROUND(P721, 2)*I721, 2)</f>
        <v>0</v>
      </c>
      <c r="V721" s="9">
        <f>ROUND(ROUND(P721, 2)/1.2, 2)</f>
        <v>74</v>
      </c>
      <c r="Y721" s="9">
        <f t="shared" si="142"/>
        <v>0</v>
      </c>
      <c r="AD721" s="5" t="s">
        <v>2284</v>
      </c>
      <c r="AE721" s="5" t="s">
        <v>2285</v>
      </c>
      <c r="AF721" s="5" t="s">
        <v>733</v>
      </c>
      <c r="AK721" s="32">
        <f t="shared" si="143"/>
        <v>0</v>
      </c>
      <c r="AL721" s="32"/>
      <c r="AM721" s="32"/>
      <c r="AN721" s="34">
        <f t="shared" si="144"/>
        <v>0</v>
      </c>
      <c r="AO721" s="32"/>
      <c r="AP721" s="32"/>
    </row>
    <row r="722" spans="1:42" ht="36" x14ac:dyDescent="0.3">
      <c r="A722" s="12" t="s">
        <v>2286</v>
      </c>
      <c r="B722" s="12"/>
      <c r="C722" s="40" t="s">
        <v>2261</v>
      </c>
      <c r="D722" s="17"/>
      <c r="E722" s="17"/>
      <c r="F722" s="28" t="s">
        <v>102</v>
      </c>
      <c r="G722" s="29">
        <v>0.3</v>
      </c>
      <c r="H722" s="17"/>
      <c r="I722" s="29">
        <v>0</v>
      </c>
      <c r="J722" s="31">
        <v>1216.56</v>
      </c>
      <c r="M722" s="32">
        <f>ROUND(ROUND(J722, 2)*I722, 2)</f>
        <v>0</v>
      </c>
      <c r="P722" s="33">
        <v>495.9</v>
      </c>
      <c r="S722" s="32">
        <f>ROUND(ROUND(P722, 2)*I722, 2)</f>
        <v>0</v>
      </c>
      <c r="V722" s="9">
        <f>ROUND(ROUND(P722, 2)/1.2, 2)</f>
        <v>413.25</v>
      </c>
      <c r="Y722" s="9">
        <f t="shared" si="142"/>
        <v>0</v>
      </c>
      <c r="AD722" s="5" t="s">
        <v>2287</v>
      </c>
      <c r="AE722" s="5" t="s">
        <v>2288</v>
      </c>
      <c r="AF722" s="5" t="s">
        <v>2264</v>
      </c>
      <c r="AK722" s="32">
        <f t="shared" si="143"/>
        <v>0</v>
      </c>
      <c r="AL722" s="32"/>
      <c r="AM722" s="32"/>
      <c r="AN722" s="34">
        <f t="shared" si="144"/>
        <v>0</v>
      </c>
      <c r="AO722" s="32"/>
      <c r="AP722" s="32"/>
    </row>
    <row r="723" spans="1:42" ht="36" x14ac:dyDescent="0.3">
      <c r="A723" s="12" t="s">
        <v>2289</v>
      </c>
      <c r="B723" s="12" t="s">
        <v>2256</v>
      </c>
      <c r="C723" s="16" t="s">
        <v>2257</v>
      </c>
      <c r="D723" s="17"/>
      <c r="E723" s="17"/>
      <c r="F723" s="17" t="s">
        <v>67</v>
      </c>
      <c r="G723" s="18">
        <v>1</v>
      </c>
      <c r="H723" s="17"/>
      <c r="I723" s="18">
        <v>0</v>
      </c>
      <c r="J723" s="19">
        <v>0</v>
      </c>
      <c r="K723" s="20">
        <v>428</v>
      </c>
      <c r="L723" s="19">
        <f>J723+ROUND(K723, 2)</f>
        <v>428</v>
      </c>
      <c r="M723" s="19">
        <v>0</v>
      </c>
      <c r="N723" s="19">
        <v>0</v>
      </c>
      <c r="O723" s="19">
        <f>M723+N723</f>
        <v>0</v>
      </c>
      <c r="P723" s="19">
        <v>162.09</v>
      </c>
      <c r="Q723" s="21">
        <v>428</v>
      </c>
      <c r="R723" s="19">
        <f>P723+ROUND(Q723, 2)</f>
        <v>590.09</v>
      </c>
      <c r="S723" s="19">
        <v>0</v>
      </c>
      <c r="T723" s="19">
        <v>0</v>
      </c>
      <c r="U723" s="19">
        <f>S723+T723</f>
        <v>0</v>
      </c>
      <c r="V723" s="9">
        <f>ROUND(P723 / 1.2, 2)</f>
        <v>135.08000000000001</v>
      </c>
      <c r="W723" s="9">
        <f>ROUND(Q723 / 1.2, 2)</f>
        <v>356.67</v>
      </c>
      <c r="X723" s="9">
        <f>ROUND(R723 / 1.2, 2)</f>
        <v>491.74</v>
      </c>
      <c r="Y723" s="9">
        <f t="shared" si="142"/>
        <v>0</v>
      </c>
      <c r="Z723" s="9">
        <f>ROUND(T723 / 1.2, 2)</f>
        <v>0</v>
      </c>
      <c r="AA723" s="9">
        <f>Y723+Z723</f>
        <v>0</v>
      </c>
      <c r="AD723" s="5">
        <v>378365903</v>
      </c>
      <c r="AE723" s="5">
        <v>27245650</v>
      </c>
      <c r="AG723" s="5" t="s">
        <v>2258</v>
      </c>
      <c r="AH723" s="5" t="s">
        <v>2259</v>
      </c>
      <c r="AI723" s="5" t="s">
        <v>593</v>
      </c>
      <c r="AK723" s="19">
        <f t="shared" si="143"/>
        <v>0</v>
      </c>
      <c r="AL723" s="19">
        <f>T723-N723</f>
        <v>0</v>
      </c>
      <c r="AM723" s="19">
        <f>U723-O723</f>
        <v>0</v>
      </c>
      <c r="AN723" s="22">
        <f t="shared" si="144"/>
        <v>0</v>
      </c>
      <c r="AO723" s="22">
        <f>IFERROR(AL723/N723,0)</f>
        <v>0</v>
      </c>
      <c r="AP723" s="22">
        <f>IFERROR(AM723/O723,0)</f>
        <v>0</v>
      </c>
    </row>
    <row r="724" spans="1:42" ht="36" x14ac:dyDescent="0.3">
      <c r="A724" s="12" t="s">
        <v>2290</v>
      </c>
      <c r="B724" s="12"/>
      <c r="C724" s="40" t="s">
        <v>2261</v>
      </c>
      <c r="D724" s="17"/>
      <c r="E724" s="17"/>
      <c r="F724" s="28" t="s">
        <v>102</v>
      </c>
      <c r="G724" s="29">
        <v>0.3</v>
      </c>
      <c r="H724" s="17"/>
      <c r="I724" s="29">
        <v>0</v>
      </c>
      <c r="J724" s="31">
        <v>1216.56</v>
      </c>
      <c r="M724" s="32">
        <f>ROUND(ROUND(J724, 2)*I724, 2)</f>
        <v>0</v>
      </c>
      <c r="P724" s="33">
        <v>495.9</v>
      </c>
      <c r="S724" s="32">
        <f>ROUND(ROUND(P724, 2)*I724, 2)</f>
        <v>0</v>
      </c>
      <c r="V724" s="9">
        <f>ROUND(ROUND(P724, 2)/1.2, 2)</f>
        <v>413.25</v>
      </c>
      <c r="Y724" s="9">
        <f t="shared" si="142"/>
        <v>0</v>
      </c>
      <c r="AD724" s="5" t="s">
        <v>2291</v>
      </c>
      <c r="AE724" s="5" t="s">
        <v>2292</v>
      </c>
      <c r="AF724" s="5" t="s">
        <v>2264</v>
      </c>
      <c r="AK724" s="32">
        <f t="shared" si="143"/>
        <v>0</v>
      </c>
      <c r="AL724" s="32"/>
      <c r="AM724" s="32"/>
      <c r="AN724" s="34">
        <f t="shared" si="144"/>
        <v>0</v>
      </c>
      <c r="AO724" s="32"/>
      <c r="AP724" s="32"/>
    </row>
    <row r="725" spans="1:42" ht="36" x14ac:dyDescent="0.3">
      <c r="A725" s="12" t="s">
        <v>2293</v>
      </c>
      <c r="B725" s="12"/>
      <c r="C725" s="40" t="s">
        <v>730</v>
      </c>
      <c r="D725" s="17"/>
      <c r="E725" s="17"/>
      <c r="F725" s="28" t="s">
        <v>102</v>
      </c>
      <c r="G725" s="29">
        <v>0.15</v>
      </c>
      <c r="H725" s="17"/>
      <c r="I725" s="29">
        <v>0</v>
      </c>
      <c r="J725" s="31">
        <v>88.8</v>
      </c>
      <c r="M725" s="32">
        <f>ROUND(ROUND(J725, 2)*I725, 2)</f>
        <v>0</v>
      </c>
      <c r="P725" s="33">
        <v>88.8</v>
      </c>
      <c r="S725" s="32">
        <f>ROUND(ROUND(P725, 2)*I725, 2)</f>
        <v>0</v>
      </c>
      <c r="V725" s="9">
        <f>ROUND(ROUND(P725, 2)/1.2, 2)</f>
        <v>74</v>
      </c>
      <c r="Y725" s="9">
        <f t="shared" si="142"/>
        <v>0</v>
      </c>
      <c r="AD725" s="5" t="s">
        <v>2294</v>
      </c>
      <c r="AE725" s="5" t="s">
        <v>2295</v>
      </c>
      <c r="AF725" s="5" t="s">
        <v>733</v>
      </c>
      <c r="AK725" s="32">
        <f t="shared" si="143"/>
        <v>0</v>
      </c>
      <c r="AL725" s="32"/>
      <c r="AM725" s="32"/>
      <c r="AN725" s="34">
        <f t="shared" si="144"/>
        <v>0</v>
      </c>
      <c r="AO725" s="32"/>
      <c r="AP725" s="32"/>
    </row>
    <row r="726" spans="1:42" ht="36" x14ac:dyDescent="0.3">
      <c r="A726" s="12" t="s">
        <v>2296</v>
      </c>
      <c r="B726" s="12" t="s">
        <v>2256</v>
      </c>
      <c r="C726" s="16" t="s">
        <v>2257</v>
      </c>
      <c r="D726" s="17"/>
      <c r="E726" s="17"/>
      <c r="F726" s="17" t="s">
        <v>67</v>
      </c>
      <c r="G726" s="18">
        <v>1</v>
      </c>
      <c r="H726" s="17"/>
      <c r="I726" s="18">
        <v>0</v>
      </c>
      <c r="J726" s="19">
        <v>0</v>
      </c>
      <c r="K726" s="20">
        <v>428</v>
      </c>
      <c r="L726" s="19">
        <f>J726+ROUND(K726, 2)</f>
        <v>428</v>
      </c>
      <c r="M726" s="19">
        <v>0</v>
      </c>
      <c r="N726" s="19">
        <v>0</v>
      </c>
      <c r="O726" s="19">
        <f>M726+N726</f>
        <v>0</v>
      </c>
      <c r="P726" s="19">
        <v>162.09</v>
      </c>
      <c r="Q726" s="21">
        <v>428</v>
      </c>
      <c r="R726" s="19">
        <f>P726+ROUND(Q726, 2)</f>
        <v>590.09</v>
      </c>
      <c r="S726" s="19">
        <v>0</v>
      </c>
      <c r="T726" s="19">
        <v>0</v>
      </c>
      <c r="U726" s="19">
        <f>S726+T726</f>
        <v>0</v>
      </c>
      <c r="V726" s="9">
        <f>ROUND(P726 / 1.2, 2)</f>
        <v>135.08000000000001</v>
      </c>
      <c r="W726" s="9">
        <f>ROUND(Q726 / 1.2, 2)</f>
        <v>356.67</v>
      </c>
      <c r="X726" s="9">
        <f>ROUND(R726 / 1.2, 2)</f>
        <v>491.74</v>
      </c>
      <c r="Y726" s="9">
        <f t="shared" si="142"/>
        <v>0</v>
      </c>
      <c r="Z726" s="9">
        <f>ROUND(T726 / 1.2, 2)</f>
        <v>0</v>
      </c>
      <c r="AA726" s="9">
        <f>Y726+Z726</f>
        <v>0</v>
      </c>
      <c r="AD726" s="5">
        <v>378365904</v>
      </c>
      <c r="AE726" s="5">
        <v>27245651</v>
      </c>
      <c r="AG726" s="5" t="s">
        <v>2258</v>
      </c>
      <c r="AH726" s="5" t="s">
        <v>2259</v>
      </c>
      <c r="AI726" s="5" t="s">
        <v>593</v>
      </c>
      <c r="AK726" s="19">
        <f t="shared" si="143"/>
        <v>0</v>
      </c>
      <c r="AL726" s="19">
        <f>T726-N726</f>
        <v>0</v>
      </c>
      <c r="AM726" s="19">
        <f>U726-O726</f>
        <v>0</v>
      </c>
      <c r="AN726" s="22">
        <f t="shared" si="144"/>
        <v>0</v>
      </c>
      <c r="AO726" s="22">
        <f>IFERROR(AL726/N726,0)</f>
        <v>0</v>
      </c>
      <c r="AP726" s="22">
        <f>IFERROR(AM726/O726,0)</f>
        <v>0</v>
      </c>
    </row>
    <row r="727" spans="1:42" ht="36" x14ac:dyDescent="0.3">
      <c r="A727" s="12" t="s">
        <v>2297</v>
      </c>
      <c r="B727" s="12"/>
      <c r="C727" s="40" t="s">
        <v>730</v>
      </c>
      <c r="D727" s="17"/>
      <c r="E727" s="17"/>
      <c r="F727" s="28" t="s">
        <v>102</v>
      </c>
      <c r="G727" s="29">
        <v>0.15</v>
      </c>
      <c r="H727" s="17"/>
      <c r="I727" s="29">
        <v>0</v>
      </c>
      <c r="J727" s="31">
        <v>88.8</v>
      </c>
      <c r="M727" s="32">
        <f>ROUND(ROUND(J727, 2)*I727, 2)</f>
        <v>0</v>
      </c>
      <c r="P727" s="33">
        <v>88.8</v>
      </c>
      <c r="S727" s="32">
        <f>ROUND(ROUND(P727, 2)*I727, 2)</f>
        <v>0</v>
      </c>
      <c r="V727" s="9">
        <f>ROUND(ROUND(P727, 2)/1.2, 2)</f>
        <v>74</v>
      </c>
      <c r="Y727" s="9">
        <f t="shared" si="142"/>
        <v>0</v>
      </c>
      <c r="AD727" s="5" t="s">
        <v>2298</v>
      </c>
      <c r="AE727" s="5" t="s">
        <v>2299</v>
      </c>
      <c r="AF727" s="5" t="s">
        <v>733</v>
      </c>
      <c r="AK727" s="32">
        <f t="shared" si="143"/>
        <v>0</v>
      </c>
      <c r="AL727" s="32"/>
      <c r="AM727" s="32"/>
      <c r="AN727" s="34">
        <f t="shared" si="144"/>
        <v>0</v>
      </c>
      <c r="AO727" s="32"/>
      <c r="AP727" s="32"/>
    </row>
    <row r="728" spans="1:42" ht="36" x14ac:dyDescent="0.3">
      <c r="A728" s="12" t="s">
        <v>2300</v>
      </c>
      <c r="B728" s="12"/>
      <c r="C728" s="40" t="s">
        <v>2261</v>
      </c>
      <c r="D728" s="17"/>
      <c r="E728" s="17"/>
      <c r="F728" s="28" t="s">
        <v>102</v>
      </c>
      <c r="G728" s="29">
        <v>0.3</v>
      </c>
      <c r="H728" s="17"/>
      <c r="I728" s="29">
        <v>0</v>
      </c>
      <c r="J728" s="31">
        <v>1216.56</v>
      </c>
      <c r="M728" s="32">
        <f>ROUND(ROUND(J728, 2)*I728, 2)</f>
        <v>0</v>
      </c>
      <c r="P728" s="33">
        <v>495.9</v>
      </c>
      <c r="S728" s="32">
        <f>ROUND(ROUND(P728, 2)*I728, 2)</f>
        <v>0</v>
      </c>
      <c r="V728" s="9">
        <f>ROUND(ROUND(P728, 2)/1.2, 2)</f>
        <v>413.25</v>
      </c>
      <c r="Y728" s="9">
        <f t="shared" si="142"/>
        <v>0</v>
      </c>
      <c r="AD728" s="5" t="s">
        <v>2301</v>
      </c>
      <c r="AE728" s="5" t="s">
        <v>2302</v>
      </c>
      <c r="AF728" s="5" t="s">
        <v>2264</v>
      </c>
      <c r="AK728" s="32">
        <f t="shared" si="143"/>
        <v>0</v>
      </c>
      <c r="AL728" s="32"/>
      <c r="AM728" s="32"/>
      <c r="AN728" s="34">
        <f t="shared" si="144"/>
        <v>0</v>
      </c>
      <c r="AO728" s="32"/>
      <c r="AP728" s="32"/>
    </row>
    <row r="729" spans="1:42" ht="36" x14ac:dyDescent="0.3">
      <c r="A729" s="12" t="s">
        <v>2303</v>
      </c>
      <c r="B729" s="12" t="s">
        <v>2256</v>
      </c>
      <c r="C729" s="16" t="s">
        <v>2257</v>
      </c>
      <c r="D729" s="17"/>
      <c r="E729" s="17"/>
      <c r="F729" s="17" t="s">
        <v>67</v>
      </c>
      <c r="G729" s="18">
        <v>1</v>
      </c>
      <c r="H729" s="17"/>
      <c r="I729" s="18">
        <v>0</v>
      </c>
      <c r="J729" s="19">
        <v>0</v>
      </c>
      <c r="K729" s="20">
        <v>428</v>
      </c>
      <c r="L729" s="19">
        <f>J729+ROUND(K729, 2)</f>
        <v>428</v>
      </c>
      <c r="M729" s="19">
        <v>0</v>
      </c>
      <c r="N729" s="19">
        <v>0</v>
      </c>
      <c r="O729" s="19">
        <f>M729+N729</f>
        <v>0</v>
      </c>
      <c r="P729" s="19">
        <v>162.09</v>
      </c>
      <c r="Q729" s="21">
        <v>428</v>
      </c>
      <c r="R729" s="19">
        <f>P729+ROUND(Q729, 2)</f>
        <v>590.09</v>
      </c>
      <c r="S729" s="19">
        <v>0</v>
      </c>
      <c r="T729" s="19">
        <v>0</v>
      </c>
      <c r="U729" s="19">
        <f>S729+T729</f>
        <v>0</v>
      </c>
      <c r="V729" s="9">
        <f>ROUND(P729 / 1.2, 2)</f>
        <v>135.08000000000001</v>
      </c>
      <c r="W729" s="9">
        <f>ROUND(Q729 / 1.2, 2)</f>
        <v>356.67</v>
      </c>
      <c r="X729" s="9">
        <f>ROUND(R729 / 1.2, 2)</f>
        <v>491.74</v>
      </c>
      <c r="Y729" s="9">
        <f t="shared" si="142"/>
        <v>0</v>
      </c>
      <c r="Z729" s="9">
        <f>ROUND(T729 / 1.2, 2)</f>
        <v>0</v>
      </c>
      <c r="AA729" s="9">
        <f>Y729+Z729</f>
        <v>0</v>
      </c>
      <c r="AD729" s="5">
        <v>378365905</v>
      </c>
      <c r="AE729" s="5">
        <v>27245652</v>
      </c>
      <c r="AG729" s="5" t="s">
        <v>2258</v>
      </c>
      <c r="AH729" s="5" t="s">
        <v>2259</v>
      </c>
      <c r="AI729" s="5" t="s">
        <v>593</v>
      </c>
      <c r="AK729" s="19">
        <f t="shared" si="143"/>
        <v>0</v>
      </c>
      <c r="AL729" s="19">
        <f>T729-N729</f>
        <v>0</v>
      </c>
      <c r="AM729" s="19">
        <f>U729-O729</f>
        <v>0</v>
      </c>
      <c r="AN729" s="22">
        <f t="shared" si="144"/>
        <v>0</v>
      </c>
      <c r="AO729" s="22">
        <f>IFERROR(AL729/N729,0)</f>
        <v>0</v>
      </c>
      <c r="AP729" s="22">
        <f>IFERROR(AM729/O729,0)</f>
        <v>0</v>
      </c>
    </row>
    <row r="730" spans="1:42" ht="36" x14ac:dyDescent="0.3">
      <c r="A730" s="12" t="s">
        <v>2304</v>
      </c>
      <c r="B730" s="12"/>
      <c r="C730" s="40" t="s">
        <v>2261</v>
      </c>
      <c r="D730" s="17"/>
      <c r="E730" s="17"/>
      <c r="F730" s="28" t="s">
        <v>102</v>
      </c>
      <c r="G730" s="29">
        <v>0.3</v>
      </c>
      <c r="H730" s="17"/>
      <c r="I730" s="29">
        <v>0</v>
      </c>
      <c r="J730" s="31">
        <v>1216.56</v>
      </c>
      <c r="M730" s="32">
        <f>ROUND(ROUND(J730, 2)*I730, 2)</f>
        <v>0</v>
      </c>
      <c r="P730" s="33">
        <v>495.9</v>
      </c>
      <c r="S730" s="32">
        <f>ROUND(ROUND(P730, 2)*I730, 2)</f>
        <v>0</v>
      </c>
      <c r="V730" s="9">
        <f>ROUND(ROUND(P730, 2)/1.2, 2)</f>
        <v>413.25</v>
      </c>
      <c r="Y730" s="9">
        <f t="shared" si="142"/>
        <v>0</v>
      </c>
      <c r="AD730" s="5" t="s">
        <v>2305</v>
      </c>
      <c r="AE730" s="5" t="s">
        <v>2306</v>
      </c>
      <c r="AF730" s="5" t="s">
        <v>2264</v>
      </c>
      <c r="AK730" s="32">
        <f t="shared" si="143"/>
        <v>0</v>
      </c>
      <c r="AL730" s="32"/>
      <c r="AM730" s="32"/>
      <c r="AN730" s="34">
        <f t="shared" si="144"/>
        <v>0</v>
      </c>
      <c r="AO730" s="32"/>
      <c r="AP730" s="32"/>
    </row>
    <row r="731" spans="1:42" ht="36" x14ac:dyDescent="0.3">
      <c r="A731" s="12" t="s">
        <v>2307</v>
      </c>
      <c r="B731" s="12"/>
      <c r="C731" s="40" t="s">
        <v>730</v>
      </c>
      <c r="D731" s="17"/>
      <c r="E731" s="17"/>
      <c r="F731" s="28" t="s">
        <v>102</v>
      </c>
      <c r="G731" s="29">
        <v>0.15</v>
      </c>
      <c r="H731" s="17"/>
      <c r="I731" s="29">
        <v>0</v>
      </c>
      <c r="J731" s="31">
        <v>88.8</v>
      </c>
      <c r="M731" s="32">
        <f>ROUND(ROUND(J731, 2)*I731, 2)</f>
        <v>0</v>
      </c>
      <c r="P731" s="33">
        <v>88.8</v>
      </c>
      <c r="S731" s="32">
        <f>ROUND(ROUND(P731, 2)*I731, 2)</f>
        <v>0</v>
      </c>
      <c r="V731" s="9">
        <f>ROUND(ROUND(P731, 2)/1.2, 2)</f>
        <v>74</v>
      </c>
      <c r="Y731" s="9">
        <f t="shared" si="142"/>
        <v>0</v>
      </c>
      <c r="AD731" s="5" t="s">
        <v>2308</v>
      </c>
      <c r="AE731" s="5" t="s">
        <v>2309</v>
      </c>
      <c r="AF731" s="5" t="s">
        <v>733</v>
      </c>
      <c r="AK731" s="32">
        <f t="shared" si="143"/>
        <v>0</v>
      </c>
      <c r="AL731" s="32"/>
      <c r="AM731" s="32"/>
      <c r="AN731" s="34">
        <f t="shared" si="144"/>
        <v>0</v>
      </c>
      <c r="AO731" s="32"/>
      <c r="AP731" s="32"/>
    </row>
    <row r="732" spans="1:42" ht="36" x14ac:dyDescent="0.3">
      <c r="A732" s="12" t="s">
        <v>2310</v>
      </c>
      <c r="B732" s="12" t="s">
        <v>2256</v>
      </c>
      <c r="C732" s="16" t="s">
        <v>2257</v>
      </c>
      <c r="D732" s="17"/>
      <c r="E732" s="17"/>
      <c r="F732" s="17" t="s">
        <v>67</v>
      </c>
      <c r="G732" s="18">
        <v>1</v>
      </c>
      <c r="H732" s="17"/>
      <c r="I732" s="18">
        <v>0</v>
      </c>
      <c r="J732" s="19">
        <v>0</v>
      </c>
      <c r="K732" s="20">
        <v>428</v>
      </c>
      <c r="L732" s="19">
        <f>J732+ROUND(K732, 2)</f>
        <v>428</v>
      </c>
      <c r="M732" s="19">
        <v>0</v>
      </c>
      <c r="N732" s="19">
        <v>0</v>
      </c>
      <c r="O732" s="19">
        <f>M732+N732</f>
        <v>0</v>
      </c>
      <c r="P732" s="19">
        <v>162.09</v>
      </c>
      <c r="Q732" s="21">
        <v>428</v>
      </c>
      <c r="R732" s="19">
        <f>P732+ROUND(Q732, 2)</f>
        <v>590.09</v>
      </c>
      <c r="S732" s="19">
        <v>0</v>
      </c>
      <c r="T732" s="19">
        <v>0</v>
      </c>
      <c r="U732" s="19">
        <f>S732+T732</f>
        <v>0</v>
      </c>
      <c r="V732" s="9">
        <f>ROUND(P732 / 1.2, 2)</f>
        <v>135.08000000000001</v>
      </c>
      <c r="W732" s="9">
        <f>ROUND(Q732 / 1.2, 2)</f>
        <v>356.67</v>
      </c>
      <c r="X732" s="9">
        <f>ROUND(R732 / 1.2, 2)</f>
        <v>491.74</v>
      </c>
      <c r="Y732" s="9">
        <f t="shared" si="142"/>
        <v>0</v>
      </c>
      <c r="Z732" s="9">
        <f>ROUND(T732 / 1.2, 2)</f>
        <v>0</v>
      </c>
      <c r="AA732" s="9">
        <f>Y732+Z732</f>
        <v>0</v>
      </c>
      <c r="AD732" s="5">
        <v>378365906</v>
      </c>
      <c r="AE732" s="5">
        <v>27245653</v>
      </c>
      <c r="AG732" s="5" t="s">
        <v>2258</v>
      </c>
      <c r="AH732" s="5" t="s">
        <v>2259</v>
      </c>
      <c r="AI732" s="5" t="s">
        <v>593</v>
      </c>
      <c r="AK732" s="19">
        <f t="shared" si="143"/>
        <v>0</v>
      </c>
      <c r="AL732" s="19">
        <f>T732-N732</f>
        <v>0</v>
      </c>
      <c r="AM732" s="19">
        <f>U732-O732</f>
        <v>0</v>
      </c>
      <c r="AN732" s="22">
        <f t="shared" si="144"/>
        <v>0</v>
      </c>
      <c r="AO732" s="22">
        <f>IFERROR(AL732/N732,0)</f>
        <v>0</v>
      </c>
      <c r="AP732" s="22">
        <f>IFERROR(AM732/O732,0)</f>
        <v>0</v>
      </c>
    </row>
    <row r="733" spans="1:42" ht="36" x14ac:dyDescent="0.3">
      <c r="A733" s="12" t="s">
        <v>2311</v>
      </c>
      <c r="B733" s="12"/>
      <c r="C733" s="40" t="s">
        <v>730</v>
      </c>
      <c r="D733" s="17"/>
      <c r="E733" s="17"/>
      <c r="F733" s="28" t="s">
        <v>102</v>
      </c>
      <c r="G733" s="29">
        <v>0.15</v>
      </c>
      <c r="H733" s="17"/>
      <c r="I733" s="29">
        <v>0</v>
      </c>
      <c r="J733" s="31">
        <v>88.8</v>
      </c>
      <c r="M733" s="32">
        <f>ROUND(ROUND(J733, 2)*I733, 2)</f>
        <v>0</v>
      </c>
      <c r="P733" s="33">
        <v>88.8</v>
      </c>
      <c r="S733" s="32">
        <f>ROUND(ROUND(P733, 2)*I733, 2)</f>
        <v>0</v>
      </c>
      <c r="V733" s="9">
        <f>ROUND(ROUND(P733, 2)/1.2, 2)</f>
        <v>74</v>
      </c>
      <c r="Y733" s="9">
        <f t="shared" si="142"/>
        <v>0</v>
      </c>
      <c r="AD733" s="5" t="s">
        <v>2312</v>
      </c>
      <c r="AE733" s="5" t="s">
        <v>2313</v>
      </c>
      <c r="AF733" s="5" t="s">
        <v>733</v>
      </c>
      <c r="AK733" s="32">
        <f t="shared" si="143"/>
        <v>0</v>
      </c>
      <c r="AL733" s="32"/>
      <c r="AM733" s="32"/>
      <c r="AN733" s="34">
        <f t="shared" si="144"/>
        <v>0</v>
      </c>
      <c r="AO733" s="32"/>
      <c r="AP733" s="32"/>
    </row>
    <row r="734" spans="1:42" ht="36" x14ac:dyDescent="0.3">
      <c r="A734" s="12" t="s">
        <v>2314</v>
      </c>
      <c r="B734" s="12"/>
      <c r="C734" s="40" t="s">
        <v>2261</v>
      </c>
      <c r="D734" s="17"/>
      <c r="E734" s="17"/>
      <c r="F734" s="28" t="s">
        <v>102</v>
      </c>
      <c r="G734" s="29">
        <v>0.3</v>
      </c>
      <c r="H734" s="17"/>
      <c r="I734" s="29">
        <v>0</v>
      </c>
      <c r="J734" s="31">
        <v>1216.56</v>
      </c>
      <c r="M734" s="32">
        <f>ROUND(ROUND(J734, 2)*I734, 2)</f>
        <v>0</v>
      </c>
      <c r="P734" s="33">
        <v>495.9</v>
      </c>
      <c r="S734" s="32">
        <f>ROUND(ROUND(P734, 2)*I734, 2)</f>
        <v>0</v>
      </c>
      <c r="V734" s="9">
        <f>ROUND(ROUND(P734, 2)/1.2, 2)</f>
        <v>413.25</v>
      </c>
      <c r="Y734" s="9">
        <f t="shared" si="142"/>
        <v>0</v>
      </c>
      <c r="AD734" s="5" t="s">
        <v>2315</v>
      </c>
      <c r="AE734" s="5" t="s">
        <v>2316</v>
      </c>
      <c r="AF734" s="5" t="s">
        <v>2264</v>
      </c>
      <c r="AK734" s="32">
        <f t="shared" si="143"/>
        <v>0</v>
      </c>
      <c r="AL734" s="32"/>
      <c r="AM734" s="32"/>
      <c r="AN734" s="34">
        <f t="shared" si="144"/>
        <v>0</v>
      </c>
      <c r="AO734" s="32"/>
      <c r="AP734" s="32"/>
    </row>
    <row r="735" spans="1:42" ht="108" x14ac:dyDescent="0.3">
      <c r="A735" s="42" t="s">
        <v>2317</v>
      </c>
      <c r="B735" s="42" t="s">
        <v>2256</v>
      </c>
      <c r="C735" s="43" t="s">
        <v>2257</v>
      </c>
      <c r="D735" s="44"/>
      <c r="E735" s="44" t="s">
        <v>2318</v>
      </c>
      <c r="F735" s="44" t="s">
        <v>67</v>
      </c>
      <c r="G735" s="45">
        <v>1</v>
      </c>
      <c r="H735" s="44"/>
      <c r="I735" s="46">
        <v>0</v>
      </c>
      <c r="J735" s="47">
        <v>378.29</v>
      </c>
      <c r="K735" s="47">
        <v>428</v>
      </c>
      <c r="L735" s="47">
        <f>J735+ROUND(K735, 2)</f>
        <v>806.29</v>
      </c>
      <c r="M735" s="47">
        <v>0</v>
      </c>
      <c r="N735" s="47">
        <v>0</v>
      </c>
      <c r="O735" s="47">
        <f>M735+N735</f>
        <v>0</v>
      </c>
      <c r="P735" s="47">
        <v>162.09</v>
      </c>
      <c r="Q735" s="47">
        <v>642</v>
      </c>
      <c r="R735" s="47">
        <f>P735+ROUND(Q735, 2)</f>
        <v>804.09</v>
      </c>
      <c r="S735" s="47">
        <v>0</v>
      </c>
      <c r="T735" s="47">
        <v>0</v>
      </c>
      <c r="U735" s="47">
        <f>S735+T735</f>
        <v>0</v>
      </c>
      <c r="V735" s="9">
        <f>ROUND(P735 / 1.2, 2)</f>
        <v>135.08000000000001</v>
      </c>
      <c r="W735" s="9">
        <f>ROUND(Q735 / 1.2, 2)</f>
        <v>535</v>
      </c>
      <c r="X735" s="9">
        <f>ROUND(R735 / 1.2, 2)</f>
        <v>670.08</v>
      </c>
      <c r="Y735" s="9">
        <f t="shared" si="142"/>
        <v>0</v>
      </c>
      <c r="Z735" s="9">
        <f>ROUND(T735 / 1.2, 2)</f>
        <v>0</v>
      </c>
      <c r="AA735" s="9">
        <f>Y735+Z735</f>
        <v>0</v>
      </c>
      <c r="AD735" s="5">
        <v>378365907</v>
      </c>
      <c r="AE735" s="5">
        <v>27245751</v>
      </c>
      <c r="AG735" s="5" t="s">
        <v>2258</v>
      </c>
      <c r="AH735" s="5" t="s">
        <v>2259</v>
      </c>
      <c r="AI735" s="5" t="s">
        <v>593</v>
      </c>
      <c r="AK735" s="19">
        <f t="shared" si="143"/>
        <v>0</v>
      </c>
      <c r="AL735" s="19">
        <f>T735-N735</f>
        <v>0</v>
      </c>
      <c r="AM735" s="19">
        <f>U735-O735</f>
        <v>0</v>
      </c>
      <c r="AN735" s="22">
        <f t="shared" si="144"/>
        <v>0</v>
      </c>
      <c r="AO735" s="22">
        <f>IFERROR(AL735/N735,0)</f>
        <v>0</v>
      </c>
      <c r="AP735" s="22">
        <f>IFERROR(AM735/O735,0)</f>
        <v>0</v>
      </c>
    </row>
    <row r="736" spans="1:42" ht="108" x14ac:dyDescent="0.3">
      <c r="A736" s="48" t="s">
        <v>2319</v>
      </c>
      <c r="B736" s="48" t="s">
        <v>2256</v>
      </c>
      <c r="C736" s="49" t="s">
        <v>2257</v>
      </c>
      <c r="D736" s="50"/>
      <c r="E736" s="50" t="s">
        <v>2318</v>
      </c>
      <c r="F736" s="50" t="s">
        <v>67</v>
      </c>
      <c r="G736" s="51">
        <v>1</v>
      </c>
      <c r="H736" s="50"/>
      <c r="I736" s="51">
        <v>276</v>
      </c>
      <c r="J736" s="52">
        <v>378.29</v>
      </c>
      <c r="K736" s="52">
        <v>428</v>
      </c>
      <c r="L736" s="52">
        <v>428</v>
      </c>
      <c r="M736" s="52">
        <v>104408.04</v>
      </c>
      <c r="N736" s="52">
        <v>118128</v>
      </c>
      <c r="O736" s="52"/>
      <c r="P736" s="52">
        <v>162.09</v>
      </c>
      <c r="Q736" s="52">
        <v>642</v>
      </c>
      <c r="R736" s="52">
        <v>642</v>
      </c>
      <c r="S736" s="52">
        <v>44736.84</v>
      </c>
      <c r="T736" s="52">
        <v>177192</v>
      </c>
      <c r="U736" s="52"/>
      <c r="V736" s="9"/>
      <c r="W736" s="9">
        <f>ROUND(Q736 / 1.2, 2)</f>
        <v>535</v>
      </c>
      <c r="X736" s="9">
        <f>ROUND(R736 / 1.2, 2)</f>
        <v>535</v>
      </c>
      <c r="Y736" s="9"/>
      <c r="Z736" s="9">
        <f>ROUND(T736 / 1.2, 2)</f>
        <v>147660</v>
      </c>
      <c r="AA736" s="9"/>
      <c r="AD736" s="5">
        <v>315890006</v>
      </c>
      <c r="AE736" s="5">
        <v>27245751</v>
      </c>
      <c r="AG736" s="5" t="s">
        <v>2258</v>
      </c>
      <c r="AH736" s="5" t="s">
        <v>2259</v>
      </c>
      <c r="AI736" s="5"/>
      <c r="AK736" s="19">
        <f>S735-M735</f>
        <v>0</v>
      </c>
      <c r="AL736" s="19">
        <f>T735-N735</f>
        <v>0</v>
      </c>
      <c r="AM736" s="19">
        <f>U735-O735</f>
        <v>0</v>
      </c>
      <c r="AN736" s="22">
        <f>IFERROR(AK736/M735,0)</f>
        <v>0</v>
      </c>
      <c r="AO736" s="22">
        <f>IFERROR(AL736/N735,0)</f>
        <v>0</v>
      </c>
      <c r="AP736" s="22">
        <f>IFERROR(AM736/O735,0)</f>
        <v>0</v>
      </c>
    </row>
    <row r="737" spans="1:42" ht="36" x14ac:dyDescent="0.3">
      <c r="A737" s="42" t="s">
        <v>2320</v>
      </c>
      <c r="B737" s="42"/>
      <c r="C737" s="53" t="s">
        <v>2261</v>
      </c>
      <c r="D737" s="44"/>
      <c r="E737" s="44"/>
      <c r="F737" s="54" t="s">
        <v>102</v>
      </c>
      <c r="G737" s="55">
        <v>0.3</v>
      </c>
      <c r="H737" s="44"/>
      <c r="I737" s="56">
        <v>0</v>
      </c>
      <c r="J737" s="57">
        <v>1216.56</v>
      </c>
      <c r="K737" s="58"/>
      <c r="L737" s="58"/>
      <c r="M737" s="57">
        <f>ROUND(ROUND(J737, 2)*I737, 2)</f>
        <v>0</v>
      </c>
      <c r="N737" s="58"/>
      <c r="O737" s="58"/>
      <c r="P737" s="57">
        <v>495.9</v>
      </c>
      <c r="Q737" s="58"/>
      <c r="R737" s="58"/>
      <c r="S737" s="57">
        <f>ROUND(ROUND(P737, 2)*I737, 2)</f>
        <v>0</v>
      </c>
      <c r="T737" s="58"/>
      <c r="U737" s="59"/>
      <c r="V737" s="9">
        <f>ROUND(ROUND(P737, 2)/1.2, 2)</f>
        <v>413.25</v>
      </c>
      <c r="Y737" s="9">
        <f>ROUND(S737 / 1.2, 2)</f>
        <v>0</v>
      </c>
      <c r="AD737" s="5" t="s">
        <v>2321</v>
      </c>
      <c r="AE737" s="5" t="s">
        <v>2322</v>
      </c>
      <c r="AF737" s="5" t="s">
        <v>2264</v>
      </c>
      <c r="AK737" s="32">
        <f>S737-M737</f>
        <v>0</v>
      </c>
      <c r="AL737" s="32"/>
      <c r="AM737" s="32"/>
      <c r="AN737" s="34">
        <f>IFERROR(AK737/M737,0)</f>
        <v>0</v>
      </c>
      <c r="AO737" s="32"/>
      <c r="AP737" s="32"/>
    </row>
    <row r="738" spans="1:42" ht="36" x14ac:dyDescent="0.3">
      <c r="A738" s="48" t="s">
        <v>2323</v>
      </c>
      <c r="B738" s="48"/>
      <c r="C738" s="60" t="s">
        <v>2261</v>
      </c>
      <c r="D738" s="50"/>
      <c r="E738" s="50"/>
      <c r="F738" s="61" t="s">
        <v>102</v>
      </c>
      <c r="G738" s="62">
        <v>0.3</v>
      </c>
      <c r="H738" s="50"/>
      <c r="I738" s="62">
        <v>82.8</v>
      </c>
      <c r="J738" s="63">
        <v>1216.56</v>
      </c>
      <c r="K738" s="64"/>
      <c r="L738" s="64"/>
      <c r="M738" s="63">
        <f>ROUND(ROUND(J738, 2)*I738, 2)</f>
        <v>100731.17</v>
      </c>
      <c r="N738" s="64"/>
      <c r="O738" s="64"/>
      <c r="P738" s="63">
        <v>495.9</v>
      </c>
      <c r="Q738" s="64"/>
      <c r="R738" s="64"/>
      <c r="S738" s="63">
        <f>ROUND(ROUND(P738, 2)*I738, 2)</f>
        <v>41060.519999999997</v>
      </c>
      <c r="T738" s="64"/>
      <c r="U738" s="65"/>
      <c r="V738" s="9">
        <f>ROUND(ROUND(P738, 2)/1.2, 2)</f>
        <v>413.25</v>
      </c>
      <c r="Y738" s="9">
        <f>ROUND(S738 / 1.2, 2)</f>
        <v>34217.1</v>
      </c>
      <c r="AD738" s="5" t="s">
        <v>2324</v>
      </c>
      <c r="AE738" s="5" t="s">
        <v>2322</v>
      </c>
      <c r="AF738" s="5" t="s">
        <v>2264</v>
      </c>
      <c r="AK738" s="32">
        <f>S737-M737</f>
        <v>0</v>
      </c>
      <c r="AL738" s="32"/>
      <c r="AM738" s="32"/>
      <c r="AN738" s="34">
        <f>IFERROR(AK738/M737,0)</f>
        <v>0</v>
      </c>
      <c r="AO738" s="32"/>
      <c r="AP738" s="32"/>
    </row>
    <row r="739" spans="1:42" ht="36" x14ac:dyDescent="0.3">
      <c r="A739" s="42" t="s">
        <v>2325</v>
      </c>
      <c r="B739" s="42"/>
      <c r="C739" s="53" t="s">
        <v>730</v>
      </c>
      <c r="D739" s="44"/>
      <c r="E739" s="44"/>
      <c r="F739" s="54" t="s">
        <v>102</v>
      </c>
      <c r="G739" s="55">
        <v>0.15</v>
      </c>
      <c r="H739" s="44"/>
      <c r="I739" s="56">
        <v>0</v>
      </c>
      <c r="J739" s="57">
        <v>88.8</v>
      </c>
      <c r="K739" s="58"/>
      <c r="L739" s="58"/>
      <c r="M739" s="57">
        <f>ROUND(ROUND(J739, 2)*I739, 2)</f>
        <v>0</v>
      </c>
      <c r="N739" s="58"/>
      <c r="O739" s="58"/>
      <c r="P739" s="57">
        <v>88.8</v>
      </c>
      <c r="Q739" s="58"/>
      <c r="R739" s="58"/>
      <c r="S739" s="57">
        <f>ROUND(ROUND(P739, 2)*I739, 2)</f>
        <v>0</v>
      </c>
      <c r="T739" s="58"/>
      <c r="U739" s="59"/>
      <c r="V739" s="9">
        <f>ROUND(ROUND(P739, 2)/1.2, 2)</f>
        <v>74</v>
      </c>
      <c r="Y739" s="9">
        <f>ROUND(S739 / 1.2, 2)</f>
        <v>0</v>
      </c>
      <c r="AD739" s="5" t="s">
        <v>2326</v>
      </c>
      <c r="AE739" s="5" t="s">
        <v>2327</v>
      </c>
      <c r="AF739" s="5" t="s">
        <v>733</v>
      </c>
      <c r="AK739" s="32">
        <f>S739-M739</f>
        <v>0</v>
      </c>
      <c r="AL739" s="32"/>
      <c r="AM739" s="32"/>
      <c r="AN739" s="34">
        <f>IFERROR(AK739/M739,0)</f>
        <v>0</v>
      </c>
      <c r="AO739" s="32"/>
      <c r="AP739" s="32"/>
    </row>
    <row r="740" spans="1:42" ht="36" x14ac:dyDescent="0.3">
      <c r="A740" s="48" t="s">
        <v>2328</v>
      </c>
      <c r="B740" s="48"/>
      <c r="C740" s="60" t="s">
        <v>730</v>
      </c>
      <c r="D740" s="50"/>
      <c r="E740" s="50"/>
      <c r="F740" s="61" t="s">
        <v>102</v>
      </c>
      <c r="G740" s="62">
        <v>0.15</v>
      </c>
      <c r="H740" s="50"/>
      <c r="I740" s="62">
        <v>41.4</v>
      </c>
      <c r="J740" s="63">
        <v>88.8</v>
      </c>
      <c r="K740" s="64"/>
      <c r="L740" s="64"/>
      <c r="M740" s="63">
        <f>ROUND(ROUND(J740, 2)*I740, 2)</f>
        <v>3676.32</v>
      </c>
      <c r="N740" s="64"/>
      <c r="O740" s="64"/>
      <c r="P740" s="63">
        <v>88.8</v>
      </c>
      <c r="Q740" s="64"/>
      <c r="R740" s="64"/>
      <c r="S740" s="63">
        <f>ROUND(ROUND(P740, 2)*I740, 2)</f>
        <v>3676.32</v>
      </c>
      <c r="T740" s="64"/>
      <c r="U740" s="65"/>
      <c r="V740" s="9">
        <f>ROUND(ROUND(P740, 2)/1.2, 2)</f>
        <v>74</v>
      </c>
      <c r="Y740" s="9">
        <f>ROUND(S740 / 1.2, 2)</f>
        <v>3063.6</v>
      </c>
      <c r="AD740" s="5" t="s">
        <v>2329</v>
      </c>
      <c r="AE740" s="5" t="s">
        <v>2327</v>
      </c>
      <c r="AF740" s="5" t="s">
        <v>733</v>
      </c>
      <c r="AK740" s="32">
        <f>S739-M739</f>
        <v>0</v>
      </c>
      <c r="AL740" s="32"/>
      <c r="AM740" s="32"/>
      <c r="AN740" s="34">
        <f>IFERROR(AK740/M739,0)</f>
        <v>0</v>
      </c>
      <c r="AO740" s="32"/>
      <c r="AP740" s="32"/>
    </row>
    <row r="741" spans="1:42" ht="108" x14ac:dyDescent="0.3">
      <c r="A741" s="42" t="s">
        <v>2330</v>
      </c>
      <c r="B741" s="42" t="s">
        <v>2256</v>
      </c>
      <c r="C741" s="43" t="s">
        <v>2257</v>
      </c>
      <c r="D741" s="44"/>
      <c r="E741" s="44" t="s">
        <v>2331</v>
      </c>
      <c r="F741" s="44" t="s">
        <v>67</v>
      </c>
      <c r="G741" s="45">
        <v>1</v>
      </c>
      <c r="H741" s="44"/>
      <c r="I741" s="46">
        <v>192.1</v>
      </c>
      <c r="J741" s="47">
        <v>378.29</v>
      </c>
      <c r="K741" s="47">
        <v>428</v>
      </c>
      <c r="L741" s="47">
        <f>J741+ROUND(K741, 2)</f>
        <v>806.29</v>
      </c>
      <c r="M741" s="47">
        <v>72669.509999999995</v>
      </c>
      <c r="N741" s="47">
        <v>82218.8</v>
      </c>
      <c r="O741" s="47">
        <f>M741+N741</f>
        <v>154888.31</v>
      </c>
      <c r="P741" s="47">
        <v>162.09</v>
      </c>
      <c r="Q741" s="47">
        <v>642</v>
      </c>
      <c r="R741" s="47">
        <f>P741+ROUND(Q741, 2)</f>
        <v>804.09</v>
      </c>
      <c r="S741" s="47">
        <v>31137.49</v>
      </c>
      <c r="T741" s="47">
        <v>123328.2</v>
      </c>
      <c r="U741" s="47">
        <f>S741+T741</f>
        <v>154465.69</v>
      </c>
      <c r="V741" s="9">
        <f>ROUND(P741 / 1.2, 2)</f>
        <v>135.08000000000001</v>
      </c>
      <c r="W741" s="9">
        <f>ROUND(Q741 / 1.2, 2)</f>
        <v>535</v>
      </c>
      <c r="X741" s="9">
        <f>ROUND(R741 / 1.2, 2)</f>
        <v>670.08</v>
      </c>
      <c r="Y741" s="9">
        <f>ROUND(S741 / 1.2, 2)</f>
        <v>25947.91</v>
      </c>
      <c r="Z741" s="9">
        <f>ROUND(T741 / 1.2, 2)</f>
        <v>102773.5</v>
      </c>
      <c r="AA741" s="9">
        <f>Y741+Z741</f>
        <v>128721.41</v>
      </c>
      <c r="AD741" s="5">
        <v>378365908</v>
      </c>
      <c r="AE741" s="5">
        <v>27245754</v>
      </c>
      <c r="AG741" s="5" t="s">
        <v>2258</v>
      </c>
      <c r="AH741" s="5" t="s">
        <v>2259</v>
      </c>
      <c r="AI741" s="5" t="s">
        <v>593</v>
      </c>
      <c r="AK741" s="19">
        <f>S741-M741</f>
        <v>-41532.01999999999</v>
      </c>
      <c r="AL741" s="19">
        <f>T741-N741</f>
        <v>41109.399999999994</v>
      </c>
      <c r="AM741" s="19">
        <f>U741-O741</f>
        <v>-422.61999999999534</v>
      </c>
      <c r="AN741" s="22">
        <f>IFERROR(AK741/M741,0)</f>
        <v>-0.57151919697820985</v>
      </c>
      <c r="AO741" s="22">
        <f>IFERROR(AL741/N741,0)</f>
        <v>0.49999999999999989</v>
      </c>
      <c r="AP741" s="22">
        <f>IFERROR(AM741/O741,0)</f>
        <v>-2.7285467831626243E-3</v>
      </c>
    </row>
    <row r="742" spans="1:42" ht="108" x14ac:dyDescent="0.3">
      <c r="A742" s="48" t="s">
        <v>2332</v>
      </c>
      <c r="B742" s="48" t="s">
        <v>2256</v>
      </c>
      <c r="C742" s="49" t="s">
        <v>2257</v>
      </c>
      <c r="D742" s="50"/>
      <c r="E742" s="50" t="s">
        <v>2331</v>
      </c>
      <c r="F742" s="50" t="s">
        <v>67</v>
      </c>
      <c r="G742" s="51">
        <v>1</v>
      </c>
      <c r="H742" s="50"/>
      <c r="I742" s="51">
        <v>224.5</v>
      </c>
      <c r="J742" s="52">
        <v>378.29</v>
      </c>
      <c r="K742" s="52">
        <v>428</v>
      </c>
      <c r="L742" s="52">
        <v>428</v>
      </c>
      <c r="M742" s="52">
        <v>84926.11</v>
      </c>
      <c r="N742" s="52">
        <v>96086</v>
      </c>
      <c r="O742" s="52"/>
      <c r="P742" s="52">
        <v>162.09</v>
      </c>
      <c r="Q742" s="52">
        <v>642</v>
      </c>
      <c r="R742" s="52">
        <v>642</v>
      </c>
      <c r="S742" s="52">
        <v>36389.21</v>
      </c>
      <c r="T742" s="52">
        <v>144129</v>
      </c>
      <c r="U742" s="52"/>
      <c r="V742" s="9"/>
      <c r="W742" s="9">
        <f>ROUND(Q742 / 1.2, 2)</f>
        <v>535</v>
      </c>
      <c r="X742" s="9">
        <f>ROUND(R742 / 1.2, 2)</f>
        <v>535</v>
      </c>
      <c r="Y742" s="9"/>
      <c r="Z742" s="9">
        <f>ROUND(T742 / 1.2, 2)</f>
        <v>120107.5</v>
      </c>
      <c r="AA742" s="9"/>
      <c r="AD742" s="5">
        <v>315890007</v>
      </c>
      <c r="AE742" s="5">
        <v>27245754</v>
      </c>
      <c r="AG742" s="5" t="s">
        <v>2258</v>
      </c>
      <c r="AH742" s="5" t="s">
        <v>2259</v>
      </c>
      <c r="AI742" s="5"/>
      <c r="AK742" s="19">
        <f>S741-M741</f>
        <v>-41532.01999999999</v>
      </c>
      <c r="AL742" s="19">
        <f>T741-N741</f>
        <v>41109.399999999994</v>
      </c>
      <c r="AM742" s="19">
        <f>U741-O741</f>
        <v>-422.61999999999534</v>
      </c>
      <c r="AN742" s="22">
        <f>IFERROR(AK742/M741,0)</f>
        <v>-0.57151919697820985</v>
      </c>
      <c r="AO742" s="22">
        <f>IFERROR(AL742/N741,0)</f>
        <v>0.49999999999999989</v>
      </c>
      <c r="AP742" s="22">
        <f>IFERROR(AM742/O741,0)</f>
        <v>-2.7285467831626243E-3</v>
      </c>
    </row>
    <row r="743" spans="1:42" ht="36" x14ac:dyDescent="0.3">
      <c r="A743" s="42" t="s">
        <v>2333</v>
      </c>
      <c r="B743" s="42"/>
      <c r="C743" s="53" t="s">
        <v>730</v>
      </c>
      <c r="D743" s="44"/>
      <c r="E743" s="44"/>
      <c r="F743" s="54" t="s">
        <v>102</v>
      </c>
      <c r="G743" s="55">
        <v>0.15</v>
      </c>
      <c r="H743" s="44"/>
      <c r="I743" s="56">
        <v>28.815000000000001</v>
      </c>
      <c r="J743" s="57">
        <v>88.8</v>
      </c>
      <c r="K743" s="58"/>
      <c r="L743" s="58"/>
      <c r="M743" s="57">
        <f>ROUND(ROUND(J743, 2)*I743, 2)</f>
        <v>2558.77</v>
      </c>
      <c r="N743" s="58"/>
      <c r="O743" s="58"/>
      <c r="P743" s="57">
        <v>88.8</v>
      </c>
      <c r="Q743" s="58"/>
      <c r="R743" s="58"/>
      <c r="S743" s="57">
        <f>ROUND(ROUND(P743, 2)*I743, 2)</f>
        <v>2558.77</v>
      </c>
      <c r="T743" s="58"/>
      <c r="U743" s="59"/>
      <c r="V743" s="9">
        <f>ROUND(ROUND(P743, 2)/1.2, 2)</f>
        <v>74</v>
      </c>
      <c r="Y743" s="9">
        <f>ROUND(S743 / 1.2, 2)</f>
        <v>2132.31</v>
      </c>
      <c r="AD743" s="5" t="s">
        <v>2334</v>
      </c>
      <c r="AE743" s="5" t="s">
        <v>2335</v>
      </c>
      <c r="AF743" s="5" t="s">
        <v>733</v>
      </c>
      <c r="AK743" s="32">
        <f>S743-M743</f>
        <v>0</v>
      </c>
      <c r="AL743" s="32"/>
      <c r="AM743" s="32"/>
      <c r="AN743" s="34">
        <f>IFERROR(AK743/M743,0)</f>
        <v>0</v>
      </c>
      <c r="AO743" s="32"/>
      <c r="AP743" s="32"/>
    </row>
    <row r="744" spans="1:42" ht="36" x14ac:dyDescent="0.3">
      <c r="A744" s="48" t="s">
        <v>2336</v>
      </c>
      <c r="B744" s="48"/>
      <c r="C744" s="60" t="s">
        <v>730</v>
      </c>
      <c r="D744" s="50"/>
      <c r="E744" s="50"/>
      <c r="F744" s="61" t="s">
        <v>102</v>
      </c>
      <c r="G744" s="62">
        <v>0.15</v>
      </c>
      <c r="H744" s="50"/>
      <c r="I744" s="62">
        <v>33.674999999999997</v>
      </c>
      <c r="J744" s="63">
        <v>88.8</v>
      </c>
      <c r="K744" s="64"/>
      <c r="L744" s="64"/>
      <c r="M744" s="63">
        <f>ROUND(ROUND(J744, 2)*I744, 2)</f>
        <v>2990.34</v>
      </c>
      <c r="N744" s="64"/>
      <c r="O744" s="64"/>
      <c r="P744" s="63">
        <v>88.8</v>
      </c>
      <c r="Q744" s="64"/>
      <c r="R744" s="64"/>
      <c r="S744" s="63">
        <f>ROUND(ROUND(P744, 2)*I744, 2)</f>
        <v>2990.34</v>
      </c>
      <c r="T744" s="64"/>
      <c r="U744" s="65"/>
      <c r="V744" s="9">
        <f>ROUND(ROUND(P744, 2)/1.2, 2)</f>
        <v>74</v>
      </c>
      <c r="Y744" s="9">
        <f>ROUND(S744 / 1.2, 2)</f>
        <v>2491.9499999999998</v>
      </c>
      <c r="AD744" s="5" t="s">
        <v>2337</v>
      </c>
      <c r="AE744" s="5" t="s">
        <v>2335</v>
      </c>
      <c r="AF744" s="5" t="s">
        <v>733</v>
      </c>
      <c r="AK744" s="32">
        <f>S743-M743</f>
        <v>0</v>
      </c>
      <c r="AL744" s="32"/>
      <c r="AM744" s="32"/>
      <c r="AN744" s="34">
        <f>IFERROR(AK744/M743,0)</f>
        <v>0</v>
      </c>
      <c r="AO744" s="32"/>
      <c r="AP744" s="32"/>
    </row>
    <row r="745" spans="1:42" ht="36" x14ac:dyDescent="0.3">
      <c r="A745" s="42" t="s">
        <v>2338</v>
      </c>
      <c r="B745" s="42"/>
      <c r="C745" s="53" t="s">
        <v>2261</v>
      </c>
      <c r="D745" s="44"/>
      <c r="E745" s="44"/>
      <c r="F745" s="54" t="s">
        <v>102</v>
      </c>
      <c r="G745" s="55">
        <v>0.3</v>
      </c>
      <c r="H745" s="44"/>
      <c r="I745" s="56">
        <v>57.63</v>
      </c>
      <c r="J745" s="57">
        <v>1216.56</v>
      </c>
      <c r="K745" s="58"/>
      <c r="L745" s="58"/>
      <c r="M745" s="57">
        <f>ROUND(ROUND(J745, 2)*I745, 2)</f>
        <v>70110.350000000006</v>
      </c>
      <c r="N745" s="58"/>
      <c r="O745" s="58"/>
      <c r="P745" s="57">
        <v>495.9</v>
      </c>
      <c r="Q745" s="58"/>
      <c r="R745" s="58"/>
      <c r="S745" s="57">
        <f>ROUND(ROUND(P745, 2)*I745, 2)</f>
        <v>28578.720000000001</v>
      </c>
      <c r="T745" s="58"/>
      <c r="U745" s="59"/>
      <c r="V745" s="9">
        <f>ROUND(ROUND(P745, 2)/1.2, 2)</f>
        <v>413.25</v>
      </c>
      <c r="Y745" s="9">
        <f>ROUND(S745 / 1.2, 2)</f>
        <v>23815.599999999999</v>
      </c>
      <c r="AD745" s="5" t="s">
        <v>2339</v>
      </c>
      <c r="AE745" s="5" t="s">
        <v>2340</v>
      </c>
      <c r="AF745" s="5" t="s">
        <v>2264</v>
      </c>
      <c r="AK745" s="32">
        <f>S745-M745</f>
        <v>-41531.630000000005</v>
      </c>
      <c r="AL745" s="32"/>
      <c r="AM745" s="32"/>
      <c r="AN745" s="34">
        <f>IFERROR(AK745/M745,0)</f>
        <v>-0.59237516286824987</v>
      </c>
      <c r="AO745" s="32"/>
      <c r="AP745" s="32"/>
    </row>
    <row r="746" spans="1:42" ht="36" x14ac:dyDescent="0.3">
      <c r="A746" s="48" t="s">
        <v>2341</v>
      </c>
      <c r="B746" s="48"/>
      <c r="C746" s="60" t="s">
        <v>2261</v>
      </c>
      <c r="D746" s="50"/>
      <c r="E746" s="50"/>
      <c r="F746" s="61" t="s">
        <v>102</v>
      </c>
      <c r="G746" s="62">
        <v>0.3</v>
      </c>
      <c r="H746" s="50"/>
      <c r="I746" s="62">
        <v>67.349999999999994</v>
      </c>
      <c r="J746" s="63">
        <v>1216.56</v>
      </c>
      <c r="K746" s="64"/>
      <c r="L746" s="64"/>
      <c r="M746" s="63">
        <f>ROUND(ROUND(J746, 2)*I746, 2)</f>
        <v>81935.320000000007</v>
      </c>
      <c r="N746" s="64"/>
      <c r="O746" s="64"/>
      <c r="P746" s="63">
        <v>495.9</v>
      </c>
      <c r="Q746" s="64"/>
      <c r="R746" s="64"/>
      <c r="S746" s="63">
        <f>ROUND(ROUND(P746, 2)*I746, 2)</f>
        <v>33398.870000000003</v>
      </c>
      <c r="T746" s="64"/>
      <c r="U746" s="65"/>
      <c r="V746" s="9">
        <f>ROUND(ROUND(P746, 2)/1.2, 2)</f>
        <v>413.25</v>
      </c>
      <c r="Y746" s="9">
        <f>ROUND(S746 / 1.2, 2)</f>
        <v>27832.39</v>
      </c>
      <c r="AD746" s="5" t="s">
        <v>2342</v>
      </c>
      <c r="AE746" s="5" t="s">
        <v>2340</v>
      </c>
      <c r="AF746" s="5" t="s">
        <v>2264</v>
      </c>
      <c r="AK746" s="32">
        <f>S745-M745</f>
        <v>-41531.630000000005</v>
      </c>
      <c r="AL746" s="32"/>
      <c r="AM746" s="32"/>
      <c r="AN746" s="34">
        <f>IFERROR(AK746/M745,0)</f>
        <v>-0.59237516286824987</v>
      </c>
      <c r="AO746" s="32"/>
      <c r="AP746" s="32"/>
    </row>
    <row r="747" spans="1:42" ht="90" x14ac:dyDescent="0.3">
      <c r="A747" s="42" t="s">
        <v>2343</v>
      </c>
      <c r="B747" s="42" t="s">
        <v>2256</v>
      </c>
      <c r="C747" s="43" t="s">
        <v>2257</v>
      </c>
      <c r="D747" s="44"/>
      <c r="E747" s="44" t="s">
        <v>2344</v>
      </c>
      <c r="F747" s="44" t="s">
        <v>67</v>
      </c>
      <c r="G747" s="45">
        <v>1</v>
      </c>
      <c r="H747" s="44"/>
      <c r="I747" s="46">
        <v>0</v>
      </c>
      <c r="J747" s="47">
        <v>378.29</v>
      </c>
      <c r="K747" s="47">
        <v>428</v>
      </c>
      <c r="L747" s="47">
        <f>J747+ROUND(K747, 2)</f>
        <v>806.29</v>
      </c>
      <c r="M747" s="47">
        <v>0</v>
      </c>
      <c r="N747" s="47">
        <v>0</v>
      </c>
      <c r="O747" s="47">
        <f>M747+N747</f>
        <v>0</v>
      </c>
      <c r="P747" s="47">
        <v>162.09</v>
      </c>
      <c r="Q747" s="47">
        <v>642</v>
      </c>
      <c r="R747" s="47">
        <f>P747+ROUND(Q747, 2)</f>
        <v>804.09</v>
      </c>
      <c r="S747" s="47">
        <v>0</v>
      </c>
      <c r="T747" s="47">
        <v>0</v>
      </c>
      <c r="U747" s="47">
        <f>S747+T747</f>
        <v>0</v>
      </c>
      <c r="V747" s="9">
        <f>ROUND(P747 / 1.2, 2)</f>
        <v>135.08000000000001</v>
      </c>
      <c r="W747" s="9">
        <f>ROUND(Q747 / 1.2, 2)</f>
        <v>535</v>
      </c>
      <c r="X747" s="9">
        <f>ROUND(R747 / 1.2, 2)</f>
        <v>670.08</v>
      </c>
      <c r="Y747" s="9">
        <f>ROUND(S747 / 1.2, 2)</f>
        <v>0</v>
      </c>
      <c r="Z747" s="9">
        <f>ROUND(T747 / 1.2, 2)</f>
        <v>0</v>
      </c>
      <c r="AA747" s="9">
        <f>Y747+Z747</f>
        <v>0</v>
      </c>
      <c r="AD747" s="5">
        <v>378365909</v>
      </c>
      <c r="AE747" s="5">
        <v>27245759</v>
      </c>
      <c r="AG747" s="5" t="s">
        <v>2258</v>
      </c>
      <c r="AH747" s="5" t="s">
        <v>2259</v>
      </c>
      <c r="AI747" s="5" t="s">
        <v>593</v>
      </c>
      <c r="AK747" s="19">
        <f>S747-M747</f>
        <v>0</v>
      </c>
      <c r="AL747" s="19">
        <f>T747-N747</f>
        <v>0</v>
      </c>
      <c r="AM747" s="19">
        <f>U747-O747</f>
        <v>0</v>
      </c>
      <c r="AN747" s="22">
        <f>IFERROR(AK747/M747,0)</f>
        <v>0</v>
      </c>
      <c r="AO747" s="22">
        <f>IFERROR(AL747/N747,0)</f>
        <v>0</v>
      </c>
      <c r="AP747" s="22">
        <f>IFERROR(AM747/O747,0)</f>
        <v>0</v>
      </c>
    </row>
    <row r="748" spans="1:42" ht="90" x14ac:dyDescent="0.3">
      <c r="A748" s="48" t="s">
        <v>2345</v>
      </c>
      <c r="B748" s="48" t="s">
        <v>2256</v>
      </c>
      <c r="C748" s="49" t="s">
        <v>2257</v>
      </c>
      <c r="D748" s="50"/>
      <c r="E748" s="50" t="s">
        <v>2344</v>
      </c>
      <c r="F748" s="50" t="s">
        <v>67</v>
      </c>
      <c r="G748" s="51">
        <v>1</v>
      </c>
      <c r="H748" s="50"/>
      <c r="I748" s="51">
        <v>180</v>
      </c>
      <c r="J748" s="52">
        <v>378.29</v>
      </c>
      <c r="K748" s="52">
        <v>428</v>
      </c>
      <c r="L748" s="52">
        <v>428</v>
      </c>
      <c r="M748" s="52">
        <v>68092.2</v>
      </c>
      <c r="N748" s="52">
        <v>77040</v>
      </c>
      <c r="O748" s="52"/>
      <c r="P748" s="52">
        <v>162.09</v>
      </c>
      <c r="Q748" s="52">
        <v>642</v>
      </c>
      <c r="R748" s="52">
        <v>642</v>
      </c>
      <c r="S748" s="52">
        <v>29176.2</v>
      </c>
      <c r="T748" s="52">
        <v>115560</v>
      </c>
      <c r="U748" s="52"/>
      <c r="V748" s="9"/>
      <c r="W748" s="9">
        <f>ROUND(Q748 / 1.2, 2)</f>
        <v>535</v>
      </c>
      <c r="X748" s="9">
        <f>ROUND(R748 / 1.2, 2)</f>
        <v>535</v>
      </c>
      <c r="Y748" s="9"/>
      <c r="Z748" s="9">
        <f>ROUND(T748 / 1.2, 2)</f>
        <v>96300</v>
      </c>
      <c r="AA748" s="9"/>
      <c r="AD748" s="5">
        <v>315890008</v>
      </c>
      <c r="AE748" s="5">
        <v>27245759</v>
      </c>
      <c r="AG748" s="5" t="s">
        <v>2258</v>
      </c>
      <c r="AH748" s="5" t="s">
        <v>2259</v>
      </c>
      <c r="AI748" s="5"/>
      <c r="AK748" s="19">
        <f>S747-M747</f>
        <v>0</v>
      </c>
      <c r="AL748" s="19">
        <f>T747-N747</f>
        <v>0</v>
      </c>
      <c r="AM748" s="19">
        <f>U747-O747</f>
        <v>0</v>
      </c>
      <c r="AN748" s="22">
        <f>IFERROR(AK748/M747,0)</f>
        <v>0</v>
      </c>
      <c r="AO748" s="22">
        <f>IFERROR(AL748/N747,0)</f>
        <v>0</v>
      </c>
      <c r="AP748" s="22">
        <f>IFERROR(AM748/O747,0)</f>
        <v>0</v>
      </c>
    </row>
    <row r="749" spans="1:42" ht="36" x14ac:dyDescent="0.3">
      <c r="A749" s="42" t="s">
        <v>2346</v>
      </c>
      <c r="B749" s="42"/>
      <c r="C749" s="53" t="s">
        <v>2261</v>
      </c>
      <c r="D749" s="44"/>
      <c r="E749" s="44"/>
      <c r="F749" s="54" t="s">
        <v>102</v>
      </c>
      <c r="G749" s="55">
        <v>0.3</v>
      </c>
      <c r="H749" s="44"/>
      <c r="I749" s="56">
        <v>0</v>
      </c>
      <c r="J749" s="57">
        <v>1216.56</v>
      </c>
      <c r="K749" s="58"/>
      <c r="L749" s="58"/>
      <c r="M749" s="57">
        <f>ROUND(ROUND(J749, 2)*I749, 2)</f>
        <v>0</v>
      </c>
      <c r="N749" s="58"/>
      <c r="O749" s="58"/>
      <c r="P749" s="57">
        <v>495.9</v>
      </c>
      <c r="Q749" s="58"/>
      <c r="R749" s="58"/>
      <c r="S749" s="57">
        <f>ROUND(ROUND(P749, 2)*I749, 2)</f>
        <v>0</v>
      </c>
      <c r="T749" s="58"/>
      <c r="U749" s="59"/>
      <c r="V749" s="9">
        <f>ROUND(ROUND(P749, 2)/1.2, 2)</f>
        <v>413.25</v>
      </c>
      <c r="Y749" s="9">
        <f>ROUND(S749 / 1.2, 2)</f>
        <v>0</v>
      </c>
      <c r="AD749" s="5" t="s">
        <v>2347</v>
      </c>
      <c r="AE749" s="5" t="s">
        <v>2348</v>
      </c>
      <c r="AF749" s="5" t="s">
        <v>2264</v>
      </c>
      <c r="AK749" s="32">
        <f>S749-M749</f>
        <v>0</v>
      </c>
      <c r="AL749" s="32"/>
      <c r="AM749" s="32"/>
      <c r="AN749" s="34">
        <f>IFERROR(AK749/M749,0)</f>
        <v>0</v>
      </c>
      <c r="AO749" s="32"/>
      <c r="AP749" s="32"/>
    </row>
    <row r="750" spans="1:42" ht="36" x14ac:dyDescent="0.3">
      <c r="A750" s="48" t="s">
        <v>2349</v>
      </c>
      <c r="B750" s="48"/>
      <c r="C750" s="60" t="s">
        <v>2261</v>
      </c>
      <c r="D750" s="50"/>
      <c r="E750" s="50"/>
      <c r="F750" s="61" t="s">
        <v>102</v>
      </c>
      <c r="G750" s="62">
        <v>0.3</v>
      </c>
      <c r="H750" s="50"/>
      <c r="I750" s="62">
        <v>54</v>
      </c>
      <c r="J750" s="63">
        <v>1216.56</v>
      </c>
      <c r="K750" s="64"/>
      <c r="L750" s="64"/>
      <c r="M750" s="63">
        <f>ROUND(ROUND(J750, 2)*I750, 2)</f>
        <v>65694.240000000005</v>
      </c>
      <c r="N750" s="64"/>
      <c r="O750" s="64"/>
      <c r="P750" s="63">
        <v>495.9</v>
      </c>
      <c r="Q750" s="64"/>
      <c r="R750" s="64"/>
      <c r="S750" s="63">
        <f>ROUND(ROUND(P750, 2)*I750, 2)</f>
        <v>26778.6</v>
      </c>
      <c r="T750" s="64"/>
      <c r="U750" s="65"/>
      <c r="V750" s="9">
        <f>ROUND(ROUND(P750, 2)/1.2, 2)</f>
        <v>413.25</v>
      </c>
      <c r="Y750" s="9">
        <f>ROUND(S750 / 1.2, 2)</f>
        <v>22315.5</v>
      </c>
      <c r="AD750" s="5" t="s">
        <v>2350</v>
      </c>
      <c r="AE750" s="5" t="s">
        <v>2348</v>
      </c>
      <c r="AF750" s="5" t="s">
        <v>2264</v>
      </c>
      <c r="AK750" s="32">
        <f>S749-M749</f>
        <v>0</v>
      </c>
      <c r="AL750" s="32"/>
      <c r="AM750" s="32"/>
      <c r="AN750" s="34">
        <f>IFERROR(AK750/M749,0)</f>
        <v>0</v>
      </c>
      <c r="AO750" s="32"/>
      <c r="AP750" s="32"/>
    </row>
    <row r="751" spans="1:42" ht="36" x14ac:dyDescent="0.3">
      <c r="A751" s="42" t="s">
        <v>2351</v>
      </c>
      <c r="B751" s="42"/>
      <c r="C751" s="53" t="s">
        <v>730</v>
      </c>
      <c r="D751" s="44"/>
      <c r="E751" s="44"/>
      <c r="F751" s="54" t="s">
        <v>102</v>
      </c>
      <c r="G751" s="55">
        <v>0.15</v>
      </c>
      <c r="H751" s="44"/>
      <c r="I751" s="56">
        <v>0</v>
      </c>
      <c r="J751" s="57">
        <v>88.8</v>
      </c>
      <c r="K751" s="58"/>
      <c r="L751" s="58"/>
      <c r="M751" s="57">
        <f>ROUND(ROUND(J751, 2)*I751, 2)</f>
        <v>0</v>
      </c>
      <c r="N751" s="58"/>
      <c r="O751" s="58"/>
      <c r="P751" s="57">
        <v>88.8</v>
      </c>
      <c r="Q751" s="58"/>
      <c r="R751" s="58"/>
      <c r="S751" s="57">
        <f>ROUND(ROUND(P751, 2)*I751, 2)</f>
        <v>0</v>
      </c>
      <c r="T751" s="58"/>
      <c r="U751" s="59"/>
      <c r="V751" s="9">
        <f>ROUND(ROUND(P751, 2)/1.2, 2)</f>
        <v>74</v>
      </c>
      <c r="Y751" s="9">
        <f>ROUND(S751 / 1.2, 2)</f>
        <v>0</v>
      </c>
      <c r="AD751" s="5" t="s">
        <v>2352</v>
      </c>
      <c r="AE751" s="5" t="s">
        <v>2353</v>
      </c>
      <c r="AF751" s="5" t="s">
        <v>733</v>
      </c>
      <c r="AK751" s="32">
        <f>S751-M751</f>
        <v>0</v>
      </c>
      <c r="AL751" s="32"/>
      <c r="AM751" s="32"/>
      <c r="AN751" s="34">
        <f>IFERROR(AK751/M751,0)</f>
        <v>0</v>
      </c>
      <c r="AO751" s="32"/>
      <c r="AP751" s="32"/>
    </row>
    <row r="752" spans="1:42" ht="36" x14ac:dyDescent="0.3">
      <c r="A752" s="48" t="s">
        <v>2354</v>
      </c>
      <c r="B752" s="48"/>
      <c r="C752" s="60" t="s">
        <v>730</v>
      </c>
      <c r="D752" s="50"/>
      <c r="E752" s="50"/>
      <c r="F752" s="61" t="s">
        <v>102</v>
      </c>
      <c r="G752" s="62">
        <v>0.15</v>
      </c>
      <c r="H752" s="50"/>
      <c r="I752" s="62">
        <v>27</v>
      </c>
      <c r="J752" s="63">
        <v>88.8</v>
      </c>
      <c r="K752" s="64"/>
      <c r="L752" s="64"/>
      <c r="M752" s="63">
        <f>ROUND(ROUND(J752, 2)*I752, 2)</f>
        <v>2397.6</v>
      </c>
      <c r="N752" s="64"/>
      <c r="O752" s="64"/>
      <c r="P752" s="63">
        <v>88.8</v>
      </c>
      <c r="Q752" s="64"/>
      <c r="R752" s="64"/>
      <c r="S752" s="63">
        <f>ROUND(ROUND(P752, 2)*I752, 2)</f>
        <v>2397.6</v>
      </c>
      <c r="T752" s="64"/>
      <c r="U752" s="65"/>
      <c r="V752" s="9">
        <f>ROUND(ROUND(P752, 2)/1.2, 2)</f>
        <v>74</v>
      </c>
      <c r="Y752" s="9">
        <f>ROUND(S752 / 1.2, 2)</f>
        <v>1998</v>
      </c>
      <c r="AD752" s="5" t="s">
        <v>2355</v>
      </c>
      <c r="AE752" s="5" t="s">
        <v>2353</v>
      </c>
      <c r="AF752" s="5" t="s">
        <v>733</v>
      </c>
      <c r="AK752" s="32">
        <f>S751-M751</f>
        <v>0</v>
      </c>
      <c r="AL752" s="32"/>
      <c r="AM752" s="32"/>
      <c r="AN752" s="34">
        <f>IFERROR(AK752/M751,0)</f>
        <v>0</v>
      </c>
      <c r="AO752" s="32"/>
      <c r="AP752" s="32"/>
    </row>
    <row r="753" spans="1:42" ht="90" x14ac:dyDescent="0.3">
      <c r="A753" s="42" t="s">
        <v>2356</v>
      </c>
      <c r="B753" s="42" t="s">
        <v>2256</v>
      </c>
      <c r="C753" s="43" t="s">
        <v>2257</v>
      </c>
      <c r="D753" s="44"/>
      <c r="E753" s="44" t="s">
        <v>2357</v>
      </c>
      <c r="F753" s="44" t="s">
        <v>67</v>
      </c>
      <c r="G753" s="45">
        <v>1</v>
      </c>
      <c r="H753" s="44"/>
      <c r="I753" s="46">
        <v>1069.3</v>
      </c>
      <c r="J753" s="47">
        <v>378.29</v>
      </c>
      <c r="K753" s="47">
        <v>428</v>
      </c>
      <c r="L753" s="47">
        <f>J753+ROUND(K753, 2)</f>
        <v>806.29</v>
      </c>
      <c r="M753" s="47">
        <v>404505.5</v>
      </c>
      <c r="N753" s="47">
        <v>457660.4</v>
      </c>
      <c r="O753" s="47">
        <f>M753+N753</f>
        <v>862165.9</v>
      </c>
      <c r="P753" s="47">
        <v>162.09</v>
      </c>
      <c r="Q753" s="47">
        <v>642</v>
      </c>
      <c r="R753" s="47">
        <f>P753+ROUND(Q753, 2)</f>
        <v>804.09</v>
      </c>
      <c r="S753" s="47">
        <v>173322.84</v>
      </c>
      <c r="T753" s="47">
        <v>686490.6</v>
      </c>
      <c r="U753" s="47">
        <f>S753+T753</f>
        <v>859813.44</v>
      </c>
      <c r="V753" s="9">
        <f>ROUND(P753 / 1.2, 2)</f>
        <v>135.08000000000001</v>
      </c>
      <c r="W753" s="9">
        <f>ROUND(Q753 / 1.2, 2)</f>
        <v>535</v>
      </c>
      <c r="X753" s="9">
        <f>ROUND(R753 / 1.2, 2)</f>
        <v>670.08</v>
      </c>
      <c r="Y753" s="9">
        <f>ROUND(S753 / 1.2, 2)</f>
        <v>144435.70000000001</v>
      </c>
      <c r="Z753" s="9">
        <f>ROUND(T753 / 1.2, 2)</f>
        <v>572075.5</v>
      </c>
      <c r="AA753" s="9">
        <f>Y753+Z753</f>
        <v>716511.2</v>
      </c>
      <c r="AD753" s="5">
        <v>378365910</v>
      </c>
      <c r="AE753" s="5">
        <v>27245747</v>
      </c>
      <c r="AG753" s="5" t="s">
        <v>2258</v>
      </c>
      <c r="AH753" s="5" t="s">
        <v>2259</v>
      </c>
      <c r="AI753" s="5" t="s">
        <v>593</v>
      </c>
      <c r="AK753" s="19">
        <f>S753-M753</f>
        <v>-231182.66</v>
      </c>
      <c r="AL753" s="19">
        <f>T753-N753</f>
        <v>228830.19999999995</v>
      </c>
      <c r="AM753" s="19">
        <f>U753-O753</f>
        <v>-2352.4600000000792</v>
      </c>
      <c r="AN753" s="22">
        <f>IFERROR(AK753/M753,0)</f>
        <v>-0.57151920060419448</v>
      </c>
      <c r="AO753" s="22">
        <f>IFERROR(AL753/N753,0)</f>
        <v>0.49999999999999989</v>
      </c>
      <c r="AP753" s="22">
        <f>IFERROR(AM753/O753,0)</f>
        <v>-2.7285467912846924E-3</v>
      </c>
    </row>
    <row r="754" spans="1:42" ht="90" x14ac:dyDescent="0.3">
      <c r="A754" s="48" t="s">
        <v>2358</v>
      </c>
      <c r="B754" s="48" t="s">
        <v>2256</v>
      </c>
      <c r="C754" s="49" t="s">
        <v>2257</v>
      </c>
      <c r="D754" s="50"/>
      <c r="E754" s="50" t="s">
        <v>2357</v>
      </c>
      <c r="F754" s="50" t="s">
        <v>67</v>
      </c>
      <c r="G754" s="51">
        <v>1</v>
      </c>
      <c r="H754" s="50"/>
      <c r="I754" s="51">
        <v>1285.3</v>
      </c>
      <c r="J754" s="52">
        <v>378.29</v>
      </c>
      <c r="K754" s="52">
        <v>428</v>
      </c>
      <c r="L754" s="52">
        <v>428</v>
      </c>
      <c r="M754" s="52">
        <v>486216.14</v>
      </c>
      <c r="N754" s="52">
        <v>550108.4</v>
      </c>
      <c r="O754" s="52"/>
      <c r="P754" s="52">
        <v>162.09</v>
      </c>
      <c r="Q754" s="52">
        <v>642</v>
      </c>
      <c r="R754" s="52">
        <v>642</v>
      </c>
      <c r="S754" s="52">
        <v>208334.28</v>
      </c>
      <c r="T754" s="52">
        <v>825162.6</v>
      </c>
      <c r="U754" s="52"/>
      <c r="V754" s="9"/>
      <c r="W754" s="9">
        <f>ROUND(Q754 / 1.2, 2)</f>
        <v>535</v>
      </c>
      <c r="X754" s="9">
        <f>ROUND(R754 / 1.2, 2)</f>
        <v>535</v>
      </c>
      <c r="Y754" s="9"/>
      <c r="Z754" s="9">
        <f>ROUND(T754 / 1.2, 2)</f>
        <v>687635.5</v>
      </c>
      <c r="AA754" s="9"/>
      <c r="AD754" s="5">
        <v>315890009</v>
      </c>
      <c r="AE754" s="5">
        <v>27245747</v>
      </c>
      <c r="AG754" s="5" t="s">
        <v>2258</v>
      </c>
      <c r="AH754" s="5" t="s">
        <v>2259</v>
      </c>
      <c r="AI754" s="5"/>
      <c r="AK754" s="19">
        <f>S753-M753</f>
        <v>-231182.66</v>
      </c>
      <c r="AL754" s="19">
        <f>T753-N753</f>
        <v>228830.19999999995</v>
      </c>
      <c r="AM754" s="19">
        <f>U753-O753</f>
        <v>-2352.4600000000792</v>
      </c>
      <c r="AN754" s="22">
        <f>IFERROR(AK754/M753,0)</f>
        <v>-0.57151920060419448</v>
      </c>
      <c r="AO754" s="22">
        <f>IFERROR(AL754/N753,0)</f>
        <v>0.49999999999999989</v>
      </c>
      <c r="AP754" s="22">
        <f>IFERROR(AM754/O753,0)</f>
        <v>-2.7285467912846924E-3</v>
      </c>
    </row>
    <row r="755" spans="1:42" ht="36" x14ac:dyDescent="0.3">
      <c r="A755" s="42" t="s">
        <v>2359</v>
      </c>
      <c r="B755" s="42"/>
      <c r="C755" s="53" t="s">
        <v>730</v>
      </c>
      <c r="D755" s="44"/>
      <c r="E755" s="44"/>
      <c r="F755" s="54" t="s">
        <v>102</v>
      </c>
      <c r="G755" s="55">
        <v>0.15</v>
      </c>
      <c r="H755" s="44"/>
      <c r="I755" s="56">
        <v>160.39500000000001</v>
      </c>
      <c r="J755" s="57">
        <v>88.8</v>
      </c>
      <c r="K755" s="58"/>
      <c r="L755" s="58"/>
      <c r="M755" s="57">
        <f>ROUND(ROUND(J755, 2)*I755, 2)</f>
        <v>14243.08</v>
      </c>
      <c r="N755" s="58"/>
      <c r="O755" s="58"/>
      <c r="P755" s="57">
        <v>88.8</v>
      </c>
      <c r="Q755" s="58"/>
      <c r="R755" s="58"/>
      <c r="S755" s="57">
        <f>ROUND(ROUND(P755, 2)*I755, 2)</f>
        <v>14243.08</v>
      </c>
      <c r="T755" s="58"/>
      <c r="U755" s="59"/>
      <c r="V755" s="9">
        <f>ROUND(ROUND(P755, 2)/1.2, 2)</f>
        <v>74</v>
      </c>
      <c r="Y755" s="9">
        <f>ROUND(S755 / 1.2, 2)</f>
        <v>11869.23</v>
      </c>
      <c r="AD755" s="5" t="s">
        <v>2360</v>
      </c>
      <c r="AE755" s="5" t="s">
        <v>2361</v>
      </c>
      <c r="AF755" s="5" t="s">
        <v>733</v>
      </c>
      <c r="AK755" s="32">
        <f>S755-M755</f>
        <v>0</v>
      </c>
      <c r="AL755" s="32"/>
      <c r="AM755" s="32"/>
      <c r="AN755" s="34">
        <f>IFERROR(AK755/M755,0)</f>
        <v>0</v>
      </c>
      <c r="AO755" s="32"/>
      <c r="AP755" s="32"/>
    </row>
    <row r="756" spans="1:42" ht="36" x14ac:dyDescent="0.3">
      <c r="A756" s="48" t="s">
        <v>2362</v>
      </c>
      <c r="B756" s="48"/>
      <c r="C756" s="60" t="s">
        <v>730</v>
      </c>
      <c r="D756" s="50"/>
      <c r="E756" s="50"/>
      <c r="F756" s="61" t="s">
        <v>102</v>
      </c>
      <c r="G756" s="62">
        <v>0.15</v>
      </c>
      <c r="H756" s="50"/>
      <c r="I756" s="62">
        <v>192.79499999999999</v>
      </c>
      <c r="J756" s="63">
        <v>88.8</v>
      </c>
      <c r="K756" s="64"/>
      <c r="L756" s="64"/>
      <c r="M756" s="63">
        <f>ROUND(ROUND(J756, 2)*I756, 2)</f>
        <v>17120.2</v>
      </c>
      <c r="N756" s="64"/>
      <c r="O756" s="64"/>
      <c r="P756" s="63">
        <v>88.8</v>
      </c>
      <c r="Q756" s="64"/>
      <c r="R756" s="64"/>
      <c r="S756" s="63">
        <f>ROUND(ROUND(P756, 2)*I756, 2)</f>
        <v>17120.2</v>
      </c>
      <c r="T756" s="64"/>
      <c r="U756" s="65"/>
      <c r="V756" s="9">
        <f>ROUND(ROUND(P756, 2)/1.2, 2)</f>
        <v>74</v>
      </c>
      <c r="Y756" s="9">
        <f>ROUND(S756 / 1.2, 2)</f>
        <v>14266.83</v>
      </c>
      <c r="AD756" s="5" t="s">
        <v>2363</v>
      </c>
      <c r="AE756" s="5" t="s">
        <v>2361</v>
      </c>
      <c r="AF756" s="5" t="s">
        <v>733</v>
      </c>
      <c r="AK756" s="32">
        <f>S755-M755</f>
        <v>0</v>
      </c>
      <c r="AL756" s="32"/>
      <c r="AM756" s="32"/>
      <c r="AN756" s="34">
        <f>IFERROR(AK756/M755,0)</f>
        <v>0</v>
      </c>
      <c r="AO756" s="32"/>
      <c r="AP756" s="32"/>
    </row>
    <row r="757" spans="1:42" ht="36" x14ac:dyDescent="0.3">
      <c r="A757" s="42" t="s">
        <v>2364</v>
      </c>
      <c r="B757" s="42"/>
      <c r="C757" s="53" t="s">
        <v>2261</v>
      </c>
      <c r="D757" s="44"/>
      <c r="E757" s="44"/>
      <c r="F757" s="54" t="s">
        <v>102</v>
      </c>
      <c r="G757" s="55">
        <v>0.3</v>
      </c>
      <c r="H757" s="44"/>
      <c r="I757" s="56">
        <v>320.79000000000002</v>
      </c>
      <c r="J757" s="57">
        <v>1216.56</v>
      </c>
      <c r="K757" s="58"/>
      <c r="L757" s="58"/>
      <c r="M757" s="57">
        <f>ROUND(ROUND(J757, 2)*I757, 2)</f>
        <v>390260.28</v>
      </c>
      <c r="N757" s="58"/>
      <c r="O757" s="58"/>
      <c r="P757" s="57">
        <v>495.9</v>
      </c>
      <c r="Q757" s="58"/>
      <c r="R757" s="58"/>
      <c r="S757" s="57">
        <f>ROUND(ROUND(P757, 2)*I757, 2)</f>
        <v>159079.76</v>
      </c>
      <c r="T757" s="58"/>
      <c r="U757" s="59"/>
      <c r="V757" s="9">
        <f>ROUND(ROUND(P757, 2)/1.2, 2)</f>
        <v>413.25</v>
      </c>
      <c r="Y757" s="9">
        <f>ROUND(S757 / 1.2, 2)</f>
        <v>132566.47</v>
      </c>
      <c r="AD757" s="5" t="s">
        <v>2365</v>
      </c>
      <c r="AE757" s="5" t="s">
        <v>2366</v>
      </c>
      <c r="AF757" s="5" t="s">
        <v>2264</v>
      </c>
      <c r="AK757" s="32">
        <f>S757-M757</f>
        <v>-231180.52000000002</v>
      </c>
      <c r="AL757" s="32"/>
      <c r="AM757" s="32"/>
      <c r="AN757" s="34">
        <f>IFERROR(AK757/M757,0)</f>
        <v>-0.59237522199287107</v>
      </c>
      <c r="AO757" s="32"/>
      <c r="AP757" s="32"/>
    </row>
    <row r="758" spans="1:42" ht="36" x14ac:dyDescent="0.3">
      <c r="A758" s="48" t="s">
        <v>2367</v>
      </c>
      <c r="B758" s="48"/>
      <c r="C758" s="60" t="s">
        <v>2261</v>
      </c>
      <c r="D758" s="50"/>
      <c r="E758" s="50"/>
      <c r="F758" s="61" t="s">
        <v>102</v>
      </c>
      <c r="G758" s="62">
        <v>0.3</v>
      </c>
      <c r="H758" s="50"/>
      <c r="I758" s="62">
        <v>385.59</v>
      </c>
      <c r="J758" s="63">
        <v>1216.56</v>
      </c>
      <c r="K758" s="64"/>
      <c r="L758" s="64"/>
      <c r="M758" s="63">
        <f>ROUND(ROUND(J758, 2)*I758, 2)</f>
        <v>469093.37</v>
      </c>
      <c r="N758" s="64"/>
      <c r="O758" s="64"/>
      <c r="P758" s="63">
        <v>495.9</v>
      </c>
      <c r="Q758" s="64"/>
      <c r="R758" s="64"/>
      <c r="S758" s="63">
        <f>ROUND(ROUND(P758, 2)*I758, 2)</f>
        <v>191214.07999999999</v>
      </c>
      <c r="T758" s="64"/>
      <c r="U758" s="65"/>
      <c r="V758" s="9">
        <f>ROUND(ROUND(P758, 2)/1.2, 2)</f>
        <v>413.25</v>
      </c>
      <c r="Y758" s="9">
        <f>ROUND(S758 / 1.2, 2)</f>
        <v>159345.07</v>
      </c>
      <c r="AD758" s="5" t="s">
        <v>2368</v>
      </c>
      <c r="AE758" s="5" t="s">
        <v>2366</v>
      </c>
      <c r="AF758" s="5" t="s">
        <v>2264</v>
      </c>
      <c r="AK758" s="32">
        <f>S757-M757</f>
        <v>-231180.52000000002</v>
      </c>
      <c r="AL758" s="32"/>
      <c r="AM758" s="32"/>
      <c r="AN758" s="34">
        <f>IFERROR(AK758/M757,0)</f>
        <v>-0.59237522199287107</v>
      </c>
      <c r="AO758" s="32"/>
      <c r="AP758" s="32"/>
    </row>
    <row r="759" spans="1:42" ht="108" x14ac:dyDescent="0.3">
      <c r="A759" s="42" t="s">
        <v>2369</v>
      </c>
      <c r="B759" s="42" t="s">
        <v>2256</v>
      </c>
      <c r="C759" s="43" t="s">
        <v>2257</v>
      </c>
      <c r="D759" s="44"/>
      <c r="E759" s="44" t="s">
        <v>2370</v>
      </c>
      <c r="F759" s="44" t="s">
        <v>67</v>
      </c>
      <c r="G759" s="45">
        <v>1</v>
      </c>
      <c r="H759" s="44"/>
      <c r="I759" s="46">
        <v>110.4</v>
      </c>
      <c r="J759" s="47">
        <v>378.29</v>
      </c>
      <c r="K759" s="47">
        <v>428</v>
      </c>
      <c r="L759" s="47">
        <f>J759+ROUND(K759, 2)</f>
        <v>806.29</v>
      </c>
      <c r="M759" s="47">
        <v>41763.22</v>
      </c>
      <c r="N759" s="47">
        <v>47251.199999999997</v>
      </c>
      <c r="O759" s="47">
        <f>M759+N759</f>
        <v>89014.42</v>
      </c>
      <c r="P759" s="47">
        <v>162.09</v>
      </c>
      <c r="Q759" s="47">
        <v>642</v>
      </c>
      <c r="R759" s="47">
        <f>P759+ROUND(Q759, 2)</f>
        <v>804.09</v>
      </c>
      <c r="S759" s="47">
        <v>17894.740000000002</v>
      </c>
      <c r="T759" s="47">
        <v>70876.800000000003</v>
      </c>
      <c r="U759" s="47">
        <f>S759+T759</f>
        <v>88771.540000000008</v>
      </c>
      <c r="V759" s="9">
        <f>ROUND(P759 / 1.2, 2)</f>
        <v>135.08000000000001</v>
      </c>
      <c r="W759" s="9">
        <f>ROUND(Q759 / 1.2, 2)</f>
        <v>535</v>
      </c>
      <c r="X759" s="9">
        <f>ROUND(R759 / 1.2, 2)</f>
        <v>670.08</v>
      </c>
      <c r="Y759" s="9">
        <f>ROUND(S759 / 1.2, 2)</f>
        <v>14912.28</v>
      </c>
      <c r="Z759" s="9">
        <f>ROUND(T759 / 1.2, 2)</f>
        <v>59064</v>
      </c>
      <c r="AA759" s="9">
        <f>Y759+Z759</f>
        <v>73976.28</v>
      </c>
      <c r="AD759" s="5">
        <v>378365911</v>
      </c>
      <c r="AE759" s="5">
        <v>27245749</v>
      </c>
      <c r="AG759" s="5" t="s">
        <v>2258</v>
      </c>
      <c r="AH759" s="5" t="s">
        <v>2259</v>
      </c>
      <c r="AI759" s="5" t="s">
        <v>593</v>
      </c>
      <c r="AK759" s="19">
        <f>S759-M759</f>
        <v>-23868.48</v>
      </c>
      <c r="AL759" s="19">
        <f>T759-N759</f>
        <v>23625.600000000006</v>
      </c>
      <c r="AM759" s="19">
        <f>U759-O759</f>
        <v>-242.8799999999901</v>
      </c>
      <c r="AN759" s="22">
        <f>IFERROR(AK759/M759,0)</f>
        <v>-0.57151915010384735</v>
      </c>
      <c r="AO759" s="22">
        <f>IFERROR(AL759/N759,0)</f>
        <v>0.50000000000000011</v>
      </c>
      <c r="AP759" s="22">
        <f>IFERROR(AM759/O759,0)</f>
        <v>-2.7285466781673141E-3</v>
      </c>
    </row>
    <row r="760" spans="1:42" ht="108" x14ac:dyDescent="0.3">
      <c r="A760" s="48" t="s">
        <v>2371</v>
      </c>
      <c r="B760" s="48" t="s">
        <v>2256</v>
      </c>
      <c r="C760" s="49" t="s">
        <v>2257</v>
      </c>
      <c r="D760" s="50"/>
      <c r="E760" s="50" t="s">
        <v>2370</v>
      </c>
      <c r="F760" s="50" t="s">
        <v>67</v>
      </c>
      <c r="G760" s="51">
        <v>1</v>
      </c>
      <c r="H760" s="50"/>
      <c r="I760" s="51">
        <v>101.4</v>
      </c>
      <c r="J760" s="52">
        <v>378.29</v>
      </c>
      <c r="K760" s="52">
        <v>428</v>
      </c>
      <c r="L760" s="52">
        <v>428</v>
      </c>
      <c r="M760" s="52">
        <v>38358.61</v>
      </c>
      <c r="N760" s="52">
        <v>43399.199999999997</v>
      </c>
      <c r="O760" s="52"/>
      <c r="P760" s="52">
        <v>162.09</v>
      </c>
      <c r="Q760" s="52">
        <v>642</v>
      </c>
      <c r="R760" s="52">
        <v>642</v>
      </c>
      <c r="S760" s="52">
        <v>16435.93</v>
      </c>
      <c r="T760" s="52">
        <v>65098.8</v>
      </c>
      <c r="U760" s="52"/>
      <c r="V760" s="9"/>
      <c r="W760" s="9">
        <f>ROUND(Q760 / 1.2, 2)</f>
        <v>535</v>
      </c>
      <c r="X760" s="9">
        <f>ROUND(R760 / 1.2, 2)</f>
        <v>535</v>
      </c>
      <c r="Y760" s="9"/>
      <c r="Z760" s="9">
        <f>ROUND(T760 / 1.2, 2)</f>
        <v>54249</v>
      </c>
      <c r="AA760" s="9"/>
      <c r="AD760" s="5">
        <v>315890010</v>
      </c>
      <c r="AE760" s="5">
        <v>27245749</v>
      </c>
      <c r="AG760" s="5" t="s">
        <v>2258</v>
      </c>
      <c r="AH760" s="5" t="s">
        <v>2259</v>
      </c>
      <c r="AI760" s="5"/>
      <c r="AK760" s="19">
        <f>S759-M759</f>
        <v>-23868.48</v>
      </c>
      <c r="AL760" s="19">
        <f>T759-N759</f>
        <v>23625.600000000006</v>
      </c>
      <c r="AM760" s="19">
        <f>U759-O759</f>
        <v>-242.8799999999901</v>
      </c>
      <c r="AN760" s="22">
        <f>IFERROR(AK760/M759,0)</f>
        <v>-0.57151915010384735</v>
      </c>
      <c r="AO760" s="22">
        <f>IFERROR(AL760/N759,0)</f>
        <v>0.50000000000000011</v>
      </c>
      <c r="AP760" s="22">
        <f>IFERROR(AM760/O759,0)</f>
        <v>-2.7285466781673141E-3</v>
      </c>
    </row>
    <row r="761" spans="1:42" ht="36" x14ac:dyDescent="0.3">
      <c r="A761" s="42" t="s">
        <v>2372</v>
      </c>
      <c r="B761" s="42"/>
      <c r="C761" s="53" t="s">
        <v>2261</v>
      </c>
      <c r="D761" s="44"/>
      <c r="E761" s="44"/>
      <c r="F761" s="54" t="s">
        <v>102</v>
      </c>
      <c r="G761" s="55">
        <v>0.3</v>
      </c>
      <c r="H761" s="44"/>
      <c r="I761" s="56">
        <v>33.119999999999997</v>
      </c>
      <c r="J761" s="57">
        <v>1216.56</v>
      </c>
      <c r="K761" s="58"/>
      <c r="L761" s="58"/>
      <c r="M761" s="57">
        <f>ROUND(ROUND(J761, 2)*I761, 2)</f>
        <v>40292.47</v>
      </c>
      <c r="N761" s="58"/>
      <c r="O761" s="58"/>
      <c r="P761" s="57">
        <v>495.9</v>
      </c>
      <c r="Q761" s="58"/>
      <c r="R761" s="58"/>
      <c r="S761" s="57">
        <f>ROUND(ROUND(P761, 2)*I761, 2)</f>
        <v>16424.21</v>
      </c>
      <c r="T761" s="58"/>
      <c r="U761" s="59"/>
      <c r="V761" s="9">
        <f>ROUND(ROUND(P761, 2)/1.2, 2)</f>
        <v>413.25</v>
      </c>
      <c r="Y761" s="9">
        <f>ROUND(S761 / 1.2, 2)</f>
        <v>13686.84</v>
      </c>
      <c r="AD761" s="5" t="s">
        <v>2373</v>
      </c>
      <c r="AE761" s="5" t="s">
        <v>2374</v>
      </c>
      <c r="AF761" s="5" t="s">
        <v>2264</v>
      </c>
      <c r="AK761" s="32">
        <f>S761-M761</f>
        <v>-23868.260000000002</v>
      </c>
      <c r="AL761" s="32"/>
      <c r="AM761" s="32"/>
      <c r="AN761" s="34">
        <f>IFERROR(AK761/M761,0)</f>
        <v>-0.59237520062681692</v>
      </c>
      <c r="AO761" s="32"/>
      <c r="AP761" s="32"/>
    </row>
    <row r="762" spans="1:42" ht="36" x14ac:dyDescent="0.3">
      <c r="A762" s="48" t="s">
        <v>2375</v>
      </c>
      <c r="B762" s="48"/>
      <c r="C762" s="60" t="s">
        <v>2261</v>
      </c>
      <c r="D762" s="50"/>
      <c r="E762" s="50"/>
      <c r="F762" s="61" t="s">
        <v>102</v>
      </c>
      <c r="G762" s="62">
        <v>0.3</v>
      </c>
      <c r="H762" s="50"/>
      <c r="I762" s="62">
        <v>30.42</v>
      </c>
      <c r="J762" s="63">
        <v>1216.56</v>
      </c>
      <c r="K762" s="64"/>
      <c r="L762" s="64"/>
      <c r="M762" s="63">
        <f>ROUND(ROUND(J762, 2)*I762, 2)</f>
        <v>37007.760000000002</v>
      </c>
      <c r="N762" s="64"/>
      <c r="O762" s="64"/>
      <c r="P762" s="63">
        <v>495.9</v>
      </c>
      <c r="Q762" s="64"/>
      <c r="R762" s="64"/>
      <c r="S762" s="63">
        <f>ROUND(ROUND(P762, 2)*I762, 2)</f>
        <v>15085.28</v>
      </c>
      <c r="T762" s="64"/>
      <c r="U762" s="65"/>
      <c r="V762" s="9">
        <f>ROUND(ROUND(P762, 2)/1.2, 2)</f>
        <v>413.25</v>
      </c>
      <c r="Y762" s="9">
        <f>ROUND(S762 / 1.2, 2)</f>
        <v>12571.07</v>
      </c>
      <c r="AD762" s="5" t="s">
        <v>2376</v>
      </c>
      <c r="AE762" s="5" t="s">
        <v>2374</v>
      </c>
      <c r="AF762" s="5" t="s">
        <v>2264</v>
      </c>
      <c r="AK762" s="32">
        <f>S761-M761</f>
        <v>-23868.260000000002</v>
      </c>
      <c r="AL762" s="32"/>
      <c r="AM762" s="32"/>
      <c r="AN762" s="34">
        <f>IFERROR(AK762/M761,0)</f>
        <v>-0.59237520062681692</v>
      </c>
      <c r="AO762" s="32"/>
      <c r="AP762" s="32"/>
    </row>
    <row r="763" spans="1:42" ht="36" x14ac:dyDescent="0.3">
      <c r="A763" s="42" t="s">
        <v>2377</v>
      </c>
      <c r="B763" s="42"/>
      <c r="C763" s="53" t="s">
        <v>730</v>
      </c>
      <c r="D763" s="44"/>
      <c r="E763" s="44"/>
      <c r="F763" s="54" t="s">
        <v>102</v>
      </c>
      <c r="G763" s="55">
        <v>0.15</v>
      </c>
      <c r="H763" s="44"/>
      <c r="I763" s="56">
        <v>16.559999999999999</v>
      </c>
      <c r="J763" s="57">
        <v>88.8</v>
      </c>
      <c r="K763" s="58"/>
      <c r="L763" s="58"/>
      <c r="M763" s="57">
        <f>ROUND(ROUND(J763, 2)*I763, 2)</f>
        <v>1470.53</v>
      </c>
      <c r="N763" s="58"/>
      <c r="O763" s="58"/>
      <c r="P763" s="57">
        <v>88.8</v>
      </c>
      <c r="Q763" s="58"/>
      <c r="R763" s="58"/>
      <c r="S763" s="57">
        <f>ROUND(ROUND(P763, 2)*I763, 2)</f>
        <v>1470.53</v>
      </c>
      <c r="T763" s="58"/>
      <c r="U763" s="59"/>
      <c r="V763" s="9">
        <f>ROUND(ROUND(P763, 2)/1.2, 2)</f>
        <v>74</v>
      </c>
      <c r="Y763" s="9">
        <f>ROUND(S763 / 1.2, 2)</f>
        <v>1225.44</v>
      </c>
      <c r="AD763" s="5" t="s">
        <v>2378</v>
      </c>
      <c r="AE763" s="5" t="s">
        <v>2379</v>
      </c>
      <c r="AF763" s="5" t="s">
        <v>733</v>
      </c>
      <c r="AK763" s="32">
        <f>S763-M763</f>
        <v>0</v>
      </c>
      <c r="AL763" s="32"/>
      <c r="AM763" s="32"/>
      <c r="AN763" s="34">
        <f>IFERROR(AK763/M763,0)</f>
        <v>0</v>
      </c>
      <c r="AO763" s="32"/>
      <c r="AP763" s="32"/>
    </row>
    <row r="764" spans="1:42" ht="36" x14ac:dyDescent="0.3">
      <c r="A764" s="48" t="s">
        <v>2380</v>
      </c>
      <c r="B764" s="48"/>
      <c r="C764" s="60" t="s">
        <v>730</v>
      </c>
      <c r="D764" s="50"/>
      <c r="E764" s="50"/>
      <c r="F764" s="61" t="s">
        <v>102</v>
      </c>
      <c r="G764" s="62">
        <v>0.15</v>
      </c>
      <c r="H764" s="50"/>
      <c r="I764" s="62">
        <v>15.21</v>
      </c>
      <c r="J764" s="63">
        <v>88.8</v>
      </c>
      <c r="K764" s="64"/>
      <c r="L764" s="64"/>
      <c r="M764" s="63">
        <f>ROUND(ROUND(J764, 2)*I764, 2)</f>
        <v>1350.65</v>
      </c>
      <c r="N764" s="64"/>
      <c r="O764" s="64"/>
      <c r="P764" s="63">
        <v>88.8</v>
      </c>
      <c r="Q764" s="64"/>
      <c r="R764" s="64"/>
      <c r="S764" s="63">
        <f>ROUND(ROUND(P764, 2)*I764, 2)</f>
        <v>1350.65</v>
      </c>
      <c r="T764" s="64"/>
      <c r="U764" s="65"/>
      <c r="V764" s="9">
        <f>ROUND(ROUND(P764, 2)/1.2, 2)</f>
        <v>74</v>
      </c>
      <c r="Y764" s="9">
        <f>ROUND(S764 / 1.2, 2)</f>
        <v>1125.54</v>
      </c>
      <c r="AD764" s="5" t="s">
        <v>2381</v>
      </c>
      <c r="AE764" s="5" t="s">
        <v>2379</v>
      </c>
      <c r="AF764" s="5" t="s">
        <v>733</v>
      </c>
      <c r="AK764" s="32">
        <f>S763-M763</f>
        <v>0</v>
      </c>
      <c r="AL764" s="32"/>
      <c r="AM764" s="32"/>
      <c r="AN764" s="34">
        <f>IFERROR(AK764/M763,0)</f>
        <v>0</v>
      </c>
      <c r="AO764" s="32"/>
      <c r="AP764" s="32"/>
    </row>
    <row r="765" spans="1:42" ht="90" x14ac:dyDescent="0.3">
      <c r="A765" s="42" t="s">
        <v>2382</v>
      </c>
      <c r="B765" s="42" t="s">
        <v>2256</v>
      </c>
      <c r="C765" s="43" t="s">
        <v>2257</v>
      </c>
      <c r="D765" s="44"/>
      <c r="E765" s="44" t="s">
        <v>2383</v>
      </c>
      <c r="F765" s="44" t="s">
        <v>67</v>
      </c>
      <c r="G765" s="45">
        <v>1</v>
      </c>
      <c r="H765" s="44"/>
      <c r="I765" s="46">
        <v>0</v>
      </c>
      <c r="J765" s="47">
        <v>378.29</v>
      </c>
      <c r="K765" s="47">
        <v>428</v>
      </c>
      <c r="L765" s="47">
        <f>J765+ROUND(K765, 2)</f>
        <v>806.29</v>
      </c>
      <c r="M765" s="47">
        <v>0</v>
      </c>
      <c r="N765" s="47">
        <v>0</v>
      </c>
      <c r="O765" s="47">
        <f>M765+N765</f>
        <v>0</v>
      </c>
      <c r="P765" s="47">
        <v>162.09</v>
      </c>
      <c r="Q765" s="47">
        <v>642</v>
      </c>
      <c r="R765" s="47">
        <f>P765+ROUND(Q765, 2)</f>
        <v>804.09</v>
      </c>
      <c r="S765" s="47">
        <v>0</v>
      </c>
      <c r="T765" s="47">
        <v>0</v>
      </c>
      <c r="U765" s="47">
        <f>S765+T765</f>
        <v>0</v>
      </c>
      <c r="V765" s="9">
        <f>ROUND(P765 / 1.2, 2)</f>
        <v>135.08000000000001</v>
      </c>
      <c r="W765" s="9">
        <f>ROUND(Q765 / 1.2, 2)</f>
        <v>535</v>
      </c>
      <c r="X765" s="9">
        <f>ROUND(R765 / 1.2, 2)</f>
        <v>670.08</v>
      </c>
      <c r="Y765" s="9">
        <f>ROUND(S765 / 1.2, 2)</f>
        <v>0</v>
      </c>
      <c r="Z765" s="9">
        <f>ROUND(T765 / 1.2, 2)</f>
        <v>0</v>
      </c>
      <c r="AA765" s="9">
        <f>Y765+Z765</f>
        <v>0</v>
      </c>
      <c r="AD765" s="5">
        <v>378365912</v>
      </c>
      <c r="AE765" s="5">
        <v>27245743</v>
      </c>
      <c r="AG765" s="5" t="s">
        <v>2258</v>
      </c>
      <c r="AH765" s="5" t="s">
        <v>2259</v>
      </c>
      <c r="AI765" s="5" t="s">
        <v>593</v>
      </c>
      <c r="AK765" s="19">
        <f>S765-M765</f>
        <v>0</v>
      </c>
      <c r="AL765" s="19">
        <f>T765-N765</f>
        <v>0</v>
      </c>
      <c r="AM765" s="19">
        <f>U765-O765</f>
        <v>0</v>
      </c>
      <c r="AN765" s="22">
        <f>IFERROR(AK765/M765,0)</f>
        <v>0</v>
      </c>
      <c r="AO765" s="22">
        <f>IFERROR(AL765/N765,0)</f>
        <v>0</v>
      </c>
      <c r="AP765" s="22">
        <f>IFERROR(AM765/O765,0)</f>
        <v>0</v>
      </c>
    </row>
    <row r="766" spans="1:42" ht="90" x14ac:dyDescent="0.3">
      <c r="A766" s="48" t="s">
        <v>2384</v>
      </c>
      <c r="B766" s="48" t="s">
        <v>2256</v>
      </c>
      <c r="C766" s="49" t="s">
        <v>2257</v>
      </c>
      <c r="D766" s="50"/>
      <c r="E766" s="50" t="s">
        <v>2383</v>
      </c>
      <c r="F766" s="50" t="s">
        <v>67</v>
      </c>
      <c r="G766" s="51">
        <v>1</v>
      </c>
      <c r="H766" s="50"/>
      <c r="I766" s="51">
        <v>23.1</v>
      </c>
      <c r="J766" s="52">
        <v>378.29</v>
      </c>
      <c r="K766" s="52">
        <v>428</v>
      </c>
      <c r="L766" s="52">
        <v>428</v>
      </c>
      <c r="M766" s="52">
        <v>8738.5</v>
      </c>
      <c r="N766" s="52">
        <v>9886.7999999999993</v>
      </c>
      <c r="O766" s="52"/>
      <c r="P766" s="52">
        <v>162.09</v>
      </c>
      <c r="Q766" s="52">
        <v>642</v>
      </c>
      <c r="R766" s="52">
        <v>642</v>
      </c>
      <c r="S766" s="52">
        <v>3744.28</v>
      </c>
      <c r="T766" s="52">
        <v>14830.2</v>
      </c>
      <c r="U766" s="52"/>
      <c r="V766" s="9"/>
      <c r="W766" s="9">
        <f>ROUND(Q766 / 1.2, 2)</f>
        <v>535</v>
      </c>
      <c r="X766" s="9">
        <f>ROUND(R766 / 1.2, 2)</f>
        <v>535</v>
      </c>
      <c r="Y766" s="9"/>
      <c r="Z766" s="9">
        <f>ROUND(T766 / 1.2, 2)</f>
        <v>12358.5</v>
      </c>
      <c r="AA766" s="9"/>
      <c r="AD766" s="5">
        <v>315890011</v>
      </c>
      <c r="AE766" s="5">
        <v>27245743</v>
      </c>
      <c r="AG766" s="5" t="s">
        <v>2258</v>
      </c>
      <c r="AH766" s="5" t="s">
        <v>2259</v>
      </c>
      <c r="AI766" s="5"/>
      <c r="AK766" s="19">
        <f>S765-M765</f>
        <v>0</v>
      </c>
      <c r="AL766" s="19">
        <f>T765-N765</f>
        <v>0</v>
      </c>
      <c r="AM766" s="19">
        <f>U765-O765</f>
        <v>0</v>
      </c>
      <c r="AN766" s="22">
        <f>IFERROR(AK766/M765,0)</f>
        <v>0</v>
      </c>
      <c r="AO766" s="22">
        <f>IFERROR(AL766/N765,0)</f>
        <v>0</v>
      </c>
      <c r="AP766" s="22">
        <f>IFERROR(AM766/O765,0)</f>
        <v>0</v>
      </c>
    </row>
    <row r="767" spans="1:42" ht="36" x14ac:dyDescent="0.3">
      <c r="A767" s="42" t="s">
        <v>2385</v>
      </c>
      <c r="B767" s="42"/>
      <c r="C767" s="53" t="s">
        <v>730</v>
      </c>
      <c r="D767" s="44"/>
      <c r="E767" s="44"/>
      <c r="F767" s="54" t="s">
        <v>102</v>
      </c>
      <c r="G767" s="55">
        <v>0.15</v>
      </c>
      <c r="H767" s="44"/>
      <c r="I767" s="56">
        <v>0</v>
      </c>
      <c r="J767" s="57">
        <v>88.8</v>
      </c>
      <c r="K767" s="58"/>
      <c r="L767" s="58"/>
      <c r="M767" s="57">
        <f>ROUND(ROUND(J767, 2)*I767, 2)</f>
        <v>0</v>
      </c>
      <c r="N767" s="58"/>
      <c r="O767" s="58"/>
      <c r="P767" s="57">
        <v>88.8</v>
      </c>
      <c r="Q767" s="58"/>
      <c r="R767" s="58"/>
      <c r="S767" s="57">
        <f>ROUND(ROUND(P767, 2)*I767, 2)</f>
        <v>0</v>
      </c>
      <c r="T767" s="58"/>
      <c r="U767" s="59"/>
      <c r="V767" s="9">
        <f>ROUND(ROUND(P767, 2)/1.2, 2)</f>
        <v>74</v>
      </c>
      <c r="Y767" s="9">
        <f>ROUND(S767 / 1.2, 2)</f>
        <v>0</v>
      </c>
      <c r="AD767" s="5" t="s">
        <v>2386</v>
      </c>
      <c r="AE767" s="5" t="s">
        <v>2387</v>
      </c>
      <c r="AF767" s="5" t="s">
        <v>733</v>
      </c>
      <c r="AK767" s="32">
        <f>S767-M767</f>
        <v>0</v>
      </c>
      <c r="AL767" s="32"/>
      <c r="AM767" s="32"/>
      <c r="AN767" s="34">
        <f>IFERROR(AK767/M767,0)</f>
        <v>0</v>
      </c>
      <c r="AO767" s="32"/>
      <c r="AP767" s="32"/>
    </row>
    <row r="768" spans="1:42" ht="36" x14ac:dyDescent="0.3">
      <c r="A768" s="48" t="s">
        <v>2388</v>
      </c>
      <c r="B768" s="48"/>
      <c r="C768" s="60" t="s">
        <v>730</v>
      </c>
      <c r="D768" s="50"/>
      <c r="E768" s="50"/>
      <c r="F768" s="61" t="s">
        <v>102</v>
      </c>
      <c r="G768" s="62">
        <v>0.15</v>
      </c>
      <c r="H768" s="50"/>
      <c r="I768" s="62">
        <v>3.4649999999999999</v>
      </c>
      <c r="J768" s="63">
        <v>88.8</v>
      </c>
      <c r="K768" s="64"/>
      <c r="L768" s="64"/>
      <c r="M768" s="63">
        <f>ROUND(ROUND(J768, 2)*I768, 2)</f>
        <v>307.69</v>
      </c>
      <c r="N768" s="64"/>
      <c r="O768" s="64"/>
      <c r="P768" s="63">
        <v>88.8</v>
      </c>
      <c r="Q768" s="64"/>
      <c r="R768" s="64"/>
      <c r="S768" s="63">
        <f>ROUND(ROUND(P768, 2)*I768, 2)</f>
        <v>307.69</v>
      </c>
      <c r="T768" s="64"/>
      <c r="U768" s="65"/>
      <c r="V768" s="9">
        <f>ROUND(ROUND(P768, 2)/1.2, 2)</f>
        <v>74</v>
      </c>
      <c r="Y768" s="9">
        <f>ROUND(S768 / 1.2, 2)</f>
        <v>256.41000000000003</v>
      </c>
      <c r="AD768" s="5" t="s">
        <v>2389</v>
      </c>
      <c r="AE768" s="5" t="s">
        <v>2387</v>
      </c>
      <c r="AF768" s="5" t="s">
        <v>733</v>
      </c>
      <c r="AK768" s="32">
        <f>S767-M767</f>
        <v>0</v>
      </c>
      <c r="AL768" s="32"/>
      <c r="AM768" s="32"/>
      <c r="AN768" s="34">
        <f>IFERROR(AK768/M767,0)</f>
        <v>0</v>
      </c>
      <c r="AO768" s="32"/>
      <c r="AP768" s="32"/>
    </row>
    <row r="769" spans="1:42" ht="36" x14ac:dyDescent="0.3">
      <c r="A769" s="42" t="s">
        <v>2390</v>
      </c>
      <c r="B769" s="42"/>
      <c r="C769" s="53" t="s">
        <v>2261</v>
      </c>
      <c r="D769" s="44"/>
      <c r="E769" s="44"/>
      <c r="F769" s="54" t="s">
        <v>102</v>
      </c>
      <c r="G769" s="55">
        <v>0.3</v>
      </c>
      <c r="H769" s="44"/>
      <c r="I769" s="56">
        <v>0</v>
      </c>
      <c r="J769" s="57">
        <v>1216.56</v>
      </c>
      <c r="K769" s="58"/>
      <c r="L769" s="58"/>
      <c r="M769" s="57">
        <f>ROUND(ROUND(J769, 2)*I769, 2)</f>
        <v>0</v>
      </c>
      <c r="N769" s="58"/>
      <c r="O769" s="58"/>
      <c r="P769" s="57">
        <v>495.9</v>
      </c>
      <c r="Q769" s="58"/>
      <c r="R769" s="58"/>
      <c r="S769" s="57">
        <f>ROUND(ROUND(P769, 2)*I769, 2)</f>
        <v>0</v>
      </c>
      <c r="T769" s="58"/>
      <c r="U769" s="59"/>
      <c r="V769" s="9">
        <f>ROUND(ROUND(P769, 2)/1.2, 2)</f>
        <v>413.25</v>
      </c>
      <c r="Y769" s="9">
        <f>ROUND(S769 / 1.2, 2)</f>
        <v>0</v>
      </c>
      <c r="AD769" s="5" t="s">
        <v>2391</v>
      </c>
      <c r="AE769" s="5" t="s">
        <v>2392</v>
      </c>
      <c r="AF769" s="5" t="s">
        <v>2264</v>
      </c>
      <c r="AK769" s="32">
        <f>S769-M769</f>
        <v>0</v>
      </c>
      <c r="AL769" s="32"/>
      <c r="AM769" s="32"/>
      <c r="AN769" s="34">
        <f>IFERROR(AK769/M769,0)</f>
        <v>0</v>
      </c>
      <c r="AO769" s="32"/>
      <c r="AP769" s="32"/>
    </row>
    <row r="770" spans="1:42" ht="36" x14ac:dyDescent="0.3">
      <c r="A770" s="48" t="s">
        <v>2393</v>
      </c>
      <c r="B770" s="48"/>
      <c r="C770" s="60" t="s">
        <v>2261</v>
      </c>
      <c r="D770" s="50"/>
      <c r="E770" s="50"/>
      <c r="F770" s="61" t="s">
        <v>102</v>
      </c>
      <c r="G770" s="62">
        <v>0.3</v>
      </c>
      <c r="H770" s="50"/>
      <c r="I770" s="62">
        <v>6.93</v>
      </c>
      <c r="J770" s="63">
        <v>1216.56</v>
      </c>
      <c r="K770" s="64"/>
      <c r="L770" s="64"/>
      <c r="M770" s="63">
        <f>ROUND(ROUND(J770, 2)*I770, 2)</f>
        <v>8430.76</v>
      </c>
      <c r="N770" s="64"/>
      <c r="O770" s="64"/>
      <c r="P770" s="63">
        <v>495.9</v>
      </c>
      <c r="Q770" s="64"/>
      <c r="R770" s="64"/>
      <c r="S770" s="63">
        <f>ROUND(ROUND(P770, 2)*I770, 2)</f>
        <v>3436.59</v>
      </c>
      <c r="T770" s="64"/>
      <c r="U770" s="65"/>
      <c r="V770" s="9">
        <f>ROUND(ROUND(P770, 2)/1.2, 2)</f>
        <v>413.25</v>
      </c>
      <c r="Y770" s="9">
        <f>ROUND(S770 / 1.2, 2)</f>
        <v>2863.83</v>
      </c>
      <c r="AD770" s="5" t="s">
        <v>2394</v>
      </c>
      <c r="AE770" s="5" t="s">
        <v>2392</v>
      </c>
      <c r="AF770" s="5" t="s">
        <v>2264</v>
      </c>
      <c r="AK770" s="32">
        <f>S769-M769</f>
        <v>0</v>
      </c>
      <c r="AL770" s="32"/>
      <c r="AM770" s="32"/>
      <c r="AN770" s="34">
        <f>IFERROR(AK770/M769,0)</f>
        <v>0</v>
      </c>
      <c r="AO770" s="32"/>
      <c r="AP770" s="32"/>
    </row>
    <row r="771" spans="1:42" ht="108" x14ac:dyDescent="0.3">
      <c r="A771" s="42" t="s">
        <v>2395</v>
      </c>
      <c r="B771" s="42" t="s">
        <v>2256</v>
      </c>
      <c r="C771" s="43" t="s">
        <v>2257</v>
      </c>
      <c r="D771" s="44"/>
      <c r="E771" s="44" t="s">
        <v>2396</v>
      </c>
      <c r="F771" s="44" t="s">
        <v>67</v>
      </c>
      <c r="G771" s="45">
        <v>1</v>
      </c>
      <c r="H771" s="44"/>
      <c r="I771" s="46">
        <v>9.8000000000000007</v>
      </c>
      <c r="J771" s="47">
        <v>378.29</v>
      </c>
      <c r="K771" s="47">
        <v>428</v>
      </c>
      <c r="L771" s="47">
        <f>J771+ROUND(K771, 2)</f>
        <v>806.29</v>
      </c>
      <c r="M771" s="47">
        <v>3707.24</v>
      </c>
      <c r="N771" s="47">
        <v>4194.3999999999996</v>
      </c>
      <c r="O771" s="47">
        <f>M771+N771</f>
        <v>7901.6399999999994</v>
      </c>
      <c r="P771" s="47">
        <v>162.09</v>
      </c>
      <c r="Q771" s="47">
        <v>642</v>
      </c>
      <c r="R771" s="47">
        <f>P771+ROUND(Q771, 2)</f>
        <v>804.09</v>
      </c>
      <c r="S771" s="47">
        <v>1588.48</v>
      </c>
      <c r="T771" s="47">
        <v>6291.6</v>
      </c>
      <c r="U771" s="47">
        <f>S771+T771</f>
        <v>7880.08</v>
      </c>
      <c r="V771" s="9">
        <f>ROUND(P771 / 1.2, 2)</f>
        <v>135.08000000000001</v>
      </c>
      <c r="W771" s="9">
        <f>ROUND(Q771 / 1.2, 2)</f>
        <v>535</v>
      </c>
      <c r="X771" s="9">
        <f>ROUND(R771 / 1.2, 2)</f>
        <v>670.08</v>
      </c>
      <c r="Y771" s="9">
        <f>ROUND(S771 / 1.2, 2)</f>
        <v>1323.73</v>
      </c>
      <c r="Z771" s="9">
        <f>ROUND(T771 / 1.2, 2)</f>
        <v>5243</v>
      </c>
      <c r="AA771" s="9">
        <f>Y771+Z771</f>
        <v>6566.73</v>
      </c>
      <c r="AD771" s="5">
        <v>378365913</v>
      </c>
      <c r="AE771" s="5">
        <v>27245745</v>
      </c>
      <c r="AG771" s="5" t="s">
        <v>2258</v>
      </c>
      <c r="AH771" s="5" t="s">
        <v>2259</v>
      </c>
      <c r="AI771" s="5" t="s">
        <v>593</v>
      </c>
      <c r="AK771" s="19">
        <f>S771-M771</f>
        <v>-2118.7599999999998</v>
      </c>
      <c r="AL771" s="19">
        <f>T771-N771</f>
        <v>2097.2000000000007</v>
      </c>
      <c r="AM771" s="19">
        <f>U771-O771</f>
        <v>-21.559999999999491</v>
      </c>
      <c r="AN771" s="22">
        <f>IFERROR(AK771/M771,0)</f>
        <v>-0.57151951316882632</v>
      </c>
      <c r="AO771" s="22">
        <f>IFERROR(AL771/N771,0)</f>
        <v>0.50000000000000022</v>
      </c>
      <c r="AP771" s="22">
        <f>IFERROR(AM771/O771,0)</f>
        <v>-2.7285474914067829E-3</v>
      </c>
    </row>
    <row r="772" spans="1:42" ht="108" x14ac:dyDescent="0.3">
      <c r="A772" s="48" t="s">
        <v>2397</v>
      </c>
      <c r="B772" s="48" t="s">
        <v>2256</v>
      </c>
      <c r="C772" s="49" t="s">
        <v>2257</v>
      </c>
      <c r="D772" s="50"/>
      <c r="E772" s="50" t="s">
        <v>2396</v>
      </c>
      <c r="F772" s="50" t="s">
        <v>67</v>
      </c>
      <c r="G772" s="51">
        <v>1</v>
      </c>
      <c r="H772" s="50"/>
      <c r="I772" s="51">
        <v>18.5</v>
      </c>
      <c r="J772" s="52">
        <v>378.29</v>
      </c>
      <c r="K772" s="52">
        <v>428</v>
      </c>
      <c r="L772" s="52">
        <v>428</v>
      </c>
      <c r="M772" s="52">
        <v>6998.37</v>
      </c>
      <c r="N772" s="52">
        <v>7918</v>
      </c>
      <c r="O772" s="52"/>
      <c r="P772" s="52">
        <v>162.09</v>
      </c>
      <c r="Q772" s="52">
        <v>642</v>
      </c>
      <c r="R772" s="52">
        <v>642</v>
      </c>
      <c r="S772" s="52">
        <v>2998.67</v>
      </c>
      <c r="T772" s="52">
        <v>11877</v>
      </c>
      <c r="U772" s="52"/>
      <c r="V772" s="9"/>
      <c r="W772" s="9">
        <f>ROUND(Q772 / 1.2, 2)</f>
        <v>535</v>
      </c>
      <c r="X772" s="9">
        <f>ROUND(R772 / 1.2, 2)</f>
        <v>535</v>
      </c>
      <c r="Y772" s="9"/>
      <c r="Z772" s="9">
        <f>ROUND(T772 / 1.2, 2)</f>
        <v>9897.5</v>
      </c>
      <c r="AA772" s="9"/>
      <c r="AD772" s="5">
        <v>315890012</v>
      </c>
      <c r="AE772" s="5">
        <v>27245745</v>
      </c>
      <c r="AG772" s="5" t="s">
        <v>2258</v>
      </c>
      <c r="AH772" s="5" t="s">
        <v>2259</v>
      </c>
      <c r="AI772" s="5"/>
      <c r="AK772" s="19">
        <f>S771-M771</f>
        <v>-2118.7599999999998</v>
      </c>
      <c r="AL772" s="19">
        <f>T771-N771</f>
        <v>2097.2000000000007</v>
      </c>
      <c r="AM772" s="19">
        <f>U771-O771</f>
        <v>-21.559999999999491</v>
      </c>
      <c r="AN772" s="22">
        <f>IFERROR(AK772/M771,0)</f>
        <v>-0.57151951316882632</v>
      </c>
      <c r="AO772" s="22">
        <f>IFERROR(AL772/N771,0)</f>
        <v>0.50000000000000022</v>
      </c>
      <c r="AP772" s="22">
        <f>IFERROR(AM772/O771,0)</f>
        <v>-2.7285474914067829E-3</v>
      </c>
    </row>
    <row r="773" spans="1:42" ht="36" x14ac:dyDescent="0.3">
      <c r="A773" s="42" t="s">
        <v>2398</v>
      </c>
      <c r="B773" s="42"/>
      <c r="C773" s="53" t="s">
        <v>2261</v>
      </c>
      <c r="D773" s="44"/>
      <c r="E773" s="44"/>
      <c r="F773" s="54" t="s">
        <v>102</v>
      </c>
      <c r="G773" s="55">
        <v>0.3</v>
      </c>
      <c r="H773" s="44"/>
      <c r="I773" s="56">
        <v>2.94</v>
      </c>
      <c r="J773" s="57">
        <v>1216.56</v>
      </c>
      <c r="K773" s="58"/>
      <c r="L773" s="58"/>
      <c r="M773" s="57">
        <f>ROUND(ROUND(J773, 2)*I773, 2)</f>
        <v>3576.69</v>
      </c>
      <c r="N773" s="58"/>
      <c r="O773" s="58"/>
      <c r="P773" s="57">
        <v>495.9</v>
      </c>
      <c r="Q773" s="58"/>
      <c r="R773" s="58"/>
      <c r="S773" s="57">
        <f>ROUND(ROUND(P773, 2)*I773, 2)</f>
        <v>1457.95</v>
      </c>
      <c r="T773" s="58"/>
      <c r="U773" s="59"/>
      <c r="V773" s="9">
        <f>ROUND(ROUND(P773, 2)/1.2, 2)</f>
        <v>413.25</v>
      </c>
      <c r="Y773" s="9">
        <f>ROUND(S773 / 1.2, 2)</f>
        <v>1214.96</v>
      </c>
      <c r="AD773" s="5" t="s">
        <v>2399</v>
      </c>
      <c r="AE773" s="5" t="s">
        <v>2400</v>
      </c>
      <c r="AF773" s="5" t="s">
        <v>2264</v>
      </c>
      <c r="AK773" s="32">
        <f>S773-M773</f>
        <v>-2118.7399999999998</v>
      </c>
      <c r="AL773" s="32"/>
      <c r="AM773" s="32"/>
      <c r="AN773" s="34">
        <f>IFERROR(AK773/M773,0)</f>
        <v>-0.59237451386617224</v>
      </c>
      <c r="AO773" s="32"/>
      <c r="AP773" s="32"/>
    </row>
    <row r="774" spans="1:42" ht="36" x14ac:dyDescent="0.3">
      <c r="A774" s="48" t="s">
        <v>2401</v>
      </c>
      <c r="B774" s="48"/>
      <c r="C774" s="60" t="s">
        <v>2261</v>
      </c>
      <c r="D774" s="50"/>
      <c r="E774" s="50"/>
      <c r="F774" s="61" t="s">
        <v>102</v>
      </c>
      <c r="G774" s="62">
        <v>0.3</v>
      </c>
      <c r="H774" s="50"/>
      <c r="I774" s="62">
        <v>5.55</v>
      </c>
      <c r="J774" s="63">
        <v>1216.56</v>
      </c>
      <c r="K774" s="64"/>
      <c r="L774" s="64"/>
      <c r="M774" s="63">
        <f>ROUND(ROUND(J774, 2)*I774, 2)</f>
        <v>6751.91</v>
      </c>
      <c r="N774" s="64"/>
      <c r="O774" s="64"/>
      <c r="P774" s="63">
        <v>495.9</v>
      </c>
      <c r="Q774" s="64"/>
      <c r="R774" s="64"/>
      <c r="S774" s="63">
        <f>ROUND(ROUND(P774, 2)*I774, 2)</f>
        <v>2752.25</v>
      </c>
      <c r="T774" s="64"/>
      <c r="U774" s="65"/>
      <c r="V774" s="9">
        <f>ROUND(ROUND(P774, 2)/1.2, 2)</f>
        <v>413.25</v>
      </c>
      <c r="Y774" s="9">
        <f>ROUND(S774 / 1.2, 2)</f>
        <v>2293.54</v>
      </c>
      <c r="AD774" s="5" t="s">
        <v>2402</v>
      </c>
      <c r="AE774" s="5" t="s">
        <v>2400</v>
      </c>
      <c r="AF774" s="5" t="s">
        <v>2264</v>
      </c>
      <c r="AK774" s="32">
        <f>S773-M773</f>
        <v>-2118.7399999999998</v>
      </c>
      <c r="AL774" s="32"/>
      <c r="AM774" s="32"/>
      <c r="AN774" s="34">
        <f>IFERROR(AK774/M773,0)</f>
        <v>-0.59237451386617224</v>
      </c>
      <c r="AO774" s="32"/>
      <c r="AP774" s="32"/>
    </row>
    <row r="775" spans="1:42" ht="36" x14ac:dyDescent="0.3">
      <c r="A775" s="42" t="s">
        <v>2403</v>
      </c>
      <c r="B775" s="42"/>
      <c r="C775" s="53" t="s">
        <v>730</v>
      </c>
      <c r="D775" s="44"/>
      <c r="E775" s="44"/>
      <c r="F775" s="54" t="s">
        <v>102</v>
      </c>
      <c r="G775" s="55">
        <v>0.15</v>
      </c>
      <c r="H775" s="44"/>
      <c r="I775" s="56">
        <v>1.47</v>
      </c>
      <c r="J775" s="57">
        <v>88.8</v>
      </c>
      <c r="K775" s="58"/>
      <c r="L775" s="58"/>
      <c r="M775" s="57">
        <f>ROUND(ROUND(J775, 2)*I775, 2)</f>
        <v>130.54</v>
      </c>
      <c r="N775" s="58"/>
      <c r="O775" s="58"/>
      <c r="P775" s="57">
        <v>88.8</v>
      </c>
      <c r="Q775" s="58"/>
      <c r="R775" s="58"/>
      <c r="S775" s="57">
        <f>ROUND(ROUND(P775, 2)*I775, 2)</f>
        <v>130.54</v>
      </c>
      <c r="T775" s="58"/>
      <c r="U775" s="59"/>
      <c r="V775" s="9">
        <f>ROUND(ROUND(P775, 2)/1.2, 2)</f>
        <v>74</v>
      </c>
      <c r="Y775" s="9">
        <f>ROUND(S775 / 1.2, 2)</f>
        <v>108.78</v>
      </c>
      <c r="AD775" s="5" t="s">
        <v>2404</v>
      </c>
      <c r="AE775" s="5" t="s">
        <v>2405</v>
      </c>
      <c r="AF775" s="5" t="s">
        <v>733</v>
      </c>
      <c r="AK775" s="32">
        <f>S775-M775</f>
        <v>0</v>
      </c>
      <c r="AL775" s="32"/>
      <c r="AM775" s="32"/>
      <c r="AN775" s="34">
        <f>IFERROR(AK775/M775,0)</f>
        <v>0</v>
      </c>
      <c r="AO775" s="32"/>
      <c r="AP775" s="32"/>
    </row>
    <row r="776" spans="1:42" ht="36" x14ac:dyDescent="0.3">
      <c r="A776" s="48" t="s">
        <v>2406</v>
      </c>
      <c r="B776" s="48"/>
      <c r="C776" s="60" t="s">
        <v>730</v>
      </c>
      <c r="D776" s="50"/>
      <c r="E776" s="50"/>
      <c r="F776" s="61" t="s">
        <v>102</v>
      </c>
      <c r="G776" s="62">
        <v>0.15</v>
      </c>
      <c r="H776" s="50"/>
      <c r="I776" s="62">
        <v>2.7749999999999999</v>
      </c>
      <c r="J776" s="63">
        <v>88.8</v>
      </c>
      <c r="K776" s="64"/>
      <c r="L776" s="64"/>
      <c r="M776" s="63">
        <f>ROUND(ROUND(J776, 2)*I776, 2)</f>
        <v>246.42</v>
      </c>
      <c r="N776" s="64"/>
      <c r="O776" s="64"/>
      <c r="P776" s="63">
        <v>88.8</v>
      </c>
      <c r="Q776" s="64"/>
      <c r="R776" s="64"/>
      <c r="S776" s="63">
        <f>ROUND(ROUND(P776, 2)*I776, 2)</f>
        <v>246.42</v>
      </c>
      <c r="T776" s="64"/>
      <c r="U776" s="65"/>
      <c r="V776" s="9">
        <f>ROUND(ROUND(P776, 2)/1.2, 2)</f>
        <v>74</v>
      </c>
      <c r="Y776" s="9">
        <f>ROUND(S776 / 1.2, 2)</f>
        <v>205.35</v>
      </c>
      <c r="AD776" s="5" t="s">
        <v>2407</v>
      </c>
      <c r="AE776" s="5" t="s">
        <v>2405</v>
      </c>
      <c r="AF776" s="5" t="s">
        <v>733</v>
      </c>
      <c r="AK776" s="32">
        <f>S775-M775</f>
        <v>0</v>
      </c>
      <c r="AL776" s="32"/>
      <c r="AM776" s="32"/>
      <c r="AN776" s="34">
        <f>IFERROR(AK776/M775,0)</f>
        <v>0</v>
      </c>
      <c r="AO776" s="32"/>
      <c r="AP776" s="32"/>
    </row>
    <row r="777" spans="1:42" ht="108" x14ac:dyDescent="0.3">
      <c r="A777" s="42" t="s">
        <v>2408</v>
      </c>
      <c r="B777" s="42" t="s">
        <v>2256</v>
      </c>
      <c r="C777" s="43" t="s">
        <v>2257</v>
      </c>
      <c r="D777" s="44"/>
      <c r="E777" s="44" t="s">
        <v>2409</v>
      </c>
      <c r="F777" s="44" t="s">
        <v>67</v>
      </c>
      <c r="G777" s="45">
        <v>1</v>
      </c>
      <c r="H777" s="44"/>
      <c r="I777" s="46">
        <v>192.7</v>
      </c>
      <c r="J777" s="47">
        <v>378.29</v>
      </c>
      <c r="K777" s="47">
        <v>428</v>
      </c>
      <c r="L777" s="47">
        <f>J777+ROUND(K777, 2)</f>
        <v>806.29</v>
      </c>
      <c r="M777" s="47">
        <v>72896.479999999996</v>
      </c>
      <c r="N777" s="47">
        <v>82475.600000000006</v>
      </c>
      <c r="O777" s="47">
        <f>M777+N777</f>
        <v>155372.08000000002</v>
      </c>
      <c r="P777" s="47">
        <v>162.09</v>
      </c>
      <c r="Q777" s="47">
        <v>642</v>
      </c>
      <c r="R777" s="47">
        <f>P777+ROUND(Q777, 2)</f>
        <v>804.09</v>
      </c>
      <c r="S777" s="47">
        <v>31234.74</v>
      </c>
      <c r="T777" s="47">
        <v>123713.4</v>
      </c>
      <c r="U777" s="47">
        <f>S777+T777</f>
        <v>154948.13999999998</v>
      </c>
      <c r="V777" s="9">
        <f>ROUND(P777 / 1.2, 2)</f>
        <v>135.08000000000001</v>
      </c>
      <c r="W777" s="9">
        <f>ROUND(Q777 / 1.2, 2)</f>
        <v>535</v>
      </c>
      <c r="X777" s="9">
        <f>ROUND(R777 / 1.2, 2)</f>
        <v>670.08</v>
      </c>
      <c r="Y777" s="9">
        <f>ROUND(S777 / 1.2, 2)</f>
        <v>26028.95</v>
      </c>
      <c r="Z777" s="9">
        <f>ROUND(T777 / 1.2, 2)</f>
        <v>103094.5</v>
      </c>
      <c r="AA777" s="9">
        <f>Y777+Z777</f>
        <v>129123.45</v>
      </c>
      <c r="AD777" s="5">
        <v>378365914</v>
      </c>
      <c r="AE777" s="5">
        <v>27245797</v>
      </c>
      <c r="AG777" s="5" t="s">
        <v>2258</v>
      </c>
      <c r="AH777" s="5" t="s">
        <v>2259</v>
      </c>
      <c r="AI777" s="5" t="s">
        <v>593</v>
      </c>
      <c r="AK777" s="19">
        <f>S777-M777</f>
        <v>-41661.739999999991</v>
      </c>
      <c r="AL777" s="19">
        <f>T777-N777</f>
        <v>41237.799999999988</v>
      </c>
      <c r="AM777" s="19">
        <f>U777-O777</f>
        <v>-423.94000000003143</v>
      </c>
      <c r="AN777" s="22">
        <f>IFERROR(AK777/M777,0)</f>
        <v>-0.57151922836328983</v>
      </c>
      <c r="AO777" s="22">
        <f>IFERROR(AL777/N777,0)</f>
        <v>0.49999999999999983</v>
      </c>
      <c r="AP777" s="22">
        <f>IFERROR(AM777/O777,0)</f>
        <v>-2.7285468534631921E-3</v>
      </c>
    </row>
    <row r="778" spans="1:42" ht="36" x14ac:dyDescent="0.3">
      <c r="A778" s="48" t="s">
        <v>2410</v>
      </c>
      <c r="B778" s="48" t="s">
        <v>2256</v>
      </c>
      <c r="C778" s="49" t="s">
        <v>2257</v>
      </c>
      <c r="D778" s="50"/>
      <c r="E778" s="50" t="s">
        <v>2411</v>
      </c>
      <c r="F778" s="50" t="s">
        <v>67</v>
      </c>
      <c r="G778" s="51">
        <v>1</v>
      </c>
      <c r="H778" s="50"/>
      <c r="I778" s="51">
        <v>253.5</v>
      </c>
      <c r="J778" s="52">
        <v>378.29</v>
      </c>
      <c r="K778" s="52">
        <v>428</v>
      </c>
      <c r="L778" s="52">
        <v>428</v>
      </c>
      <c r="M778" s="52">
        <v>95896.52</v>
      </c>
      <c r="N778" s="52">
        <v>108498</v>
      </c>
      <c r="O778" s="52"/>
      <c r="P778" s="52">
        <v>162.09</v>
      </c>
      <c r="Q778" s="52">
        <v>642</v>
      </c>
      <c r="R778" s="52">
        <v>642</v>
      </c>
      <c r="S778" s="52">
        <v>41089.82</v>
      </c>
      <c r="T778" s="52">
        <v>162747</v>
      </c>
      <c r="U778" s="52"/>
      <c r="V778" s="9"/>
      <c r="W778" s="9">
        <f>ROUND(Q778 / 1.2, 2)</f>
        <v>535</v>
      </c>
      <c r="X778" s="9">
        <f>ROUND(R778 / 1.2, 2)</f>
        <v>535</v>
      </c>
      <c r="Y778" s="9"/>
      <c r="Z778" s="9">
        <f>ROUND(T778 / 1.2, 2)</f>
        <v>135622.5</v>
      </c>
      <c r="AA778" s="9"/>
      <c r="AD778" s="5">
        <v>315890013</v>
      </c>
      <c r="AE778" s="5">
        <v>27245797</v>
      </c>
      <c r="AG778" s="5" t="s">
        <v>2258</v>
      </c>
      <c r="AH778" s="5" t="s">
        <v>2259</v>
      </c>
      <c r="AI778" s="5"/>
      <c r="AK778" s="19">
        <f>S777-M777</f>
        <v>-41661.739999999991</v>
      </c>
      <c r="AL778" s="19">
        <f>T777-N777</f>
        <v>41237.799999999988</v>
      </c>
      <c r="AM778" s="19">
        <f>U777-O777</f>
        <v>-423.94000000003143</v>
      </c>
      <c r="AN778" s="22">
        <f>IFERROR(AK778/M777,0)</f>
        <v>-0.57151922836328983</v>
      </c>
      <c r="AO778" s="22">
        <f>IFERROR(AL778/N777,0)</f>
        <v>0.49999999999999983</v>
      </c>
      <c r="AP778" s="22">
        <f>IFERROR(AM778/O777,0)</f>
        <v>-2.7285468534631921E-3</v>
      </c>
    </row>
    <row r="779" spans="1:42" ht="36" x14ac:dyDescent="0.3">
      <c r="A779" s="42" t="s">
        <v>2412</v>
      </c>
      <c r="B779" s="42"/>
      <c r="C779" s="53" t="s">
        <v>730</v>
      </c>
      <c r="D779" s="44"/>
      <c r="E779" s="44"/>
      <c r="F779" s="54" t="s">
        <v>102</v>
      </c>
      <c r="G779" s="55">
        <v>0.15</v>
      </c>
      <c r="H779" s="44"/>
      <c r="I779" s="56">
        <v>28.905000000000001</v>
      </c>
      <c r="J779" s="57">
        <v>88.8</v>
      </c>
      <c r="K779" s="58"/>
      <c r="L779" s="58"/>
      <c r="M779" s="57">
        <f>ROUND(ROUND(J779, 2)*I779, 2)</f>
        <v>2566.7600000000002</v>
      </c>
      <c r="N779" s="58"/>
      <c r="O779" s="58"/>
      <c r="P779" s="57">
        <v>88.8</v>
      </c>
      <c r="Q779" s="58"/>
      <c r="R779" s="58"/>
      <c r="S779" s="57">
        <f>ROUND(ROUND(P779, 2)*I779, 2)</f>
        <v>2566.7600000000002</v>
      </c>
      <c r="T779" s="58"/>
      <c r="U779" s="59"/>
      <c r="V779" s="9">
        <f>ROUND(ROUND(P779, 2)/1.2, 2)</f>
        <v>74</v>
      </c>
      <c r="Y779" s="9">
        <f t="shared" ref="Y779:Y822" si="145">ROUND(S779 / 1.2, 2)</f>
        <v>2138.9699999999998</v>
      </c>
      <c r="AD779" s="5" t="s">
        <v>2413</v>
      </c>
      <c r="AE779" s="5" t="s">
        <v>2414</v>
      </c>
      <c r="AF779" s="5" t="s">
        <v>733</v>
      </c>
      <c r="AK779" s="32">
        <f>S779-M779</f>
        <v>0</v>
      </c>
      <c r="AL779" s="32"/>
      <c r="AM779" s="32"/>
      <c r="AN779" s="34">
        <f>IFERROR(AK779/M779,0)</f>
        <v>0</v>
      </c>
      <c r="AO779" s="32"/>
      <c r="AP779" s="32"/>
    </row>
    <row r="780" spans="1:42" ht="36" x14ac:dyDescent="0.3">
      <c r="A780" s="48" t="s">
        <v>2415</v>
      </c>
      <c r="B780" s="48"/>
      <c r="C780" s="60" t="s">
        <v>730</v>
      </c>
      <c r="D780" s="50"/>
      <c r="E780" s="50"/>
      <c r="F780" s="61" t="s">
        <v>102</v>
      </c>
      <c r="G780" s="62">
        <v>0.15</v>
      </c>
      <c r="H780" s="50"/>
      <c r="I780" s="62">
        <v>38.024999999999999</v>
      </c>
      <c r="J780" s="63">
        <v>88.8</v>
      </c>
      <c r="K780" s="64"/>
      <c r="L780" s="64"/>
      <c r="M780" s="63">
        <f>ROUND(ROUND(J780, 2)*I780, 2)</f>
        <v>3376.62</v>
      </c>
      <c r="N780" s="64"/>
      <c r="O780" s="64"/>
      <c r="P780" s="63">
        <v>88.8</v>
      </c>
      <c r="Q780" s="64"/>
      <c r="R780" s="64"/>
      <c r="S780" s="63">
        <f>ROUND(ROUND(P780, 2)*I780, 2)</f>
        <v>3376.62</v>
      </c>
      <c r="T780" s="64"/>
      <c r="U780" s="65"/>
      <c r="V780" s="9">
        <f>ROUND(ROUND(P780, 2)/1.2, 2)</f>
        <v>74</v>
      </c>
      <c r="Y780" s="9">
        <f t="shared" si="145"/>
        <v>2813.85</v>
      </c>
      <c r="AD780" s="5" t="s">
        <v>2416</v>
      </c>
      <c r="AE780" s="5" t="s">
        <v>2414</v>
      </c>
      <c r="AF780" s="5" t="s">
        <v>733</v>
      </c>
      <c r="AK780" s="32">
        <f>S779-M779</f>
        <v>0</v>
      </c>
      <c r="AL780" s="32"/>
      <c r="AM780" s="32"/>
      <c r="AN780" s="34">
        <f>IFERROR(AK780/M779,0)</f>
        <v>0</v>
      </c>
      <c r="AO780" s="32"/>
      <c r="AP780" s="32"/>
    </row>
    <row r="781" spans="1:42" ht="36" x14ac:dyDescent="0.3">
      <c r="A781" s="42" t="s">
        <v>2417</v>
      </c>
      <c r="B781" s="42"/>
      <c r="C781" s="53" t="s">
        <v>2261</v>
      </c>
      <c r="D781" s="44"/>
      <c r="E781" s="44"/>
      <c r="F781" s="54" t="s">
        <v>102</v>
      </c>
      <c r="G781" s="55">
        <v>0.3</v>
      </c>
      <c r="H781" s="44"/>
      <c r="I781" s="56">
        <v>57.81</v>
      </c>
      <c r="J781" s="57">
        <v>1216.56</v>
      </c>
      <c r="K781" s="58"/>
      <c r="L781" s="58"/>
      <c r="M781" s="57">
        <f>ROUND(ROUND(J781, 2)*I781, 2)</f>
        <v>70329.33</v>
      </c>
      <c r="N781" s="58"/>
      <c r="O781" s="58"/>
      <c r="P781" s="57">
        <v>495.9</v>
      </c>
      <c r="Q781" s="58"/>
      <c r="R781" s="58"/>
      <c r="S781" s="57">
        <f>ROUND(ROUND(P781, 2)*I781, 2)</f>
        <v>28667.98</v>
      </c>
      <c r="T781" s="58"/>
      <c r="U781" s="59"/>
      <c r="V781" s="9">
        <f>ROUND(ROUND(P781, 2)/1.2, 2)</f>
        <v>413.25</v>
      </c>
      <c r="Y781" s="9">
        <f t="shared" si="145"/>
        <v>23889.98</v>
      </c>
      <c r="AD781" s="5" t="s">
        <v>2418</v>
      </c>
      <c r="AE781" s="5" t="s">
        <v>2419</v>
      </c>
      <c r="AF781" s="5" t="s">
        <v>2264</v>
      </c>
      <c r="AK781" s="32">
        <f>S781-M781</f>
        <v>-41661.350000000006</v>
      </c>
      <c r="AL781" s="32"/>
      <c r="AM781" s="32"/>
      <c r="AN781" s="34">
        <f>IFERROR(AK781/M781,0)</f>
        <v>-0.59237518685305268</v>
      </c>
      <c r="AO781" s="32"/>
      <c r="AP781" s="32"/>
    </row>
    <row r="782" spans="1:42" ht="36" x14ac:dyDescent="0.3">
      <c r="A782" s="48" t="s">
        <v>2420</v>
      </c>
      <c r="B782" s="48"/>
      <c r="C782" s="60" t="s">
        <v>2261</v>
      </c>
      <c r="D782" s="50"/>
      <c r="E782" s="50"/>
      <c r="F782" s="61" t="s">
        <v>102</v>
      </c>
      <c r="G782" s="62">
        <v>0.3</v>
      </c>
      <c r="H782" s="50"/>
      <c r="I782" s="62">
        <v>76.05</v>
      </c>
      <c r="J782" s="63">
        <v>1216.56</v>
      </c>
      <c r="K782" s="64"/>
      <c r="L782" s="64"/>
      <c r="M782" s="63">
        <f>ROUND(ROUND(J782, 2)*I782, 2)</f>
        <v>92519.39</v>
      </c>
      <c r="N782" s="64"/>
      <c r="O782" s="64"/>
      <c r="P782" s="63">
        <v>495.9</v>
      </c>
      <c r="Q782" s="64"/>
      <c r="R782" s="64"/>
      <c r="S782" s="63">
        <f>ROUND(ROUND(P782, 2)*I782, 2)</f>
        <v>37713.199999999997</v>
      </c>
      <c r="T782" s="64"/>
      <c r="U782" s="65"/>
      <c r="V782" s="9">
        <f>ROUND(ROUND(P782, 2)/1.2, 2)</f>
        <v>413.25</v>
      </c>
      <c r="Y782" s="9">
        <f t="shared" si="145"/>
        <v>31427.67</v>
      </c>
      <c r="AD782" s="5" t="s">
        <v>2421</v>
      </c>
      <c r="AE782" s="5" t="s">
        <v>2419</v>
      </c>
      <c r="AF782" s="5" t="s">
        <v>2264</v>
      </c>
      <c r="AK782" s="32">
        <f>S781-M781</f>
        <v>-41661.350000000006</v>
      </c>
      <c r="AL782" s="32"/>
      <c r="AM782" s="32"/>
      <c r="AN782" s="34">
        <f>IFERROR(AK782/M781,0)</f>
        <v>-0.59237518685305268</v>
      </c>
      <c r="AO782" s="32"/>
      <c r="AP782" s="32"/>
    </row>
    <row r="783" spans="1:42" ht="126" x14ac:dyDescent="0.3">
      <c r="A783" s="13" t="s">
        <v>2422</v>
      </c>
      <c r="B783" s="13" t="s">
        <v>2256</v>
      </c>
      <c r="C783" s="23" t="s">
        <v>2257</v>
      </c>
      <c r="D783" s="24"/>
      <c r="E783" s="24" t="s">
        <v>2423</v>
      </c>
      <c r="F783" s="24" t="s">
        <v>67</v>
      </c>
      <c r="G783" s="25">
        <v>1</v>
      </c>
      <c r="H783" s="24"/>
      <c r="I783" s="25">
        <v>10794.83</v>
      </c>
      <c r="J783" s="26">
        <v>65.56</v>
      </c>
      <c r="K783" s="26">
        <v>428</v>
      </c>
      <c r="L783" s="26">
        <f>J783+ROUND(K783, 2)</f>
        <v>493.56</v>
      </c>
      <c r="M783" s="26">
        <v>707709.05</v>
      </c>
      <c r="N783" s="26">
        <v>4620187.24</v>
      </c>
      <c r="O783" s="26">
        <f>M783+N783</f>
        <v>5327896.29</v>
      </c>
      <c r="P783" s="26">
        <v>163.77000000000001</v>
      </c>
      <c r="Q783" s="26">
        <v>642</v>
      </c>
      <c r="R783" s="26">
        <f>P783+ROUND(Q783, 2)</f>
        <v>805.77</v>
      </c>
      <c r="S783" s="26">
        <v>1767869.31</v>
      </c>
      <c r="T783" s="26">
        <v>6930280.8600000003</v>
      </c>
      <c r="U783" s="26">
        <f>S783+T783</f>
        <v>8698150.1699999999</v>
      </c>
      <c r="V783" s="9">
        <f>ROUND(P783 / 1.2, 2)</f>
        <v>136.47999999999999</v>
      </c>
      <c r="W783" s="9">
        <f>ROUND(Q783 / 1.2, 2)</f>
        <v>535</v>
      </c>
      <c r="X783" s="9">
        <f>ROUND(R783 / 1.2, 2)</f>
        <v>671.48</v>
      </c>
      <c r="Y783" s="9">
        <f t="shared" si="145"/>
        <v>1473224.43</v>
      </c>
      <c r="Z783" s="9">
        <f>ROUND(T783 / 1.2, 2)</f>
        <v>5775234.0499999998</v>
      </c>
      <c r="AA783" s="9">
        <f>Y783+Z783</f>
        <v>7248458.4799999995</v>
      </c>
      <c r="AD783" s="5">
        <v>378365915</v>
      </c>
      <c r="AE783" s="5">
        <v>29405050</v>
      </c>
      <c r="AG783" s="5" t="s">
        <v>2258</v>
      </c>
      <c r="AH783" s="5" t="s">
        <v>2259</v>
      </c>
      <c r="AI783" s="5" t="s">
        <v>593</v>
      </c>
      <c r="AK783" s="19">
        <f>S783-M783</f>
        <v>1060160.26</v>
      </c>
      <c r="AL783" s="19">
        <f>T783-N783</f>
        <v>2310093.62</v>
      </c>
      <c r="AM783" s="19">
        <f>U783-O783</f>
        <v>3370253.88</v>
      </c>
      <c r="AN783" s="22">
        <f>IFERROR(AK783/M783,0)</f>
        <v>1.4980171018019339</v>
      </c>
      <c r="AO783" s="22">
        <f>IFERROR(AL783/N783,0)</f>
        <v>0.5</v>
      </c>
      <c r="AP783" s="22">
        <f>IFERROR(AM783/O783,0)</f>
        <v>0.6325674706404617</v>
      </c>
    </row>
    <row r="784" spans="1:42" ht="36" x14ac:dyDescent="0.3">
      <c r="A784" s="13" t="s">
        <v>2424</v>
      </c>
      <c r="B784" s="13"/>
      <c r="C784" s="41" t="s">
        <v>730</v>
      </c>
      <c r="D784" s="24"/>
      <c r="E784" s="24" t="s">
        <v>2425</v>
      </c>
      <c r="F784" s="35" t="s">
        <v>102</v>
      </c>
      <c r="G784" s="36">
        <v>0.15</v>
      </c>
      <c r="H784" s="24"/>
      <c r="I784" s="36">
        <v>1619.2249999999999</v>
      </c>
      <c r="J784" s="38">
        <v>90.28</v>
      </c>
      <c r="K784" s="14"/>
      <c r="L784" s="14"/>
      <c r="M784" s="38">
        <f>ROUND(ROUND(J784, 2)*I784, 2)</f>
        <v>146183.63</v>
      </c>
      <c r="N784" s="14"/>
      <c r="O784" s="14"/>
      <c r="P784" s="38">
        <v>100</v>
      </c>
      <c r="Q784" s="14"/>
      <c r="R784" s="14"/>
      <c r="S784" s="38">
        <f>ROUND(ROUND(P784, 2)*I784, 2)</f>
        <v>161922.5</v>
      </c>
      <c r="T784" s="14"/>
      <c r="U784" s="39"/>
      <c r="V784" s="9">
        <f>ROUND(ROUND(P784, 2)/1.2, 2)</f>
        <v>83.33</v>
      </c>
      <c r="Y784" s="9">
        <f t="shared" si="145"/>
        <v>134935.42000000001</v>
      </c>
      <c r="AD784" s="5" t="s">
        <v>2426</v>
      </c>
      <c r="AE784" s="5" t="s">
        <v>2427</v>
      </c>
      <c r="AF784" s="5" t="s">
        <v>733</v>
      </c>
      <c r="AK784" s="32">
        <f t="shared" ref="AK784:AK822" si="146">S784-M784</f>
        <v>15738.869999999995</v>
      </c>
      <c r="AL784" s="32"/>
      <c r="AM784" s="32"/>
      <c r="AN784" s="34">
        <f t="shared" ref="AN784:AN822" si="147">IFERROR(AK784/M784,0)</f>
        <v>0.10766506482292165</v>
      </c>
      <c r="AO784" s="32"/>
      <c r="AP784" s="32"/>
    </row>
    <row r="785" spans="1:42" ht="54" x14ac:dyDescent="0.3">
      <c r="A785" s="13" t="s">
        <v>2428</v>
      </c>
      <c r="B785" s="13"/>
      <c r="C785" s="41" t="s">
        <v>2429</v>
      </c>
      <c r="D785" s="24"/>
      <c r="E785" s="24" t="s">
        <v>2430</v>
      </c>
      <c r="F785" s="35" t="s">
        <v>102</v>
      </c>
      <c r="G785" s="36">
        <v>0.3</v>
      </c>
      <c r="H785" s="24"/>
      <c r="I785" s="36">
        <v>3238.4490000000001</v>
      </c>
      <c r="J785" s="38">
        <v>173.4</v>
      </c>
      <c r="K785" s="14"/>
      <c r="L785" s="14"/>
      <c r="M785" s="38">
        <f>ROUND(ROUND(J785, 2)*I785, 2)</f>
        <v>561547.06000000006</v>
      </c>
      <c r="N785" s="14"/>
      <c r="O785" s="14"/>
      <c r="P785" s="38">
        <v>495.9</v>
      </c>
      <c r="Q785" s="14"/>
      <c r="R785" s="14"/>
      <c r="S785" s="38">
        <f>ROUND(ROUND(P785, 2)*I785, 2)</f>
        <v>1605946.86</v>
      </c>
      <c r="T785" s="14"/>
      <c r="U785" s="39"/>
      <c r="V785" s="9">
        <f>ROUND(ROUND(P785, 2)/1.2, 2)</f>
        <v>413.25</v>
      </c>
      <c r="Y785" s="9">
        <f t="shared" si="145"/>
        <v>1338289.05</v>
      </c>
      <c r="AD785" s="5" t="s">
        <v>2431</v>
      </c>
      <c r="AE785" s="5" t="s">
        <v>2432</v>
      </c>
      <c r="AF785" s="5" t="s">
        <v>2433</v>
      </c>
      <c r="AK785" s="32">
        <f t="shared" si="146"/>
        <v>1044399.8</v>
      </c>
      <c r="AL785" s="32"/>
      <c r="AM785" s="32"/>
      <c r="AN785" s="34">
        <f t="shared" si="147"/>
        <v>1.8598615759826076</v>
      </c>
      <c r="AO785" s="32"/>
      <c r="AP785" s="32"/>
    </row>
    <row r="786" spans="1:42" ht="108" x14ac:dyDescent="0.3">
      <c r="A786" s="13" t="s">
        <v>2434</v>
      </c>
      <c r="B786" s="13" t="s">
        <v>2256</v>
      </c>
      <c r="C786" s="23" t="s">
        <v>2257</v>
      </c>
      <c r="D786" s="24"/>
      <c r="E786" s="24" t="s">
        <v>2435</v>
      </c>
      <c r="F786" s="24" t="s">
        <v>67</v>
      </c>
      <c r="G786" s="25">
        <v>1</v>
      </c>
      <c r="H786" s="24"/>
      <c r="I786" s="25">
        <v>315.39999999999998</v>
      </c>
      <c r="J786" s="26">
        <v>384.59</v>
      </c>
      <c r="K786" s="26">
        <v>428</v>
      </c>
      <c r="L786" s="26">
        <f>J786+ROUND(K786, 2)</f>
        <v>812.58999999999992</v>
      </c>
      <c r="M786" s="26">
        <v>121299.69</v>
      </c>
      <c r="N786" s="26">
        <v>134991.20000000001</v>
      </c>
      <c r="O786" s="26">
        <f>M786+N786</f>
        <v>256290.89</v>
      </c>
      <c r="P786" s="26">
        <v>162.31</v>
      </c>
      <c r="Q786" s="26">
        <v>642</v>
      </c>
      <c r="R786" s="26">
        <f>P786+ROUND(Q786, 2)</f>
        <v>804.31</v>
      </c>
      <c r="S786" s="26">
        <v>51192.57</v>
      </c>
      <c r="T786" s="26">
        <v>202486.8</v>
      </c>
      <c r="U786" s="26">
        <f>S786+T786</f>
        <v>253679.37</v>
      </c>
      <c r="V786" s="9">
        <f>ROUND(P786 / 1.2, 2)</f>
        <v>135.26</v>
      </c>
      <c r="W786" s="9">
        <f>ROUND(Q786 / 1.2, 2)</f>
        <v>535</v>
      </c>
      <c r="X786" s="9">
        <f>ROUND(R786 / 1.2, 2)</f>
        <v>670.26</v>
      </c>
      <c r="Y786" s="9">
        <f t="shared" si="145"/>
        <v>42660.480000000003</v>
      </c>
      <c r="Z786" s="9">
        <f>ROUND(T786 / 1.2, 2)</f>
        <v>168739</v>
      </c>
      <c r="AA786" s="9">
        <f>Y786+Z786</f>
        <v>211399.48</v>
      </c>
      <c r="AD786" s="5">
        <v>378365916</v>
      </c>
      <c r="AE786" s="5">
        <v>29410389</v>
      </c>
      <c r="AG786" s="5" t="s">
        <v>2258</v>
      </c>
      <c r="AH786" s="5" t="s">
        <v>2259</v>
      </c>
      <c r="AI786" s="5" t="s">
        <v>593</v>
      </c>
      <c r="AK786" s="19">
        <f t="shared" si="146"/>
        <v>-70107.12</v>
      </c>
      <c r="AL786" s="19">
        <f>T786-N786</f>
        <v>67495.599999999977</v>
      </c>
      <c r="AM786" s="19">
        <f>U786-O786</f>
        <v>-2611.5200000000186</v>
      </c>
      <c r="AN786" s="22">
        <f t="shared" si="147"/>
        <v>-0.57796619265885996</v>
      </c>
      <c r="AO786" s="22">
        <f>IFERROR(AL786/N786,0)</f>
        <v>0.49999999999999978</v>
      </c>
      <c r="AP786" s="22">
        <f>IFERROR(AM786/O786,0)</f>
        <v>-1.0189671587624587E-2</v>
      </c>
    </row>
    <row r="787" spans="1:42" ht="36" x14ac:dyDescent="0.3">
      <c r="A787" s="13" t="s">
        <v>2436</v>
      </c>
      <c r="B787" s="13"/>
      <c r="C787" s="41" t="s">
        <v>730</v>
      </c>
      <c r="D787" s="24"/>
      <c r="E787" s="24"/>
      <c r="F787" s="35" t="s">
        <v>102</v>
      </c>
      <c r="G787" s="36">
        <v>0.15</v>
      </c>
      <c r="H787" s="24"/>
      <c r="I787" s="36">
        <v>47.31</v>
      </c>
      <c r="J787" s="38">
        <v>90.28</v>
      </c>
      <c r="K787" s="14"/>
      <c r="L787" s="14"/>
      <c r="M787" s="38">
        <f>ROUND(ROUND(J787, 2)*I787, 2)</f>
        <v>4271.1499999999996</v>
      </c>
      <c r="N787" s="14"/>
      <c r="O787" s="14"/>
      <c r="P787" s="38">
        <v>90.28</v>
      </c>
      <c r="Q787" s="14"/>
      <c r="R787" s="14"/>
      <c r="S787" s="38">
        <f>ROUND(ROUND(P787, 2)*I787, 2)</f>
        <v>4271.1499999999996</v>
      </c>
      <c r="T787" s="14"/>
      <c r="U787" s="39"/>
      <c r="V787" s="9">
        <f>ROUND(ROUND(P787, 2)/1.2, 2)</f>
        <v>75.23</v>
      </c>
      <c r="Y787" s="9">
        <f t="shared" si="145"/>
        <v>3559.29</v>
      </c>
      <c r="AD787" s="5" t="s">
        <v>2437</v>
      </c>
      <c r="AE787" s="5" t="s">
        <v>2438</v>
      </c>
      <c r="AF787" s="5" t="s">
        <v>733</v>
      </c>
      <c r="AK787" s="32">
        <f t="shared" si="146"/>
        <v>0</v>
      </c>
      <c r="AL787" s="32"/>
      <c r="AM787" s="32"/>
      <c r="AN787" s="34">
        <f t="shared" si="147"/>
        <v>0</v>
      </c>
      <c r="AO787" s="32"/>
      <c r="AP787" s="32"/>
    </row>
    <row r="788" spans="1:42" ht="36" x14ac:dyDescent="0.3">
      <c r="A788" s="13" t="s">
        <v>2439</v>
      </c>
      <c r="B788" s="13"/>
      <c r="C788" s="41" t="s">
        <v>2261</v>
      </c>
      <c r="D788" s="24"/>
      <c r="E788" s="24" t="s">
        <v>2440</v>
      </c>
      <c r="F788" s="35" t="s">
        <v>102</v>
      </c>
      <c r="G788" s="36">
        <v>0.3</v>
      </c>
      <c r="H788" s="24"/>
      <c r="I788" s="36">
        <v>94.62</v>
      </c>
      <c r="J788" s="38">
        <v>1236.8399999999999</v>
      </c>
      <c r="K788" s="14"/>
      <c r="L788" s="14"/>
      <c r="M788" s="38">
        <f>ROUND(ROUND(J788, 2)*I788, 2)</f>
        <v>117029.8</v>
      </c>
      <c r="N788" s="14"/>
      <c r="O788" s="14"/>
      <c r="P788" s="38">
        <v>495.9</v>
      </c>
      <c r="Q788" s="14"/>
      <c r="R788" s="14"/>
      <c r="S788" s="38">
        <f>ROUND(ROUND(P788, 2)*I788, 2)</f>
        <v>46922.06</v>
      </c>
      <c r="T788" s="14"/>
      <c r="U788" s="39"/>
      <c r="V788" s="9">
        <f>ROUND(ROUND(P788, 2)/1.2, 2)</f>
        <v>413.25</v>
      </c>
      <c r="Y788" s="9">
        <f t="shared" si="145"/>
        <v>39101.72</v>
      </c>
      <c r="AD788" s="5" t="s">
        <v>2441</v>
      </c>
      <c r="AE788" s="5" t="s">
        <v>2442</v>
      </c>
      <c r="AF788" s="5" t="s">
        <v>2264</v>
      </c>
      <c r="AK788" s="32">
        <f t="shared" si="146"/>
        <v>-70107.740000000005</v>
      </c>
      <c r="AL788" s="32"/>
      <c r="AM788" s="32"/>
      <c r="AN788" s="34">
        <f t="shared" si="147"/>
        <v>-0.59905887218469145</v>
      </c>
      <c r="AO788" s="32"/>
      <c r="AP788" s="32"/>
    </row>
    <row r="789" spans="1:42" ht="108" x14ac:dyDescent="0.3">
      <c r="A789" s="13" t="s">
        <v>2443</v>
      </c>
      <c r="B789" s="13" t="s">
        <v>2256</v>
      </c>
      <c r="C789" s="23" t="s">
        <v>2257</v>
      </c>
      <c r="D789" s="24"/>
      <c r="E789" s="24" t="s">
        <v>2444</v>
      </c>
      <c r="F789" s="24" t="s">
        <v>67</v>
      </c>
      <c r="G789" s="25">
        <v>1</v>
      </c>
      <c r="H789" s="24"/>
      <c r="I789" s="25">
        <v>34.1</v>
      </c>
      <c r="J789" s="26">
        <v>384.59</v>
      </c>
      <c r="K789" s="26">
        <v>428</v>
      </c>
      <c r="L789" s="26">
        <f>J789+ROUND(K789, 2)</f>
        <v>812.58999999999992</v>
      </c>
      <c r="M789" s="26">
        <v>13114.52</v>
      </c>
      <c r="N789" s="26">
        <v>14594.8</v>
      </c>
      <c r="O789" s="26">
        <f>M789+N789</f>
        <v>27709.32</v>
      </c>
      <c r="P789" s="26">
        <v>162.31</v>
      </c>
      <c r="Q789" s="26">
        <v>642</v>
      </c>
      <c r="R789" s="26">
        <f>P789+ROUND(Q789, 2)</f>
        <v>804.31</v>
      </c>
      <c r="S789" s="26">
        <v>5534.77</v>
      </c>
      <c r="T789" s="26">
        <v>21892.2</v>
      </c>
      <c r="U789" s="26">
        <f>S789+T789</f>
        <v>27426.97</v>
      </c>
      <c r="V789" s="9">
        <f>ROUND(P789 / 1.2, 2)</f>
        <v>135.26</v>
      </c>
      <c r="W789" s="9">
        <f>ROUND(Q789 / 1.2, 2)</f>
        <v>535</v>
      </c>
      <c r="X789" s="9">
        <f>ROUND(R789 / 1.2, 2)</f>
        <v>670.26</v>
      </c>
      <c r="Y789" s="9">
        <f t="shared" si="145"/>
        <v>4612.3100000000004</v>
      </c>
      <c r="Z789" s="9">
        <f>ROUND(T789 / 1.2, 2)</f>
        <v>18243.5</v>
      </c>
      <c r="AA789" s="9">
        <f>Y789+Z789</f>
        <v>22855.81</v>
      </c>
      <c r="AD789" s="5">
        <v>378365917</v>
      </c>
      <c r="AE789" s="5">
        <v>29432236</v>
      </c>
      <c r="AG789" s="5" t="s">
        <v>2258</v>
      </c>
      <c r="AH789" s="5" t="s">
        <v>2259</v>
      </c>
      <c r="AI789" s="5" t="s">
        <v>593</v>
      </c>
      <c r="AK789" s="19">
        <f t="shared" si="146"/>
        <v>-7579.75</v>
      </c>
      <c r="AL789" s="19">
        <f>T789-N789</f>
        <v>7297.4000000000015</v>
      </c>
      <c r="AM789" s="19">
        <f>U789-O789</f>
        <v>-282.34999999999854</v>
      </c>
      <c r="AN789" s="22">
        <f t="shared" si="147"/>
        <v>-0.57796625419763736</v>
      </c>
      <c r="AO789" s="22">
        <f>IFERROR(AL789/N789,0)</f>
        <v>0.50000000000000011</v>
      </c>
      <c r="AP789" s="22">
        <f>IFERROR(AM789/O789,0)</f>
        <v>-1.0189712342273232E-2</v>
      </c>
    </row>
    <row r="790" spans="1:42" ht="36" x14ac:dyDescent="0.3">
      <c r="A790" s="13" t="s">
        <v>2445</v>
      </c>
      <c r="B790" s="13"/>
      <c r="C790" s="41" t="s">
        <v>2261</v>
      </c>
      <c r="D790" s="24"/>
      <c r="E790" s="24"/>
      <c r="F790" s="35" t="s">
        <v>102</v>
      </c>
      <c r="G790" s="36">
        <v>0.3</v>
      </c>
      <c r="H790" s="24"/>
      <c r="I790" s="36">
        <v>10.23</v>
      </c>
      <c r="J790" s="38">
        <v>1236.8399999999999</v>
      </c>
      <c r="K790" s="14"/>
      <c r="L790" s="14"/>
      <c r="M790" s="38">
        <f>ROUND(ROUND(J790, 2)*I790, 2)</f>
        <v>12652.87</v>
      </c>
      <c r="N790" s="14"/>
      <c r="O790" s="14"/>
      <c r="P790" s="38">
        <v>495.9</v>
      </c>
      <c r="Q790" s="14"/>
      <c r="R790" s="14"/>
      <c r="S790" s="38">
        <f>ROUND(ROUND(P790, 2)*I790, 2)</f>
        <v>5073.0600000000004</v>
      </c>
      <c r="T790" s="14"/>
      <c r="U790" s="39"/>
      <c r="V790" s="9">
        <f>ROUND(ROUND(P790, 2)/1.2, 2)</f>
        <v>413.25</v>
      </c>
      <c r="Y790" s="9">
        <f t="shared" si="145"/>
        <v>4227.55</v>
      </c>
      <c r="AD790" s="5" t="s">
        <v>2446</v>
      </c>
      <c r="AE790" s="5" t="s">
        <v>2447</v>
      </c>
      <c r="AF790" s="5" t="s">
        <v>2264</v>
      </c>
      <c r="AK790" s="32">
        <f t="shared" si="146"/>
        <v>-7579.81</v>
      </c>
      <c r="AL790" s="32"/>
      <c r="AM790" s="32"/>
      <c r="AN790" s="34">
        <f t="shared" si="147"/>
        <v>-0.59905855351394588</v>
      </c>
      <c r="AO790" s="32"/>
      <c r="AP790" s="32"/>
    </row>
    <row r="791" spans="1:42" ht="36" x14ac:dyDescent="0.3">
      <c r="A791" s="13" t="s">
        <v>2448</v>
      </c>
      <c r="B791" s="13"/>
      <c r="C791" s="41" t="s">
        <v>730</v>
      </c>
      <c r="D791" s="24"/>
      <c r="E791" s="24"/>
      <c r="F791" s="35" t="s">
        <v>102</v>
      </c>
      <c r="G791" s="36">
        <v>0.15</v>
      </c>
      <c r="H791" s="24"/>
      <c r="I791" s="36">
        <v>5.1150000000000002</v>
      </c>
      <c r="J791" s="38">
        <v>90.28</v>
      </c>
      <c r="K791" s="14"/>
      <c r="L791" s="14"/>
      <c r="M791" s="38">
        <f>ROUND(ROUND(J791, 2)*I791, 2)</f>
        <v>461.78</v>
      </c>
      <c r="N791" s="14"/>
      <c r="O791" s="14"/>
      <c r="P791" s="38">
        <v>90.28</v>
      </c>
      <c r="Q791" s="14"/>
      <c r="R791" s="14"/>
      <c r="S791" s="38">
        <f>ROUND(ROUND(P791, 2)*I791, 2)</f>
        <v>461.78</v>
      </c>
      <c r="T791" s="14"/>
      <c r="U791" s="39"/>
      <c r="V791" s="9">
        <f>ROUND(ROUND(P791, 2)/1.2, 2)</f>
        <v>75.23</v>
      </c>
      <c r="Y791" s="9">
        <f t="shared" si="145"/>
        <v>384.82</v>
      </c>
      <c r="AD791" s="5" t="s">
        <v>2449</v>
      </c>
      <c r="AE791" s="5" t="s">
        <v>2450</v>
      </c>
      <c r="AF791" s="5" t="s">
        <v>733</v>
      </c>
      <c r="AK791" s="32">
        <f t="shared" si="146"/>
        <v>0</v>
      </c>
      <c r="AL791" s="32"/>
      <c r="AM791" s="32"/>
      <c r="AN791" s="34">
        <f t="shared" si="147"/>
        <v>0</v>
      </c>
      <c r="AO791" s="32"/>
      <c r="AP791" s="32"/>
    </row>
    <row r="792" spans="1:42" ht="90" x14ac:dyDescent="0.3">
      <c r="A792" s="13" t="s">
        <v>2451</v>
      </c>
      <c r="B792" s="13" t="s">
        <v>2256</v>
      </c>
      <c r="C792" s="23" t="s">
        <v>2257</v>
      </c>
      <c r="D792" s="24"/>
      <c r="E792" s="24" t="s">
        <v>2452</v>
      </c>
      <c r="F792" s="24" t="s">
        <v>67</v>
      </c>
      <c r="G792" s="25">
        <v>1</v>
      </c>
      <c r="H792" s="24"/>
      <c r="I792" s="25">
        <v>9.4</v>
      </c>
      <c r="J792" s="26">
        <v>384.59</v>
      </c>
      <c r="K792" s="26">
        <v>428</v>
      </c>
      <c r="L792" s="26">
        <f>J792+ROUND(K792, 2)</f>
        <v>812.58999999999992</v>
      </c>
      <c r="M792" s="26">
        <v>3615.15</v>
      </c>
      <c r="N792" s="26">
        <v>4023.2</v>
      </c>
      <c r="O792" s="26">
        <f>M792+N792</f>
        <v>7638.35</v>
      </c>
      <c r="P792" s="26">
        <v>162.31</v>
      </c>
      <c r="Q792" s="26">
        <v>642</v>
      </c>
      <c r="R792" s="26">
        <f>P792+ROUND(Q792, 2)</f>
        <v>804.31</v>
      </c>
      <c r="S792" s="26">
        <v>1525.71</v>
      </c>
      <c r="T792" s="26">
        <v>6034.8</v>
      </c>
      <c r="U792" s="26">
        <f>S792+T792</f>
        <v>7560.51</v>
      </c>
      <c r="V792" s="9">
        <f>ROUND(P792 / 1.2, 2)</f>
        <v>135.26</v>
      </c>
      <c r="W792" s="9">
        <f>ROUND(Q792 / 1.2, 2)</f>
        <v>535</v>
      </c>
      <c r="X792" s="9">
        <f>ROUND(R792 / 1.2, 2)</f>
        <v>670.26</v>
      </c>
      <c r="Y792" s="9">
        <f t="shared" si="145"/>
        <v>1271.43</v>
      </c>
      <c r="Z792" s="9">
        <f>ROUND(T792 / 1.2, 2)</f>
        <v>5029</v>
      </c>
      <c r="AA792" s="9">
        <f>Y792+Z792</f>
        <v>6300.43</v>
      </c>
      <c r="AD792" s="5">
        <v>378365918</v>
      </c>
      <c r="AE792" s="5">
        <v>29432237</v>
      </c>
      <c r="AG792" s="5" t="s">
        <v>2258</v>
      </c>
      <c r="AH792" s="5" t="s">
        <v>2259</v>
      </c>
      <c r="AI792" s="5" t="s">
        <v>593</v>
      </c>
      <c r="AK792" s="19">
        <f t="shared" si="146"/>
        <v>-2089.44</v>
      </c>
      <c r="AL792" s="19">
        <f>T792-N792</f>
        <v>2011.6000000000004</v>
      </c>
      <c r="AM792" s="19">
        <f>U792-O792</f>
        <v>-77.840000000000146</v>
      </c>
      <c r="AN792" s="22">
        <f t="shared" si="147"/>
        <v>-0.5779677191817767</v>
      </c>
      <c r="AO792" s="22">
        <f>IFERROR(AL792/N792,0)</f>
        <v>0.50000000000000011</v>
      </c>
      <c r="AP792" s="22">
        <f>IFERROR(AM792/O792,0)</f>
        <v>-1.0190682542695758E-2</v>
      </c>
    </row>
    <row r="793" spans="1:42" ht="36" x14ac:dyDescent="0.3">
      <c r="A793" s="13" t="s">
        <v>2453</v>
      </c>
      <c r="B793" s="13"/>
      <c r="C793" s="41" t="s">
        <v>730</v>
      </c>
      <c r="D793" s="24"/>
      <c r="E793" s="24"/>
      <c r="F793" s="35" t="s">
        <v>102</v>
      </c>
      <c r="G793" s="36">
        <v>0.15</v>
      </c>
      <c r="H793" s="24"/>
      <c r="I793" s="36">
        <v>1.41</v>
      </c>
      <c r="J793" s="38">
        <v>90.28</v>
      </c>
      <c r="K793" s="14"/>
      <c r="L793" s="14"/>
      <c r="M793" s="38">
        <f>ROUND(ROUND(J793, 2)*I793, 2)</f>
        <v>127.29</v>
      </c>
      <c r="N793" s="14"/>
      <c r="O793" s="14"/>
      <c r="P793" s="38">
        <v>90.28</v>
      </c>
      <c r="Q793" s="14"/>
      <c r="R793" s="14"/>
      <c r="S793" s="38">
        <f>ROUND(ROUND(P793, 2)*I793, 2)</f>
        <v>127.29</v>
      </c>
      <c r="T793" s="14"/>
      <c r="U793" s="39"/>
      <c r="V793" s="9">
        <f>ROUND(ROUND(P793, 2)/1.2, 2)</f>
        <v>75.23</v>
      </c>
      <c r="Y793" s="9">
        <f t="shared" si="145"/>
        <v>106.08</v>
      </c>
      <c r="AD793" s="5" t="s">
        <v>2454</v>
      </c>
      <c r="AE793" s="5" t="s">
        <v>2455</v>
      </c>
      <c r="AF793" s="5" t="s">
        <v>733</v>
      </c>
      <c r="AK793" s="32">
        <f t="shared" si="146"/>
        <v>0</v>
      </c>
      <c r="AL793" s="32"/>
      <c r="AM793" s="32"/>
      <c r="AN793" s="34">
        <f t="shared" si="147"/>
        <v>0</v>
      </c>
      <c r="AO793" s="32"/>
      <c r="AP793" s="32"/>
    </row>
    <row r="794" spans="1:42" ht="54" x14ac:dyDescent="0.3">
      <c r="A794" s="13" t="s">
        <v>2456</v>
      </c>
      <c r="B794" s="13"/>
      <c r="C794" s="41" t="s">
        <v>2261</v>
      </c>
      <c r="D794" s="24"/>
      <c r="E794" s="24" t="s">
        <v>2457</v>
      </c>
      <c r="F794" s="35" t="s">
        <v>102</v>
      </c>
      <c r="G794" s="36">
        <v>0.3</v>
      </c>
      <c r="H794" s="24"/>
      <c r="I794" s="36">
        <v>2.82</v>
      </c>
      <c r="J794" s="38">
        <v>1236.8399999999999</v>
      </c>
      <c r="K794" s="14"/>
      <c r="L794" s="14"/>
      <c r="M794" s="38">
        <f>ROUND(ROUND(J794, 2)*I794, 2)</f>
        <v>3487.89</v>
      </c>
      <c r="N794" s="14"/>
      <c r="O794" s="14"/>
      <c r="P794" s="38">
        <v>495.9</v>
      </c>
      <c r="Q794" s="14"/>
      <c r="R794" s="14"/>
      <c r="S794" s="38">
        <f>ROUND(ROUND(P794, 2)*I794, 2)</f>
        <v>1398.44</v>
      </c>
      <c r="T794" s="14"/>
      <c r="U794" s="39"/>
      <c r="V794" s="9">
        <f>ROUND(ROUND(P794, 2)/1.2, 2)</f>
        <v>413.25</v>
      </c>
      <c r="Y794" s="9">
        <f t="shared" si="145"/>
        <v>1165.3699999999999</v>
      </c>
      <c r="AD794" s="5" t="s">
        <v>2458</v>
      </c>
      <c r="AE794" s="5" t="s">
        <v>2459</v>
      </c>
      <c r="AF794" s="5" t="s">
        <v>2264</v>
      </c>
      <c r="AK794" s="32">
        <f t="shared" si="146"/>
        <v>-2089.4499999999998</v>
      </c>
      <c r="AL794" s="32"/>
      <c r="AM794" s="32"/>
      <c r="AN794" s="34">
        <f t="shared" si="147"/>
        <v>-0.59905845654536116</v>
      </c>
      <c r="AO794" s="32"/>
      <c r="AP794" s="32"/>
    </row>
    <row r="795" spans="1:42" ht="126" x14ac:dyDescent="0.3">
      <c r="A795" s="13" t="s">
        <v>2460</v>
      </c>
      <c r="B795" s="13" t="s">
        <v>2256</v>
      </c>
      <c r="C795" s="23" t="s">
        <v>2257</v>
      </c>
      <c r="D795" s="24"/>
      <c r="E795" s="24" t="s">
        <v>2461</v>
      </c>
      <c r="F795" s="24" t="s">
        <v>67</v>
      </c>
      <c r="G795" s="25">
        <v>1</v>
      </c>
      <c r="H795" s="24"/>
      <c r="I795" s="25">
        <v>72.2</v>
      </c>
      <c r="J795" s="26">
        <v>384.59</v>
      </c>
      <c r="K795" s="26">
        <v>428</v>
      </c>
      <c r="L795" s="26">
        <f>J795+ROUND(K795, 2)</f>
        <v>812.58999999999992</v>
      </c>
      <c r="M795" s="26">
        <v>27767.4</v>
      </c>
      <c r="N795" s="26">
        <v>30901.599999999999</v>
      </c>
      <c r="O795" s="26">
        <f>M795+N795</f>
        <v>58669</v>
      </c>
      <c r="P795" s="26">
        <v>162.31</v>
      </c>
      <c r="Q795" s="26">
        <v>642</v>
      </c>
      <c r="R795" s="26">
        <f>P795+ROUND(Q795, 2)</f>
        <v>804.31</v>
      </c>
      <c r="S795" s="26">
        <v>11718.78</v>
      </c>
      <c r="T795" s="26">
        <v>46352.4</v>
      </c>
      <c r="U795" s="26">
        <f>S795+T795</f>
        <v>58071.18</v>
      </c>
      <c r="V795" s="9">
        <f>ROUND(P795 / 1.2, 2)</f>
        <v>135.26</v>
      </c>
      <c r="W795" s="9">
        <f>ROUND(Q795 / 1.2, 2)</f>
        <v>535</v>
      </c>
      <c r="X795" s="9">
        <f>ROUND(R795 / 1.2, 2)</f>
        <v>670.26</v>
      </c>
      <c r="Y795" s="9">
        <f t="shared" si="145"/>
        <v>9765.65</v>
      </c>
      <c r="Z795" s="9">
        <f>ROUND(T795 / 1.2, 2)</f>
        <v>38627</v>
      </c>
      <c r="AA795" s="9">
        <f>Y795+Z795</f>
        <v>48392.65</v>
      </c>
      <c r="AD795" s="5">
        <v>378365919</v>
      </c>
      <c r="AE795" s="5">
        <v>29432232</v>
      </c>
      <c r="AG795" s="5" t="s">
        <v>2258</v>
      </c>
      <c r="AH795" s="5" t="s">
        <v>2259</v>
      </c>
      <c r="AI795" s="5" t="s">
        <v>593</v>
      </c>
      <c r="AK795" s="19">
        <f t="shared" si="146"/>
        <v>-16048.62</v>
      </c>
      <c r="AL795" s="19">
        <f>T795-N795</f>
        <v>15450.800000000003</v>
      </c>
      <c r="AM795" s="19">
        <f>U795-O795</f>
        <v>-597.81999999999971</v>
      </c>
      <c r="AN795" s="22">
        <f t="shared" si="147"/>
        <v>-0.57796624819032394</v>
      </c>
      <c r="AO795" s="22">
        <f>IFERROR(AL795/N795,0)</f>
        <v>0.50000000000000011</v>
      </c>
      <c r="AP795" s="22">
        <f>IFERROR(AM795/O795,0)</f>
        <v>-1.0189708363871886E-2</v>
      </c>
    </row>
    <row r="796" spans="1:42" ht="36" x14ac:dyDescent="0.3">
      <c r="A796" s="13" t="s">
        <v>2462</v>
      </c>
      <c r="B796" s="13"/>
      <c r="C796" s="41" t="s">
        <v>2261</v>
      </c>
      <c r="D796" s="24"/>
      <c r="E796" s="24"/>
      <c r="F796" s="35" t="s">
        <v>102</v>
      </c>
      <c r="G796" s="36">
        <v>0.3</v>
      </c>
      <c r="H796" s="24"/>
      <c r="I796" s="36">
        <v>21.66</v>
      </c>
      <c r="J796" s="38">
        <v>1236.8399999999999</v>
      </c>
      <c r="K796" s="14"/>
      <c r="L796" s="14"/>
      <c r="M796" s="38">
        <f>ROUND(ROUND(J796, 2)*I796, 2)</f>
        <v>26789.95</v>
      </c>
      <c r="N796" s="14"/>
      <c r="O796" s="14"/>
      <c r="P796" s="38">
        <v>495.9</v>
      </c>
      <c r="Q796" s="14"/>
      <c r="R796" s="14"/>
      <c r="S796" s="38">
        <f>ROUND(ROUND(P796, 2)*I796, 2)</f>
        <v>10741.19</v>
      </c>
      <c r="T796" s="14"/>
      <c r="U796" s="39"/>
      <c r="V796" s="9">
        <f>ROUND(ROUND(P796, 2)/1.2, 2)</f>
        <v>413.25</v>
      </c>
      <c r="Y796" s="9">
        <f t="shared" si="145"/>
        <v>8950.99</v>
      </c>
      <c r="AD796" s="5" t="s">
        <v>2463</v>
      </c>
      <c r="AE796" s="5" t="s">
        <v>2464</v>
      </c>
      <c r="AF796" s="5" t="s">
        <v>2264</v>
      </c>
      <c r="AK796" s="32">
        <f t="shared" si="146"/>
        <v>-16048.76</v>
      </c>
      <c r="AL796" s="32"/>
      <c r="AM796" s="32"/>
      <c r="AN796" s="34">
        <f t="shared" si="147"/>
        <v>-0.59905897547401166</v>
      </c>
      <c r="AO796" s="32"/>
      <c r="AP796" s="32"/>
    </row>
    <row r="797" spans="1:42" ht="36" x14ac:dyDescent="0.3">
      <c r="A797" s="13" t="s">
        <v>2465</v>
      </c>
      <c r="B797" s="13"/>
      <c r="C797" s="41" t="s">
        <v>730</v>
      </c>
      <c r="D797" s="24"/>
      <c r="E797" s="24"/>
      <c r="F797" s="35" t="s">
        <v>102</v>
      </c>
      <c r="G797" s="36">
        <v>0.15</v>
      </c>
      <c r="H797" s="24"/>
      <c r="I797" s="36">
        <v>10.83</v>
      </c>
      <c r="J797" s="38">
        <v>90.28</v>
      </c>
      <c r="K797" s="14"/>
      <c r="L797" s="14"/>
      <c r="M797" s="38">
        <f>ROUND(ROUND(J797, 2)*I797, 2)</f>
        <v>977.73</v>
      </c>
      <c r="N797" s="14"/>
      <c r="O797" s="14"/>
      <c r="P797" s="38">
        <v>90.28</v>
      </c>
      <c r="Q797" s="14"/>
      <c r="R797" s="14"/>
      <c r="S797" s="38">
        <f>ROUND(ROUND(P797, 2)*I797, 2)</f>
        <v>977.73</v>
      </c>
      <c r="T797" s="14"/>
      <c r="U797" s="39"/>
      <c r="V797" s="9">
        <f>ROUND(ROUND(P797, 2)/1.2, 2)</f>
        <v>75.23</v>
      </c>
      <c r="Y797" s="9">
        <f t="shared" si="145"/>
        <v>814.78</v>
      </c>
      <c r="AD797" s="5" t="s">
        <v>2466</v>
      </c>
      <c r="AE797" s="5" t="s">
        <v>2467</v>
      </c>
      <c r="AF797" s="5" t="s">
        <v>733</v>
      </c>
      <c r="AK797" s="32">
        <f t="shared" si="146"/>
        <v>0</v>
      </c>
      <c r="AL797" s="32"/>
      <c r="AM797" s="32"/>
      <c r="AN797" s="34">
        <f t="shared" si="147"/>
        <v>0</v>
      </c>
      <c r="AO797" s="32"/>
      <c r="AP797" s="32"/>
    </row>
    <row r="798" spans="1:42" ht="108" x14ac:dyDescent="0.3">
      <c r="A798" s="13" t="s">
        <v>2468</v>
      </c>
      <c r="B798" s="13" t="s">
        <v>2256</v>
      </c>
      <c r="C798" s="23" t="s">
        <v>2257</v>
      </c>
      <c r="D798" s="24"/>
      <c r="E798" s="24" t="s">
        <v>2469</v>
      </c>
      <c r="F798" s="24" t="s">
        <v>67</v>
      </c>
      <c r="G798" s="25">
        <v>1</v>
      </c>
      <c r="H798" s="24"/>
      <c r="I798" s="25">
        <v>25.902000000000001</v>
      </c>
      <c r="J798" s="26">
        <v>384.61</v>
      </c>
      <c r="K798" s="26">
        <v>428</v>
      </c>
      <c r="L798" s="26">
        <f>J798+ROUND(K798, 2)</f>
        <v>812.61</v>
      </c>
      <c r="M798" s="26">
        <v>9962.17</v>
      </c>
      <c r="N798" s="26">
        <v>11086.06</v>
      </c>
      <c r="O798" s="26">
        <f>M798+N798</f>
        <v>21048.23</v>
      </c>
      <c r="P798" s="26">
        <v>163.78</v>
      </c>
      <c r="Q798" s="26">
        <v>642</v>
      </c>
      <c r="R798" s="26">
        <f>P798+ROUND(Q798, 2)</f>
        <v>805.78</v>
      </c>
      <c r="S798" s="26">
        <v>4242.2299999999996</v>
      </c>
      <c r="T798" s="26">
        <v>16629.080000000002</v>
      </c>
      <c r="U798" s="26">
        <f>S798+T798</f>
        <v>20871.310000000001</v>
      </c>
      <c r="V798" s="9">
        <f>ROUND(P798 / 1.2, 2)</f>
        <v>136.47999999999999</v>
      </c>
      <c r="W798" s="9">
        <f>ROUND(Q798 / 1.2, 2)</f>
        <v>535</v>
      </c>
      <c r="X798" s="9">
        <f>ROUND(R798 / 1.2, 2)</f>
        <v>671.48</v>
      </c>
      <c r="Y798" s="9">
        <f t="shared" si="145"/>
        <v>3535.19</v>
      </c>
      <c r="Z798" s="9">
        <f>ROUND(T798 / 1.2, 2)</f>
        <v>13857.57</v>
      </c>
      <c r="AA798" s="9">
        <f>Y798+Z798</f>
        <v>17392.759999999998</v>
      </c>
      <c r="AD798" s="5">
        <v>378365920</v>
      </c>
      <c r="AE798" s="5">
        <v>29432233</v>
      </c>
      <c r="AG798" s="5" t="s">
        <v>2258</v>
      </c>
      <c r="AH798" s="5" t="s">
        <v>2259</v>
      </c>
      <c r="AI798" s="5" t="s">
        <v>593</v>
      </c>
      <c r="AK798" s="19">
        <f t="shared" si="146"/>
        <v>-5719.9400000000005</v>
      </c>
      <c r="AL798" s="19">
        <f>T798-N798</f>
        <v>5543.0200000000023</v>
      </c>
      <c r="AM798" s="19">
        <f>U798-O798</f>
        <v>-176.91999999999825</v>
      </c>
      <c r="AN798" s="22">
        <f t="shared" si="147"/>
        <v>-0.57416607024373212</v>
      </c>
      <c r="AO798" s="22">
        <f>IFERROR(AL798/N798,0)</f>
        <v>0.49999909796627501</v>
      </c>
      <c r="AP798" s="22">
        <f>IFERROR(AM798/O798,0)</f>
        <v>-8.4054573709997586E-3</v>
      </c>
    </row>
    <row r="799" spans="1:42" ht="36" x14ac:dyDescent="0.3">
      <c r="A799" s="13" t="s">
        <v>2470</v>
      </c>
      <c r="B799" s="13"/>
      <c r="C799" s="41" t="s">
        <v>730</v>
      </c>
      <c r="D799" s="24"/>
      <c r="E799" s="24" t="s">
        <v>2425</v>
      </c>
      <c r="F799" s="35" t="s">
        <v>102</v>
      </c>
      <c r="G799" s="36">
        <v>0.15</v>
      </c>
      <c r="H799" s="24"/>
      <c r="I799" s="36">
        <v>3.8849999999999998</v>
      </c>
      <c r="J799" s="38">
        <v>90.28</v>
      </c>
      <c r="K799" s="14"/>
      <c r="L799" s="14"/>
      <c r="M799" s="38">
        <f>ROUND(ROUND(J799, 2)*I799, 2)</f>
        <v>350.74</v>
      </c>
      <c r="N799" s="14"/>
      <c r="O799" s="14"/>
      <c r="P799" s="38">
        <v>100</v>
      </c>
      <c r="Q799" s="14"/>
      <c r="R799" s="14"/>
      <c r="S799" s="38">
        <f>ROUND(ROUND(P799, 2)*I799, 2)</f>
        <v>388.5</v>
      </c>
      <c r="T799" s="14"/>
      <c r="U799" s="39"/>
      <c r="V799" s="9">
        <f>ROUND(ROUND(P799, 2)/1.2, 2)</f>
        <v>83.33</v>
      </c>
      <c r="Y799" s="9">
        <f t="shared" si="145"/>
        <v>323.75</v>
      </c>
      <c r="AD799" s="5" t="s">
        <v>2471</v>
      </c>
      <c r="AE799" s="5" t="s">
        <v>2472</v>
      </c>
      <c r="AF799" s="5" t="s">
        <v>733</v>
      </c>
      <c r="AK799" s="32">
        <f t="shared" si="146"/>
        <v>37.759999999999991</v>
      </c>
      <c r="AL799" s="32"/>
      <c r="AM799" s="32"/>
      <c r="AN799" s="34">
        <f t="shared" si="147"/>
        <v>0.10765809431487709</v>
      </c>
      <c r="AO799" s="32"/>
      <c r="AP799" s="32"/>
    </row>
    <row r="800" spans="1:42" ht="36" x14ac:dyDescent="0.3">
      <c r="A800" s="13" t="s">
        <v>2473</v>
      </c>
      <c r="B800" s="13"/>
      <c r="C800" s="41" t="s">
        <v>2261</v>
      </c>
      <c r="D800" s="24"/>
      <c r="E800" s="24" t="s">
        <v>2474</v>
      </c>
      <c r="F800" s="35" t="s">
        <v>102</v>
      </c>
      <c r="G800" s="36">
        <v>0.3</v>
      </c>
      <c r="H800" s="24"/>
      <c r="I800" s="36">
        <v>7.7709999999999999</v>
      </c>
      <c r="J800" s="38">
        <v>1236.8399999999999</v>
      </c>
      <c r="K800" s="14"/>
      <c r="L800" s="14"/>
      <c r="M800" s="38">
        <f>ROUND(ROUND(J800, 2)*I800, 2)</f>
        <v>9611.48</v>
      </c>
      <c r="N800" s="14"/>
      <c r="O800" s="14"/>
      <c r="P800" s="38">
        <v>495.9</v>
      </c>
      <c r="Q800" s="14"/>
      <c r="R800" s="14"/>
      <c r="S800" s="38">
        <f>ROUND(ROUND(P800, 2)*I800, 2)</f>
        <v>3853.64</v>
      </c>
      <c r="T800" s="14"/>
      <c r="U800" s="39"/>
      <c r="V800" s="9">
        <f>ROUND(ROUND(P800, 2)/1.2, 2)</f>
        <v>413.25</v>
      </c>
      <c r="Y800" s="9">
        <f t="shared" si="145"/>
        <v>3211.37</v>
      </c>
      <c r="AD800" s="5" t="s">
        <v>2475</v>
      </c>
      <c r="AE800" s="5" t="s">
        <v>2476</v>
      </c>
      <c r="AF800" s="5" t="s">
        <v>2264</v>
      </c>
      <c r="AK800" s="32">
        <f t="shared" si="146"/>
        <v>-5757.84</v>
      </c>
      <c r="AL800" s="32"/>
      <c r="AM800" s="32"/>
      <c r="AN800" s="34">
        <f t="shared" si="147"/>
        <v>-0.59905862572673518</v>
      </c>
      <c r="AO800" s="32"/>
      <c r="AP800" s="32"/>
    </row>
    <row r="801" spans="1:42" ht="126" x14ac:dyDescent="0.3">
      <c r="A801" s="13" t="s">
        <v>2477</v>
      </c>
      <c r="B801" s="13" t="s">
        <v>2256</v>
      </c>
      <c r="C801" s="23" t="s">
        <v>2257</v>
      </c>
      <c r="D801" s="24"/>
      <c r="E801" s="24" t="s">
        <v>2478</v>
      </c>
      <c r="F801" s="24" t="s">
        <v>67</v>
      </c>
      <c r="G801" s="25">
        <v>1</v>
      </c>
      <c r="H801" s="24"/>
      <c r="I801" s="25">
        <v>0.16</v>
      </c>
      <c r="J801" s="26">
        <v>384.63</v>
      </c>
      <c r="K801" s="26">
        <v>428</v>
      </c>
      <c r="L801" s="26">
        <f>J801+ROUND(K801, 2)</f>
        <v>812.63</v>
      </c>
      <c r="M801" s="26">
        <v>61.54</v>
      </c>
      <c r="N801" s="26">
        <v>68.48</v>
      </c>
      <c r="O801" s="26">
        <f>M801+N801</f>
        <v>130.02000000000001</v>
      </c>
      <c r="P801" s="26">
        <v>163.75</v>
      </c>
      <c r="Q801" s="26">
        <v>642</v>
      </c>
      <c r="R801" s="26">
        <f>P801+ROUND(Q801, 2)</f>
        <v>805.75</v>
      </c>
      <c r="S801" s="26">
        <v>26.2</v>
      </c>
      <c r="T801" s="26">
        <v>102.72</v>
      </c>
      <c r="U801" s="26">
        <f>S801+T801</f>
        <v>128.91999999999999</v>
      </c>
      <c r="V801" s="9">
        <f>ROUND(P801 / 1.2, 2)</f>
        <v>136.46</v>
      </c>
      <c r="W801" s="9">
        <f>ROUND(Q801 / 1.2, 2)</f>
        <v>535</v>
      </c>
      <c r="X801" s="9">
        <f>ROUND(R801 / 1.2, 2)</f>
        <v>671.46</v>
      </c>
      <c r="Y801" s="9">
        <f t="shared" si="145"/>
        <v>21.83</v>
      </c>
      <c r="Z801" s="9">
        <f>ROUND(T801 / 1.2, 2)</f>
        <v>85.6</v>
      </c>
      <c r="AA801" s="9">
        <f>Y801+Z801</f>
        <v>107.42999999999999</v>
      </c>
      <c r="AD801" s="5">
        <v>378365921</v>
      </c>
      <c r="AE801" s="5">
        <v>29432234</v>
      </c>
      <c r="AG801" s="5" t="s">
        <v>2258</v>
      </c>
      <c r="AH801" s="5" t="s">
        <v>2259</v>
      </c>
      <c r="AI801" s="5" t="s">
        <v>593</v>
      </c>
      <c r="AK801" s="19">
        <f t="shared" si="146"/>
        <v>-35.340000000000003</v>
      </c>
      <c r="AL801" s="19">
        <f>T801-N801</f>
        <v>34.239999999999995</v>
      </c>
      <c r="AM801" s="19">
        <f>U801-O801</f>
        <v>-1.1000000000000227</v>
      </c>
      <c r="AN801" s="22">
        <f t="shared" si="147"/>
        <v>-0.57426064348391292</v>
      </c>
      <c r="AO801" s="22">
        <f>IFERROR(AL801/N801,0)</f>
        <v>0.49999999999999989</v>
      </c>
      <c r="AP801" s="22">
        <f>IFERROR(AM801/O801,0)</f>
        <v>-8.4602368866329991E-3</v>
      </c>
    </row>
    <row r="802" spans="1:42" ht="54" x14ac:dyDescent="0.3">
      <c r="A802" s="13" t="s">
        <v>2479</v>
      </c>
      <c r="B802" s="13"/>
      <c r="C802" s="41" t="s">
        <v>2261</v>
      </c>
      <c r="D802" s="24"/>
      <c r="E802" s="24" t="s">
        <v>2480</v>
      </c>
      <c r="F802" s="35" t="s">
        <v>102</v>
      </c>
      <c r="G802" s="36">
        <v>0.3</v>
      </c>
      <c r="H802" s="24"/>
      <c r="I802" s="36">
        <v>4.8000000000000001E-2</v>
      </c>
      <c r="J802" s="38">
        <v>1236.8399999999999</v>
      </c>
      <c r="K802" s="14"/>
      <c r="L802" s="14"/>
      <c r="M802" s="38">
        <f>ROUND(ROUND(J802, 2)*I802, 2)</f>
        <v>59.37</v>
      </c>
      <c r="N802" s="14"/>
      <c r="O802" s="14"/>
      <c r="P802" s="38">
        <v>495.9</v>
      </c>
      <c r="Q802" s="14"/>
      <c r="R802" s="14"/>
      <c r="S802" s="38">
        <f>ROUND(ROUND(P802, 2)*I802, 2)</f>
        <v>23.8</v>
      </c>
      <c r="T802" s="14"/>
      <c r="U802" s="39"/>
      <c r="V802" s="9">
        <f>ROUND(ROUND(P802, 2)/1.2, 2)</f>
        <v>413.25</v>
      </c>
      <c r="Y802" s="9">
        <f t="shared" si="145"/>
        <v>19.829999999999998</v>
      </c>
      <c r="AD802" s="5" t="s">
        <v>2481</v>
      </c>
      <c r="AE802" s="5" t="s">
        <v>2482</v>
      </c>
      <c r="AF802" s="5" t="s">
        <v>2264</v>
      </c>
      <c r="AK802" s="32">
        <f t="shared" si="146"/>
        <v>-35.569999999999993</v>
      </c>
      <c r="AL802" s="32"/>
      <c r="AM802" s="32"/>
      <c r="AN802" s="34">
        <f t="shared" si="147"/>
        <v>-0.59912413676941212</v>
      </c>
      <c r="AO802" s="32"/>
      <c r="AP802" s="32"/>
    </row>
    <row r="803" spans="1:42" ht="36" x14ac:dyDescent="0.3">
      <c r="A803" s="13" t="s">
        <v>2483</v>
      </c>
      <c r="B803" s="13"/>
      <c r="C803" s="41" t="s">
        <v>730</v>
      </c>
      <c r="D803" s="24"/>
      <c r="E803" s="24" t="s">
        <v>2425</v>
      </c>
      <c r="F803" s="35" t="s">
        <v>102</v>
      </c>
      <c r="G803" s="36">
        <v>0.15</v>
      </c>
      <c r="H803" s="24"/>
      <c r="I803" s="36">
        <v>2.4E-2</v>
      </c>
      <c r="J803" s="38">
        <v>90.28</v>
      </c>
      <c r="K803" s="14"/>
      <c r="L803" s="14"/>
      <c r="M803" s="38">
        <f>ROUND(ROUND(J803, 2)*I803, 2)</f>
        <v>2.17</v>
      </c>
      <c r="N803" s="14"/>
      <c r="O803" s="14"/>
      <c r="P803" s="38">
        <v>100</v>
      </c>
      <c r="Q803" s="14"/>
      <c r="R803" s="14"/>
      <c r="S803" s="38">
        <f>ROUND(ROUND(P803, 2)*I803, 2)</f>
        <v>2.4</v>
      </c>
      <c r="T803" s="14"/>
      <c r="U803" s="39"/>
      <c r="V803" s="9">
        <f>ROUND(ROUND(P803, 2)/1.2, 2)</f>
        <v>83.33</v>
      </c>
      <c r="Y803" s="9">
        <f t="shared" si="145"/>
        <v>2</v>
      </c>
      <c r="AD803" s="5" t="s">
        <v>2484</v>
      </c>
      <c r="AE803" s="5" t="s">
        <v>2485</v>
      </c>
      <c r="AF803" s="5" t="s">
        <v>733</v>
      </c>
      <c r="AK803" s="32">
        <f t="shared" si="146"/>
        <v>0.22999999999999998</v>
      </c>
      <c r="AL803" s="32"/>
      <c r="AM803" s="32"/>
      <c r="AN803" s="34">
        <f t="shared" si="147"/>
        <v>0.10599078341013825</v>
      </c>
      <c r="AO803" s="32"/>
      <c r="AP803" s="32"/>
    </row>
    <row r="804" spans="1:42" ht="144" x14ac:dyDescent="0.3">
      <c r="A804" s="13" t="s">
        <v>2486</v>
      </c>
      <c r="B804" s="13" t="s">
        <v>2256</v>
      </c>
      <c r="C804" s="23" t="s">
        <v>2257</v>
      </c>
      <c r="D804" s="24"/>
      <c r="E804" s="24" t="s">
        <v>2487</v>
      </c>
      <c r="F804" s="24" t="s">
        <v>67</v>
      </c>
      <c r="G804" s="25">
        <v>1</v>
      </c>
      <c r="H804" s="24"/>
      <c r="I804" s="25">
        <v>77.010000000000005</v>
      </c>
      <c r="J804" s="26">
        <v>384.59</v>
      </c>
      <c r="K804" s="26">
        <v>428</v>
      </c>
      <c r="L804" s="26">
        <f>J804+ROUND(K804, 2)</f>
        <v>812.58999999999992</v>
      </c>
      <c r="M804" s="26">
        <v>29617.279999999999</v>
      </c>
      <c r="N804" s="26">
        <v>32960.28</v>
      </c>
      <c r="O804" s="26">
        <f>M804+N804</f>
        <v>62577.56</v>
      </c>
      <c r="P804" s="26">
        <v>163.77000000000001</v>
      </c>
      <c r="Q804" s="26">
        <v>642</v>
      </c>
      <c r="R804" s="26">
        <f>P804+ROUND(Q804, 2)</f>
        <v>805.77</v>
      </c>
      <c r="S804" s="26">
        <v>12611.93</v>
      </c>
      <c r="T804" s="26">
        <v>49440.42</v>
      </c>
      <c r="U804" s="26">
        <f>S804+T804</f>
        <v>62052.35</v>
      </c>
      <c r="V804" s="9">
        <f>ROUND(P804 / 1.2, 2)</f>
        <v>136.47999999999999</v>
      </c>
      <c r="W804" s="9">
        <f>ROUND(Q804 / 1.2, 2)</f>
        <v>535</v>
      </c>
      <c r="X804" s="9">
        <f>ROUND(R804 / 1.2, 2)</f>
        <v>671.48</v>
      </c>
      <c r="Y804" s="9">
        <f t="shared" si="145"/>
        <v>10509.94</v>
      </c>
      <c r="Z804" s="9">
        <f>ROUND(T804 / 1.2, 2)</f>
        <v>41200.35</v>
      </c>
      <c r="AA804" s="9">
        <f>Y804+Z804</f>
        <v>51710.29</v>
      </c>
      <c r="AD804" s="5">
        <v>378365922</v>
      </c>
      <c r="AE804" s="5">
        <v>33559592</v>
      </c>
      <c r="AG804" s="5" t="s">
        <v>2258</v>
      </c>
      <c r="AH804" s="5" t="s">
        <v>2259</v>
      </c>
      <c r="AI804" s="5" t="s">
        <v>593</v>
      </c>
      <c r="AK804" s="19">
        <f t="shared" si="146"/>
        <v>-17005.349999999999</v>
      </c>
      <c r="AL804" s="19">
        <f>T804-N804</f>
        <v>16480.14</v>
      </c>
      <c r="AM804" s="19">
        <f>U804-O804</f>
        <v>-525.20999999999913</v>
      </c>
      <c r="AN804" s="22">
        <f t="shared" si="147"/>
        <v>-0.57416987650452711</v>
      </c>
      <c r="AO804" s="22">
        <f>IFERROR(AL804/N804,0)</f>
        <v>0.5</v>
      </c>
      <c r="AP804" s="22">
        <f>IFERROR(AM804/O804,0)</f>
        <v>-8.3929446913558019E-3</v>
      </c>
    </row>
    <row r="805" spans="1:42" ht="36" x14ac:dyDescent="0.3">
      <c r="A805" s="13" t="s">
        <v>2488</v>
      </c>
      <c r="B805" s="13"/>
      <c r="C805" s="41" t="s">
        <v>730</v>
      </c>
      <c r="D805" s="24"/>
      <c r="E805" s="24" t="s">
        <v>2425</v>
      </c>
      <c r="F805" s="35" t="s">
        <v>102</v>
      </c>
      <c r="G805" s="36">
        <v>0.15</v>
      </c>
      <c r="H805" s="24"/>
      <c r="I805" s="36">
        <v>11.552</v>
      </c>
      <c r="J805" s="38">
        <v>90.28</v>
      </c>
      <c r="K805" s="14"/>
      <c r="L805" s="14"/>
      <c r="M805" s="38">
        <f>ROUND(ROUND(J805, 2)*I805, 2)</f>
        <v>1042.9100000000001</v>
      </c>
      <c r="N805" s="14"/>
      <c r="O805" s="14"/>
      <c r="P805" s="38">
        <v>100</v>
      </c>
      <c r="Q805" s="14"/>
      <c r="R805" s="14"/>
      <c r="S805" s="38">
        <f>ROUND(ROUND(P805, 2)*I805, 2)</f>
        <v>1155.2</v>
      </c>
      <c r="T805" s="14"/>
      <c r="U805" s="39"/>
      <c r="V805" s="9">
        <f>ROUND(ROUND(P805, 2)/1.2, 2)</f>
        <v>83.33</v>
      </c>
      <c r="Y805" s="9">
        <f t="shared" si="145"/>
        <v>962.67</v>
      </c>
      <c r="AD805" s="5" t="s">
        <v>2489</v>
      </c>
      <c r="AE805" s="5" t="s">
        <v>2490</v>
      </c>
      <c r="AF805" s="5" t="s">
        <v>733</v>
      </c>
      <c r="AK805" s="32">
        <f t="shared" si="146"/>
        <v>112.28999999999996</v>
      </c>
      <c r="AL805" s="32"/>
      <c r="AM805" s="32"/>
      <c r="AN805" s="34">
        <f t="shared" si="147"/>
        <v>0.1076698852249954</v>
      </c>
      <c r="AO805" s="32"/>
      <c r="AP805" s="32"/>
    </row>
    <row r="806" spans="1:42" ht="36" x14ac:dyDescent="0.3">
      <c r="A806" s="13" t="s">
        <v>2491</v>
      </c>
      <c r="B806" s="13"/>
      <c r="C806" s="41" t="s">
        <v>2261</v>
      </c>
      <c r="D806" s="24"/>
      <c r="E806" s="24" t="s">
        <v>2492</v>
      </c>
      <c r="F806" s="35" t="s">
        <v>102</v>
      </c>
      <c r="G806" s="36">
        <v>0.3</v>
      </c>
      <c r="H806" s="24"/>
      <c r="I806" s="36">
        <v>23.103000000000002</v>
      </c>
      <c r="J806" s="38">
        <v>1236.8399999999999</v>
      </c>
      <c r="K806" s="14"/>
      <c r="L806" s="14"/>
      <c r="M806" s="38">
        <f>ROUND(ROUND(J806, 2)*I806, 2)</f>
        <v>28574.71</v>
      </c>
      <c r="N806" s="14"/>
      <c r="O806" s="14"/>
      <c r="P806" s="38">
        <v>495.9</v>
      </c>
      <c r="Q806" s="14"/>
      <c r="R806" s="14"/>
      <c r="S806" s="38">
        <f>ROUND(ROUND(P806, 2)*I806, 2)</f>
        <v>11456.78</v>
      </c>
      <c r="T806" s="14"/>
      <c r="U806" s="39"/>
      <c r="V806" s="9">
        <f>ROUND(ROUND(P806, 2)/1.2, 2)</f>
        <v>413.25</v>
      </c>
      <c r="Y806" s="9">
        <f t="shared" si="145"/>
        <v>9547.32</v>
      </c>
      <c r="AD806" s="5" t="s">
        <v>2493</v>
      </c>
      <c r="AE806" s="5" t="s">
        <v>2494</v>
      </c>
      <c r="AF806" s="5" t="s">
        <v>2264</v>
      </c>
      <c r="AK806" s="32">
        <f t="shared" si="146"/>
        <v>-17117.93</v>
      </c>
      <c r="AL806" s="32"/>
      <c r="AM806" s="32"/>
      <c r="AN806" s="34">
        <f t="shared" si="147"/>
        <v>-0.59905874810278037</v>
      </c>
      <c r="AO806" s="32"/>
      <c r="AP806" s="32"/>
    </row>
    <row r="807" spans="1:42" ht="126" x14ac:dyDescent="0.3">
      <c r="A807" s="13" t="s">
        <v>2495</v>
      </c>
      <c r="B807" s="13" t="s">
        <v>2256</v>
      </c>
      <c r="C807" s="23" t="s">
        <v>2257</v>
      </c>
      <c r="D807" s="24"/>
      <c r="E807" s="24" t="s">
        <v>2496</v>
      </c>
      <c r="F807" s="24" t="s">
        <v>67</v>
      </c>
      <c r="G807" s="25">
        <v>1</v>
      </c>
      <c r="H807" s="24"/>
      <c r="I807" s="25">
        <v>1</v>
      </c>
      <c r="J807" s="26">
        <v>384.59</v>
      </c>
      <c r="K807" s="26">
        <v>428</v>
      </c>
      <c r="L807" s="26">
        <f>J807+ROUND(K807, 2)</f>
        <v>812.58999999999992</v>
      </c>
      <c r="M807" s="26">
        <v>384.59</v>
      </c>
      <c r="N807" s="26">
        <v>428</v>
      </c>
      <c r="O807" s="26">
        <f>M807+N807</f>
        <v>812.58999999999992</v>
      </c>
      <c r="P807" s="26">
        <v>163.77000000000001</v>
      </c>
      <c r="Q807" s="26">
        <v>642</v>
      </c>
      <c r="R807" s="26">
        <f>P807+ROUND(Q807, 2)</f>
        <v>805.77</v>
      </c>
      <c r="S807" s="26">
        <v>163.77000000000001</v>
      </c>
      <c r="T807" s="26">
        <v>642</v>
      </c>
      <c r="U807" s="26">
        <f>S807+T807</f>
        <v>805.77</v>
      </c>
      <c r="V807" s="9">
        <f>ROUND(P807 / 1.2, 2)</f>
        <v>136.47999999999999</v>
      </c>
      <c r="W807" s="9">
        <f>ROUND(Q807 / 1.2, 2)</f>
        <v>535</v>
      </c>
      <c r="X807" s="9">
        <f>ROUND(R807 / 1.2, 2)</f>
        <v>671.48</v>
      </c>
      <c r="Y807" s="9">
        <f t="shared" si="145"/>
        <v>136.47999999999999</v>
      </c>
      <c r="Z807" s="9">
        <f>ROUND(T807 / 1.2, 2)</f>
        <v>535</v>
      </c>
      <c r="AA807" s="9">
        <f>Y807+Z807</f>
        <v>671.48</v>
      </c>
      <c r="AD807" s="5">
        <v>378365923</v>
      </c>
      <c r="AE807" s="5">
        <v>33559596</v>
      </c>
      <c r="AG807" s="5" t="s">
        <v>2258</v>
      </c>
      <c r="AH807" s="5" t="s">
        <v>2259</v>
      </c>
      <c r="AI807" s="5" t="s">
        <v>593</v>
      </c>
      <c r="AK807" s="19">
        <f t="shared" si="146"/>
        <v>-220.81999999999996</v>
      </c>
      <c r="AL807" s="19">
        <f>T807-N807</f>
        <v>214</v>
      </c>
      <c r="AM807" s="19">
        <f>U807-O807</f>
        <v>-6.8199999999999363</v>
      </c>
      <c r="AN807" s="22">
        <f t="shared" si="147"/>
        <v>-0.57416989521308404</v>
      </c>
      <c r="AO807" s="22">
        <f>IFERROR(AL807/N807,0)</f>
        <v>0.5</v>
      </c>
      <c r="AP807" s="22">
        <f>IFERROR(AM807/O807,0)</f>
        <v>-8.3929164769440141E-3</v>
      </c>
    </row>
    <row r="808" spans="1:42" ht="36" x14ac:dyDescent="0.3">
      <c r="A808" s="13" t="s">
        <v>2497</v>
      </c>
      <c r="B808" s="13"/>
      <c r="C808" s="41" t="s">
        <v>2261</v>
      </c>
      <c r="D808" s="24"/>
      <c r="E808" s="24" t="s">
        <v>2498</v>
      </c>
      <c r="F808" s="35" t="s">
        <v>102</v>
      </c>
      <c r="G808" s="36">
        <v>0.3</v>
      </c>
      <c r="H808" s="24"/>
      <c r="I808" s="36">
        <v>0.3</v>
      </c>
      <c r="J808" s="38">
        <v>1236.8399999999999</v>
      </c>
      <c r="K808" s="14"/>
      <c r="L808" s="14"/>
      <c r="M808" s="38">
        <f>ROUND(ROUND(J808, 2)*I808, 2)</f>
        <v>371.05</v>
      </c>
      <c r="N808" s="14"/>
      <c r="O808" s="14"/>
      <c r="P808" s="38">
        <v>495.9</v>
      </c>
      <c r="Q808" s="14"/>
      <c r="R808" s="14"/>
      <c r="S808" s="38">
        <f>ROUND(ROUND(P808, 2)*I808, 2)</f>
        <v>148.77000000000001</v>
      </c>
      <c r="T808" s="14"/>
      <c r="U808" s="39"/>
      <c r="V808" s="9">
        <f>ROUND(ROUND(P808, 2)/1.2, 2)</f>
        <v>413.25</v>
      </c>
      <c r="Y808" s="9">
        <f t="shared" si="145"/>
        <v>123.98</v>
      </c>
      <c r="AD808" s="5" t="s">
        <v>2499</v>
      </c>
      <c r="AE808" s="5" t="s">
        <v>2500</v>
      </c>
      <c r="AF808" s="5" t="s">
        <v>2264</v>
      </c>
      <c r="AK808" s="32">
        <f t="shared" si="146"/>
        <v>-222.28</v>
      </c>
      <c r="AL808" s="32"/>
      <c r="AM808" s="32"/>
      <c r="AN808" s="34">
        <f t="shared" si="147"/>
        <v>-0.59905673089880074</v>
      </c>
      <c r="AO808" s="32"/>
      <c r="AP808" s="32"/>
    </row>
    <row r="809" spans="1:42" ht="36" x14ac:dyDescent="0.3">
      <c r="A809" s="13" t="s">
        <v>2501</v>
      </c>
      <c r="B809" s="13"/>
      <c r="C809" s="41" t="s">
        <v>730</v>
      </c>
      <c r="D809" s="24"/>
      <c r="E809" s="24" t="s">
        <v>2425</v>
      </c>
      <c r="F809" s="35" t="s">
        <v>102</v>
      </c>
      <c r="G809" s="36">
        <v>0.15</v>
      </c>
      <c r="H809" s="24"/>
      <c r="I809" s="36">
        <v>0.15</v>
      </c>
      <c r="J809" s="38">
        <v>90.28</v>
      </c>
      <c r="K809" s="14"/>
      <c r="L809" s="14"/>
      <c r="M809" s="38">
        <f>ROUND(ROUND(J809, 2)*I809, 2)</f>
        <v>13.54</v>
      </c>
      <c r="N809" s="14"/>
      <c r="O809" s="14"/>
      <c r="P809" s="38">
        <v>100</v>
      </c>
      <c r="Q809" s="14"/>
      <c r="R809" s="14"/>
      <c r="S809" s="38">
        <f>ROUND(ROUND(P809, 2)*I809, 2)</f>
        <v>15</v>
      </c>
      <c r="T809" s="14"/>
      <c r="U809" s="39"/>
      <c r="V809" s="9">
        <f>ROUND(ROUND(P809, 2)/1.2, 2)</f>
        <v>83.33</v>
      </c>
      <c r="Y809" s="9">
        <f t="shared" si="145"/>
        <v>12.5</v>
      </c>
      <c r="AD809" s="5" t="s">
        <v>2502</v>
      </c>
      <c r="AE809" s="5" t="s">
        <v>2503</v>
      </c>
      <c r="AF809" s="5" t="s">
        <v>733</v>
      </c>
      <c r="AK809" s="32">
        <f t="shared" si="146"/>
        <v>1.4600000000000009</v>
      </c>
      <c r="AL809" s="32"/>
      <c r="AM809" s="32"/>
      <c r="AN809" s="34">
        <f t="shared" si="147"/>
        <v>0.10782865583456433</v>
      </c>
      <c r="AO809" s="32"/>
      <c r="AP809" s="32"/>
    </row>
    <row r="810" spans="1:42" ht="126" x14ac:dyDescent="0.3">
      <c r="A810" s="13" t="s">
        <v>2504</v>
      </c>
      <c r="B810" s="13" t="s">
        <v>2256</v>
      </c>
      <c r="C810" s="23" t="s">
        <v>2257</v>
      </c>
      <c r="D810" s="24"/>
      <c r="E810" s="24" t="s">
        <v>2505</v>
      </c>
      <c r="F810" s="24" t="s">
        <v>67</v>
      </c>
      <c r="G810" s="25">
        <v>1</v>
      </c>
      <c r="H810" s="24"/>
      <c r="I810" s="25">
        <v>0.16</v>
      </c>
      <c r="J810" s="26">
        <v>384.63</v>
      </c>
      <c r="K810" s="26">
        <v>428</v>
      </c>
      <c r="L810" s="26">
        <f>J810+ROUND(K810, 2)</f>
        <v>812.63</v>
      </c>
      <c r="M810" s="26">
        <v>61.54</v>
      </c>
      <c r="N810" s="26">
        <v>68.48</v>
      </c>
      <c r="O810" s="26">
        <f>M810+N810</f>
        <v>130.02000000000001</v>
      </c>
      <c r="P810" s="26">
        <v>163.75</v>
      </c>
      <c r="Q810" s="26">
        <v>642</v>
      </c>
      <c r="R810" s="26">
        <f>P810+ROUND(Q810, 2)</f>
        <v>805.75</v>
      </c>
      <c r="S810" s="26">
        <v>26.2</v>
      </c>
      <c r="T810" s="26">
        <v>102.72</v>
      </c>
      <c r="U810" s="26">
        <f>S810+T810</f>
        <v>128.91999999999999</v>
      </c>
      <c r="V810" s="9">
        <f>ROUND(P810 / 1.2, 2)</f>
        <v>136.46</v>
      </c>
      <c r="W810" s="9">
        <f>ROUND(Q810 / 1.2, 2)</f>
        <v>535</v>
      </c>
      <c r="X810" s="9">
        <f>ROUND(R810 / 1.2, 2)</f>
        <v>671.46</v>
      </c>
      <c r="Y810" s="9">
        <f t="shared" si="145"/>
        <v>21.83</v>
      </c>
      <c r="Z810" s="9">
        <f>ROUND(T810 / 1.2, 2)</f>
        <v>85.6</v>
      </c>
      <c r="AA810" s="9">
        <f>Y810+Z810</f>
        <v>107.42999999999999</v>
      </c>
      <c r="AD810" s="5">
        <v>378365924</v>
      </c>
      <c r="AE810" s="5">
        <v>33559582</v>
      </c>
      <c r="AG810" s="5" t="s">
        <v>2258</v>
      </c>
      <c r="AH810" s="5" t="s">
        <v>2259</v>
      </c>
      <c r="AI810" s="5" t="s">
        <v>593</v>
      </c>
      <c r="AK810" s="19">
        <f t="shared" si="146"/>
        <v>-35.340000000000003</v>
      </c>
      <c r="AL810" s="19">
        <f>T810-N810</f>
        <v>34.239999999999995</v>
      </c>
      <c r="AM810" s="19">
        <f>U810-O810</f>
        <v>-1.1000000000000227</v>
      </c>
      <c r="AN810" s="22">
        <f t="shared" si="147"/>
        <v>-0.57426064348391292</v>
      </c>
      <c r="AO810" s="22">
        <f>IFERROR(AL810/N810,0)</f>
        <v>0.49999999999999989</v>
      </c>
      <c r="AP810" s="22">
        <f>IFERROR(AM810/O810,0)</f>
        <v>-8.4602368866329991E-3</v>
      </c>
    </row>
    <row r="811" spans="1:42" ht="36" x14ac:dyDescent="0.3">
      <c r="A811" s="13" t="s">
        <v>2506</v>
      </c>
      <c r="B811" s="13"/>
      <c r="C811" s="41" t="s">
        <v>730</v>
      </c>
      <c r="D811" s="24"/>
      <c r="E811" s="24" t="s">
        <v>2425</v>
      </c>
      <c r="F811" s="35" t="s">
        <v>102</v>
      </c>
      <c r="G811" s="36">
        <v>0.15</v>
      </c>
      <c r="H811" s="24"/>
      <c r="I811" s="36">
        <v>2.4E-2</v>
      </c>
      <c r="J811" s="38">
        <v>90.28</v>
      </c>
      <c r="K811" s="14"/>
      <c r="L811" s="14"/>
      <c r="M811" s="38">
        <f>ROUND(ROUND(J811, 2)*I811, 2)</f>
        <v>2.17</v>
      </c>
      <c r="N811" s="14"/>
      <c r="O811" s="14"/>
      <c r="P811" s="38">
        <v>100</v>
      </c>
      <c r="Q811" s="14"/>
      <c r="R811" s="14"/>
      <c r="S811" s="38">
        <f>ROUND(ROUND(P811, 2)*I811, 2)</f>
        <v>2.4</v>
      </c>
      <c r="T811" s="14"/>
      <c r="U811" s="39"/>
      <c r="V811" s="9">
        <f>ROUND(ROUND(P811, 2)/1.2, 2)</f>
        <v>83.33</v>
      </c>
      <c r="Y811" s="9">
        <f t="shared" si="145"/>
        <v>2</v>
      </c>
      <c r="AD811" s="5" t="s">
        <v>2507</v>
      </c>
      <c r="AE811" s="5" t="s">
        <v>2508</v>
      </c>
      <c r="AF811" s="5" t="s">
        <v>733</v>
      </c>
      <c r="AK811" s="32">
        <f t="shared" si="146"/>
        <v>0.22999999999999998</v>
      </c>
      <c r="AL811" s="32"/>
      <c r="AM811" s="32"/>
      <c r="AN811" s="34">
        <f t="shared" si="147"/>
        <v>0.10599078341013825</v>
      </c>
      <c r="AO811" s="32"/>
      <c r="AP811" s="32"/>
    </row>
    <row r="812" spans="1:42" ht="36" x14ac:dyDescent="0.3">
      <c r="A812" s="13" t="s">
        <v>2509</v>
      </c>
      <c r="B812" s="13"/>
      <c r="C812" s="41" t="s">
        <v>2261</v>
      </c>
      <c r="D812" s="24"/>
      <c r="E812" s="24" t="s">
        <v>2510</v>
      </c>
      <c r="F812" s="35" t="s">
        <v>102</v>
      </c>
      <c r="G812" s="36">
        <v>0.3</v>
      </c>
      <c r="H812" s="24"/>
      <c r="I812" s="36">
        <v>4.8000000000000001E-2</v>
      </c>
      <c r="J812" s="38">
        <v>1236.8399999999999</v>
      </c>
      <c r="K812" s="14"/>
      <c r="L812" s="14"/>
      <c r="M812" s="38">
        <f>ROUND(ROUND(J812, 2)*I812, 2)</f>
        <v>59.37</v>
      </c>
      <c r="N812" s="14"/>
      <c r="O812" s="14"/>
      <c r="P812" s="38">
        <v>495.9</v>
      </c>
      <c r="Q812" s="14"/>
      <c r="R812" s="14"/>
      <c r="S812" s="38">
        <f>ROUND(ROUND(P812, 2)*I812, 2)</f>
        <v>23.8</v>
      </c>
      <c r="T812" s="14"/>
      <c r="U812" s="39"/>
      <c r="V812" s="9">
        <f>ROUND(ROUND(P812, 2)/1.2, 2)</f>
        <v>413.25</v>
      </c>
      <c r="Y812" s="9">
        <f t="shared" si="145"/>
        <v>19.829999999999998</v>
      </c>
      <c r="AD812" s="5" t="s">
        <v>2511</v>
      </c>
      <c r="AE812" s="5" t="s">
        <v>2512</v>
      </c>
      <c r="AF812" s="5" t="s">
        <v>2264</v>
      </c>
      <c r="AK812" s="32">
        <f t="shared" si="146"/>
        <v>-35.569999999999993</v>
      </c>
      <c r="AL812" s="32"/>
      <c r="AM812" s="32"/>
      <c r="AN812" s="34">
        <f t="shared" si="147"/>
        <v>-0.59912413676941212</v>
      </c>
      <c r="AO812" s="32"/>
      <c r="AP812" s="32"/>
    </row>
    <row r="813" spans="1:42" ht="126" x14ac:dyDescent="0.3">
      <c r="A813" s="13" t="s">
        <v>2513</v>
      </c>
      <c r="B813" s="13" t="s">
        <v>2256</v>
      </c>
      <c r="C813" s="23" t="s">
        <v>2257</v>
      </c>
      <c r="D813" s="24"/>
      <c r="E813" s="24" t="s">
        <v>2514</v>
      </c>
      <c r="F813" s="24" t="s">
        <v>67</v>
      </c>
      <c r="G813" s="25">
        <v>1</v>
      </c>
      <c r="H813" s="24"/>
      <c r="I813" s="25">
        <v>1102.05</v>
      </c>
      <c r="J813" s="26">
        <v>384.59</v>
      </c>
      <c r="K813" s="26">
        <v>428</v>
      </c>
      <c r="L813" s="26">
        <f>J813+ROUND(K813, 2)</f>
        <v>812.58999999999992</v>
      </c>
      <c r="M813" s="26">
        <v>423837.41</v>
      </c>
      <c r="N813" s="26">
        <v>471677.4</v>
      </c>
      <c r="O813" s="26">
        <f>M813+N813</f>
        <v>895514.81</v>
      </c>
      <c r="P813" s="26">
        <v>163.77000000000001</v>
      </c>
      <c r="Q813" s="26">
        <v>642</v>
      </c>
      <c r="R813" s="26">
        <f>P813+ROUND(Q813, 2)</f>
        <v>805.77</v>
      </c>
      <c r="S813" s="26">
        <v>180482.73</v>
      </c>
      <c r="T813" s="26">
        <v>707516.1</v>
      </c>
      <c r="U813" s="26">
        <f>S813+T813</f>
        <v>887998.83</v>
      </c>
      <c r="V813" s="9">
        <f>ROUND(P813 / 1.2, 2)</f>
        <v>136.47999999999999</v>
      </c>
      <c r="W813" s="9">
        <f>ROUND(Q813 / 1.2, 2)</f>
        <v>535</v>
      </c>
      <c r="X813" s="9">
        <f>ROUND(R813 / 1.2, 2)</f>
        <v>671.48</v>
      </c>
      <c r="Y813" s="9">
        <f t="shared" si="145"/>
        <v>150402.28</v>
      </c>
      <c r="Z813" s="9">
        <f>ROUND(T813 / 1.2, 2)</f>
        <v>589596.75</v>
      </c>
      <c r="AA813" s="9">
        <f>Y813+Z813</f>
        <v>739999.03</v>
      </c>
      <c r="AD813" s="5">
        <v>378365925</v>
      </c>
      <c r="AE813" s="5">
        <v>33560135</v>
      </c>
      <c r="AG813" s="5" t="s">
        <v>2258</v>
      </c>
      <c r="AH813" s="5" t="s">
        <v>2259</v>
      </c>
      <c r="AI813" s="5" t="s">
        <v>593</v>
      </c>
      <c r="AK813" s="19">
        <f t="shared" si="146"/>
        <v>-243354.67999999996</v>
      </c>
      <c r="AL813" s="19">
        <f>T813-N813</f>
        <v>235838.69999999995</v>
      </c>
      <c r="AM813" s="19">
        <f>U813-O813</f>
        <v>-7515.9800000000978</v>
      </c>
      <c r="AN813" s="22">
        <f t="shared" si="147"/>
        <v>-0.57416989217634185</v>
      </c>
      <c r="AO813" s="22">
        <f>IFERROR(AL813/N813,0)</f>
        <v>0.49999999999999989</v>
      </c>
      <c r="AP813" s="22">
        <f>IFERROR(AM813/O813,0)</f>
        <v>-8.3929153555820004E-3</v>
      </c>
    </row>
    <row r="814" spans="1:42" ht="36" x14ac:dyDescent="0.3">
      <c r="A814" s="13" t="s">
        <v>2515</v>
      </c>
      <c r="B814" s="13"/>
      <c r="C814" s="41" t="s">
        <v>2261</v>
      </c>
      <c r="D814" s="24"/>
      <c r="E814" s="24"/>
      <c r="F814" s="35" t="s">
        <v>102</v>
      </c>
      <c r="G814" s="36">
        <v>0.3</v>
      </c>
      <c r="H814" s="24"/>
      <c r="I814" s="36">
        <v>330.61500000000001</v>
      </c>
      <c r="J814" s="38">
        <v>1236.8399999999999</v>
      </c>
      <c r="K814" s="14"/>
      <c r="L814" s="14"/>
      <c r="M814" s="38">
        <f>ROUND(ROUND(J814, 2)*I814, 2)</f>
        <v>408917.86</v>
      </c>
      <c r="N814" s="14"/>
      <c r="O814" s="14"/>
      <c r="P814" s="38">
        <v>495.9</v>
      </c>
      <c r="Q814" s="14"/>
      <c r="R814" s="14"/>
      <c r="S814" s="38">
        <f>ROUND(ROUND(P814, 2)*I814, 2)</f>
        <v>163951.98000000001</v>
      </c>
      <c r="T814" s="14"/>
      <c r="U814" s="39"/>
      <c r="V814" s="9">
        <f>ROUND(ROUND(P814, 2)/1.2, 2)</f>
        <v>413.25</v>
      </c>
      <c r="Y814" s="9">
        <f t="shared" si="145"/>
        <v>136626.65</v>
      </c>
      <c r="AD814" s="5" t="s">
        <v>2516</v>
      </c>
      <c r="AE814" s="5" t="s">
        <v>2517</v>
      </c>
      <c r="AF814" s="5" t="s">
        <v>2264</v>
      </c>
      <c r="AK814" s="32">
        <f t="shared" si="146"/>
        <v>-244965.87999999998</v>
      </c>
      <c r="AL814" s="32"/>
      <c r="AM814" s="32"/>
      <c r="AN814" s="34">
        <f t="shared" si="147"/>
        <v>-0.59905889168059323</v>
      </c>
      <c r="AO814" s="32"/>
      <c r="AP814" s="32"/>
    </row>
    <row r="815" spans="1:42" ht="36" x14ac:dyDescent="0.3">
      <c r="A815" s="13" t="s">
        <v>2518</v>
      </c>
      <c r="B815" s="13"/>
      <c r="C815" s="41" t="s">
        <v>730</v>
      </c>
      <c r="D815" s="24"/>
      <c r="E815" s="24" t="s">
        <v>2425</v>
      </c>
      <c r="F815" s="35" t="s">
        <v>102</v>
      </c>
      <c r="G815" s="36">
        <v>0.15</v>
      </c>
      <c r="H815" s="24"/>
      <c r="I815" s="36">
        <v>165.30799999999999</v>
      </c>
      <c r="J815" s="38">
        <v>90.28</v>
      </c>
      <c r="K815" s="14"/>
      <c r="L815" s="14"/>
      <c r="M815" s="38">
        <f>ROUND(ROUND(J815, 2)*I815, 2)</f>
        <v>14924.01</v>
      </c>
      <c r="N815" s="14"/>
      <c r="O815" s="14"/>
      <c r="P815" s="38">
        <v>100</v>
      </c>
      <c r="Q815" s="14"/>
      <c r="R815" s="14"/>
      <c r="S815" s="38">
        <f>ROUND(ROUND(P815, 2)*I815, 2)</f>
        <v>16530.8</v>
      </c>
      <c r="T815" s="14"/>
      <c r="U815" s="39"/>
      <c r="V815" s="9">
        <f>ROUND(ROUND(P815, 2)/1.2, 2)</f>
        <v>83.33</v>
      </c>
      <c r="Y815" s="9">
        <f t="shared" si="145"/>
        <v>13775.67</v>
      </c>
      <c r="AD815" s="5" t="s">
        <v>2519</v>
      </c>
      <c r="AE815" s="5" t="s">
        <v>2520</v>
      </c>
      <c r="AF815" s="5" t="s">
        <v>733</v>
      </c>
      <c r="AK815" s="32">
        <f t="shared" si="146"/>
        <v>1606.7899999999991</v>
      </c>
      <c r="AL815" s="32"/>
      <c r="AM815" s="32"/>
      <c r="AN815" s="34">
        <f t="shared" si="147"/>
        <v>0.10766476302280681</v>
      </c>
      <c r="AO815" s="32"/>
      <c r="AP815" s="32"/>
    </row>
    <row r="816" spans="1:42" ht="126" x14ac:dyDescent="0.3">
      <c r="A816" s="13" t="s">
        <v>2521</v>
      </c>
      <c r="B816" s="13" t="s">
        <v>2256</v>
      </c>
      <c r="C816" s="23" t="s">
        <v>2257</v>
      </c>
      <c r="D816" s="24"/>
      <c r="E816" s="24" t="s">
        <v>2522</v>
      </c>
      <c r="F816" s="24" t="s">
        <v>67</v>
      </c>
      <c r="G816" s="25">
        <v>1</v>
      </c>
      <c r="H816" s="24"/>
      <c r="I816" s="25">
        <v>4.6500000000000004</v>
      </c>
      <c r="J816" s="26">
        <v>384.6</v>
      </c>
      <c r="K816" s="26">
        <v>428</v>
      </c>
      <c r="L816" s="26">
        <f>J816+ROUND(K816, 2)</f>
        <v>812.6</v>
      </c>
      <c r="M816" s="26">
        <v>1788.39</v>
      </c>
      <c r="N816" s="26">
        <v>1990.2</v>
      </c>
      <c r="O816" s="26">
        <f>M816+N816</f>
        <v>3778.59</v>
      </c>
      <c r="P816" s="26">
        <v>163.78</v>
      </c>
      <c r="Q816" s="26">
        <v>642</v>
      </c>
      <c r="R816" s="26">
        <f>P816+ROUND(Q816, 2)</f>
        <v>805.78</v>
      </c>
      <c r="S816" s="26">
        <v>761.58</v>
      </c>
      <c r="T816" s="26">
        <v>2985.3</v>
      </c>
      <c r="U816" s="26">
        <f>S816+T816</f>
        <v>3746.88</v>
      </c>
      <c r="V816" s="9">
        <f>ROUND(P816 / 1.2, 2)</f>
        <v>136.47999999999999</v>
      </c>
      <c r="W816" s="9">
        <f>ROUND(Q816 / 1.2, 2)</f>
        <v>535</v>
      </c>
      <c r="X816" s="9">
        <f>ROUND(R816 / 1.2, 2)</f>
        <v>671.48</v>
      </c>
      <c r="Y816" s="9">
        <f t="shared" si="145"/>
        <v>634.65</v>
      </c>
      <c r="Z816" s="9">
        <f>ROUND(T816 / 1.2, 2)</f>
        <v>2487.75</v>
      </c>
      <c r="AA816" s="9">
        <f>Y816+Z816</f>
        <v>3122.4</v>
      </c>
      <c r="AD816" s="5">
        <v>378365926</v>
      </c>
      <c r="AE816" s="5">
        <v>33560136</v>
      </c>
      <c r="AG816" s="5" t="s">
        <v>2258</v>
      </c>
      <c r="AH816" s="5" t="s">
        <v>2259</v>
      </c>
      <c r="AI816" s="5" t="s">
        <v>593</v>
      </c>
      <c r="AK816" s="19">
        <f t="shared" si="146"/>
        <v>-1026.81</v>
      </c>
      <c r="AL816" s="19">
        <f>T816-N816</f>
        <v>995.10000000000014</v>
      </c>
      <c r="AM816" s="19">
        <f>U816-O816</f>
        <v>-31.710000000000036</v>
      </c>
      <c r="AN816" s="22">
        <f t="shared" si="147"/>
        <v>-0.57415328871219362</v>
      </c>
      <c r="AO816" s="22">
        <f>IFERROR(AL816/N816,0)</f>
        <v>0.50000000000000011</v>
      </c>
      <c r="AP816" s="22">
        <f>IFERROR(AM816/O816,0)</f>
        <v>-8.3920192452740395E-3</v>
      </c>
    </row>
    <row r="817" spans="1:42" ht="36" x14ac:dyDescent="0.3">
      <c r="A817" s="13" t="s">
        <v>2523</v>
      </c>
      <c r="B817" s="13"/>
      <c r="C817" s="41" t="s">
        <v>730</v>
      </c>
      <c r="D817" s="24"/>
      <c r="E817" s="24" t="s">
        <v>2425</v>
      </c>
      <c r="F817" s="35" t="s">
        <v>102</v>
      </c>
      <c r="G817" s="36">
        <v>0.15</v>
      </c>
      <c r="H817" s="24"/>
      <c r="I817" s="36">
        <v>0.69799999999999995</v>
      </c>
      <c r="J817" s="38">
        <v>90.28</v>
      </c>
      <c r="K817" s="14"/>
      <c r="L817" s="14"/>
      <c r="M817" s="38">
        <f>ROUND(ROUND(J817, 2)*I817, 2)</f>
        <v>63.02</v>
      </c>
      <c r="N817" s="14"/>
      <c r="O817" s="14"/>
      <c r="P817" s="38">
        <v>100</v>
      </c>
      <c r="Q817" s="14"/>
      <c r="R817" s="14"/>
      <c r="S817" s="38">
        <f>ROUND(ROUND(P817, 2)*I817, 2)</f>
        <v>69.8</v>
      </c>
      <c r="T817" s="14"/>
      <c r="U817" s="39"/>
      <c r="V817" s="9">
        <f>ROUND(ROUND(P817, 2)/1.2, 2)</f>
        <v>83.33</v>
      </c>
      <c r="Y817" s="9">
        <f t="shared" si="145"/>
        <v>58.17</v>
      </c>
      <c r="AD817" s="5" t="s">
        <v>2524</v>
      </c>
      <c r="AE817" s="5" t="s">
        <v>2525</v>
      </c>
      <c r="AF817" s="5" t="s">
        <v>733</v>
      </c>
      <c r="AK817" s="32">
        <f t="shared" si="146"/>
        <v>6.779999999999994</v>
      </c>
      <c r="AL817" s="32"/>
      <c r="AM817" s="32"/>
      <c r="AN817" s="34">
        <f t="shared" si="147"/>
        <v>0.10758489368454449</v>
      </c>
      <c r="AO817" s="32"/>
      <c r="AP817" s="32"/>
    </row>
    <row r="818" spans="1:42" ht="36" x14ac:dyDescent="0.3">
      <c r="A818" s="13" t="s">
        <v>2526</v>
      </c>
      <c r="B818" s="13"/>
      <c r="C818" s="41" t="s">
        <v>2261</v>
      </c>
      <c r="D818" s="24"/>
      <c r="E818" s="24"/>
      <c r="F818" s="35" t="s">
        <v>102</v>
      </c>
      <c r="G818" s="36">
        <v>0.3</v>
      </c>
      <c r="H818" s="24"/>
      <c r="I818" s="36">
        <v>1.395</v>
      </c>
      <c r="J818" s="38">
        <v>1236.8399999999999</v>
      </c>
      <c r="K818" s="14"/>
      <c r="L818" s="14"/>
      <c r="M818" s="38">
        <f>ROUND(ROUND(J818, 2)*I818, 2)</f>
        <v>1725.39</v>
      </c>
      <c r="N818" s="14"/>
      <c r="O818" s="14"/>
      <c r="P818" s="38">
        <v>495.9</v>
      </c>
      <c r="Q818" s="14"/>
      <c r="R818" s="14"/>
      <c r="S818" s="38">
        <f>ROUND(ROUND(P818, 2)*I818, 2)</f>
        <v>691.78</v>
      </c>
      <c r="T818" s="14"/>
      <c r="U818" s="39"/>
      <c r="V818" s="9">
        <f>ROUND(ROUND(P818, 2)/1.2, 2)</f>
        <v>413.25</v>
      </c>
      <c r="Y818" s="9">
        <f t="shared" si="145"/>
        <v>576.48</v>
      </c>
      <c r="AD818" s="5" t="s">
        <v>2527</v>
      </c>
      <c r="AE818" s="5" t="s">
        <v>2528</v>
      </c>
      <c r="AF818" s="5" t="s">
        <v>2264</v>
      </c>
      <c r="AK818" s="32">
        <f t="shared" si="146"/>
        <v>-1033.6100000000001</v>
      </c>
      <c r="AL818" s="32"/>
      <c r="AM818" s="32"/>
      <c r="AN818" s="34">
        <f t="shared" si="147"/>
        <v>-0.59905876352592746</v>
      </c>
      <c r="AO818" s="32"/>
      <c r="AP818" s="32"/>
    </row>
    <row r="819" spans="1:42" ht="36" x14ac:dyDescent="0.3">
      <c r="A819" s="12" t="s">
        <v>2529</v>
      </c>
      <c r="B819" s="12" t="s">
        <v>2530</v>
      </c>
      <c r="C819" s="16" t="s">
        <v>2531</v>
      </c>
      <c r="D819" s="17"/>
      <c r="E819" s="17"/>
      <c r="F819" s="17" t="s">
        <v>67</v>
      </c>
      <c r="G819" s="18">
        <v>1</v>
      </c>
      <c r="H819" s="17"/>
      <c r="I819" s="18">
        <v>0</v>
      </c>
      <c r="J819" s="19">
        <v>0</v>
      </c>
      <c r="K819" s="20">
        <v>472</v>
      </c>
      <c r="L819" s="19">
        <f>J819+ROUND(K819, 2)</f>
        <v>472</v>
      </c>
      <c r="M819" s="19">
        <v>0</v>
      </c>
      <c r="N819" s="19">
        <v>0</v>
      </c>
      <c r="O819" s="19">
        <f>M819+N819</f>
        <v>0</v>
      </c>
      <c r="P819" s="19">
        <v>157.65</v>
      </c>
      <c r="Q819" s="21">
        <v>472</v>
      </c>
      <c r="R819" s="19">
        <f>P819+ROUND(Q819, 2)</f>
        <v>629.65</v>
      </c>
      <c r="S819" s="19">
        <v>0</v>
      </c>
      <c r="T819" s="19">
        <v>0</v>
      </c>
      <c r="U819" s="19">
        <f>S819+T819</f>
        <v>0</v>
      </c>
      <c r="V819" s="9">
        <f>ROUND(P819 / 1.2, 2)</f>
        <v>131.38</v>
      </c>
      <c r="W819" s="9">
        <f>ROUND(Q819 / 1.2, 2)</f>
        <v>393.33</v>
      </c>
      <c r="X819" s="9">
        <f>ROUND(R819 / 1.2, 2)</f>
        <v>524.71</v>
      </c>
      <c r="Y819" s="9">
        <f t="shared" si="145"/>
        <v>0</v>
      </c>
      <c r="Z819" s="9">
        <f>ROUND(T819 / 1.2, 2)</f>
        <v>0</v>
      </c>
      <c r="AA819" s="9">
        <f>Y819+Z819</f>
        <v>0</v>
      </c>
      <c r="AD819" s="5">
        <v>378365741</v>
      </c>
      <c r="AE819" s="5">
        <v>27245673</v>
      </c>
      <c r="AG819" s="5" t="s">
        <v>2532</v>
      </c>
      <c r="AH819" s="5" t="s">
        <v>2533</v>
      </c>
      <c r="AI819" s="5" t="s">
        <v>593</v>
      </c>
      <c r="AK819" s="19">
        <f t="shared" si="146"/>
        <v>0</v>
      </c>
      <c r="AL819" s="19">
        <f>T819-N819</f>
        <v>0</v>
      </c>
      <c r="AM819" s="19">
        <f>U819-O819</f>
        <v>0</v>
      </c>
      <c r="AN819" s="22">
        <f t="shared" si="147"/>
        <v>0</v>
      </c>
      <c r="AO819" s="22">
        <f>IFERROR(AL819/N819,0)</f>
        <v>0</v>
      </c>
      <c r="AP819" s="22">
        <f>IFERROR(AM819/O819,0)</f>
        <v>0</v>
      </c>
    </row>
    <row r="820" spans="1:42" ht="36" x14ac:dyDescent="0.3">
      <c r="A820" s="12" t="s">
        <v>2534</v>
      </c>
      <c r="B820" s="12"/>
      <c r="C820" s="40" t="s">
        <v>730</v>
      </c>
      <c r="D820" s="17"/>
      <c r="E820" s="17"/>
      <c r="F820" s="28" t="s">
        <v>102</v>
      </c>
      <c r="G820" s="29">
        <v>0.1</v>
      </c>
      <c r="H820" s="17"/>
      <c r="I820" s="29">
        <v>0</v>
      </c>
      <c r="J820" s="31">
        <v>88.8</v>
      </c>
      <c r="M820" s="32">
        <f>ROUND(ROUND(J820, 2)*I820, 2)</f>
        <v>0</v>
      </c>
      <c r="P820" s="33">
        <v>88.8</v>
      </c>
      <c r="S820" s="32">
        <f>ROUND(ROUND(P820, 2)*I820, 2)</f>
        <v>0</v>
      </c>
      <c r="V820" s="9">
        <f>ROUND(ROUND(P820, 2)/1.2, 2)</f>
        <v>74</v>
      </c>
      <c r="Y820" s="9">
        <f t="shared" si="145"/>
        <v>0</v>
      </c>
      <c r="AD820" s="5" t="s">
        <v>2535</v>
      </c>
      <c r="AE820" s="5" t="s">
        <v>2536</v>
      </c>
      <c r="AF820" s="5" t="s">
        <v>733</v>
      </c>
      <c r="AK820" s="32">
        <f t="shared" si="146"/>
        <v>0</v>
      </c>
      <c r="AL820" s="32"/>
      <c r="AM820" s="32"/>
      <c r="AN820" s="34">
        <f t="shared" si="147"/>
        <v>0</v>
      </c>
      <c r="AO820" s="32"/>
      <c r="AP820" s="32"/>
    </row>
    <row r="821" spans="1:42" ht="18" x14ac:dyDescent="0.3">
      <c r="A821" s="12" t="s">
        <v>2537</v>
      </c>
      <c r="B821" s="12"/>
      <c r="C821" s="40" t="s">
        <v>2538</v>
      </c>
      <c r="D821" s="17"/>
      <c r="E821" s="17"/>
      <c r="F821" s="28" t="s">
        <v>102</v>
      </c>
      <c r="G821" s="29">
        <v>0.3</v>
      </c>
      <c r="H821" s="17"/>
      <c r="I821" s="29">
        <v>0</v>
      </c>
      <c r="J821" s="31">
        <v>938.78</v>
      </c>
      <c r="M821" s="32">
        <f>ROUND(ROUND(J821, 2)*I821, 2)</f>
        <v>0</v>
      </c>
      <c r="P821" s="33">
        <v>495.9</v>
      </c>
      <c r="S821" s="32">
        <f>ROUND(ROUND(P821, 2)*I821, 2)</f>
        <v>0</v>
      </c>
      <c r="V821" s="9">
        <f>ROUND(ROUND(P821, 2)/1.2, 2)</f>
        <v>413.25</v>
      </c>
      <c r="Y821" s="9">
        <f t="shared" si="145"/>
        <v>0</v>
      </c>
      <c r="AD821" s="5" t="s">
        <v>2539</v>
      </c>
      <c r="AE821" s="5" t="s">
        <v>2540</v>
      </c>
      <c r="AF821" s="5" t="s">
        <v>2541</v>
      </c>
      <c r="AK821" s="32">
        <f t="shared" si="146"/>
        <v>0</v>
      </c>
      <c r="AL821" s="32"/>
      <c r="AM821" s="32"/>
      <c r="AN821" s="34">
        <f t="shared" si="147"/>
        <v>0</v>
      </c>
      <c r="AO821" s="32"/>
      <c r="AP821" s="32"/>
    </row>
    <row r="822" spans="1:42" ht="90" x14ac:dyDescent="0.3">
      <c r="A822" s="42" t="s">
        <v>2542</v>
      </c>
      <c r="B822" s="42" t="s">
        <v>2530</v>
      </c>
      <c r="C822" s="43" t="s">
        <v>2531</v>
      </c>
      <c r="D822" s="44"/>
      <c r="E822" s="44" t="s">
        <v>2543</v>
      </c>
      <c r="F822" s="44" t="s">
        <v>67</v>
      </c>
      <c r="G822" s="45">
        <v>1</v>
      </c>
      <c r="H822" s="44"/>
      <c r="I822" s="46">
        <v>161.02000000000001</v>
      </c>
      <c r="J822" s="47">
        <v>290.51</v>
      </c>
      <c r="K822" s="47">
        <v>472</v>
      </c>
      <c r="L822" s="47">
        <f>J822+ROUND(K822, 2)</f>
        <v>762.51</v>
      </c>
      <c r="M822" s="47">
        <v>46777.919999999998</v>
      </c>
      <c r="N822" s="47">
        <v>76001.440000000002</v>
      </c>
      <c r="O822" s="47">
        <f>M822+N822</f>
        <v>122779.36</v>
      </c>
      <c r="P822" s="47">
        <v>157.65</v>
      </c>
      <c r="Q822" s="47">
        <v>708</v>
      </c>
      <c r="R822" s="47">
        <f>P822+ROUND(Q822, 2)</f>
        <v>865.65</v>
      </c>
      <c r="S822" s="47">
        <v>25384.799999999999</v>
      </c>
      <c r="T822" s="47">
        <v>114002.16</v>
      </c>
      <c r="U822" s="47">
        <f>S822+T822</f>
        <v>139386.96</v>
      </c>
      <c r="V822" s="9">
        <f>ROUND(P822 / 1.2, 2)</f>
        <v>131.38</v>
      </c>
      <c r="W822" s="9">
        <f>ROUND(Q822 / 1.2, 2)</f>
        <v>590</v>
      </c>
      <c r="X822" s="9">
        <f>ROUND(R822 / 1.2, 2)</f>
        <v>721.38</v>
      </c>
      <c r="Y822" s="9">
        <f t="shared" si="145"/>
        <v>21154</v>
      </c>
      <c r="Z822" s="9">
        <f>ROUND(T822 / 1.2, 2)</f>
        <v>95001.8</v>
      </c>
      <c r="AA822" s="9">
        <f>Y822+Z822</f>
        <v>116155.8</v>
      </c>
      <c r="AD822" s="5">
        <v>378365927</v>
      </c>
      <c r="AE822" s="5">
        <v>27245748</v>
      </c>
      <c r="AG822" s="5" t="s">
        <v>2532</v>
      </c>
      <c r="AH822" s="5" t="s">
        <v>2533</v>
      </c>
      <c r="AI822" s="5" t="s">
        <v>593</v>
      </c>
      <c r="AK822" s="19">
        <f t="shared" si="146"/>
        <v>-21393.119999999999</v>
      </c>
      <c r="AL822" s="19">
        <f>T822-N822</f>
        <v>38000.720000000001</v>
      </c>
      <c r="AM822" s="19">
        <f>U822-O822</f>
        <v>16607.599999999991</v>
      </c>
      <c r="AN822" s="22">
        <f t="shared" si="147"/>
        <v>-0.4573337164200546</v>
      </c>
      <c r="AO822" s="22">
        <f>IFERROR(AL822/N822,0)</f>
        <v>0.5</v>
      </c>
      <c r="AP822" s="22">
        <f>IFERROR(AM822/O822,0)</f>
        <v>0.13526377723421909</v>
      </c>
    </row>
    <row r="823" spans="1:42" ht="90" x14ac:dyDescent="0.3">
      <c r="A823" s="48" t="s">
        <v>2544</v>
      </c>
      <c r="B823" s="48" t="s">
        <v>2530</v>
      </c>
      <c r="C823" s="49" t="s">
        <v>2531</v>
      </c>
      <c r="D823" s="50"/>
      <c r="E823" s="50" t="s">
        <v>2543</v>
      </c>
      <c r="F823" s="50" t="s">
        <v>67</v>
      </c>
      <c r="G823" s="51">
        <v>1</v>
      </c>
      <c r="H823" s="50"/>
      <c r="I823" s="51">
        <v>170.8</v>
      </c>
      <c r="J823" s="52">
        <v>290.51</v>
      </c>
      <c r="K823" s="52">
        <v>472</v>
      </c>
      <c r="L823" s="52">
        <v>472</v>
      </c>
      <c r="M823" s="52">
        <v>49619.11</v>
      </c>
      <c r="N823" s="52">
        <v>80617.600000000006</v>
      </c>
      <c r="O823" s="52"/>
      <c r="P823" s="52">
        <v>157.65</v>
      </c>
      <c r="Q823" s="52">
        <v>708</v>
      </c>
      <c r="R823" s="52">
        <v>708</v>
      </c>
      <c r="S823" s="52">
        <v>26926.62</v>
      </c>
      <c r="T823" s="52">
        <v>120926.39999999999</v>
      </c>
      <c r="U823" s="52"/>
      <c r="V823" s="9"/>
      <c r="W823" s="9">
        <f>ROUND(Q823 / 1.2, 2)</f>
        <v>590</v>
      </c>
      <c r="X823" s="9">
        <f>ROUND(R823 / 1.2, 2)</f>
        <v>590</v>
      </c>
      <c r="Y823" s="9"/>
      <c r="Z823" s="9">
        <f>ROUND(T823 / 1.2, 2)</f>
        <v>100772</v>
      </c>
      <c r="AA823" s="9"/>
      <c r="AD823" s="5">
        <v>315890015</v>
      </c>
      <c r="AE823" s="5">
        <v>27245748</v>
      </c>
      <c r="AG823" s="5" t="s">
        <v>2532</v>
      </c>
      <c r="AH823" s="5" t="s">
        <v>2533</v>
      </c>
      <c r="AI823" s="5"/>
      <c r="AK823" s="19">
        <f>S822-M822</f>
        <v>-21393.119999999999</v>
      </c>
      <c r="AL823" s="19">
        <f>T822-N822</f>
        <v>38000.720000000001</v>
      </c>
      <c r="AM823" s="19">
        <f>U822-O822</f>
        <v>16607.599999999991</v>
      </c>
      <c r="AN823" s="22">
        <f>IFERROR(AK823/M822,0)</f>
        <v>-0.4573337164200546</v>
      </c>
      <c r="AO823" s="22">
        <f>IFERROR(AL823/N822,0)</f>
        <v>0.5</v>
      </c>
      <c r="AP823" s="22">
        <f>IFERROR(AM823/O822,0)</f>
        <v>0.13526377723421909</v>
      </c>
    </row>
    <row r="824" spans="1:42" ht="18" x14ac:dyDescent="0.3">
      <c r="A824" s="42" t="s">
        <v>2545</v>
      </c>
      <c r="B824" s="42"/>
      <c r="C824" s="53" t="s">
        <v>2538</v>
      </c>
      <c r="D824" s="44"/>
      <c r="E824" s="44"/>
      <c r="F824" s="54" t="s">
        <v>102</v>
      </c>
      <c r="G824" s="55">
        <v>0.3</v>
      </c>
      <c r="H824" s="44"/>
      <c r="I824" s="56">
        <v>48.305999999999997</v>
      </c>
      <c r="J824" s="57">
        <v>938.78</v>
      </c>
      <c r="K824" s="58"/>
      <c r="L824" s="58"/>
      <c r="M824" s="57">
        <f>ROUND(ROUND(J824, 2)*I824, 2)</f>
        <v>45348.71</v>
      </c>
      <c r="N824" s="58"/>
      <c r="O824" s="58"/>
      <c r="P824" s="57">
        <v>495.9</v>
      </c>
      <c r="Q824" s="58"/>
      <c r="R824" s="58"/>
      <c r="S824" s="57">
        <f>ROUND(ROUND(P824, 2)*I824, 2)</f>
        <v>23954.95</v>
      </c>
      <c r="T824" s="58"/>
      <c r="U824" s="59"/>
      <c r="V824" s="9">
        <f>ROUND(ROUND(P824, 2)/1.2, 2)</f>
        <v>413.25</v>
      </c>
      <c r="Y824" s="9">
        <f t="shared" ref="Y824:Y843" si="148">ROUND(S824 / 1.2, 2)</f>
        <v>19962.46</v>
      </c>
      <c r="AD824" s="5" t="s">
        <v>2546</v>
      </c>
      <c r="AE824" s="5" t="s">
        <v>2547</v>
      </c>
      <c r="AF824" s="5" t="s">
        <v>2541</v>
      </c>
      <c r="AK824" s="32">
        <f>S824-M824</f>
        <v>-21393.759999999998</v>
      </c>
      <c r="AL824" s="32"/>
      <c r="AM824" s="32"/>
      <c r="AN824" s="34">
        <f>IFERROR(AK824/M824,0)</f>
        <v>-0.47176115924796974</v>
      </c>
      <c r="AO824" s="32"/>
      <c r="AP824" s="32"/>
    </row>
    <row r="825" spans="1:42" ht="18" x14ac:dyDescent="0.3">
      <c r="A825" s="48" t="s">
        <v>2548</v>
      </c>
      <c r="B825" s="48"/>
      <c r="C825" s="60" t="s">
        <v>2538</v>
      </c>
      <c r="D825" s="50"/>
      <c r="E825" s="50"/>
      <c r="F825" s="61" t="s">
        <v>102</v>
      </c>
      <c r="G825" s="62">
        <v>0.3</v>
      </c>
      <c r="H825" s="50"/>
      <c r="I825" s="62">
        <v>51.24</v>
      </c>
      <c r="J825" s="63">
        <v>938.78</v>
      </c>
      <c r="K825" s="64"/>
      <c r="L825" s="64"/>
      <c r="M825" s="63">
        <f>ROUND(ROUND(J825, 2)*I825, 2)</f>
        <v>48103.09</v>
      </c>
      <c r="N825" s="64"/>
      <c r="O825" s="64"/>
      <c r="P825" s="63">
        <v>495.9</v>
      </c>
      <c r="Q825" s="64"/>
      <c r="R825" s="64"/>
      <c r="S825" s="63">
        <f>ROUND(ROUND(P825, 2)*I825, 2)</f>
        <v>25409.919999999998</v>
      </c>
      <c r="T825" s="64"/>
      <c r="U825" s="65"/>
      <c r="V825" s="9">
        <f>ROUND(ROUND(P825, 2)/1.2, 2)</f>
        <v>413.25</v>
      </c>
      <c r="Y825" s="9">
        <f t="shared" si="148"/>
        <v>21174.93</v>
      </c>
      <c r="AD825" s="5" t="s">
        <v>2549</v>
      </c>
      <c r="AE825" s="5" t="s">
        <v>2547</v>
      </c>
      <c r="AF825" s="5" t="s">
        <v>2541</v>
      </c>
      <c r="AK825" s="32">
        <f>S824-M824</f>
        <v>-21393.759999999998</v>
      </c>
      <c r="AL825" s="32"/>
      <c r="AM825" s="32"/>
      <c r="AN825" s="34">
        <f>IFERROR(AK825/M824,0)</f>
        <v>-0.47176115924796974</v>
      </c>
      <c r="AO825" s="32"/>
      <c r="AP825" s="32"/>
    </row>
    <row r="826" spans="1:42" ht="36" x14ac:dyDescent="0.3">
      <c r="A826" s="42" t="s">
        <v>2550</v>
      </c>
      <c r="B826" s="42"/>
      <c r="C826" s="53" t="s">
        <v>730</v>
      </c>
      <c r="D826" s="44"/>
      <c r="E826" s="44"/>
      <c r="F826" s="54" t="s">
        <v>102</v>
      </c>
      <c r="G826" s="55">
        <v>0.1</v>
      </c>
      <c r="H826" s="44"/>
      <c r="I826" s="56">
        <v>16.102</v>
      </c>
      <c r="J826" s="57">
        <v>88.8</v>
      </c>
      <c r="K826" s="58"/>
      <c r="L826" s="58"/>
      <c r="M826" s="57">
        <f>ROUND(ROUND(J826, 2)*I826, 2)</f>
        <v>1429.86</v>
      </c>
      <c r="N826" s="58"/>
      <c r="O826" s="58"/>
      <c r="P826" s="57">
        <v>88.8</v>
      </c>
      <c r="Q826" s="58"/>
      <c r="R826" s="58"/>
      <c r="S826" s="57">
        <f>ROUND(ROUND(P826, 2)*I826, 2)</f>
        <v>1429.86</v>
      </c>
      <c r="T826" s="58"/>
      <c r="U826" s="59"/>
      <c r="V826" s="9">
        <f>ROUND(ROUND(P826, 2)/1.2, 2)</f>
        <v>74</v>
      </c>
      <c r="Y826" s="9">
        <f t="shared" si="148"/>
        <v>1191.55</v>
      </c>
      <c r="AD826" s="5" t="s">
        <v>2551</v>
      </c>
      <c r="AE826" s="5" t="s">
        <v>2552</v>
      </c>
      <c r="AF826" s="5" t="s">
        <v>733</v>
      </c>
      <c r="AK826" s="32">
        <f>S826-M826</f>
        <v>0</v>
      </c>
      <c r="AL826" s="32"/>
      <c r="AM826" s="32"/>
      <c r="AN826" s="34">
        <f>IFERROR(AK826/M826,0)</f>
        <v>0</v>
      </c>
      <c r="AO826" s="32"/>
      <c r="AP826" s="32"/>
    </row>
    <row r="827" spans="1:42" ht="36" x14ac:dyDescent="0.3">
      <c r="A827" s="48" t="s">
        <v>2553</v>
      </c>
      <c r="B827" s="48"/>
      <c r="C827" s="60" t="s">
        <v>730</v>
      </c>
      <c r="D827" s="50"/>
      <c r="E827" s="50"/>
      <c r="F827" s="61" t="s">
        <v>102</v>
      </c>
      <c r="G827" s="62">
        <v>0.1</v>
      </c>
      <c r="H827" s="50"/>
      <c r="I827" s="62">
        <v>17.079999999999998</v>
      </c>
      <c r="J827" s="63">
        <v>88.8</v>
      </c>
      <c r="K827" s="64"/>
      <c r="L827" s="64"/>
      <c r="M827" s="63">
        <f>ROUND(ROUND(J827, 2)*I827, 2)</f>
        <v>1516.7</v>
      </c>
      <c r="N827" s="64"/>
      <c r="O827" s="64"/>
      <c r="P827" s="63">
        <v>88.8</v>
      </c>
      <c r="Q827" s="64"/>
      <c r="R827" s="64"/>
      <c r="S827" s="63">
        <f>ROUND(ROUND(P827, 2)*I827, 2)</f>
        <v>1516.7</v>
      </c>
      <c r="T827" s="64"/>
      <c r="U827" s="65"/>
      <c r="V827" s="9">
        <f>ROUND(ROUND(P827, 2)/1.2, 2)</f>
        <v>74</v>
      </c>
      <c r="Y827" s="9">
        <f t="shared" si="148"/>
        <v>1263.92</v>
      </c>
      <c r="AD827" s="5" t="s">
        <v>2554</v>
      </c>
      <c r="AE827" s="5" t="s">
        <v>2552</v>
      </c>
      <c r="AF827" s="5" t="s">
        <v>733</v>
      </c>
      <c r="AK827" s="32">
        <f>S826-M826</f>
        <v>0</v>
      </c>
      <c r="AL827" s="32"/>
      <c r="AM827" s="32"/>
      <c r="AN827" s="34">
        <f>IFERROR(AK827/M826,0)</f>
        <v>0</v>
      </c>
      <c r="AO827" s="32"/>
      <c r="AP827" s="32"/>
    </row>
    <row r="828" spans="1:42" ht="54" x14ac:dyDescent="0.3">
      <c r="A828" s="12" t="s">
        <v>2555</v>
      </c>
      <c r="B828" s="12" t="s">
        <v>2556</v>
      </c>
      <c r="C828" s="16" t="s">
        <v>2557</v>
      </c>
      <c r="D828" s="17"/>
      <c r="E828" s="17"/>
      <c r="F828" s="17" t="s">
        <v>67</v>
      </c>
      <c r="G828" s="18">
        <v>1</v>
      </c>
      <c r="H828" s="17"/>
      <c r="I828" s="18">
        <v>0</v>
      </c>
      <c r="J828" s="19">
        <v>0</v>
      </c>
      <c r="K828" s="20">
        <v>2364</v>
      </c>
      <c r="L828" s="19">
        <f>J828+ROUND(K828, 2)</f>
        <v>2364</v>
      </c>
      <c r="M828" s="19">
        <v>0</v>
      </c>
      <c r="N828" s="19">
        <v>0</v>
      </c>
      <c r="O828" s="19">
        <f>M828+N828</f>
        <v>0</v>
      </c>
      <c r="P828" s="19">
        <v>624.15</v>
      </c>
      <c r="Q828" s="21">
        <v>2364</v>
      </c>
      <c r="R828" s="19">
        <f>P828+ROUND(Q828, 2)</f>
        <v>2988.15</v>
      </c>
      <c r="S828" s="19">
        <v>0</v>
      </c>
      <c r="T828" s="19">
        <v>0</v>
      </c>
      <c r="U828" s="19">
        <f>S828+T828</f>
        <v>0</v>
      </c>
      <c r="V828" s="9">
        <f>ROUND(P828 / 1.2, 2)</f>
        <v>520.13</v>
      </c>
      <c r="W828" s="9">
        <f>ROUND(Q828 / 1.2, 2)</f>
        <v>1970</v>
      </c>
      <c r="X828" s="9">
        <f>ROUND(R828 / 1.2, 2)</f>
        <v>2490.13</v>
      </c>
      <c r="Y828" s="9">
        <f t="shared" si="148"/>
        <v>0</v>
      </c>
      <c r="Z828" s="9">
        <f>ROUND(T828 / 1.2, 2)</f>
        <v>0</v>
      </c>
      <c r="AA828" s="9">
        <f>Y828+Z828</f>
        <v>0</v>
      </c>
      <c r="AD828" s="5">
        <v>378365743</v>
      </c>
      <c r="AE828" s="5">
        <v>27245661</v>
      </c>
      <c r="AG828" s="5" t="s">
        <v>2558</v>
      </c>
      <c r="AH828" s="5" t="s">
        <v>2559</v>
      </c>
      <c r="AI828" s="5" t="s">
        <v>593</v>
      </c>
      <c r="AK828" s="19">
        <f>S828-M828</f>
        <v>0</v>
      </c>
      <c r="AL828" s="19">
        <f>T828-N828</f>
        <v>0</v>
      </c>
      <c r="AM828" s="19">
        <f>U828-O828</f>
        <v>0</v>
      </c>
      <c r="AN828" s="22">
        <f>IFERROR(AK828/M828,0)</f>
        <v>0</v>
      </c>
      <c r="AO828" s="22">
        <f>IFERROR(AL828/N828,0)</f>
        <v>0</v>
      </c>
      <c r="AP828" s="22">
        <f>IFERROR(AM828/O828,0)</f>
        <v>0</v>
      </c>
    </row>
    <row r="829" spans="1:42" ht="36" x14ac:dyDescent="0.3">
      <c r="A829" s="12" t="s">
        <v>2560</v>
      </c>
      <c r="B829" s="12"/>
      <c r="C829" s="27" t="s">
        <v>2561</v>
      </c>
      <c r="D829" s="17"/>
      <c r="E829" s="17"/>
      <c r="F829" s="28" t="s">
        <v>67</v>
      </c>
      <c r="G829" s="29">
        <v>1.07</v>
      </c>
      <c r="H829" s="17"/>
      <c r="I829" s="30">
        <v>0</v>
      </c>
      <c r="J829" s="31">
        <v>1384.95</v>
      </c>
      <c r="M829" s="32">
        <f>ROUND(ROUND(J829, 2)*I829, 2)</f>
        <v>0</v>
      </c>
      <c r="P829" s="33">
        <v>545.29999999999995</v>
      </c>
      <c r="S829" s="32">
        <f>ROUND(ROUND(P829, 2)*I829, 2)</f>
        <v>0</v>
      </c>
      <c r="V829" s="9">
        <f>ROUND(ROUND(P829, 2)/1.2, 2)</f>
        <v>454.42</v>
      </c>
      <c r="Y829" s="9">
        <f t="shared" si="148"/>
        <v>0</v>
      </c>
      <c r="AD829" s="5" t="s">
        <v>2562</v>
      </c>
      <c r="AE829" s="5" t="s">
        <v>2563</v>
      </c>
      <c r="AF829" s="5" t="s">
        <v>2564</v>
      </c>
      <c r="AK829" s="32">
        <f t="shared" ref="AK829:AK843" si="149">S829-M829</f>
        <v>0</v>
      </c>
      <c r="AL829" s="32"/>
      <c r="AM829" s="32"/>
      <c r="AN829" s="34">
        <f t="shared" ref="AN829:AN843" si="150">IFERROR(AK829/M829,0)</f>
        <v>0</v>
      </c>
      <c r="AO829" s="32"/>
      <c r="AP829" s="32"/>
    </row>
    <row r="830" spans="1:42" ht="36" x14ac:dyDescent="0.3">
      <c r="A830" s="12" t="s">
        <v>2565</v>
      </c>
      <c r="B830" s="12"/>
      <c r="C830" s="27" t="s">
        <v>1618</v>
      </c>
      <c r="D830" s="17"/>
      <c r="E830" s="17"/>
      <c r="F830" s="28" t="s">
        <v>102</v>
      </c>
      <c r="G830" s="29">
        <v>1.2</v>
      </c>
      <c r="H830" s="17"/>
      <c r="I830" s="30">
        <v>0</v>
      </c>
      <c r="J830" s="31">
        <v>16.96</v>
      </c>
      <c r="M830" s="32">
        <f>ROUND(ROUND(J830, 2)*I830, 2)</f>
        <v>0</v>
      </c>
      <c r="P830" s="33">
        <v>16.96</v>
      </c>
      <c r="S830" s="32">
        <f>ROUND(ROUND(P830, 2)*I830, 2)</f>
        <v>0</v>
      </c>
      <c r="V830" s="9">
        <f>ROUND(ROUND(P830, 2)/1.2, 2)</f>
        <v>14.13</v>
      </c>
      <c r="Y830" s="9">
        <f t="shared" si="148"/>
        <v>0</v>
      </c>
      <c r="AD830" s="5" t="s">
        <v>2566</v>
      </c>
      <c r="AE830" s="5" t="s">
        <v>2567</v>
      </c>
      <c r="AF830" s="5" t="s">
        <v>1621</v>
      </c>
      <c r="AK830" s="32">
        <f t="shared" si="149"/>
        <v>0</v>
      </c>
      <c r="AL830" s="32"/>
      <c r="AM830" s="32"/>
      <c r="AN830" s="34">
        <f t="shared" si="150"/>
        <v>0</v>
      </c>
      <c r="AO830" s="32"/>
      <c r="AP830" s="32"/>
    </row>
    <row r="831" spans="1:42" ht="18" x14ac:dyDescent="0.3">
      <c r="A831" s="12" t="s">
        <v>2568</v>
      </c>
      <c r="B831" s="12"/>
      <c r="C831" s="40" t="s">
        <v>1544</v>
      </c>
      <c r="D831" s="17"/>
      <c r="E831" s="17"/>
      <c r="F831" s="28" t="s">
        <v>102</v>
      </c>
      <c r="G831" s="29">
        <v>0.25</v>
      </c>
      <c r="H831" s="17"/>
      <c r="I831" s="30">
        <v>0</v>
      </c>
      <c r="J831" s="31">
        <v>40.270000000000003</v>
      </c>
      <c r="M831" s="32">
        <f>ROUND(ROUND(J831, 2)*I831, 2)</f>
        <v>0</v>
      </c>
      <c r="P831" s="33">
        <v>40.270000000000003</v>
      </c>
      <c r="S831" s="32">
        <f>ROUND(ROUND(P831, 2)*I831, 2)</f>
        <v>0</v>
      </c>
      <c r="V831" s="9">
        <f>ROUND(ROUND(P831, 2)/1.2, 2)</f>
        <v>33.56</v>
      </c>
      <c r="Y831" s="9">
        <f t="shared" si="148"/>
        <v>0</v>
      </c>
      <c r="AD831" s="5" t="s">
        <v>2569</v>
      </c>
      <c r="AE831" s="5" t="s">
        <v>2570</v>
      </c>
      <c r="AF831" s="5" t="s">
        <v>1547</v>
      </c>
      <c r="AK831" s="32">
        <f t="shared" si="149"/>
        <v>0</v>
      </c>
      <c r="AL831" s="32"/>
      <c r="AM831" s="32"/>
      <c r="AN831" s="34">
        <f t="shared" si="150"/>
        <v>0</v>
      </c>
      <c r="AO831" s="32"/>
      <c r="AP831" s="32"/>
    </row>
    <row r="832" spans="1:42" ht="36" x14ac:dyDescent="0.3">
      <c r="A832" s="12" t="s">
        <v>2571</v>
      </c>
      <c r="B832" s="12"/>
      <c r="C832" s="40" t="s">
        <v>965</v>
      </c>
      <c r="D832" s="17"/>
      <c r="E832" s="17"/>
      <c r="F832" s="28" t="s">
        <v>102</v>
      </c>
      <c r="G832" s="29">
        <v>0.15</v>
      </c>
      <c r="H832" s="17"/>
      <c r="I832" s="29">
        <v>0</v>
      </c>
      <c r="J832" s="31">
        <v>68.400000000000006</v>
      </c>
      <c r="M832" s="32">
        <f>ROUND(ROUND(J832, 2)*I832, 2)</f>
        <v>0</v>
      </c>
      <c r="P832" s="33">
        <v>68.400000000000006</v>
      </c>
      <c r="S832" s="32">
        <f>ROUND(ROUND(P832, 2)*I832, 2)</f>
        <v>0</v>
      </c>
      <c r="V832" s="9">
        <f>ROUND(ROUND(P832, 2)/1.2, 2)</f>
        <v>57</v>
      </c>
      <c r="Y832" s="9">
        <f t="shared" si="148"/>
        <v>0</v>
      </c>
      <c r="AD832" s="5" t="s">
        <v>2572</v>
      </c>
      <c r="AE832" s="5" t="s">
        <v>2573</v>
      </c>
      <c r="AF832" s="5" t="s">
        <v>968</v>
      </c>
      <c r="AK832" s="32">
        <f t="shared" si="149"/>
        <v>0</v>
      </c>
      <c r="AL832" s="32"/>
      <c r="AM832" s="32"/>
      <c r="AN832" s="34">
        <f t="shared" si="150"/>
        <v>0</v>
      </c>
      <c r="AO832" s="32"/>
      <c r="AP832" s="32"/>
    </row>
    <row r="833" spans="1:42" ht="54" x14ac:dyDescent="0.3">
      <c r="A833" s="12" t="s">
        <v>2574</v>
      </c>
      <c r="B833" s="12" t="s">
        <v>2556</v>
      </c>
      <c r="C833" s="16" t="s">
        <v>2557</v>
      </c>
      <c r="D833" s="17"/>
      <c r="E833" s="17"/>
      <c r="F833" s="17" t="s">
        <v>67</v>
      </c>
      <c r="G833" s="18">
        <v>1</v>
      </c>
      <c r="H833" s="17"/>
      <c r="I833" s="18">
        <v>0</v>
      </c>
      <c r="J833" s="19">
        <v>0</v>
      </c>
      <c r="K833" s="20">
        <v>2364</v>
      </c>
      <c r="L833" s="19">
        <f>J833+ROUND(K833, 2)</f>
        <v>2364</v>
      </c>
      <c r="M833" s="19">
        <v>0</v>
      </c>
      <c r="N833" s="19">
        <v>0</v>
      </c>
      <c r="O833" s="19">
        <f>M833+N833</f>
        <v>0</v>
      </c>
      <c r="P833" s="19">
        <v>1051.83</v>
      </c>
      <c r="Q833" s="21">
        <v>2364</v>
      </c>
      <c r="R833" s="19">
        <f>P833+ROUND(Q833, 2)</f>
        <v>3415.83</v>
      </c>
      <c r="S833" s="19">
        <v>0</v>
      </c>
      <c r="T833" s="19">
        <v>0</v>
      </c>
      <c r="U833" s="19">
        <f>S833+T833</f>
        <v>0</v>
      </c>
      <c r="V833" s="9">
        <f>ROUND(P833 / 1.2, 2)</f>
        <v>876.53</v>
      </c>
      <c r="W833" s="9">
        <f>ROUND(Q833 / 1.2, 2)</f>
        <v>1970</v>
      </c>
      <c r="X833" s="9">
        <f>ROUND(R833 / 1.2, 2)</f>
        <v>2846.53</v>
      </c>
      <c r="Y833" s="9">
        <f t="shared" si="148"/>
        <v>0</v>
      </c>
      <c r="Z833" s="9">
        <f>ROUND(T833 / 1.2, 2)</f>
        <v>0</v>
      </c>
      <c r="AA833" s="9">
        <f>Y833+Z833</f>
        <v>0</v>
      </c>
      <c r="AD833" s="5">
        <v>378365928</v>
      </c>
      <c r="AE833" s="5">
        <v>27245662</v>
      </c>
      <c r="AG833" s="5" t="s">
        <v>2558</v>
      </c>
      <c r="AH833" s="5" t="s">
        <v>2559</v>
      </c>
      <c r="AI833" s="5" t="s">
        <v>593</v>
      </c>
      <c r="AK833" s="19">
        <f t="shared" si="149"/>
        <v>0</v>
      </c>
      <c r="AL833" s="19">
        <f>T833-N833</f>
        <v>0</v>
      </c>
      <c r="AM833" s="19">
        <f>U833-O833</f>
        <v>0</v>
      </c>
      <c r="AN833" s="22">
        <f t="shared" si="150"/>
        <v>0</v>
      </c>
      <c r="AO833" s="22">
        <f>IFERROR(AL833/N833,0)</f>
        <v>0</v>
      </c>
      <c r="AP833" s="22">
        <f>IFERROR(AM833/O833,0)</f>
        <v>0</v>
      </c>
    </row>
    <row r="834" spans="1:42" ht="36" x14ac:dyDescent="0.3">
      <c r="A834" s="12" t="s">
        <v>2575</v>
      </c>
      <c r="B834" s="12"/>
      <c r="C834" s="40" t="s">
        <v>965</v>
      </c>
      <c r="D834" s="17"/>
      <c r="E834" s="17"/>
      <c r="F834" s="28" t="s">
        <v>102</v>
      </c>
      <c r="G834" s="29">
        <v>0.15</v>
      </c>
      <c r="H834" s="17"/>
      <c r="I834" s="29">
        <v>0</v>
      </c>
      <c r="J834" s="31">
        <v>68.400000000000006</v>
      </c>
      <c r="M834" s="32">
        <f>ROUND(ROUND(J834, 2)*I834, 2)</f>
        <v>0</v>
      </c>
      <c r="P834" s="33">
        <v>68.400000000000006</v>
      </c>
      <c r="S834" s="32">
        <f>ROUND(ROUND(P834, 2)*I834, 2)</f>
        <v>0</v>
      </c>
      <c r="V834" s="9">
        <f>ROUND(ROUND(P834, 2)/1.2, 2)</f>
        <v>57</v>
      </c>
      <c r="Y834" s="9">
        <f t="shared" si="148"/>
        <v>0</v>
      </c>
      <c r="AD834" s="5" t="s">
        <v>2576</v>
      </c>
      <c r="AE834" s="5" t="s">
        <v>2577</v>
      </c>
      <c r="AF834" s="5" t="s">
        <v>968</v>
      </c>
      <c r="AK834" s="32">
        <f t="shared" si="149"/>
        <v>0</v>
      </c>
      <c r="AL834" s="32"/>
      <c r="AM834" s="32"/>
      <c r="AN834" s="34">
        <f t="shared" si="150"/>
        <v>0</v>
      </c>
      <c r="AO834" s="32"/>
      <c r="AP834" s="32"/>
    </row>
    <row r="835" spans="1:42" ht="18" x14ac:dyDescent="0.3">
      <c r="A835" s="12" t="s">
        <v>2578</v>
      </c>
      <c r="B835" s="12"/>
      <c r="C835" s="40" t="s">
        <v>1544</v>
      </c>
      <c r="D835" s="17"/>
      <c r="E835" s="17"/>
      <c r="F835" s="28" t="s">
        <v>102</v>
      </c>
      <c r="G835" s="29">
        <v>0.25</v>
      </c>
      <c r="H835" s="17"/>
      <c r="I835" s="30">
        <v>0</v>
      </c>
      <c r="J835" s="31">
        <v>40.270000000000003</v>
      </c>
      <c r="M835" s="32">
        <f>ROUND(ROUND(J835, 2)*I835, 2)</f>
        <v>0</v>
      </c>
      <c r="P835" s="33">
        <v>40.270000000000003</v>
      </c>
      <c r="S835" s="32">
        <f>ROUND(ROUND(P835, 2)*I835, 2)</f>
        <v>0</v>
      </c>
      <c r="V835" s="9">
        <f>ROUND(ROUND(P835, 2)/1.2, 2)</f>
        <v>33.56</v>
      </c>
      <c r="Y835" s="9">
        <f t="shared" si="148"/>
        <v>0</v>
      </c>
      <c r="AD835" s="5" t="s">
        <v>2579</v>
      </c>
      <c r="AE835" s="5" t="s">
        <v>2580</v>
      </c>
      <c r="AF835" s="5" t="s">
        <v>1547</v>
      </c>
      <c r="AK835" s="32">
        <f t="shared" si="149"/>
        <v>0</v>
      </c>
      <c r="AL835" s="32"/>
      <c r="AM835" s="32"/>
      <c r="AN835" s="34">
        <f t="shared" si="150"/>
        <v>0</v>
      </c>
      <c r="AO835" s="32"/>
      <c r="AP835" s="32"/>
    </row>
    <row r="836" spans="1:42" ht="36" x14ac:dyDescent="0.3">
      <c r="A836" s="12" t="s">
        <v>2581</v>
      </c>
      <c r="B836" s="12"/>
      <c r="C836" s="27" t="s">
        <v>1618</v>
      </c>
      <c r="D836" s="17"/>
      <c r="E836" s="17"/>
      <c r="F836" s="28" t="s">
        <v>102</v>
      </c>
      <c r="G836" s="29">
        <v>1.2</v>
      </c>
      <c r="H836" s="17"/>
      <c r="I836" s="30">
        <v>0</v>
      </c>
      <c r="J836" s="31">
        <v>16.96</v>
      </c>
      <c r="M836" s="32">
        <f>ROUND(ROUND(J836, 2)*I836, 2)</f>
        <v>0</v>
      </c>
      <c r="P836" s="33">
        <v>16.96</v>
      </c>
      <c r="S836" s="32">
        <f>ROUND(ROUND(P836, 2)*I836, 2)</f>
        <v>0</v>
      </c>
      <c r="V836" s="9">
        <f>ROUND(ROUND(P836, 2)/1.2, 2)</f>
        <v>14.13</v>
      </c>
      <c r="Y836" s="9">
        <f t="shared" si="148"/>
        <v>0</v>
      </c>
      <c r="AD836" s="5" t="s">
        <v>2582</v>
      </c>
      <c r="AE836" s="5" t="s">
        <v>2583</v>
      </c>
      <c r="AF836" s="5" t="s">
        <v>1621</v>
      </c>
      <c r="AK836" s="32">
        <f t="shared" si="149"/>
        <v>0</v>
      </c>
      <c r="AL836" s="32"/>
      <c r="AM836" s="32"/>
      <c r="AN836" s="34">
        <f t="shared" si="150"/>
        <v>0</v>
      </c>
      <c r="AO836" s="32"/>
      <c r="AP836" s="32"/>
    </row>
    <row r="837" spans="1:42" ht="36" x14ac:dyDescent="0.3">
      <c r="A837" s="12" t="s">
        <v>2584</v>
      </c>
      <c r="B837" s="12"/>
      <c r="C837" s="27" t="s">
        <v>2585</v>
      </c>
      <c r="D837" s="17"/>
      <c r="E837" s="17"/>
      <c r="F837" s="28" t="s">
        <v>67</v>
      </c>
      <c r="G837" s="29">
        <v>1.07</v>
      </c>
      <c r="H837" s="17"/>
      <c r="I837" s="30">
        <v>0</v>
      </c>
      <c r="J837" s="31">
        <v>945</v>
      </c>
      <c r="M837" s="32">
        <f>ROUND(ROUND(J837, 2)*I837, 2)</f>
        <v>0</v>
      </c>
      <c r="P837" s="33">
        <v>945</v>
      </c>
      <c r="S837" s="32">
        <f>ROUND(ROUND(P837, 2)*I837, 2)</f>
        <v>0</v>
      </c>
      <c r="V837" s="9">
        <f>ROUND(ROUND(P837, 2)/1.2, 2)</f>
        <v>787.5</v>
      </c>
      <c r="Y837" s="9">
        <f t="shared" si="148"/>
        <v>0</v>
      </c>
      <c r="AD837" s="5" t="s">
        <v>2586</v>
      </c>
      <c r="AE837" s="5" t="s">
        <v>2587</v>
      </c>
      <c r="AF837" s="5" t="s">
        <v>2588</v>
      </c>
      <c r="AK837" s="32">
        <f t="shared" si="149"/>
        <v>0</v>
      </c>
      <c r="AL837" s="32"/>
      <c r="AM837" s="32"/>
      <c r="AN837" s="34">
        <f t="shared" si="150"/>
        <v>0</v>
      </c>
      <c r="AO837" s="32"/>
      <c r="AP837" s="32"/>
    </row>
    <row r="838" spans="1:42" ht="54" x14ac:dyDescent="0.3">
      <c r="A838" s="12" t="s">
        <v>2589</v>
      </c>
      <c r="B838" s="12" t="s">
        <v>2556</v>
      </c>
      <c r="C838" s="16" t="s">
        <v>2557</v>
      </c>
      <c r="D838" s="17"/>
      <c r="E838" s="17"/>
      <c r="F838" s="17" t="s">
        <v>67</v>
      </c>
      <c r="G838" s="18">
        <v>1</v>
      </c>
      <c r="H838" s="17"/>
      <c r="I838" s="18">
        <v>0</v>
      </c>
      <c r="J838" s="19">
        <v>0</v>
      </c>
      <c r="K838" s="20">
        <v>2364</v>
      </c>
      <c r="L838" s="19">
        <f>J838+ROUND(K838, 2)</f>
        <v>2364</v>
      </c>
      <c r="M838" s="19">
        <v>0</v>
      </c>
      <c r="N838" s="19">
        <v>0</v>
      </c>
      <c r="O838" s="19">
        <f>M838+N838</f>
        <v>0</v>
      </c>
      <c r="P838" s="19">
        <v>1522.58</v>
      </c>
      <c r="Q838" s="21">
        <v>2364</v>
      </c>
      <c r="R838" s="19">
        <f>P838+ROUND(Q838, 2)</f>
        <v>3886.58</v>
      </c>
      <c r="S838" s="19">
        <v>0</v>
      </c>
      <c r="T838" s="19">
        <v>0</v>
      </c>
      <c r="U838" s="19">
        <f>S838+T838</f>
        <v>0</v>
      </c>
      <c r="V838" s="9">
        <f>ROUND(P838 / 1.2, 2)</f>
        <v>1268.82</v>
      </c>
      <c r="W838" s="9">
        <f>ROUND(Q838 / 1.2, 2)</f>
        <v>1970</v>
      </c>
      <c r="X838" s="9">
        <f>ROUND(R838 / 1.2, 2)</f>
        <v>3238.82</v>
      </c>
      <c r="Y838" s="9">
        <f t="shared" si="148"/>
        <v>0</v>
      </c>
      <c r="Z838" s="9">
        <f>ROUND(T838 / 1.2, 2)</f>
        <v>0</v>
      </c>
      <c r="AA838" s="9">
        <f>Y838+Z838</f>
        <v>0</v>
      </c>
      <c r="AD838" s="5">
        <v>378365929</v>
      </c>
      <c r="AE838" s="5">
        <v>27245663</v>
      </c>
      <c r="AG838" s="5" t="s">
        <v>2558</v>
      </c>
      <c r="AH838" s="5" t="s">
        <v>2559</v>
      </c>
      <c r="AI838" s="5" t="s">
        <v>593</v>
      </c>
      <c r="AK838" s="19">
        <f t="shared" si="149"/>
        <v>0</v>
      </c>
      <c r="AL838" s="19">
        <f>T838-N838</f>
        <v>0</v>
      </c>
      <c r="AM838" s="19">
        <f>U838-O838</f>
        <v>0</v>
      </c>
      <c r="AN838" s="22">
        <f t="shared" si="150"/>
        <v>0</v>
      </c>
      <c r="AO838" s="22">
        <f>IFERROR(AL838/N838,0)</f>
        <v>0</v>
      </c>
      <c r="AP838" s="22">
        <f>IFERROR(AM838/O838,0)</f>
        <v>0</v>
      </c>
    </row>
    <row r="839" spans="1:42" ht="36" x14ac:dyDescent="0.3">
      <c r="A839" s="12" t="s">
        <v>2590</v>
      </c>
      <c r="B839" s="12"/>
      <c r="C839" s="27" t="s">
        <v>2561</v>
      </c>
      <c r="D839" s="17"/>
      <c r="E839" s="17"/>
      <c r="F839" s="28" t="s">
        <v>67</v>
      </c>
      <c r="G839" s="29">
        <v>1.07</v>
      </c>
      <c r="H839" s="17"/>
      <c r="I839" s="30">
        <v>0</v>
      </c>
      <c r="J839" s="31">
        <v>1384.95</v>
      </c>
      <c r="M839" s="32">
        <f>ROUND(ROUND(J839, 2)*I839, 2)</f>
        <v>0</v>
      </c>
      <c r="P839" s="33">
        <v>1384.95</v>
      </c>
      <c r="S839" s="32">
        <f>ROUND(ROUND(P839, 2)*I839, 2)</f>
        <v>0</v>
      </c>
      <c r="V839" s="9">
        <f>ROUND(ROUND(P839, 2)/1.2, 2)</f>
        <v>1154.1300000000001</v>
      </c>
      <c r="Y839" s="9">
        <f t="shared" si="148"/>
        <v>0</v>
      </c>
      <c r="AD839" s="5" t="s">
        <v>2591</v>
      </c>
      <c r="AE839" s="5" t="s">
        <v>2592</v>
      </c>
      <c r="AF839" s="5" t="s">
        <v>2564</v>
      </c>
      <c r="AK839" s="32">
        <f t="shared" si="149"/>
        <v>0</v>
      </c>
      <c r="AL839" s="32"/>
      <c r="AM839" s="32"/>
      <c r="AN839" s="34">
        <f t="shared" si="150"/>
        <v>0</v>
      </c>
      <c r="AO839" s="32"/>
      <c r="AP839" s="32"/>
    </row>
    <row r="840" spans="1:42" ht="36" x14ac:dyDescent="0.3">
      <c r="A840" s="12" t="s">
        <v>2593</v>
      </c>
      <c r="B840" s="12"/>
      <c r="C840" s="27" t="s">
        <v>1618</v>
      </c>
      <c r="D840" s="17"/>
      <c r="E840" s="17"/>
      <c r="F840" s="28" t="s">
        <v>102</v>
      </c>
      <c r="G840" s="29">
        <v>1.2</v>
      </c>
      <c r="H840" s="17"/>
      <c r="I840" s="30">
        <v>0</v>
      </c>
      <c r="J840" s="31">
        <v>16.96</v>
      </c>
      <c r="M840" s="32">
        <f>ROUND(ROUND(J840, 2)*I840, 2)</f>
        <v>0</v>
      </c>
      <c r="P840" s="33">
        <v>16.96</v>
      </c>
      <c r="S840" s="32">
        <f>ROUND(ROUND(P840, 2)*I840, 2)</f>
        <v>0</v>
      </c>
      <c r="V840" s="9">
        <f>ROUND(ROUND(P840, 2)/1.2, 2)</f>
        <v>14.13</v>
      </c>
      <c r="Y840" s="9">
        <f t="shared" si="148"/>
        <v>0</v>
      </c>
      <c r="AD840" s="5" t="s">
        <v>2594</v>
      </c>
      <c r="AE840" s="5" t="s">
        <v>2595</v>
      </c>
      <c r="AF840" s="5" t="s">
        <v>1621</v>
      </c>
      <c r="AK840" s="32">
        <f t="shared" si="149"/>
        <v>0</v>
      </c>
      <c r="AL840" s="32"/>
      <c r="AM840" s="32"/>
      <c r="AN840" s="34">
        <f t="shared" si="150"/>
        <v>0</v>
      </c>
      <c r="AO840" s="32"/>
      <c r="AP840" s="32"/>
    </row>
    <row r="841" spans="1:42" ht="18" x14ac:dyDescent="0.3">
      <c r="A841" s="12" t="s">
        <v>2596</v>
      </c>
      <c r="B841" s="12"/>
      <c r="C841" s="40" t="s">
        <v>1544</v>
      </c>
      <c r="D841" s="17"/>
      <c r="E841" s="17"/>
      <c r="F841" s="28" t="s">
        <v>102</v>
      </c>
      <c r="G841" s="29">
        <v>0.25</v>
      </c>
      <c r="H841" s="17"/>
      <c r="I841" s="30">
        <v>0</v>
      </c>
      <c r="J841" s="31">
        <v>40.270000000000003</v>
      </c>
      <c r="M841" s="32">
        <f>ROUND(ROUND(J841, 2)*I841, 2)</f>
        <v>0</v>
      </c>
      <c r="P841" s="33">
        <v>40.270000000000003</v>
      </c>
      <c r="S841" s="32">
        <f>ROUND(ROUND(P841, 2)*I841, 2)</f>
        <v>0</v>
      </c>
      <c r="V841" s="9">
        <f>ROUND(ROUND(P841, 2)/1.2, 2)</f>
        <v>33.56</v>
      </c>
      <c r="Y841" s="9">
        <f t="shared" si="148"/>
        <v>0</v>
      </c>
      <c r="AD841" s="5" t="s">
        <v>2597</v>
      </c>
      <c r="AE841" s="5" t="s">
        <v>2598</v>
      </c>
      <c r="AF841" s="5" t="s">
        <v>1547</v>
      </c>
      <c r="AK841" s="32">
        <f t="shared" si="149"/>
        <v>0</v>
      </c>
      <c r="AL841" s="32"/>
      <c r="AM841" s="32"/>
      <c r="AN841" s="34">
        <f t="shared" si="150"/>
        <v>0</v>
      </c>
      <c r="AO841" s="32"/>
      <c r="AP841" s="32"/>
    </row>
    <row r="842" spans="1:42" ht="36" x14ac:dyDescent="0.3">
      <c r="A842" s="12" t="s">
        <v>2599</v>
      </c>
      <c r="B842" s="12"/>
      <c r="C842" s="40" t="s">
        <v>965</v>
      </c>
      <c r="D842" s="17"/>
      <c r="E842" s="17"/>
      <c r="F842" s="28" t="s">
        <v>102</v>
      </c>
      <c r="G842" s="29">
        <v>0.15</v>
      </c>
      <c r="H842" s="17"/>
      <c r="I842" s="29">
        <v>0</v>
      </c>
      <c r="J842" s="31">
        <v>68.400000000000006</v>
      </c>
      <c r="M842" s="32">
        <f>ROUND(ROUND(J842, 2)*I842, 2)</f>
        <v>0</v>
      </c>
      <c r="P842" s="33">
        <v>68.400000000000006</v>
      </c>
      <c r="S842" s="32">
        <f>ROUND(ROUND(P842, 2)*I842, 2)</f>
        <v>0</v>
      </c>
      <c r="V842" s="9">
        <f>ROUND(ROUND(P842, 2)/1.2, 2)</f>
        <v>57</v>
      </c>
      <c r="Y842" s="9">
        <f t="shared" si="148"/>
        <v>0</v>
      </c>
      <c r="AD842" s="5" t="s">
        <v>2600</v>
      </c>
      <c r="AE842" s="5" t="s">
        <v>2601</v>
      </c>
      <c r="AF842" s="5" t="s">
        <v>968</v>
      </c>
      <c r="AK842" s="32">
        <f t="shared" si="149"/>
        <v>0</v>
      </c>
      <c r="AL842" s="32"/>
      <c r="AM842" s="32"/>
      <c r="AN842" s="34">
        <f t="shared" si="150"/>
        <v>0</v>
      </c>
      <c r="AO842" s="32"/>
      <c r="AP842" s="32"/>
    </row>
    <row r="843" spans="1:42" ht="54" x14ac:dyDescent="0.3">
      <c r="A843" s="42" t="s">
        <v>2602</v>
      </c>
      <c r="B843" s="42" t="s">
        <v>2556</v>
      </c>
      <c r="C843" s="43" t="s">
        <v>2557</v>
      </c>
      <c r="D843" s="44"/>
      <c r="E843" s="44" t="s">
        <v>2603</v>
      </c>
      <c r="F843" s="44" t="s">
        <v>67</v>
      </c>
      <c r="G843" s="45">
        <v>1</v>
      </c>
      <c r="H843" s="44"/>
      <c r="I843" s="46">
        <v>12.1</v>
      </c>
      <c r="J843" s="47">
        <v>1521.58</v>
      </c>
      <c r="K843" s="47">
        <v>2364</v>
      </c>
      <c r="L843" s="47">
        <f>J843+ROUND(K843, 2)</f>
        <v>3885.58</v>
      </c>
      <c r="M843" s="47">
        <v>18411.12</v>
      </c>
      <c r="N843" s="47">
        <v>28604.400000000001</v>
      </c>
      <c r="O843" s="47">
        <f>M843+N843</f>
        <v>47015.520000000004</v>
      </c>
      <c r="P843" s="47">
        <v>623.13</v>
      </c>
      <c r="Q843" s="47">
        <v>3546</v>
      </c>
      <c r="R843" s="47">
        <f>P843+ROUND(Q843, 2)</f>
        <v>4169.13</v>
      </c>
      <c r="S843" s="47">
        <v>7539.87</v>
      </c>
      <c r="T843" s="47">
        <v>42906.6</v>
      </c>
      <c r="U843" s="47">
        <f>S843+T843</f>
        <v>50446.47</v>
      </c>
      <c r="V843" s="9">
        <f>ROUND(P843 / 1.2, 2)</f>
        <v>519.28</v>
      </c>
      <c r="W843" s="9">
        <f>ROUND(Q843 / 1.2, 2)</f>
        <v>2955</v>
      </c>
      <c r="X843" s="9">
        <f>ROUND(R843 / 1.2, 2)</f>
        <v>3474.28</v>
      </c>
      <c r="Y843" s="9">
        <f t="shared" si="148"/>
        <v>6283.23</v>
      </c>
      <c r="Z843" s="9">
        <f>ROUND(T843 / 1.2, 2)</f>
        <v>35755.5</v>
      </c>
      <c r="AA843" s="9">
        <f>Y843+Z843</f>
        <v>42038.729999999996</v>
      </c>
      <c r="AD843" s="5">
        <v>378365930</v>
      </c>
      <c r="AE843" s="5">
        <v>27245760</v>
      </c>
      <c r="AG843" s="5" t="s">
        <v>2558</v>
      </c>
      <c r="AH843" s="5" t="s">
        <v>2559</v>
      </c>
      <c r="AI843" s="5" t="s">
        <v>593</v>
      </c>
      <c r="AK843" s="19">
        <f t="shared" si="149"/>
        <v>-10871.25</v>
      </c>
      <c r="AL843" s="19">
        <f>T843-N843</f>
        <v>14302.199999999997</v>
      </c>
      <c r="AM843" s="19">
        <f>U843-O843</f>
        <v>3430.9499999999971</v>
      </c>
      <c r="AN843" s="22">
        <f t="shared" si="150"/>
        <v>-0.59047195390611762</v>
      </c>
      <c r="AO843" s="22">
        <f>IFERROR(AL843/N843,0)</f>
        <v>0.49999999999999989</v>
      </c>
      <c r="AP843" s="22">
        <f>IFERROR(AM843/O843,0)</f>
        <v>7.2974838946798778E-2</v>
      </c>
    </row>
    <row r="844" spans="1:42" ht="54" x14ac:dyDescent="0.3">
      <c r="A844" s="48" t="s">
        <v>2604</v>
      </c>
      <c r="B844" s="48" t="s">
        <v>2556</v>
      </c>
      <c r="C844" s="49" t="s">
        <v>2557</v>
      </c>
      <c r="D844" s="50"/>
      <c r="E844" s="50" t="s">
        <v>2603</v>
      </c>
      <c r="F844" s="50" t="s">
        <v>67</v>
      </c>
      <c r="G844" s="51">
        <v>1</v>
      </c>
      <c r="H844" s="50"/>
      <c r="I844" s="51">
        <v>1163</v>
      </c>
      <c r="J844" s="52">
        <v>1521.58</v>
      </c>
      <c r="K844" s="52">
        <v>2364</v>
      </c>
      <c r="L844" s="52">
        <v>2364</v>
      </c>
      <c r="M844" s="52">
        <v>1769597.54</v>
      </c>
      <c r="N844" s="52">
        <v>2749332</v>
      </c>
      <c r="O844" s="52"/>
      <c r="P844" s="52">
        <v>623.13</v>
      </c>
      <c r="Q844" s="52">
        <v>3546</v>
      </c>
      <c r="R844" s="52">
        <v>3546</v>
      </c>
      <c r="S844" s="52">
        <v>724700.19</v>
      </c>
      <c r="T844" s="52">
        <v>4123998</v>
      </c>
      <c r="U844" s="52"/>
      <c r="V844" s="9"/>
      <c r="W844" s="9">
        <f>ROUND(Q844 / 1.2, 2)</f>
        <v>2955</v>
      </c>
      <c r="X844" s="9">
        <f>ROUND(R844 / 1.2, 2)</f>
        <v>2955</v>
      </c>
      <c r="Y844" s="9"/>
      <c r="Z844" s="9">
        <f>ROUND(T844 / 1.2, 2)</f>
        <v>3436665</v>
      </c>
      <c r="AA844" s="9"/>
      <c r="AD844" s="5">
        <v>315890020</v>
      </c>
      <c r="AE844" s="5">
        <v>27245760</v>
      </c>
      <c r="AG844" s="5" t="s">
        <v>2558</v>
      </c>
      <c r="AH844" s="5" t="s">
        <v>2559</v>
      </c>
      <c r="AI844" s="5"/>
      <c r="AK844" s="19">
        <f>S843-M843</f>
        <v>-10871.25</v>
      </c>
      <c r="AL844" s="19">
        <f>T843-N843</f>
        <v>14302.199999999997</v>
      </c>
      <c r="AM844" s="19">
        <f>U843-O843</f>
        <v>3430.9499999999971</v>
      </c>
      <c r="AN844" s="22">
        <f>IFERROR(AK844/M843,0)</f>
        <v>-0.59047195390611762</v>
      </c>
      <c r="AO844" s="22">
        <f>IFERROR(AL844/N843,0)</f>
        <v>0.49999999999999989</v>
      </c>
      <c r="AP844" s="22">
        <f>IFERROR(AM844/O843,0)</f>
        <v>7.2974838946798778E-2</v>
      </c>
    </row>
    <row r="845" spans="1:42" ht="36" x14ac:dyDescent="0.3">
      <c r="A845" s="42" t="s">
        <v>2605</v>
      </c>
      <c r="B845" s="42"/>
      <c r="C845" s="53" t="s">
        <v>965</v>
      </c>
      <c r="D845" s="44"/>
      <c r="E845" s="44"/>
      <c r="F845" s="54" t="s">
        <v>102</v>
      </c>
      <c r="G845" s="55">
        <v>0.15</v>
      </c>
      <c r="H845" s="44"/>
      <c r="I845" s="56">
        <v>1.8149999999999999</v>
      </c>
      <c r="J845" s="57">
        <v>68.400000000000006</v>
      </c>
      <c r="K845" s="58"/>
      <c r="L845" s="58"/>
      <c r="M845" s="57">
        <f t="shared" ref="M845:M852" si="151">ROUND(ROUND(J845, 2)*I845, 2)</f>
        <v>124.15</v>
      </c>
      <c r="N845" s="58"/>
      <c r="O845" s="58"/>
      <c r="P845" s="57">
        <v>68.400000000000006</v>
      </c>
      <c r="Q845" s="58"/>
      <c r="R845" s="58"/>
      <c r="S845" s="57">
        <f t="shared" ref="S845:S852" si="152">ROUND(ROUND(P845, 2)*I845, 2)</f>
        <v>124.15</v>
      </c>
      <c r="T845" s="58"/>
      <c r="U845" s="59"/>
      <c r="V845" s="9">
        <f t="shared" ref="V845:V852" si="153">ROUND(ROUND(P845, 2)/1.2, 2)</f>
        <v>57</v>
      </c>
      <c r="Y845" s="9">
        <f t="shared" ref="Y845:Y853" si="154">ROUND(S845 / 1.2, 2)</f>
        <v>103.46</v>
      </c>
      <c r="AD845" s="5" t="s">
        <v>2606</v>
      </c>
      <c r="AE845" s="5" t="s">
        <v>2607</v>
      </c>
      <c r="AF845" s="5" t="s">
        <v>968</v>
      </c>
      <c r="AK845" s="32">
        <f>S845-M845</f>
        <v>0</v>
      </c>
      <c r="AL845" s="32"/>
      <c r="AM845" s="32"/>
      <c r="AN845" s="34">
        <f>IFERROR(AK845/M845,0)</f>
        <v>0</v>
      </c>
      <c r="AO845" s="32"/>
      <c r="AP845" s="32"/>
    </row>
    <row r="846" spans="1:42" ht="36" x14ac:dyDescent="0.3">
      <c r="A846" s="48" t="s">
        <v>2608</v>
      </c>
      <c r="B846" s="48"/>
      <c r="C846" s="60" t="s">
        <v>965</v>
      </c>
      <c r="D846" s="50"/>
      <c r="E846" s="50"/>
      <c r="F846" s="61" t="s">
        <v>102</v>
      </c>
      <c r="G846" s="62">
        <v>0.15</v>
      </c>
      <c r="H846" s="50"/>
      <c r="I846" s="62">
        <v>174.45</v>
      </c>
      <c r="J846" s="63">
        <v>68.400000000000006</v>
      </c>
      <c r="K846" s="64"/>
      <c r="L846" s="64"/>
      <c r="M846" s="63">
        <f t="shared" si="151"/>
        <v>11932.38</v>
      </c>
      <c r="N846" s="64"/>
      <c r="O846" s="64"/>
      <c r="P846" s="63">
        <v>68.400000000000006</v>
      </c>
      <c r="Q846" s="64"/>
      <c r="R846" s="64"/>
      <c r="S846" s="63">
        <f t="shared" si="152"/>
        <v>11932.38</v>
      </c>
      <c r="T846" s="64"/>
      <c r="U846" s="65"/>
      <c r="V846" s="9">
        <f t="shared" si="153"/>
        <v>57</v>
      </c>
      <c r="Y846" s="9">
        <f t="shared" si="154"/>
        <v>9943.65</v>
      </c>
      <c r="AD846" s="5" t="s">
        <v>2609</v>
      </c>
      <c r="AE846" s="5" t="s">
        <v>2607</v>
      </c>
      <c r="AF846" s="5" t="s">
        <v>968</v>
      </c>
      <c r="AK846" s="32">
        <f>S845-M845</f>
        <v>0</v>
      </c>
      <c r="AL846" s="32"/>
      <c r="AM846" s="32"/>
      <c r="AN846" s="34">
        <f>IFERROR(AK846/M845,0)</f>
        <v>0</v>
      </c>
      <c r="AO846" s="32"/>
      <c r="AP846" s="32"/>
    </row>
    <row r="847" spans="1:42" ht="18" x14ac:dyDescent="0.3">
      <c r="A847" s="42" t="s">
        <v>2610</v>
      </c>
      <c r="B847" s="42"/>
      <c r="C847" s="53" t="s">
        <v>1544</v>
      </c>
      <c r="D847" s="44"/>
      <c r="E847" s="44"/>
      <c r="F847" s="54" t="s">
        <v>102</v>
      </c>
      <c r="G847" s="55">
        <v>0.25</v>
      </c>
      <c r="H847" s="44"/>
      <c r="I847" s="66">
        <v>3.0249999999999999</v>
      </c>
      <c r="J847" s="57">
        <v>40.270000000000003</v>
      </c>
      <c r="K847" s="58"/>
      <c r="L847" s="58"/>
      <c r="M847" s="57">
        <f t="shared" si="151"/>
        <v>121.82</v>
      </c>
      <c r="N847" s="58"/>
      <c r="O847" s="58"/>
      <c r="P847" s="57">
        <v>40.270000000000003</v>
      </c>
      <c r="Q847" s="58"/>
      <c r="R847" s="58"/>
      <c r="S847" s="57">
        <f t="shared" si="152"/>
        <v>121.82</v>
      </c>
      <c r="T847" s="58"/>
      <c r="U847" s="59"/>
      <c r="V847" s="9">
        <f t="shared" si="153"/>
        <v>33.56</v>
      </c>
      <c r="Y847" s="9">
        <f t="shared" si="154"/>
        <v>101.52</v>
      </c>
      <c r="AD847" s="5" t="s">
        <v>2611</v>
      </c>
      <c r="AE847" s="5" t="s">
        <v>2612</v>
      </c>
      <c r="AF847" s="5" t="s">
        <v>1547</v>
      </c>
      <c r="AK847" s="32">
        <f>S847-M847</f>
        <v>0</v>
      </c>
      <c r="AL847" s="32"/>
      <c r="AM847" s="32"/>
      <c r="AN847" s="34">
        <f>IFERROR(AK847/M847,0)</f>
        <v>0</v>
      </c>
      <c r="AO847" s="32"/>
      <c r="AP847" s="32"/>
    </row>
    <row r="848" spans="1:42" ht="18" x14ac:dyDescent="0.3">
      <c r="A848" s="48" t="s">
        <v>2613</v>
      </c>
      <c r="B848" s="48"/>
      <c r="C848" s="60" t="s">
        <v>1544</v>
      </c>
      <c r="D848" s="50"/>
      <c r="E848" s="50"/>
      <c r="F848" s="61" t="s">
        <v>102</v>
      </c>
      <c r="G848" s="62">
        <v>0.25</v>
      </c>
      <c r="H848" s="50"/>
      <c r="I848" s="67">
        <v>290.75</v>
      </c>
      <c r="J848" s="63">
        <v>40.270000000000003</v>
      </c>
      <c r="K848" s="64"/>
      <c r="L848" s="64"/>
      <c r="M848" s="63">
        <f t="shared" si="151"/>
        <v>11708.5</v>
      </c>
      <c r="N848" s="64"/>
      <c r="O848" s="64"/>
      <c r="P848" s="63">
        <v>40.270000000000003</v>
      </c>
      <c r="Q848" s="64"/>
      <c r="R848" s="64"/>
      <c r="S848" s="63">
        <f t="shared" si="152"/>
        <v>11708.5</v>
      </c>
      <c r="T848" s="64"/>
      <c r="U848" s="65"/>
      <c r="V848" s="9">
        <f t="shared" si="153"/>
        <v>33.56</v>
      </c>
      <c r="Y848" s="9">
        <f t="shared" si="154"/>
        <v>9757.08</v>
      </c>
      <c r="AD848" s="5" t="s">
        <v>2614</v>
      </c>
      <c r="AE848" s="5" t="s">
        <v>2612</v>
      </c>
      <c r="AF848" s="5" t="s">
        <v>1547</v>
      </c>
      <c r="AK848" s="32">
        <f>S847-M847</f>
        <v>0</v>
      </c>
      <c r="AL848" s="32"/>
      <c r="AM848" s="32"/>
      <c r="AN848" s="34">
        <f>IFERROR(AK848/M847,0)</f>
        <v>0</v>
      </c>
      <c r="AO848" s="32"/>
      <c r="AP848" s="32"/>
    </row>
    <row r="849" spans="1:42" ht="36" x14ac:dyDescent="0.3">
      <c r="A849" s="42" t="s">
        <v>2615</v>
      </c>
      <c r="B849" s="42"/>
      <c r="C849" s="53" t="s">
        <v>1618</v>
      </c>
      <c r="D849" s="44"/>
      <c r="E849" s="44"/>
      <c r="F849" s="54" t="s">
        <v>102</v>
      </c>
      <c r="G849" s="55">
        <v>1.2</v>
      </c>
      <c r="H849" s="44"/>
      <c r="I849" s="66">
        <v>14.52</v>
      </c>
      <c r="J849" s="57">
        <v>16.12</v>
      </c>
      <c r="K849" s="58"/>
      <c r="L849" s="58"/>
      <c r="M849" s="57">
        <f t="shared" si="151"/>
        <v>234.06</v>
      </c>
      <c r="N849" s="58"/>
      <c r="O849" s="58"/>
      <c r="P849" s="57">
        <v>16.11</v>
      </c>
      <c r="Q849" s="58"/>
      <c r="R849" s="58"/>
      <c r="S849" s="57">
        <f t="shared" si="152"/>
        <v>233.92</v>
      </c>
      <c r="T849" s="58"/>
      <c r="U849" s="59"/>
      <c r="V849" s="9">
        <f t="shared" si="153"/>
        <v>13.43</v>
      </c>
      <c r="Y849" s="9">
        <f t="shared" si="154"/>
        <v>194.93</v>
      </c>
      <c r="AD849" s="5" t="s">
        <v>2616</v>
      </c>
      <c r="AE849" s="5" t="s">
        <v>2617</v>
      </c>
      <c r="AF849" s="5" t="s">
        <v>1621</v>
      </c>
      <c r="AK849" s="32">
        <f>S849-M849</f>
        <v>-0.14000000000001478</v>
      </c>
      <c r="AL849" s="32"/>
      <c r="AM849" s="32"/>
      <c r="AN849" s="34">
        <f>IFERROR(AK849/M849,0)</f>
        <v>-5.9813722977020752E-4</v>
      </c>
      <c r="AO849" s="32"/>
      <c r="AP849" s="32"/>
    </row>
    <row r="850" spans="1:42" ht="36" x14ac:dyDescent="0.3">
      <c r="A850" s="48" t="s">
        <v>2618</v>
      </c>
      <c r="B850" s="48"/>
      <c r="C850" s="60" t="s">
        <v>1618</v>
      </c>
      <c r="D850" s="50"/>
      <c r="E850" s="50"/>
      <c r="F850" s="61" t="s">
        <v>102</v>
      </c>
      <c r="G850" s="62">
        <v>1.2</v>
      </c>
      <c r="H850" s="50"/>
      <c r="I850" s="67">
        <v>1395.6</v>
      </c>
      <c r="J850" s="63">
        <v>16.12</v>
      </c>
      <c r="K850" s="64"/>
      <c r="L850" s="64"/>
      <c r="M850" s="63">
        <f t="shared" si="151"/>
        <v>22497.07</v>
      </c>
      <c r="N850" s="64"/>
      <c r="O850" s="64"/>
      <c r="P850" s="63">
        <v>16.11</v>
      </c>
      <c r="Q850" s="64"/>
      <c r="R850" s="64"/>
      <c r="S850" s="63">
        <f t="shared" si="152"/>
        <v>22483.119999999999</v>
      </c>
      <c r="T850" s="64"/>
      <c r="U850" s="65"/>
      <c r="V850" s="9">
        <f t="shared" si="153"/>
        <v>13.43</v>
      </c>
      <c r="Y850" s="9">
        <f t="shared" si="154"/>
        <v>18735.93</v>
      </c>
      <c r="AD850" s="5" t="s">
        <v>2619</v>
      </c>
      <c r="AE850" s="5" t="s">
        <v>2617</v>
      </c>
      <c r="AF850" s="5" t="s">
        <v>1621</v>
      </c>
      <c r="AK850" s="32">
        <f>S849-M849</f>
        <v>-0.14000000000001478</v>
      </c>
      <c r="AL850" s="32"/>
      <c r="AM850" s="32"/>
      <c r="AN850" s="34">
        <f>IFERROR(AK850/M849,0)</f>
        <v>-5.9813722977020752E-4</v>
      </c>
      <c r="AO850" s="32"/>
      <c r="AP850" s="32"/>
    </row>
    <row r="851" spans="1:42" ht="36" x14ac:dyDescent="0.3">
      <c r="A851" s="42" t="s">
        <v>2620</v>
      </c>
      <c r="B851" s="42"/>
      <c r="C851" s="53" t="s">
        <v>2561</v>
      </c>
      <c r="D851" s="44"/>
      <c r="E851" s="44" t="s">
        <v>2621</v>
      </c>
      <c r="F851" s="54" t="s">
        <v>67</v>
      </c>
      <c r="G851" s="55">
        <v>1.07</v>
      </c>
      <c r="H851" s="44"/>
      <c r="I851" s="66">
        <v>12.946999999999999</v>
      </c>
      <c r="J851" s="57">
        <v>1384.96</v>
      </c>
      <c r="K851" s="58"/>
      <c r="L851" s="58"/>
      <c r="M851" s="57">
        <f t="shared" si="151"/>
        <v>17931.080000000002</v>
      </c>
      <c r="N851" s="58"/>
      <c r="O851" s="58"/>
      <c r="P851" s="57">
        <v>545.29999999999995</v>
      </c>
      <c r="Q851" s="58"/>
      <c r="R851" s="58"/>
      <c r="S851" s="57">
        <f t="shared" si="152"/>
        <v>7060</v>
      </c>
      <c r="T851" s="58"/>
      <c r="U851" s="59"/>
      <c r="V851" s="9">
        <f t="shared" si="153"/>
        <v>454.42</v>
      </c>
      <c r="Y851" s="9">
        <f t="shared" si="154"/>
        <v>5883.33</v>
      </c>
      <c r="AD851" s="5" t="s">
        <v>2622</v>
      </c>
      <c r="AE851" s="5" t="s">
        <v>2623</v>
      </c>
      <c r="AF851" s="5" t="s">
        <v>2564</v>
      </c>
      <c r="AK851" s="32">
        <f>S851-M851</f>
        <v>-10871.080000000002</v>
      </c>
      <c r="AL851" s="32"/>
      <c r="AM851" s="32"/>
      <c r="AN851" s="34">
        <f>IFERROR(AK851/M851,0)</f>
        <v>-0.60627023023710791</v>
      </c>
      <c r="AO851" s="32"/>
      <c r="AP851" s="32"/>
    </row>
    <row r="852" spans="1:42" ht="72" x14ac:dyDescent="0.3">
      <c r="A852" s="48" t="s">
        <v>2624</v>
      </c>
      <c r="B852" s="48"/>
      <c r="C852" s="60" t="s">
        <v>2561</v>
      </c>
      <c r="D852" s="50"/>
      <c r="E852" s="50" t="s">
        <v>1575</v>
      </c>
      <c r="F852" s="61" t="s">
        <v>67</v>
      </c>
      <c r="G852" s="62">
        <v>1.07</v>
      </c>
      <c r="H852" s="50"/>
      <c r="I852" s="67">
        <v>1244.4100000000001</v>
      </c>
      <c r="J852" s="63">
        <v>1384.96</v>
      </c>
      <c r="K852" s="64"/>
      <c r="L852" s="64"/>
      <c r="M852" s="63">
        <f t="shared" si="151"/>
        <v>1723458.07</v>
      </c>
      <c r="N852" s="64"/>
      <c r="O852" s="64"/>
      <c r="P852" s="63">
        <v>545.29999999999995</v>
      </c>
      <c r="Q852" s="64"/>
      <c r="R852" s="64"/>
      <c r="S852" s="63">
        <f t="shared" si="152"/>
        <v>678576.77</v>
      </c>
      <c r="T852" s="64"/>
      <c r="U852" s="65"/>
      <c r="V852" s="9">
        <f t="shared" si="153"/>
        <v>454.42</v>
      </c>
      <c r="Y852" s="9">
        <f t="shared" si="154"/>
        <v>565480.64</v>
      </c>
      <c r="AD852" s="5" t="s">
        <v>2625</v>
      </c>
      <c r="AE852" s="5" t="s">
        <v>2623</v>
      </c>
      <c r="AF852" s="5" t="s">
        <v>2564</v>
      </c>
      <c r="AK852" s="32">
        <f>S851-M851</f>
        <v>-10871.080000000002</v>
      </c>
      <c r="AL852" s="32"/>
      <c r="AM852" s="32"/>
      <c r="AN852" s="34">
        <f>IFERROR(AK852/M851,0)</f>
        <v>-0.60627023023710791</v>
      </c>
      <c r="AO852" s="32"/>
      <c r="AP852" s="32"/>
    </row>
    <row r="853" spans="1:42" ht="54" x14ac:dyDescent="0.3">
      <c r="A853" s="42" t="s">
        <v>2626</v>
      </c>
      <c r="B853" s="42" t="s">
        <v>2556</v>
      </c>
      <c r="C853" s="43" t="s">
        <v>2557</v>
      </c>
      <c r="D853" s="44"/>
      <c r="E853" s="44" t="s">
        <v>2627</v>
      </c>
      <c r="F853" s="44" t="s">
        <v>67</v>
      </c>
      <c r="G853" s="45">
        <v>1</v>
      </c>
      <c r="H853" s="44"/>
      <c r="I853" s="46">
        <v>584.36</v>
      </c>
      <c r="J853" s="47">
        <v>1050.82</v>
      </c>
      <c r="K853" s="47">
        <v>2364</v>
      </c>
      <c r="L853" s="47">
        <f>J853+ROUND(K853, 2)</f>
        <v>3414.8199999999997</v>
      </c>
      <c r="M853" s="47">
        <v>614057.18000000005</v>
      </c>
      <c r="N853" s="47">
        <v>1381427.04</v>
      </c>
      <c r="O853" s="47">
        <f>M853+N853</f>
        <v>1995484.2200000002</v>
      </c>
      <c r="P853" s="47">
        <v>1050.81</v>
      </c>
      <c r="Q853" s="47">
        <v>3546</v>
      </c>
      <c r="R853" s="47">
        <f>P853+ROUND(Q853, 2)</f>
        <v>4596.8099999999995</v>
      </c>
      <c r="S853" s="47">
        <v>614051.32999999996</v>
      </c>
      <c r="T853" s="47">
        <v>2072140.56</v>
      </c>
      <c r="U853" s="47">
        <f>S853+T853</f>
        <v>2686191.89</v>
      </c>
      <c r="V853" s="9">
        <f>ROUND(P853 / 1.2, 2)</f>
        <v>875.68</v>
      </c>
      <c r="W853" s="9">
        <f>ROUND(Q853 / 1.2, 2)</f>
        <v>2955</v>
      </c>
      <c r="X853" s="9">
        <f>ROUND(R853 / 1.2, 2)</f>
        <v>3830.68</v>
      </c>
      <c r="Y853" s="9">
        <f t="shared" si="154"/>
        <v>511709.44</v>
      </c>
      <c r="Z853" s="9">
        <f>ROUND(T853 / 1.2, 2)</f>
        <v>1726783.8</v>
      </c>
      <c r="AA853" s="9">
        <f>Y853+Z853</f>
        <v>2238493.2400000002</v>
      </c>
      <c r="AD853" s="5">
        <v>378365931</v>
      </c>
      <c r="AE853" s="5">
        <v>27245750</v>
      </c>
      <c r="AG853" s="5" t="s">
        <v>2558</v>
      </c>
      <c r="AH853" s="5" t="s">
        <v>2559</v>
      </c>
      <c r="AI853" s="5" t="s">
        <v>593</v>
      </c>
      <c r="AK853" s="19">
        <f>S853-M853</f>
        <v>-5.8500000000931323</v>
      </c>
      <c r="AL853" s="19">
        <f>T853-N853</f>
        <v>690713.52</v>
      </c>
      <c r="AM853" s="19">
        <f>U853-O853</f>
        <v>690707.66999999993</v>
      </c>
      <c r="AN853" s="22">
        <f>IFERROR(AK853/M853,0)</f>
        <v>-9.526800093914922E-6</v>
      </c>
      <c r="AO853" s="22">
        <f>IFERROR(AL853/N853,0)</f>
        <v>0.5</v>
      </c>
      <c r="AP853" s="22">
        <f>IFERROR(AM853/O853,0)</f>
        <v>0.34613537059190569</v>
      </c>
    </row>
    <row r="854" spans="1:42" ht="54" x14ac:dyDescent="0.3">
      <c r="A854" s="48" t="s">
        <v>2628</v>
      </c>
      <c r="B854" s="48" t="s">
        <v>2556</v>
      </c>
      <c r="C854" s="49" t="s">
        <v>2557</v>
      </c>
      <c r="D854" s="50"/>
      <c r="E854" s="50" t="s">
        <v>2627</v>
      </c>
      <c r="F854" s="50" t="s">
        <v>67</v>
      </c>
      <c r="G854" s="51">
        <v>1</v>
      </c>
      <c r="H854" s="50"/>
      <c r="I854" s="51">
        <v>593.5</v>
      </c>
      <c r="J854" s="52">
        <v>1050.82</v>
      </c>
      <c r="K854" s="52">
        <v>2364</v>
      </c>
      <c r="L854" s="52">
        <v>2364</v>
      </c>
      <c r="M854" s="52">
        <v>623661.67000000004</v>
      </c>
      <c r="N854" s="52">
        <v>1403034</v>
      </c>
      <c r="O854" s="52"/>
      <c r="P854" s="52">
        <v>1050.81</v>
      </c>
      <c r="Q854" s="52">
        <v>3546</v>
      </c>
      <c r="R854" s="52">
        <v>3546</v>
      </c>
      <c r="S854" s="52">
        <v>623655.74</v>
      </c>
      <c r="T854" s="52">
        <v>2104551</v>
      </c>
      <c r="U854" s="52"/>
      <c r="V854" s="9"/>
      <c r="W854" s="9">
        <f>ROUND(Q854 / 1.2, 2)</f>
        <v>2955</v>
      </c>
      <c r="X854" s="9">
        <f>ROUND(R854 / 1.2, 2)</f>
        <v>2955</v>
      </c>
      <c r="Y854" s="9"/>
      <c r="Z854" s="9">
        <f>ROUND(T854 / 1.2, 2)</f>
        <v>1753792.5</v>
      </c>
      <c r="AA854" s="9"/>
      <c r="AD854" s="5">
        <v>315890021</v>
      </c>
      <c r="AE854" s="5">
        <v>27245750</v>
      </c>
      <c r="AG854" s="5" t="s">
        <v>2558</v>
      </c>
      <c r="AH854" s="5" t="s">
        <v>2559</v>
      </c>
      <c r="AI854" s="5"/>
      <c r="AK854" s="19">
        <f>S853-M853</f>
        <v>-5.8500000000931323</v>
      </c>
      <c r="AL854" s="19">
        <f>T853-N853</f>
        <v>690713.52</v>
      </c>
      <c r="AM854" s="19">
        <f>U853-O853</f>
        <v>690707.66999999993</v>
      </c>
      <c r="AN854" s="22">
        <f>IFERROR(AK854/M853,0)</f>
        <v>-9.526800093914922E-6</v>
      </c>
      <c r="AO854" s="22">
        <f>IFERROR(AL854/N853,0)</f>
        <v>0.5</v>
      </c>
      <c r="AP854" s="22">
        <f>IFERROR(AM854/O853,0)</f>
        <v>0.34613537059190569</v>
      </c>
    </row>
    <row r="855" spans="1:42" ht="36" x14ac:dyDescent="0.3">
      <c r="A855" s="42" t="s">
        <v>2629</v>
      </c>
      <c r="B855" s="42"/>
      <c r="C855" s="53" t="s">
        <v>2585</v>
      </c>
      <c r="D855" s="44"/>
      <c r="E855" s="44"/>
      <c r="F855" s="54" t="s">
        <v>67</v>
      </c>
      <c r="G855" s="55">
        <v>1.07</v>
      </c>
      <c r="H855" s="44"/>
      <c r="I855" s="66">
        <v>625.26499999999999</v>
      </c>
      <c r="J855" s="57">
        <v>945</v>
      </c>
      <c r="K855" s="58"/>
      <c r="L855" s="58"/>
      <c r="M855" s="57">
        <f t="shared" ref="M855:M862" si="155">ROUND(ROUND(J855, 2)*I855, 2)</f>
        <v>590875.43000000005</v>
      </c>
      <c r="N855" s="58"/>
      <c r="O855" s="58"/>
      <c r="P855" s="57">
        <v>945</v>
      </c>
      <c r="Q855" s="58"/>
      <c r="R855" s="58"/>
      <c r="S855" s="57">
        <f t="shared" ref="S855:S862" si="156">ROUND(ROUND(P855, 2)*I855, 2)</f>
        <v>590875.43000000005</v>
      </c>
      <c r="T855" s="58"/>
      <c r="U855" s="59"/>
      <c r="V855" s="9">
        <f t="shared" ref="V855:V862" si="157">ROUND(ROUND(P855, 2)/1.2, 2)</f>
        <v>787.5</v>
      </c>
      <c r="Y855" s="9">
        <f t="shared" ref="Y855:Y886" si="158">ROUND(S855 / 1.2, 2)</f>
        <v>492396.19</v>
      </c>
      <c r="AD855" s="5" t="s">
        <v>2630</v>
      </c>
      <c r="AE855" s="5" t="s">
        <v>2631</v>
      </c>
      <c r="AF855" s="5" t="s">
        <v>2588</v>
      </c>
      <c r="AK855" s="32">
        <f>S855-M855</f>
        <v>0</v>
      </c>
      <c r="AL855" s="32"/>
      <c r="AM855" s="32"/>
      <c r="AN855" s="34">
        <f>IFERROR(AK855/M855,0)</f>
        <v>0</v>
      </c>
      <c r="AO855" s="32"/>
      <c r="AP855" s="32"/>
    </row>
    <row r="856" spans="1:42" ht="36" x14ac:dyDescent="0.3">
      <c r="A856" s="48" t="s">
        <v>2632</v>
      </c>
      <c r="B856" s="48"/>
      <c r="C856" s="60" t="s">
        <v>2585</v>
      </c>
      <c r="D856" s="50"/>
      <c r="E856" s="50"/>
      <c r="F856" s="61" t="s">
        <v>67</v>
      </c>
      <c r="G856" s="62">
        <v>1.07</v>
      </c>
      <c r="H856" s="50"/>
      <c r="I856" s="67">
        <v>635.04499999999996</v>
      </c>
      <c r="J856" s="63">
        <v>945</v>
      </c>
      <c r="K856" s="64"/>
      <c r="L856" s="64"/>
      <c r="M856" s="63">
        <f t="shared" si="155"/>
        <v>600117.53</v>
      </c>
      <c r="N856" s="64"/>
      <c r="O856" s="64"/>
      <c r="P856" s="63">
        <v>945</v>
      </c>
      <c r="Q856" s="64"/>
      <c r="R856" s="64"/>
      <c r="S856" s="63">
        <f t="shared" si="156"/>
        <v>600117.53</v>
      </c>
      <c r="T856" s="64"/>
      <c r="U856" s="65"/>
      <c r="V856" s="9">
        <f t="shared" si="157"/>
        <v>787.5</v>
      </c>
      <c r="Y856" s="9">
        <f t="shared" si="158"/>
        <v>500097.94</v>
      </c>
      <c r="AD856" s="5" t="s">
        <v>2633</v>
      </c>
      <c r="AE856" s="5" t="s">
        <v>2631</v>
      </c>
      <c r="AF856" s="5" t="s">
        <v>2588</v>
      </c>
      <c r="AK856" s="32">
        <f>S855-M855</f>
        <v>0</v>
      </c>
      <c r="AL856" s="32"/>
      <c r="AM856" s="32"/>
      <c r="AN856" s="34">
        <f>IFERROR(AK856/M855,0)</f>
        <v>0</v>
      </c>
      <c r="AO856" s="32"/>
      <c r="AP856" s="32"/>
    </row>
    <row r="857" spans="1:42" ht="36" x14ac:dyDescent="0.3">
      <c r="A857" s="42" t="s">
        <v>2634</v>
      </c>
      <c r="B857" s="42"/>
      <c r="C857" s="53" t="s">
        <v>1618</v>
      </c>
      <c r="D857" s="44"/>
      <c r="E857" s="44"/>
      <c r="F857" s="54" t="s">
        <v>102</v>
      </c>
      <c r="G857" s="55">
        <v>1.2</v>
      </c>
      <c r="H857" s="44"/>
      <c r="I857" s="66">
        <v>701.23199999999997</v>
      </c>
      <c r="J857" s="57">
        <v>16.12</v>
      </c>
      <c r="K857" s="58"/>
      <c r="L857" s="58"/>
      <c r="M857" s="57">
        <f t="shared" si="155"/>
        <v>11303.86</v>
      </c>
      <c r="N857" s="58"/>
      <c r="O857" s="58"/>
      <c r="P857" s="57">
        <v>16.11</v>
      </c>
      <c r="Q857" s="58"/>
      <c r="R857" s="58"/>
      <c r="S857" s="57">
        <f t="shared" si="156"/>
        <v>11296.85</v>
      </c>
      <c r="T857" s="58"/>
      <c r="U857" s="59"/>
      <c r="V857" s="9">
        <f t="shared" si="157"/>
        <v>13.43</v>
      </c>
      <c r="Y857" s="9">
        <f t="shared" si="158"/>
        <v>9414.0400000000009</v>
      </c>
      <c r="AD857" s="5" t="s">
        <v>2635</v>
      </c>
      <c r="AE857" s="5" t="s">
        <v>2636</v>
      </c>
      <c r="AF857" s="5" t="s">
        <v>1621</v>
      </c>
      <c r="AK857" s="32">
        <f>S857-M857</f>
        <v>-7.0100000000002183</v>
      </c>
      <c r="AL857" s="32"/>
      <c r="AM857" s="32"/>
      <c r="AN857" s="34">
        <f>IFERROR(AK857/M857,0)</f>
        <v>-6.2014214613417167E-4</v>
      </c>
      <c r="AO857" s="32"/>
      <c r="AP857" s="32"/>
    </row>
    <row r="858" spans="1:42" ht="36" x14ac:dyDescent="0.3">
      <c r="A858" s="48" t="s">
        <v>2637</v>
      </c>
      <c r="B858" s="48"/>
      <c r="C858" s="60" t="s">
        <v>1618</v>
      </c>
      <c r="D858" s="50"/>
      <c r="E858" s="50"/>
      <c r="F858" s="61" t="s">
        <v>102</v>
      </c>
      <c r="G858" s="62">
        <v>1.2</v>
      </c>
      <c r="H858" s="50"/>
      <c r="I858" s="67">
        <v>712.2</v>
      </c>
      <c r="J858" s="63">
        <v>16.12</v>
      </c>
      <c r="K858" s="64"/>
      <c r="L858" s="64"/>
      <c r="M858" s="63">
        <f t="shared" si="155"/>
        <v>11480.66</v>
      </c>
      <c r="N858" s="64"/>
      <c r="O858" s="64"/>
      <c r="P858" s="63">
        <v>16.11</v>
      </c>
      <c r="Q858" s="64"/>
      <c r="R858" s="64"/>
      <c r="S858" s="63">
        <f t="shared" si="156"/>
        <v>11473.54</v>
      </c>
      <c r="T858" s="64"/>
      <c r="U858" s="65"/>
      <c r="V858" s="9">
        <f t="shared" si="157"/>
        <v>13.43</v>
      </c>
      <c r="Y858" s="9">
        <f t="shared" si="158"/>
        <v>9561.2800000000007</v>
      </c>
      <c r="AD858" s="5" t="s">
        <v>2638</v>
      </c>
      <c r="AE858" s="5" t="s">
        <v>2636</v>
      </c>
      <c r="AF858" s="5" t="s">
        <v>1621</v>
      </c>
      <c r="AK858" s="32">
        <f>S857-M857</f>
        <v>-7.0100000000002183</v>
      </c>
      <c r="AL858" s="32"/>
      <c r="AM858" s="32"/>
      <c r="AN858" s="34">
        <f>IFERROR(AK858/M857,0)</f>
        <v>-6.2014214613417167E-4</v>
      </c>
      <c r="AO858" s="32"/>
      <c r="AP858" s="32"/>
    </row>
    <row r="859" spans="1:42" ht="18" x14ac:dyDescent="0.3">
      <c r="A859" s="42" t="s">
        <v>2639</v>
      </c>
      <c r="B859" s="42"/>
      <c r="C859" s="53" t="s">
        <v>1544</v>
      </c>
      <c r="D859" s="44"/>
      <c r="E859" s="44"/>
      <c r="F859" s="54" t="s">
        <v>102</v>
      </c>
      <c r="G859" s="55">
        <v>0.25</v>
      </c>
      <c r="H859" s="44"/>
      <c r="I859" s="66">
        <v>146.09</v>
      </c>
      <c r="J859" s="57">
        <v>40.270000000000003</v>
      </c>
      <c r="K859" s="58"/>
      <c r="L859" s="58"/>
      <c r="M859" s="57">
        <f t="shared" si="155"/>
        <v>5883.04</v>
      </c>
      <c r="N859" s="58"/>
      <c r="O859" s="58"/>
      <c r="P859" s="57">
        <v>40.270000000000003</v>
      </c>
      <c r="Q859" s="58"/>
      <c r="R859" s="58"/>
      <c r="S859" s="57">
        <f t="shared" si="156"/>
        <v>5883.04</v>
      </c>
      <c r="T859" s="58"/>
      <c r="U859" s="59"/>
      <c r="V859" s="9">
        <f t="shared" si="157"/>
        <v>33.56</v>
      </c>
      <c r="Y859" s="9">
        <f t="shared" si="158"/>
        <v>4902.53</v>
      </c>
      <c r="AD859" s="5" t="s">
        <v>2640</v>
      </c>
      <c r="AE859" s="5" t="s">
        <v>2641</v>
      </c>
      <c r="AF859" s="5" t="s">
        <v>1547</v>
      </c>
      <c r="AK859" s="32">
        <f>S859-M859</f>
        <v>0</v>
      </c>
      <c r="AL859" s="32"/>
      <c r="AM859" s="32"/>
      <c r="AN859" s="34">
        <f>IFERROR(AK859/M859,0)</f>
        <v>0</v>
      </c>
      <c r="AO859" s="32"/>
      <c r="AP859" s="32"/>
    </row>
    <row r="860" spans="1:42" ht="18" x14ac:dyDescent="0.3">
      <c r="A860" s="48" t="s">
        <v>2642</v>
      </c>
      <c r="B860" s="48"/>
      <c r="C860" s="60" t="s">
        <v>1544</v>
      </c>
      <c r="D860" s="50"/>
      <c r="E860" s="50"/>
      <c r="F860" s="61" t="s">
        <v>102</v>
      </c>
      <c r="G860" s="62">
        <v>0.25</v>
      </c>
      <c r="H860" s="50"/>
      <c r="I860" s="67">
        <v>148.375</v>
      </c>
      <c r="J860" s="63">
        <v>40.270000000000003</v>
      </c>
      <c r="K860" s="64"/>
      <c r="L860" s="64"/>
      <c r="M860" s="63">
        <f t="shared" si="155"/>
        <v>5975.06</v>
      </c>
      <c r="N860" s="64"/>
      <c r="O860" s="64"/>
      <c r="P860" s="63">
        <v>40.270000000000003</v>
      </c>
      <c r="Q860" s="64"/>
      <c r="R860" s="64"/>
      <c r="S860" s="63">
        <f t="shared" si="156"/>
        <v>5975.06</v>
      </c>
      <c r="T860" s="64"/>
      <c r="U860" s="65"/>
      <c r="V860" s="9">
        <f t="shared" si="157"/>
        <v>33.56</v>
      </c>
      <c r="Y860" s="9">
        <f t="shared" si="158"/>
        <v>4979.22</v>
      </c>
      <c r="AD860" s="5" t="s">
        <v>2643</v>
      </c>
      <c r="AE860" s="5" t="s">
        <v>2641</v>
      </c>
      <c r="AF860" s="5" t="s">
        <v>1547</v>
      </c>
      <c r="AK860" s="32">
        <f>S859-M859</f>
        <v>0</v>
      </c>
      <c r="AL860" s="32"/>
      <c r="AM860" s="32"/>
      <c r="AN860" s="34">
        <f>IFERROR(AK860/M859,0)</f>
        <v>0</v>
      </c>
      <c r="AO860" s="32"/>
      <c r="AP860" s="32"/>
    </row>
    <row r="861" spans="1:42" ht="36" x14ac:dyDescent="0.3">
      <c r="A861" s="42" t="s">
        <v>2644</v>
      </c>
      <c r="B861" s="42"/>
      <c r="C861" s="53" t="s">
        <v>965</v>
      </c>
      <c r="D861" s="44"/>
      <c r="E861" s="44"/>
      <c r="F861" s="54" t="s">
        <v>102</v>
      </c>
      <c r="G861" s="55">
        <v>0.15</v>
      </c>
      <c r="H861" s="44"/>
      <c r="I861" s="56">
        <v>87.653999999999996</v>
      </c>
      <c r="J861" s="57">
        <v>68.400000000000006</v>
      </c>
      <c r="K861" s="58"/>
      <c r="L861" s="58"/>
      <c r="M861" s="57">
        <f t="shared" si="155"/>
        <v>5995.53</v>
      </c>
      <c r="N861" s="58"/>
      <c r="O861" s="58"/>
      <c r="P861" s="57">
        <v>68.400000000000006</v>
      </c>
      <c r="Q861" s="58"/>
      <c r="R861" s="58"/>
      <c r="S861" s="57">
        <f t="shared" si="156"/>
        <v>5995.53</v>
      </c>
      <c r="T861" s="58"/>
      <c r="U861" s="59"/>
      <c r="V861" s="9">
        <f t="shared" si="157"/>
        <v>57</v>
      </c>
      <c r="Y861" s="9">
        <f t="shared" si="158"/>
        <v>4996.28</v>
      </c>
      <c r="AD861" s="5" t="s">
        <v>2645</v>
      </c>
      <c r="AE861" s="5" t="s">
        <v>2646</v>
      </c>
      <c r="AF861" s="5" t="s">
        <v>968</v>
      </c>
      <c r="AK861" s="32">
        <f>S861-M861</f>
        <v>0</v>
      </c>
      <c r="AL861" s="32"/>
      <c r="AM861" s="32"/>
      <c r="AN861" s="34">
        <f>IFERROR(AK861/M861,0)</f>
        <v>0</v>
      </c>
      <c r="AO861" s="32"/>
      <c r="AP861" s="32"/>
    </row>
    <row r="862" spans="1:42" ht="36" x14ac:dyDescent="0.3">
      <c r="A862" s="48" t="s">
        <v>2647</v>
      </c>
      <c r="B862" s="48"/>
      <c r="C862" s="60" t="s">
        <v>965</v>
      </c>
      <c r="D862" s="50"/>
      <c r="E862" s="50"/>
      <c r="F862" s="61" t="s">
        <v>102</v>
      </c>
      <c r="G862" s="62">
        <v>0.15</v>
      </c>
      <c r="H862" s="50"/>
      <c r="I862" s="62">
        <v>89.025000000000006</v>
      </c>
      <c r="J862" s="63">
        <v>68.400000000000006</v>
      </c>
      <c r="K862" s="64"/>
      <c r="L862" s="64"/>
      <c r="M862" s="63">
        <f t="shared" si="155"/>
        <v>6089.31</v>
      </c>
      <c r="N862" s="64"/>
      <c r="O862" s="64"/>
      <c r="P862" s="63">
        <v>68.400000000000006</v>
      </c>
      <c r="Q862" s="64"/>
      <c r="R862" s="64"/>
      <c r="S862" s="63">
        <f t="shared" si="156"/>
        <v>6089.31</v>
      </c>
      <c r="T862" s="64"/>
      <c r="U862" s="65"/>
      <c r="V862" s="9">
        <f t="shared" si="157"/>
        <v>57</v>
      </c>
      <c r="Y862" s="9">
        <f t="shared" si="158"/>
        <v>5074.43</v>
      </c>
      <c r="AD862" s="5" t="s">
        <v>2648</v>
      </c>
      <c r="AE862" s="5" t="s">
        <v>2646</v>
      </c>
      <c r="AF862" s="5" t="s">
        <v>968</v>
      </c>
      <c r="AK862" s="32">
        <f>S861-M861</f>
        <v>0</v>
      </c>
      <c r="AL862" s="32"/>
      <c r="AM862" s="32"/>
      <c r="AN862" s="34">
        <f>IFERROR(AK862/M861,0)</f>
        <v>0</v>
      </c>
      <c r="AO862" s="32"/>
      <c r="AP862" s="32"/>
    </row>
    <row r="863" spans="1:42" ht="54" x14ac:dyDescent="0.3">
      <c r="A863" s="12" t="s">
        <v>2649</v>
      </c>
      <c r="B863" s="12" t="s">
        <v>2556</v>
      </c>
      <c r="C863" s="16" t="s">
        <v>2557</v>
      </c>
      <c r="D863" s="17"/>
      <c r="E863" s="17" t="s">
        <v>2650</v>
      </c>
      <c r="F863" s="17" t="s">
        <v>67</v>
      </c>
      <c r="G863" s="18">
        <v>1</v>
      </c>
      <c r="H863" s="17"/>
      <c r="I863" s="18">
        <v>46</v>
      </c>
      <c r="J863" s="19">
        <v>1521.58</v>
      </c>
      <c r="K863" s="20">
        <v>2364</v>
      </c>
      <c r="L863" s="19">
        <f>J863+ROUND(K863, 2)</f>
        <v>3885.58</v>
      </c>
      <c r="M863" s="19">
        <v>69992.679999999993</v>
      </c>
      <c r="N863" s="19">
        <v>108744</v>
      </c>
      <c r="O863" s="19">
        <f>M863+N863</f>
        <v>178736.68</v>
      </c>
      <c r="P863" s="19">
        <v>1521.56</v>
      </c>
      <c r="Q863" s="21">
        <v>3546</v>
      </c>
      <c r="R863" s="19">
        <f>P863+ROUND(Q863, 2)</f>
        <v>5067.5599999999995</v>
      </c>
      <c r="S863" s="19">
        <v>69991.759999999995</v>
      </c>
      <c r="T863" s="19">
        <v>163116</v>
      </c>
      <c r="U863" s="19">
        <f>S863+T863</f>
        <v>233107.76</v>
      </c>
      <c r="V863" s="9">
        <f>ROUND(P863 / 1.2, 2)</f>
        <v>1267.97</v>
      </c>
      <c r="W863" s="9">
        <f>ROUND(Q863 / 1.2, 2)</f>
        <v>2955</v>
      </c>
      <c r="X863" s="9">
        <f>ROUND(R863 / 1.2, 2)</f>
        <v>4222.97</v>
      </c>
      <c r="Y863" s="9">
        <f t="shared" si="158"/>
        <v>58326.47</v>
      </c>
      <c r="Z863" s="9">
        <f>ROUND(T863 / 1.2, 2)</f>
        <v>135930</v>
      </c>
      <c r="AA863" s="9">
        <f>Y863+Z863</f>
        <v>194256.47</v>
      </c>
      <c r="AD863" s="5">
        <v>378365932</v>
      </c>
      <c r="AE863" s="5">
        <v>27245727</v>
      </c>
      <c r="AG863" s="5" t="s">
        <v>2558</v>
      </c>
      <c r="AH863" s="5" t="s">
        <v>2559</v>
      </c>
      <c r="AI863" s="5" t="s">
        <v>593</v>
      </c>
      <c r="AK863" s="19">
        <f>S863-M863</f>
        <v>-0.91999999999825377</v>
      </c>
      <c r="AL863" s="19">
        <f>T863-N863</f>
        <v>54372</v>
      </c>
      <c r="AM863" s="19">
        <f>U863-O863</f>
        <v>54371.080000000016</v>
      </c>
      <c r="AN863" s="22">
        <f>IFERROR(AK863/M863,0)</f>
        <v>-1.3144231653913721E-5</v>
      </c>
      <c r="AO863" s="22">
        <f>IFERROR(AL863/N863,0)</f>
        <v>0.5</v>
      </c>
      <c r="AP863" s="22">
        <f>IFERROR(AM863/O863,0)</f>
        <v>0.30419654208638103</v>
      </c>
    </row>
    <row r="864" spans="1:42" ht="36" x14ac:dyDescent="0.3">
      <c r="A864" s="12" t="s">
        <v>2651</v>
      </c>
      <c r="B864" s="12"/>
      <c r="C864" s="40" t="s">
        <v>965</v>
      </c>
      <c r="D864" s="17"/>
      <c r="E864" s="17"/>
      <c r="F864" s="28" t="s">
        <v>102</v>
      </c>
      <c r="G864" s="29">
        <v>0.15</v>
      </c>
      <c r="H864" s="17"/>
      <c r="I864" s="29">
        <v>6.9</v>
      </c>
      <c r="J864" s="31">
        <v>68.400000000000006</v>
      </c>
      <c r="M864" s="32">
        <f>ROUND(ROUND(J864, 2)*I864, 2)</f>
        <v>471.96</v>
      </c>
      <c r="P864" s="33">
        <v>68.400000000000006</v>
      </c>
      <c r="S864" s="32">
        <f>ROUND(ROUND(P864, 2)*I864, 2)</f>
        <v>471.96</v>
      </c>
      <c r="V864" s="9">
        <f>ROUND(ROUND(P864, 2)/1.2, 2)</f>
        <v>57</v>
      </c>
      <c r="Y864" s="9">
        <f t="shared" si="158"/>
        <v>393.3</v>
      </c>
      <c r="AD864" s="5" t="s">
        <v>2652</v>
      </c>
      <c r="AE864" s="5" t="s">
        <v>2653</v>
      </c>
      <c r="AF864" s="5" t="s">
        <v>968</v>
      </c>
      <c r="AK864" s="32">
        <f t="shared" ref="AK864:AK895" si="159">S864-M864</f>
        <v>0</v>
      </c>
      <c r="AL864" s="32"/>
      <c r="AM864" s="32"/>
      <c r="AN864" s="34">
        <f t="shared" ref="AN864:AN895" si="160">IFERROR(AK864/M864,0)</f>
        <v>0</v>
      </c>
      <c r="AO864" s="32"/>
      <c r="AP864" s="32"/>
    </row>
    <row r="865" spans="1:42" ht="18" x14ac:dyDescent="0.3">
      <c r="A865" s="12" t="s">
        <v>2654</v>
      </c>
      <c r="B865" s="12"/>
      <c r="C865" s="40" t="s">
        <v>1544</v>
      </c>
      <c r="D865" s="17"/>
      <c r="E865" s="17"/>
      <c r="F865" s="28" t="s">
        <v>102</v>
      </c>
      <c r="G865" s="29">
        <v>0.25</v>
      </c>
      <c r="H865" s="17"/>
      <c r="I865" s="30">
        <v>11.5</v>
      </c>
      <c r="J865" s="31">
        <v>40.270000000000003</v>
      </c>
      <c r="M865" s="32">
        <f>ROUND(ROUND(J865, 2)*I865, 2)</f>
        <v>463.11</v>
      </c>
      <c r="P865" s="33">
        <v>40.270000000000003</v>
      </c>
      <c r="S865" s="32">
        <f>ROUND(ROUND(P865, 2)*I865, 2)</f>
        <v>463.11</v>
      </c>
      <c r="V865" s="9">
        <f>ROUND(ROUND(P865, 2)/1.2, 2)</f>
        <v>33.56</v>
      </c>
      <c r="Y865" s="9">
        <f t="shared" si="158"/>
        <v>385.93</v>
      </c>
      <c r="AD865" s="5" t="s">
        <v>2655</v>
      </c>
      <c r="AE865" s="5" t="s">
        <v>2656</v>
      </c>
      <c r="AF865" s="5" t="s">
        <v>1547</v>
      </c>
      <c r="AK865" s="32">
        <f t="shared" si="159"/>
        <v>0</v>
      </c>
      <c r="AL865" s="32"/>
      <c r="AM865" s="32"/>
      <c r="AN865" s="34">
        <f t="shared" si="160"/>
        <v>0</v>
      </c>
      <c r="AO865" s="32"/>
      <c r="AP865" s="32"/>
    </row>
    <row r="866" spans="1:42" ht="36" x14ac:dyDescent="0.3">
      <c r="A866" s="12" t="s">
        <v>2657</v>
      </c>
      <c r="B866" s="12"/>
      <c r="C866" s="27" t="s">
        <v>1618</v>
      </c>
      <c r="D866" s="17"/>
      <c r="E866" s="17"/>
      <c r="F866" s="28" t="s">
        <v>102</v>
      </c>
      <c r="G866" s="29">
        <v>1.2</v>
      </c>
      <c r="H866" s="17"/>
      <c r="I866" s="30">
        <v>55.2</v>
      </c>
      <c r="J866" s="31">
        <v>16.12</v>
      </c>
      <c r="M866" s="32">
        <f>ROUND(ROUND(J866, 2)*I866, 2)</f>
        <v>889.82</v>
      </c>
      <c r="P866" s="33">
        <v>16.11</v>
      </c>
      <c r="S866" s="32">
        <f>ROUND(ROUND(P866, 2)*I866, 2)</f>
        <v>889.27</v>
      </c>
      <c r="V866" s="9">
        <f>ROUND(ROUND(P866, 2)/1.2, 2)</f>
        <v>13.43</v>
      </c>
      <c r="Y866" s="9">
        <f t="shared" si="158"/>
        <v>741.06</v>
      </c>
      <c r="AD866" s="5" t="s">
        <v>2658</v>
      </c>
      <c r="AE866" s="5" t="s">
        <v>2659</v>
      </c>
      <c r="AF866" s="5" t="s">
        <v>1621</v>
      </c>
      <c r="AK866" s="32">
        <f t="shared" si="159"/>
        <v>-0.55000000000006821</v>
      </c>
      <c r="AL866" s="32"/>
      <c r="AM866" s="32"/>
      <c r="AN866" s="34">
        <f t="shared" si="160"/>
        <v>-6.1810253759194919E-4</v>
      </c>
      <c r="AO866" s="32"/>
      <c r="AP866" s="32"/>
    </row>
    <row r="867" spans="1:42" ht="36" x14ac:dyDescent="0.3">
      <c r="A867" s="12" t="s">
        <v>2660</v>
      </c>
      <c r="B867" s="12"/>
      <c r="C867" s="27" t="s">
        <v>2561</v>
      </c>
      <c r="D867" s="17"/>
      <c r="E867" s="17"/>
      <c r="F867" s="28" t="s">
        <v>67</v>
      </c>
      <c r="G867" s="29">
        <v>1.07</v>
      </c>
      <c r="H867" s="17"/>
      <c r="I867" s="30">
        <v>49.22</v>
      </c>
      <c r="J867" s="31">
        <v>1384.96</v>
      </c>
      <c r="M867" s="32">
        <f>ROUND(ROUND(J867, 2)*I867, 2)</f>
        <v>68167.73</v>
      </c>
      <c r="P867" s="33">
        <v>1384.95</v>
      </c>
      <c r="S867" s="32">
        <f>ROUND(ROUND(P867, 2)*I867, 2)</f>
        <v>68167.240000000005</v>
      </c>
      <c r="V867" s="9">
        <f>ROUND(ROUND(P867, 2)/1.2, 2)</f>
        <v>1154.1300000000001</v>
      </c>
      <c r="Y867" s="9">
        <f t="shared" si="158"/>
        <v>56806.03</v>
      </c>
      <c r="AD867" s="5" t="s">
        <v>2661</v>
      </c>
      <c r="AE867" s="5" t="s">
        <v>2662</v>
      </c>
      <c r="AF867" s="5" t="s">
        <v>2564</v>
      </c>
      <c r="AK867" s="32">
        <f t="shared" si="159"/>
        <v>-0.48999999999068677</v>
      </c>
      <c r="AL867" s="32"/>
      <c r="AM867" s="32"/>
      <c r="AN867" s="34">
        <f t="shared" si="160"/>
        <v>-7.1881519304029462E-6</v>
      </c>
      <c r="AO867" s="32"/>
      <c r="AP867" s="32"/>
    </row>
    <row r="868" spans="1:42" ht="180" x14ac:dyDescent="0.3">
      <c r="A868" s="13" t="s">
        <v>2663</v>
      </c>
      <c r="B868" s="13" t="s">
        <v>2556</v>
      </c>
      <c r="C868" s="23" t="s">
        <v>2557</v>
      </c>
      <c r="D868" s="24"/>
      <c r="E868" s="24" t="s">
        <v>2664</v>
      </c>
      <c r="F868" s="24" t="s">
        <v>67</v>
      </c>
      <c r="G868" s="25">
        <v>1</v>
      </c>
      <c r="H868" s="24"/>
      <c r="I868" s="25">
        <v>16.739999999999998</v>
      </c>
      <c r="J868" s="26">
        <v>1625.57</v>
      </c>
      <c r="K868" s="26">
        <v>2363.9899999999998</v>
      </c>
      <c r="L868" s="26">
        <f>J868+ROUND(K868, 2)</f>
        <v>3989.5599999999995</v>
      </c>
      <c r="M868" s="26">
        <v>27212.04</v>
      </c>
      <c r="N868" s="26">
        <v>39573.19</v>
      </c>
      <c r="O868" s="26">
        <f>M868+N868</f>
        <v>66785.23000000001</v>
      </c>
      <c r="P868" s="26">
        <v>1625.57</v>
      </c>
      <c r="Q868" s="26">
        <v>3546</v>
      </c>
      <c r="R868" s="26">
        <f>P868+ROUND(Q868, 2)</f>
        <v>5171.57</v>
      </c>
      <c r="S868" s="26">
        <v>27212.04</v>
      </c>
      <c r="T868" s="26">
        <v>59360.04</v>
      </c>
      <c r="U868" s="26">
        <f>S868+T868</f>
        <v>86572.08</v>
      </c>
      <c r="V868" s="9">
        <f>ROUND(P868 / 1.2, 2)</f>
        <v>1354.64</v>
      </c>
      <c r="W868" s="9">
        <f>ROUND(Q868 / 1.2, 2)</f>
        <v>2955</v>
      </c>
      <c r="X868" s="9">
        <f>ROUND(R868 / 1.2, 2)</f>
        <v>4309.6400000000003</v>
      </c>
      <c r="Y868" s="9">
        <f t="shared" si="158"/>
        <v>22676.7</v>
      </c>
      <c r="Z868" s="9">
        <f>ROUND(T868 / 1.2, 2)</f>
        <v>49466.7</v>
      </c>
      <c r="AA868" s="9">
        <f>Y868+Z868</f>
        <v>72143.399999999994</v>
      </c>
      <c r="AD868" s="5">
        <v>378365933</v>
      </c>
      <c r="AE868" s="5">
        <v>29393980</v>
      </c>
      <c r="AG868" s="5" t="s">
        <v>2558</v>
      </c>
      <c r="AH868" s="5" t="s">
        <v>2559</v>
      </c>
      <c r="AI868" s="5" t="s">
        <v>593</v>
      </c>
      <c r="AK868" s="19">
        <f t="shared" si="159"/>
        <v>0</v>
      </c>
      <c r="AL868" s="19">
        <f>T868-N868</f>
        <v>19786.849999999999</v>
      </c>
      <c r="AM868" s="19">
        <f>U868-O868</f>
        <v>19786.849999999991</v>
      </c>
      <c r="AN868" s="22">
        <f t="shared" si="160"/>
        <v>0</v>
      </c>
      <c r="AO868" s="22">
        <f>IFERROR(AL868/N868,0)</f>
        <v>0.50000644375649261</v>
      </c>
      <c r="AP868" s="22">
        <f>IFERROR(AM868/O868,0)</f>
        <v>0.29627583823548992</v>
      </c>
    </row>
    <row r="869" spans="1:42" ht="54" x14ac:dyDescent="0.3">
      <c r="A869" s="13" t="s">
        <v>2665</v>
      </c>
      <c r="B869" s="13"/>
      <c r="C869" s="27" t="s">
        <v>2561</v>
      </c>
      <c r="D869" s="24"/>
      <c r="E869" s="24" t="s">
        <v>2666</v>
      </c>
      <c r="F869" s="35" t="s">
        <v>67</v>
      </c>
      <c r="G869" s="36">
        <v>1.07</v>
      </c>
      <c r="H869" s="24"/>
      <c r="I869" s="37">
        <v>17.911999999999999</v>
      </c>
      <c r="J869" s="38">
        <v>1408.04</v>
      </c>
      <c r="K869" s="14"/>
      <c r="L869" s="14"/>
      <c r="M869" s="38">
        <f>ROUND(ROUND(J869, 2)*I869, 2)</f>
        <v>25220.81</v>
      </c>
      <c r="N869" s="14"/>
      <c r="O869" s="14"/>
      <c r="P869" s="38">
        <v>1408.04</v>
      </c>
      <c r="Q869" s="14"/>
      <c r="R869" s="14"/>
      <c r="S869" s="38">
        <f>ROUND(ROUND(P869, 2)*I869, 2)</f>
        <v>25220.81</v>
      </c>
      <c r="T869" s="14"/>
      <c r="U869" s="39"/>
      <c r="V869" s="9">
        <f>ROUND(ROUND(P869, 2)/1.2, 2)</f>
        <v>1173.3699999999999</v>
      </c>
      <c r="Y869" s="9">
        <f t="shared" si="158"/>
        <v>21017.34</v>
      </c>
      <c r="AD869" s="5" t="s">
        <v>2667</v>
      </c>
      <c r="AE869" s="5" t="s">
        <v>2668</v>
      </c>
      <c r="AF869" s="5" t="s">
        <v>2564</v>
      </c>
      <c r="AK869" s="32">
        <f t="shared" si="159"/>
        <v>0</v>
      </c>
      <c r="AL869" s="32"/>
      <c r="AM869" s="32"/>
      <c r="AN869" s="34">
        <f t="shared" si="160"/>
        <v>0</v>
      </c>
      <c r="AO869" s="32"/>
      <c r="AP869" s="32"/>
    </row>
    <row r="870" spans="1:42" ht="36" x14ac:dyDescent="0.3">
      <c r="A870" s="13" t="s">
        <v>2669</v>
      </c>
      <c r="B870" s="13"/>
      <c r="C870" s="27" t="s">
        <v>1618</v>
      </c>
      <c r="D870" s="24"/>
      <c r="E870" s="24"/>
      <c r="F870" s="35" t="s">
        <v>102</v>
      </c>
      <c r="G870" s="36">
        <v>1.2</v>
      </c>
      <c r="H870" s="24"/>
      <c r="I870" s="37">
        <v>100.44</v>
      </c>
      <c r="J870" s="38">
        <v>16.38</v>
      </c>
      <c r="K870" s="14"/>
      <c r="L870" s="14"/>
      <c r="M870" s="38">
        <f>ROUND(ROUND(J870, 2)*I870, 2)</f>
        <v>1645.21</v>
      </c>
      <c r="N870" s="14"/>
      <c r="O870" s="14"/>
      <c r="P870" s="38">
        <v>16.38</v>
      </c>
      <c r="Q870" s="14"/>
      <c r="R870" s="14"/>
      <c r="S870" s="38">
        <f>ROUND(ROUND(P870, 2)*I870, 2)</f>
        <v>1645.21</v>
      </c>
      <c r="T870" s="14"/>
      <c r="U870" s="39"/>
      <c r="V870" s="9">
        <f>ROUND(ROUND(P870, 2)/1.2, 2)</f>
        <v>13.65</v>
      </c>
      <c r="Y870" s="9">
        <f t="shared" si="158"/>
        <v>1371.01</v>
      </c>
      <c r="AD870" s="5" t="s">
        <v>2670</v>
      </c>
      <c r="AE870" s="5" t="s">
        <v>2671</v>
      </c>
      <c r="AF870" s="5" t="s">
        <v>1621</v>
      </c>
      <c r="AK870" s="32">
        <f t="shared" si="159"/>
        <v>0</v>
      </c>
      <c r="AL870" s="32"/>
      <c r="AM870" s="32"/>
      <c r="AN870" s="34">
        <f t="shared" si="160"/>
        <v>0</v>
      </c>
      <c r="AO870" s="32"/>
      <c r="AP870" s="32"/>
    </row>
    <row r="871" spans="1:42" ht="18" x14ac:dyDescent="0.3">
      <c r="A871" s="13" t="s">
        <v>2672</v>
      </c>
      <c r="B871" s="13"/>
      <c r="C871" s="41" t="s">
        <v>1544</v>
      </c>
      <c r="D871" s="24"/>
      <c r="E871" s="24"/>
      <c r="F871" s="35" t="s">
        <v>102</v>
      </c>
      <c r="G871" s="36">
        <v>0.25</v>
      </c>
      <c r="H871" s="24"/>
      <c r="I871" s="37">
        <v>4.1849999999999996</v>
      </c>
      <c r="J871" s="38">
        <v>40.94</v>
      </c>
      <c r="K871" s="14"/>
      <c r="L871" s="14"/>
      <c r="M871" s="38">
        <f>ROUND(ROUND(J871, 2)*I871, 2)</f>
        <v>171.33</v>
      </c>
      <c r="N871" s="14"/>
      <c r="O871" s="14"/>
      <c r="P871" s="38">
        <v>40.94</v>
      </c>
      <c r="Q871" s="14"/>
      <c r="R871" s="14"/>
      <c r="S871" s="38">
        <f>ROUND(ROUND(P871, 2)*I871, 2)</f>
        <v>171.33</v>
      </c>
      <c r="T871" s="14"/>
      <c r="U871" s="39"/>
      <c r="V871" s="9">
        <f>ROUND(ROUND(P871, 2)/1.2, 2)</f>
        <v>34.119999999999997</v>
      </c>
      <c r="Y871" s="9">
        <f t="shared" si="158"/>
        <v>142.78</v>
      </c>
      <c r="AD871" s="5" t="s">
        <v>2673</v>
      </c>
      <c r="AE871" s="5" t="s">
        <v>2674</v>
      </c>
      <c r="AF871" s="5" t="s">
        <v>1547</v>
      </c>
      <c r="AK871" s="32">
        <f t="shared" si="159"/>
        <v>0</v>
      </c>
      <c r="AL871" s="32"/>
      <c r="AM871" s="32"/>
      <c r="AN871" s="34">
        <f t="shared" si="160"/>
        <v>0</v>
      </c>
      <c r="AO871" s="32"/>
      <c r="AP871" s="32"/>
    </row>
    <row r="872" spans="1:42" ht="36" x14ac:dyDescent="0.3">
      <c r="A872" s="13" t="s">
        <v>2675</v>
      </c>
      <c r="B872" s="13"/>
      <c r="C872" s="41" t="s">
        <v>965</v>
      </c>
      <c r="D872" s="24"/>
      <c r="E872" s="24"/>
      <c r="F872" s="35" t="s">
        <v>102</v>
      </c>
      <c r="G872" s="36">
        <v>0.15</v>
      </c>
      <c r="H872" s="24"/>
      <c r="I872" s="36">
        <v>2.5110000000000001</v>
      </c>
      <c r="J872" s="38">
        <v>69.540000000000006</v>
      </c>
      <c r="K872" s="14"/>
      <c r="L872" s="14"/>
      <c r="M872" s="38">
        <f>ROUND(ROUND(J872, 2)*I872, 2)</f>
        <v>174.61</v>
      </c>
      <c r="N872" s="14"/>
      <c r="O872" s="14"/>
      <c r="P872" s="38">
        <v>69.540000000000006</v>
      </c>
      <c r="Q872" s="14"/>
      <c r="R872" s="14"/>
      <c r="S872" s="38">
        <f>ROUND(ROUND(P872, 2)*I872, 2)</f>
        <v>174.61</v>
      </c>
      <c r="T872" s="14"/>
      <c r="U872" s="39"/>
      <c r="V872" s="9">
        <f>ROUND(ROUND(P872, 2)/1.2, 2)</f>
        <v>57.95</v>
      </c>
      <c r="Y872" s="9">
        <f t="shared" si="158"/>
        <v>145.51</v>
      </c>
      <c r="AD872" s="5" t="s">
        <v>2676</v>
      </c>
      <c r="AE872" s="5" t="s">
        <v>2677</v>
      </c>
      <c r="AF872" s="5" t="s">
        <v>968</v>
      </c>
      <c r="AK872" s="32">
        <f t="shared" si="159"/>
        <v>0</v>
      </c>
      <c r="AL872" s="32"/>
      <c r="AM872" s="32"/>
      <c r="AN872" s="34">
        <f t="shared" si="160"/>
        <v>0</v>
      </c>
      <c r="AO872" s="32"/>
      <c r="AP872" s="32"/>
    </row>
    <row r="873" spans="1:42" ht="198" x14ac:dyDescent="0.3">
      <c r="A873" s="13" t="s">
        <v>2678</v>
      </c>
      <c r="B873" s="13" t="s">
        <v>2556</v>
      </c>
      <c r="C873" s="23" t="s">
        <v>2557</v>
      </c>
      <c r="D873" s="24"/>
      <c r="E873" s="24" t="s">
        <v>2679</v>
      </c>
      <c r="F873" s="24" t="s">
        <v>67</v>
      </c>
      <c r="G873" s="25">
        <v>1</v>
      </c>
      <c r="H873" s="24"/>
      <c r="I873" s="25">
        <v>3.7</v>
      </c>
      <c r="J873" s="26">
        <v>1146.95</v>
      </c>
      <c r="K873" s="26">
        <v>2363.9899999999998</v>
      </c>
      <c r="L873" s="26">
        <f>J873+ROUND(K873, 2)</f>
        <v>3510.9399999999996</v>
      </c>
      <c r="M873" s="26">
        <v>4243.72</v>
      </c>
      <c r="N873" s="26">
        <v>8746.76</v>
      </c>
      <c r="O873" s="26">
        <f>M873+N873</f>
        <v>12990.48</v>
      </c>
      <c r="P873" s="26">
        <v>1146.95</v>
      </c>
      <c r="Q873" s="26">
        <v>3546</v>
      </c>
      <c r="R873" s="26">
        <f>P873+ROUND(Q873, 2)</f>
        <v>4692.95</v>
      </c>
      <c r="S873" s="26">
        <v>4243.72</v>
      </c>
      <c r="T873" s="26">
        <v>13120.2</v>
      </c>
      <c r="U873" s="26">
        <f>S873+T873</f>
        <v>17363.920000000002</v>
      </c>
      <c r="V873" s="9">
        <f>ROUND(P873 / 1.2, 2)</f>
        <v>955.79</v>
      </c>
      <c r="W873" s="9">
        <f>ROUND(Q873 / 1.2, 2)</f>
        <v>2955</v>
      </c>
      <c r="X873" s="9">
        <f>ROUND(R873 / 1.2, 2)</f>
        <v>3910.79</v>
      </c>
      <c r="Y873" s="9">
        <f t="shared" si="158"/>
        <v>3536.43</v>
      </c>
      <c r="Z873" s="9">
        <f>ROUND(T873 / 1.2, 2)</f>
        <v>10933.5</v>
      </c>
      <c r="AA873" s="9">
        <f>Y873+Z873</f>
        <v>14469.93</v>
      </c>
      <c r="AD873" s="5">
        <v>378365934</v>
      </c>
      <c r="AE873" s="5">
        <v>29396517</v>
      </c>
      <c r="AG873" s="5" t="s">
        <v>2558</v>
      </c>
      <c r="AH873" s="5" t="s">
        <v>2559</v>
      </c>
      <c r="AI873" s="5" t="s">
        <v>593</v>
      </c>
      <c r="AK873" s="19">
        <f t="shared" si="159"/>
        <v>0</v>
      </c>
      <c r="AL873" s="19">
        <f>T873-N873</f>
        <v>4373.4400000000005</v>
      </c>
      <c r="AM873" s="19">
        <f>U873-O873</f>
        <v>4373.4400000000023</v>
      </c>
      <c r="AN873" s="22">
        <f t="shared" si="160"/>
        <v>0</v>
      </c>
      <c r="AO873" s="22">
        <f>IFERROR(AL873/N873,0)</f>
        <v>0.50000685968289982</v>
      </c>
      <c r="AP873" s="22">
        <f>IFERROR(AM873/O873,0)</f>
        <v>0.3366650039105562</v>
      </c>
    </row>
    <row r="874" spans="1:42" ht="36" x14ac:dyDescent="0.3">
      <c r="A874" s="13" t="s">
        <v>2680</v>
      </c>
      <c r="B874" s="13"/>
      <c r="C874" s="41" t="s">
        <v>965</v>
      </c>
      <c r="D874" s="24"/>
      <c r="E874" s="24"/>
      <c r="F874" s="35" t="s">
        <v>102</v>
      </c>
      <c r="G874" s="36">
        <v>0.15</v>
      </c>
      <c r="H874" s="24"/>
      <c r="I874" s="36">
        <v>0.55500000000000005</v>
      </c>
      <c r="J874" s="38">
        <v>69.540000000000006</v>
      </c>
      <c r="K874" s="14"/>
      <c r="L874" s="14"/>
      <c r="M874" s="38">
        <f>ROUND(ROUND(J874, 2)*I874, 2)</f>
        <v>38.590000000000003</v>
      </c>
      <c r="N874" s="14"/>
      <c r="O874" s="14"/>
      <c r="P874" s="38">
        <v>69.540000000000006</v>
      </c>
      <c r="Q874" s="14"/>
      <c r="R874" s="14"/>
      <c r="S874" s="38">
        <f>ROUND(ROUND(P874, 2)*I874, 2)</f>
        <v>38.590000000000003</v>
      </c>
      <c r="T874" s="14"/>
      <c r="U874" s="39"/>
      <c r="V874" s="9">
        <f>ROUND(ROUND(P874, 2)/1.2, 2)</f>
        <v>57.95</v>
      </c>
      <c r="Y874" s="9">
        <f t="shared" si="158"/>
        <v>32.159999999999997</v>
      </c>
      <c r="AD874" s="5" t="s">
        <v>2681</v>
      </c>
      <c r="AE874" s="5" t="s">
        <v>2682</v>
      </c>
      <c r="AF874" s="5" t="s">
        <v>968</v>
      </c>
      <c r="AK874" s="32">
        <f t="shared" si="159"/>
        <v>0</v>
      </c>
      <c r="AL874" s="32"/>
      <c r="AM874" s="32"/>
      <c r="AN874" s="34">
        <f t="shared" si="160"/>
        <v>0</v>
      </c>
      <c r="AO874" s="32"/>
      <c r="AP874" s="32"/>
    </row>
    <row r="875" spans="1:42" ht="18" x14ac:dyDescent="0.3">
      <c r="A875" s="13" t="s">
        <v>2683</v>
      </c>
      <c r="B875" s="13"/>
      <c r="C875" s="41" t="s">
        <v>1544</v>
      </c>
      <c r="D875" s="24"/>
      <c r="E875" s="24"/>
      <c r="F875" s="35" t="s">
        <v>102</v>
      </c>
      <c r="G875" s="36">
        <v>0.25</v>
      </c>
      <c r="H875" s="24"/>
      <c r="I875" s="37">
        <v>0.92500000000000004</v>
      </c>
      <c r="J875" s="38">
        <v>40.94</v>
      </c>
      <c r="K875" s="14"/>
      <c r="L875" s="14"/>
      <c r="M875" s="38">
        <f>ROUND(ROUND(J875, 2)*I875, 2)</f>
        <v>37.869999999999997</v>
      </c>
      <c r="N875" s="14"/>
      <c r="O875" s="14"/>
      <c r="P875" s="38">
        <v>40.94</v>
      </c>
      <c r="Q875" s="14"/>
      <c r="R875" s="14"/>
      <c r="S875" s="38">
        <f>ROUND(ROUND(P875, 2)*I875, 2)</f>
        <v>37.869999999999997</v>
      </c>
      <c r="T875" s="14"/>
      <c r="U875" s="39"/>
      <c r="V875" s="9">
        <f>ROUND(ROUND(P875, 2)/1.2, 2)</f>
        <v>34.119999999999997</v>
      </c>
      <c r="Y875" s="9">
        <f t="shared" si="158"/>
        <v>31.56</v>
      </c>
      <c r="AD875" s="5" t="s">
        <v>2684</v>
      </c>
      <c r="AE875" s="5" t="s">
        <v>2685</v>
      </c>
      <c r="AF875" s="5" t="s">
        <v>1547</v>
      </c>
      <c r="AK875" s="32">
        <f t="shared" si="159"/>
        <v>0</v>
      </c>
      <c r="AL875" s="32"/>
      <c r="AM875" s="32"/>
      <c r="AN875" s="34">
        <f t="shared" si="160"/>
        <v>0</v>
      </c>
      <c r="AO875" s="32"/>
      <c r="AP875" s="32"/>
    </row>
    <row r="876" spans="1:42" ht="36" x14ac:dyDescent="0.3">
      <c r="A876" s="13" t="s">
        <v>2686</v>
      </c>
      <c r="B876" s="13"/>
      <c r="C876" s="27" t="s">
        <v>1618</v>
      </c>
      <c r="D876" s="24"/>
      <c r="E876" s="24"/>
      <c r="F876" s="35" t="s">
        <v>102</v>
      </c>
      <c r="G876" s="36">
        <v>1.2</v>
      </c>
      <c r="H876" s="24"/>
      <c r="I876" s="37">
        <v>22.2</v>
      </c>
      <c r="J876" s="38">
        <v>16.38</v>
      </c>
      <c r="K876" s="14"/>
      <c r="L876" s="14"/>
      <c r="M876" s="38">
        <f>ROUND(ROUND(J876, 2)*I876, 2)</f>
        <v>363.64</v>
      </c>
      <c r="N876" s="14"/>
      <c r="O876" s="14"/>
      <c r="P876" s="38">
        <v>16.38</v>
      </c>
      <c r="Q876" s="14"/>
      <c r="R876" s="14"/>
      <c r="S876" s="38">
        <f>ROUND(ROUND(P876, 2)*I876, 2)</f>
        <v>363.64</v>
      </c>
      <c r="T876" s="14"/>
      <c r="U876" s="39"/>
      <c r="V876" s="9">
        <f>ROUND(ROUND(P876, 2)/1.2, 2)</f>
        <v>13.65</v>
      </c>
      <c r="Y876" s="9">
        <f t="shared" si="158"/>
        <v>303.02999999999997</v>
      </c>
      <c r="AD876" s="5" t="s">
        <v>2687</v>
      </c>
      <c r="AE876" s="5" t="s">
        <v>2688</v>
      </c>
      <c r="AF876" s="5" t="s">
        <v>1621</v>
      </c>
      <c r="AK876" s="32">
        <f t="shared" si="159"/>
        <v>0</v>
      </c>
      <c r="AL876" s="32"/>
      <c r="AM876" s="32"/>
      <c r="AN876" s="34">
        <f t="shared" si="160"/>
        <v>0</v>
      </c>
      <c r="AO876" s="32"/>
      <c r="AP876" s="32"/>
    </row>
    <row r="877" spans="1:42" ht="36" x14ac:dyDescent="0.3">
      <c r="A877" s="13" t="s">
        <v>2689</v>
      </c>
      <c r="B877" s="13"/>
      <c r="C877" s="27" t="s">
        <v>2585</v>
      </c>
      <c r="D877" s="24"/>
      <c r="E877" s="24"/>
      <c r="F877" s="35" t="s">
        <v>67</v>
      </c>
      <c r="G877" s="36">
        <v>1.07</v>
      </c>
      <c r="H877" s="24"/>
      <c r="I877" s="37">
        <v>3.9590000000000001</v>
      </c>
      <c r="J877" s="38">
        <v>960.75</v>
      </c>
      <c r="K877" s="14"/>
      <c r="L877" s="14"/>
      <c r="M877" s="38">
        <f>ROUND(ROUND(J877, 2)*I877, 2)</f>
        <v>3803.61</v>
      </c>
      <c r="N877" s="14"/>
      <c r="O877" s="14"/>
      <c r="P877" s="38">
        <v>960.75</v>
      </c>
      <c r="Q877" s="14"/>
      <c r="R877" s="14"/>
      <c r="S877" s="38">
        <f>ROUND(ROUND(P877, 2)*I877, 2)</f>
        <v>3803.61</v>
      </c>
      <c r="T877" s="14"/>
      <c r="U877" s="39"/>
      <c r="V877" s="9">
        <f>ROUND(ROUND(P877, 2)/1.2, 2)</f>
        <v>800.63</v>
      </c>
      <c r="Y877" s="9">
        <f t="shared" si="158"/>
        <v>3169.68</v>
      </c>
      <c r="AD877" s="5" t="s">
        <v>2690</v>
      </c>
      <c r="AE877" s="5" t="s">
        <v>2691</v>
      </c>
      <c r="AF877" s="5" t="s">
        <v>2588</v>
      </c>
      <c r="AK877" s="32">
        <f t="shared" si="159"/>
        <v>0</v>
      </c>
      <c r="AL877" s="32"/>
      <c r="AM877" s="32"/>
      <c r="AN877" s="34">
        <f t="shared" si="160"/>
        <v>0</v>
      </c>
      <c r="AO877" s="32"/>
      <c r="AP877" s="32"/>
    </row>
    <row r="878" spans="1:42" ht="180" x14ac:dyDescent="0.3">
      <c r="A878" s="13" t="s">
        <v>2692</v>
      </c>
      <c r="B878" s="13" t="s">
        <v>2556</v>
      </c>
      <c r="C878" s="23" t="s">
        <v>2557</v>
      </c>
      <c r="D878" s="24"/>
      <c r="E878" s="24" t="s">
        <v>2693</v>
      </c>
      <c r="F878" s="24" t="s">
        <v>67</v>
      </c>
      <c r="G878" s="25">
        <v>1</v>
      </c>
      <c r="H878" s="24"/>
      <c r="I878" s="25">
        <v>1.2</v>
      </c>
      <c r="J878" s="26">
        <v>1625.55</v>
      </c>
      <c r="K878" s="26">
        <v>2363.9899999999998</v>
      </c>
      <c r="L878" s="26">
        <f>J878+ROUND(K878, 2)</f>
        <v>3989.54</v>
      </c>
      <c r="M878" s="26">
        <v>1950.66</v>
      </c>
      <c r="N878" s="26">
        <v>2836.79</v>
      </c>
      <c r="O878" s="26">
        <f>M878+N878</f>
        <v>4787.45</v>
      </c>
      <c r="P878" s="26">
        <v>1625.55</v>
      </c>
      <c r="Q878" s="26">
        <v>3546</v>
      </c>
      <c r="R878" s="26">
        <f>P878+ROUND(Q878, 2)</f>
        <v>5171.55</v>
      </c>
      <c r="S878" s="26">
        <v>1950.66</v>
      </c>
      <c r="T878" s="26">
        <v>4255.2</v>
      </c>
      <c r="U878" s="26">
        <f>S878+T878</f>
        <v>6205.86</v>
      </c>
      <c r="V878" s="9">
        <f>ROUND(P878 / 1.2, 2)</f>
        <v>1354.63</v>
      </c>
      <c r="W878" s="9">
        <f>ROUND(Q878 / 1.2, 2)</f>
        <v>2955</v>
      </c>
      <c r="X878" s="9">
        <f>ROUND(R878 / 1.2, 2)</f>
        <v>4309.63</v>
      </c>
      <c r="Y878" s="9">
        <f t="shared" si="158"/>
        <v>1625.55</v>
      </c>
      <c r="Z878" s="9">
        <f>ROUND(T878 / 1.2, 2)</f>
        <v>3546</v>
      </c>
      <c r="AA878" s="9">
        <f>Y878+Z878</f>
        <v>5171.55</v>
      </c>
      <c r="AD878" s="5">
        <v>378365935</v>
      </c>
      <c r="AE878" s="5">
        <v>29399332</v>
      </c>
      <c r="AG878" s="5" t="s">
        <v>2558</v>
      </c>
      <c r="AH878" s="5" t="s">
        <v>2559</v>
      </c>
      <c r="AI878" s="5" t="s">
        <v>593</v>
      </c>
      <c r="AK878" s="19">
        <f t="shared" si="159"/>
        <v>0</v>
      </c>
      <c r="AL878" s="19">
        <f>T878-N878</f>
        <v>1418.4099999999999</v>
      </c>
      <c r="AM878" s="19">
        <f>U878-O878</f>
        <v>1418.4099999999999</v>
      </c>
      <c r="AN878" s="22">
        <f t="shared" si="160"/>
        <v>0</v>
      </c>
      <c r="AO878" s="22">
        <f>IFERROR(AL878/N878,0)</f>
        <v>0.50000528766669361</v>
      </c>
      <c r="AP878" s="22">
        <f>IFERROR(AM878/O878,0)</f>
        <v>0.29627672351669465</v>
      </c>
    </row>
    <row r="879" spans="1:42" ht="72" x14ac:dyDescent="0.3">
      <c r="A879" s="13" t="s">
        <v>2694</v>
      </c>
      <c r="B879" s="13"/>
      <c r="C879" s="27" t="s">
        <v>2561</v>
      </c>
      <c r="D879" s="24"/>
      <c r="E879" s="24" t="s">
        <v>2695</v>
      </c>
      <c r="F879" s="35" t="s">
        <v>67</v>
      </c>
      <c r="G879" s="36">
        <v>1.07</v>
      </c>
      <c r="H879" s="24"/>
      <c r="I879" s="37">
        <v>1.284</v>
      </c>
      <c r="J879" s="38">
        <v>1408.04</v>
      </c>
      <c r="K879" s="14"/>
      <c r="L879" s="14"/>
      <c r="M879" s="38">
        <f>ROUND(ROUND(J879, 2)*I879, 2)</f>
        <v>1807.92</v>
      </c>
      <c r="N879" s="14"/>
      <c r="O879" s="14"/>
      <c r="P879" s="38">
        <v>1408.04</v>
      </c>
      <c r="Q879" s="14"/>
      <c r="R879" s="14"/>
      <c r="S879" s="38">
        <f>ROUND(ROUND(P879, 2)*I879, 2)</f>
        <v>1807.92</v>
      </c>
      <c r="T879" s="14"/>
      <c r="U879" s="39"/>
      <c r="V879" s="9">
        <f>ROUND(ROUND(P879, 2)/1.2, 2)</f>
        <v>1173.3699999999999</v>
      </c>
      <c r="Y879" s="9">
        <f t="shared" si="158"/>
        <v>1506.6</v>
      </c>
      <c r="AD879" s="5" t="s">
        <v>2696</v>
      </c>
      <c r="AE879" s="5" t="s">
        <v>2697</v>
      </c>
      <c r="AF879" s="5" t="s">
        <v>2564</v>
      </c>
      <c r="AK879" s="32">
        <f t="shared" si="159"/>
        <v>0</v>
      </c>
      <c r="AL879" s="32"/>
      <c r="AM879" s="32"/>
      <c r="AN879" s="34">
        <f t="shared" si="160"/>
        <v>0</v>
      </c>
      <c r="AO879" s="32"/>
      <c r="AP879" s="32"/>
    </row>
    <row r="880" spans="1:42" ht="36" x14ac:dyDescent="0.3">
      <c r="A880" s="13" t="s">
        <v>2698</v>
      </c>
      <c r="B880" s="13"/>
      <c r="C880" s="27" t="s">
        <v>1618</v>
      </c>
      <c r="D880" s="24"/>
      <c r="E880" s="24"/>
      <c r="F880" s="35" t="s">
        <v>102</v>
      </c>
      <c r="G880" s="36">
        <v>1.2</v>
      </c>
      <c r="H880" s="24"/>
      <c r="I880" s="37">
        <v>7.2</v>
      </c>
      <c r="J880" s="38">
        <v>16.38</v>
      </c>
      <c r="K880" s="14"/>
      <c r="L880" s="14"/>
      <c r="M880" s="38">
        <f>ROUND(ROUND(J880, 2)*I880, 2)</f>
        <v>117.94</v>
      </c>
      <c r="N880" s="14"/>
      <c r="O880" s="14"/>
      <c r="P880" s="38">
        <v>16.38</v>
      </c>
      <c r="Q880" s="14"/>
      <c r="R880" s="14"/>
      <c r="S880" s="38">
        <f>ROUND(ROUND(P880, 2)*I880, 2)</f>
        <v>117.94</v>
      </c>
      <c r="T880" s="14"/>
      <c r="U880" s="39"/>
      <c r="V880" s="9">
        <f>ROUND(ROUND(P880, 2)/1.2, 2)</f>
        <v>13.65</v>
      </c>
      <c r="Y880" s="9">
        <f t="shared" si="158"/>
        <v>98.28</v>
      </c>
      <c r="AD880" s="5" t="s">
        <v>2699</v>
      </c>
      <c r="AE880" s="5" t="s">
        <v>2700</v>
      </c>
      <c r="AF880" s="5" t="s">
        <v>1621</v>
      </c>
      <c r="AK880" s="32">
        <f t="shared" si="159"/>
        <v>0</v>
      </c>
      <c r="AL880" s="32"/>
      <c r="AM880" s="32"/>
      <c r="AN880" s="34">
        <f t="shared" si="160"/>
        <v>0</v>
      </c>
      <c r="AO880" s="32"/>
      <c r="AP880" s="32"/>
    </row>
    <row r="881" spans="1:42" ht="18" x14ac:dyDescent="0.3">
      <c r="A881" s="13" t="s">
        <v>2701</v>
      </c>
      <c r="B881" s="13"/>
      <c r="C881" s="41" t="s">
        <v>1544</v>
      </c>
      <c r="D881" s="24"/>
      <c r="E881" s="24"/>
      <c r="F881" s="35" t="s">
        <v>102</v>
      </c>
      <c r="G881" s="36">
        <v>0.25</v>
      </c>
      <c r="H881" s="24"/>
      <c r="I881" s="37">
        <v>0.3</v>
      </c>
      <c r="J881" s="38">
        <v>40.94</v>
      </c>
      <c r="K881" s="14"/>
      <c r="L881" s="14"/>
      <c r="M881" s="38">
        <f>ROUND(ROUND(J881, 2)*I881, 2)</f>
        <v>12.28</v>
      </c>
      <c r="N881" s="14"/>
      <c r="O881" s="14"/>
      <c r="P881" s="38">
        <v>40.94</v>
      </c>
      <c r="Q881" s="14"/>
      <c r="R881" s="14"/>
      <c r="S881" s="38">
        <f>ROUND(ROUND(P881, 2)*I881, 2)</f>
        <v>12.28</v>
      </c>
      <c r="T881" s="14"/>
      <c r="U881" s="39"/>
      <c r="V881" s="9">
        <f>ROUND(ROUND(P881, 2)/1.2, 2)</f>
        <v>34.119999999999997</v>
      </c>
      <c r="Y881" s="9">
        <f t="shared" si="158"/>
        <v>10.23</v>
      </c>
      <c r="AD881" s="5" t="s">
        <v>2702</v>
      </c>
      <c r="AE881" s="5" t="s">
        <v>2703</v>
      </c>
      <c r="AF881" s="5" t="s">
        <v>1547</v>
      </c>
      <c r="AK881" s="32">
        <f t="shared" si="159"/>
        <v>0</v>
      </c>
      <c r="AL881" s="32"/>
      <c r="AM881" s="32"/>
      <c r="AN881" s="34">
        <f t="shared" si="160"/>
        <v>0</v>
      </c>
      <c r="AO881" s="32"/>
      <c r="AP881" s="32"/>
    </row>
    <row r="882" spans="1:42" ht="36" x14ac:dyDescent="0.3">
      <c r="A882" s="13" t="s">
        <v>2704</v>
      </c>
      <c r="B882" s="13"/>
      <c r="C882" s="41" t="s">
        <v>965</v>
      </c>
      <c r="D882" s="24"/>
      <c r="E882" s="24"/>
      <c r="F882" s="35" t="s">
        <v>102</v>
      </c>
      <c r="G882" s="36">
        <v>0.15</v>
      </c>
      <c r="H882" s="24"/>
      <c r="I882" s="36">
        <v>0.18</v>
      </c>
      <c r="J882" s="38">
        <v>69.540000000000006</v>
      </c>
      <c r="K882" s="14"/>
      <c r="L882" s="14"/>
      <c r="M882" s="38">
        <f>ROUND(ROUND(J882, 2)*I882, 2)</f>
        <v>12.52</v>
      </c>
      <c r="N882" s="14"/>
      <c r="O882" s="14"/>
      <c r="P882" s="38">
        <v>69.540000000000006</v>
      </c>
      <c r="Q882" s="14"/>
      <c r="R882" s="14"/>
      <c r="S882" s="38">
        <f>ROUND(ROUND(P882, 2)*I882, 2)</f>
        <v>12.52</v>
      </c>
      <c r="T882" s="14"/>
      <c r="U882" s="39"/>
      <c r="V882" s="9">
        <f>ROUND(ROUND(P882, 2)/1.2, 2)</f>
        <v>57.95</v>
      </c>
      <c r="Y882" s="9">
        <f t="shared" si="158"/>
        <v>10.43</v>
      </c>
      <c r="AD882" s="5" t="s">
        <v>2705</v>
      </c>
      <c r="AE882" s="5" t="s">
        <v>2706</v>
      </c>
      <c r="AF882" s="5" t="s">
        <v>968</v>
      </c>
      <c r="AK882" s="32">
        <f t="shared" si="159"/>
        <v>0</v>
      </c>
      <c r="AL882" s="32"/>
      <c r="AM882" s="32"/>
      <c r="AN882" s="34">
        <f t="shared" si="160"/>
        <v>0</v>
      </c>
      <c r="AO882" s="32"/>
      <c r="AP882" s="32"/>
    </row>
    <row r="883" spans="1:42" ht="162" x14ac:dyDescent="0.3">
      <c r="A883" s="13" t="s">
        <v>2707</v>
      </c>
      <c r="B883" s="13" t="s">
        <v>2556</v>
      </c>
      <c r="C883" s="23" t="s">
        <v>2557</v>
      </c>
      <c r="D883" s="24"/>
      <c r="E883" s="24" t="s">
        <v>2708</v>
      </c>
      <c r="F883" s="24" t="s">
        <v>67</v>
      </c>
      <c r="G883" s="25">
        <v>1</v>
      </c>
      <c r="H883" s="24"/>
      <c r="I883" s="25">
        <v>3.49</v>
      </c>
      <c r="J883" s="26">
        <v>1146.8800000000001</v>
      </c>
      <c r="K883" s="26">
        <v>2363.9899999999998</v>
      </c>
      <c r="L883" s="26">
        <f>J883+ROUND(K883, 2)</f>
        <v>3510.87</v>
      </c>
      <c r="M883" s="26">
        <v>4002.61</v>
      </c>
      <c r="N883" s="26">
        <v>8250.33</v>
      </c>
      <c r="O883" s="26">
        <f>M883+N883</f>
        <v>12252.94</v>
      </c>
      <c r="P883" s="26">
        <v>1146.8800000000001</v>
      </c>
      <c r="Q883" s="26">
        <v>3546</v>
      </c>
      <c r="R883" s="26">
        <f>P883+ROUND(Q883, 2)</f>
        <v>4692.88</v>
      </c>
      <c r="S883" s="26">
        <v>4002.61</v>
      </c>
      <c r="T883" s="26">
        <v>12375.54</v>
      </c>
      <c r="U883" s="26">
        <f>S883+T883</f>
        <v>16378.150000000001</v>
      </c>
      <c r="V883" s="9">
        <f>ROUND(P883 / 1.2, 2)</f>
        <v>955.73</v>
      </c>
      <c r="W883" s="9">
        <f>ROUND(Q883 / 1.2, 2)</f>
        <v>2955</v>
      </c>
      <c r="X883" s="9">
        <f>ROUND(R883 / 1.2, 2)</f>
        <v>3910.73</v>
      </c>
      <c r="Y883" s="9">
        <f t="shared" si="158"/>
        <v>3335.51</v>
      </c>
      <c r="Z883" s="9">
        <f>ROUND(T883 / 1.2, 2)</f>
        <v>10312.950000000001</v>
      </c>
      <c r="AA883" s="9">
        <f>Y883+Z883</f>
        <v>13648.460000000001</v>
      </c>
      <c r="AD883" s="5">
        <v>378365936</v>
      </c>
      <c r="AE883" s="5">
        <v>29399333</v>
      </c>
      <c r="AG883" s="5" t="s">
        <v>2558</v>
      </c>
      <c r="AH883" s="5" t="s">
        <v>2559</v>
      </c>
      <c r="AI883" s="5" t="s">
        <v>593</v>
      </c>
      <c r="AK883" s="19">
        <f t="shared" si="159"/>
        <v>0</v>
      </c>
      <c r="AL883" s="19">
        <f>T883-N883</f>
        <v>4125.2100000000009</v>
      </c>
      <c r="AM883" s="19">
        <f>U883-O883</f>
        <v>4125.2100000000009</v>
      </c>
      <c r="AN883" s="22">
        <f t="shared" si="160"/>
        <v>0</v>
      </c>
      <c r="AO883" s="22">
        <f>IFERROR(AL883/N883,0)</f>
        <v>0.50000545432728161</v>
      </c>
      <c r="AP883" s="22">
        <f>IFERROR(AM883/O883,0)</f>
        <v>0.33667103568612927</v>
      </c>
    </row>
    <row r="884" spans="1:42" ht="36" x14ac:dyDescent="0.3">
      <c r="A884" s="13" t="s">
        <v>2709</v>
      </c>
      <c r="B884" s="13"/>
      <c r="C884" s="41" t="s">
        <v>965</v>
      </c>
      <c r="D884" s="24"/>
      <c r="E884" s="24"/>
      <c r="F884" s="35" t="s">
        <v>102</v>
      </c>
      <c r="G884" s="36">
        <v>0.15</v>
      </c>
      <c r="H884" s="24"/>
      <c r="I884" s="36">
        <v>0.52400000000000002</v>
      </c>
      <c r="J884" s="38">
        <v>69.540000000000006</v>
      </c>
      <c r="K884" s="14"/>
      <c r="L884" s="14"/>
      <c r="M884" s="38">
        <f>ROUND(ROUND(J884, 2)*I884, 2)</f>
        <v>36.44</v>
      </c>
      <c r="N884" s="14"/>
      <c r="O884" s="14"/>
      <c r="P884" s="38">
        <v>69.540000000000006</v>
      </c>
      <c r="Q884" s="14"/>
      <c r="R884" s="14"/>
      <c r="S884" s="38">
        <f>ROUND(ROUND(P884, 2)*I884, 2)</f>
        <v>36.44</v>
      </c>
      <c r="T884" s="14"/>
      <c r="U884" s="39"/>
      <c r="V884" s="9">
        <f>ROUND(ROUND(P884, 2)/1.2, 2)</f>
        <v>57.95</v>
      </c>
      <c r="Y884" s="9">
        <f t="shared" si="158"/>
        <v>30.37</v>
      </c>
      <c r="AD884" s="5" t="s">
        <v>2710</v>
      </c>
      <c r="AE884" s="5" t="s">
        <v>2711</v>
      </c>
      <c r="AF884" s="5" t="s">
        <v>968</v>
      </c>
      <c r="AK884" s="32">
        <f t="shared" si="159"/>
        <v>0</v>
      </c>
      <c r="AL884" s="32"/>
      <c r="AM884" s="32"/>
      <c r="AN884" s="34">
        <f t="shared" si="160"/>
        <v>0</v>
      </c>
      <c r="AO884" s="32"/>
      <c r="AP884" s="32"/>
    </row>
    <row r="885" spans="1:42" ht="18" x14ac:dyDescent="0.3">
      <c r="A885" s="13" t="s">
        <v>2712</v>
      </c>
      <c r="B885" s="13"/>
      <c r="C885" s="41" t="s">
        <v>1544</v>
      </c>
      <c r="D885" s="24"/>
      <c r="E885" s="24"/>
      <c r="F885" s="35" t="s">
        <v>102</v>
      </c>
      <c r="G885" s="36">
        <v>0.25</v>
      </c>
      <c r="H885" s="24"/>
      <c r="I885" s="37">
        <v>0.873</v>
      </c>
      <c r="J885" s="38">
        <v>40.94</v>
      </c>
      <c r="K885" s="14"/>
      <c r="L885" s="14"/>
      <c r="M885" s="38">
        <f>ROUND(ROUND(J885, 2)*I885, 2)</f>
        <v>35.74</v>
      </c>
      <c r="N885" s="14"/>
      <c r="O885" s="14"/>
      <c r="P885" s="38">
        <v>40.94</v>
      </c>
      <c r="Q885" s="14"/>
      <c r="R885" s="14"/>
      <c r="S885" s="38">
        <f>ROUND(ROUND(P885, 2)*I885, 2)</f>
        <v>35.74</v>
      </c>
      <c r="T885" s="14"/>
      <c r="U885" s="39"/>
      <c r="V885" s="9">
        <f>ROUND(ROUND(P885, 2)/1.2, 2)</f>
        <v>34.119999999999997</v>
      </c>
      <c r="Y885" s="9">
        <f t="shared" si="158"/>
        <v>29.78</v>
      </c>
      <c r="AD885" s="5" t="s">
        <v>2713</v>
      </c>
      <c r="AE885" s="5" t="s">
        <v>2714</v>
      </c>
      <c r="AF885" s="5" t="s">
        <v>1547</v>
      </c>
      <c r="AK885" s="32">
        <f t="shared" si="159"/>
        <v>0</v>
      </c>
      <c r="AL885" s="32"/>
      <c r="AM885" s="32"/>
      <c r="AN885" s="34">
        <f t="shared" si="160"/>
        <v>0</v>
      </c>
      <c r="AO885" s="32"/>
      <c r="AP885" s="32"/>
    </row>
    <row r="886" spans="1:42" ht="36" x14ac:dyDescent="0.3">
      <c r="A886" s="13" t="s">
        <v>2715</v>
      </c>
      <c r="B886" s="13"/>
      <c r="C886" s="27" t="s">
        <v>1618</v>
      </c>
      <c r="D886" s="24"/>
      <c r="E886" s="24"/>
      <c r="F886" s="35" t="s">
        <v>102</v>
      </c>
      <c r="G886" s="36">
        <v>1.2</v>
      </c>
      <c r="H886" s="24"/>
      <c r="I886" s="37">
        <v>20.94</v>
      </c>
      <c r="J886" s="38">
        <v>16.38</v>
      </c>
      <c r="K886" s="14"/>
      <c r="L886" s="14"/>
      <c r="M886" s="38">
        <f>ROUND(ROUND(J886, 2)*I886, 2)</f>
        <v>343</v>
      </c>
      <c r="N886" s="14"/>
      <c r="O886" s="14"/>
      <c r="P886" s="38">
        <v>16.38</v>
      </c>
      <c r="Q886" s="14"/>
      <c r="R886" s="14"/>
      <c r="S886" s="38">
        <f>ROUND(ROUND(P886, 2)*I886, 2)</f>
        <v>343</v>
      </c>
      <c r="T886" s="14"/>
      <c r="U886" s="39"/>
      <c r="V886" s="9">
        <f>ROUND(ROUND(P886, 2)/1.2, 2)</f>
        <v>13.65</v>
      </c>
      <c r="Y886" s="9">
        <f t="shared" si="158"/>
        <v>285.83</v>
      </c>
      <c r="AD886" s="5" t="s">
        <v>2716</v>
      </c>
      <c r="AE886" s="5" t="s">
        <v>2717</v>
      </c>
      <c r="AF886" s="5" t="s">
        <v>1621</v>
      </c>
      <c r="AK886" s="32">
        <f t="shared" si="159"/>
        <v>0</v>
      </c>
      <c r="AL886" s="32"/>
      <c r="AM886" s="32"/>
      <c r="AN886" s="34">
        <f t="shared" si="160"/>
        <v>0</v>
      </c>
      <c r="AO886" s="32"/>
      <c r="AP886" s="32"/>
    </row>
    <row r="887" spans="1:42" ht="54" x14ac:dyDescent="0.3">
      <c r="A887" s="13" t="s">
        <v>2718</v>
      </c>
      <c r="B887" s="13"/>
      <c r="C887" s="27" t="s">
        <v>2585</v>
      </c>
      <c r="D887" s="24"/>
      <c r="E887" s="24" t="s">
        <v>2719</v>
      </c>
      <c r="F887" s="35" t="s">
        <v>67</v>
      </c>
      <c r="G887" s="36">
        <v>1.07</v>
      </c>
      <c r="H887" s="24"/>
      <c r="I887" s="37">
        <v>3.734</v>
      </c>
      <c r="J887" s="38">
        <v>960.75</v>
      </c>
      <c r="K887" s="14"/>
      <c r="L887" s="14"/>
      <c r="M887" s="38">
        <f>ROUND(ROUND(J887, 2)*I887, 2)</f>
        <v>3587.44</v>
      </c>
      <c r="N887" s="14"/>
      <c r="O887" s="14"/>
      <c r="P887" s="38">
        <v>960.75</v>
      </c>
      <c r="Q887" s="14"/>
      <c r="R887" s="14"/>
      <c r="S887" s="38">
        <f>ROUND(ROUND(P887, 2)*I887, 2)</f>
        <v>3587.44</v>
      </c>
      <c r="T887" s="14"/>
      <c r="U887" s="39"/>
      <c r="V887" s="9">
        <f>ROUND(ROUND(P887, 2)/1.2, 2)</f>
        <v>800.63</v>
      </c>
      <c r="Y887" s="9">
        <f t="shared" ref="Y887:Y913" si="161">ROUND(S887 / 1.2, 2)</f>
        <v>2989.53</v>
      </c>
      <c r="AD887" s="5" t="s">
        <v>2720</v>
      </c>
      <c r="AE887" s="5" t="s">
        <v>2721</v>
      </c>
      <c r="AF887" s="5" t="s">
        <v>2588</v>
      </c>
      <c r="AK887" s="32">
        <f t="shared" si="159"/>
        <v>0</v>
      </c>
      <c r="AL887" s="32"/>
      <c r="AM887" s="32"/>
      <c r="AN887" s="34">
        <f t="shared" si="160"/>
        <v>0</v>
      </c>
      <c r="AO887" s="32"/>
      <c r="AP887" s="32"/>
    </row>
    <row r="888" spans="1:42" ht="162" x14ac:dyDescent="0.3">
      <c r="A888" s="13" t="s">
        <v>2722</v>
      </c>
      <c r="B888" s="13" t="s">
        <v>2556</v>
      </c>
      <c r="C888" s="23" t="s">
        <v>2557</v>
      </c>
      <c r="D888" s="24"/>
      <c r="E888" s="24" t="s">
        <v>2723</v>
      </c>
      <c r="F888" s="24" t="s">
        <v>67</v>
      </c>
      <c r="G888" s="25">
        <v>1</v>
      </c>
      <c r="H888" s="24"/>
      <c r="I888" s="25">
        <v>0.16</v>
      </c>
      <c r="J888" s="26">
        <v>1623.75</v>
      </c>
      <c r="K888" s="26">
        <v>2363.9899999999998</v>
      </c>
      <c r="L888" s="26">
        <f>J888+ROUND(K888, 2)</f>
        <v>3987.74</v>
      </c>
      <c r="M888" s="26">
        <v>259.8</v>
      </c>
      <c r="N888" s="26">
        <v>378.24</v>
      </c>
      <c r="O888" s="26">
        <f>M888+N888</f>
        <v>638.04</v>
      </c>
      <c r="P888" s="26">
        <v>699.81</v>
      </c>
      <c r="Q888" s="26">
        <v>3546</v>
      </c>
      <c r="R888" s="26">
        <f>P888+ROUND(Q888, 2)</f>
        <v>4245.8099999999995</v>
      </c>
      <c r="S888" s="26">
        <v>111.97</v>
      </c>
      <c r="T888" s="26">
        <v>567.36</v>
      </c>
      <c r="U888" s="26">
        <f>S888+T888</f>
        <v>679.33</v>
      </c>
      <c r="V888" s="9">
        <f>ROUND(P888 / 1.2, 2)</f>
        <v>583.17999999999995</v>
      </c>
      <c r="W888" s="9">
        <f>ROUND(Q888 / 1.2, 2)</f>
        <v>2955</v>
      </c>
      <c r="X888" s="9">
        <f>ROUND(R888 / 1.2, 2)</f>
        <v>3538.18</v>
      </c>
      <c r="Y888" s="9">
        <f t="shared" si="161"/>
        <v>93.31</v>
      </c>
      <c r="Z888" s="9">
        <f>ROUND(T888 / 1.2, 2)</f>
        <v>472.8</v>
      </c>
      <c r="AA888" s="9">
        <f>Y888+Z888</f>
        <v>566.11</v>
      </c>
      <c r="AD888" s="5">
        <v>378365937</v>
      </c>
      <c r="AE888" s="5">
        <v>33559600</v>
      </c>
      <c r="AG888" s="5" t="s">
        <v>2558</v>
      </c>
      <c r="AH888" s="5" t="s">
        <v>2559</v>
      </c>
      <c r="AI888" s="5" t="s">
        <v>593</v>
      </c>
      <c r="AK888" s="19">
        <f t="shared" si="159"/>
        <v>-147.83000000000001</v>
      </c>
      <c r="AL888" s="19">
        <f>T888-N888</f>
        <v>189.12</v>
      </c>
      <c r="AM888" s="19">
        <f>U888-O888</f>
        <v>41.290000000000077</v>
      </c>
      <c r="AN888" s="22">
        <f t="shared" si="160"/>
        <v>-0.56901462663587377</v>
      </c>
      <c r="AO888" s="22">
        <f>IFERROR(AL888/N888,0)</f>
        <v>0.5</v>
      </c>
      <c r="AP888" s="22">
        <f>IFERROR(AM888/O888,0)</f>
        <v>6.4713811046329506E-2</v>
      </c>
    </row>
    <row r="889" spans="1:42" ht="36" x14ac:dyDescent="0.3">
      <c r="A889" s="13" t="s">
        <v>2724</v>
      </c>
      <c r="B889" s="13"/>
      <c r="C889" s="27" t="s">
        <v>2561</v>
      </c>
      <c r="D889" s="24"/>
      <c r="E889" s="24" t="s">
        <v>2621</v>
      </c>
      <c r="F889" s="35" t="s">
        <v>67</v>
      </c>
      <c r="G889" s="36">
        <v>1.07</v>
      </c>
      <c r="H889" s="24"/>
      <c r="I889" s="37">
        <v>0.17100000000000001</v>
      </c>
      <c r="J889" s="38">
        <v>1408.04</v>
      </c>
      <c r="K889" s="14"/>
      <c r="L889" s="14"/>
      <c r="M889" s="38">
        <f>ROUND(ROUND(J889, 2)*I889, 2)</f>
        <v>240.77</v>
      </c>
      <c r="N889" s="14"/>
      <c r="O889" s="14"/>
      <c r="P889" s="38">
        <v>545.29999999999995</v>
      </c>
      <c r="Q889" s="14"/>
      <c r="R889" s="14"/>
      <c r="S889" s="38">
        <f>ROUND(ROUND(P889, 2)*I889, 2)</f>
        <v>93.25</v>
      </c>
      <c r="T889" s="14"/>
      <c r="U889" s="39"/>
      <c r="V889" s="9">
        <f>ROUND(ROUND(P889, 2)/1.2, 2)</f>
        <v>454.42</v>
      </c>
      <c r="Y889" s="9">
        <f t="shared" si="161"/>
        <v>77.709999999999994</v>
      </c>
      <c r="AD889" s="5" t="s">
        <v>2725</v>
      </c>
      <c r="AE889" s="5" t="s">
        <v>2726</v>
      </c>
      <c r="AF889" s="5" t="s">
        <v>2564</v>
      </c>
      <c r="AK889" s="32">
        <f t="shared" si="159"/>
        <v>-147.52000000000001</v>
      </c>
      <c r="AL889" s="32"/>
      <c r="AM889" s="32"/>
      <c r="AN889" s="34">
        <f t="shared" si="160"/>
        <v>-0.61270091788844128</v>
      </c>
      <c r="AO889" s="32"/>
      <c r="AP889" s="32"/>
    </row>
    <row r="890" spans="1:42" ht="36" x14ac:dyDescent="0.3">
      <c r="A890" s="13" t="s">
        <v>2727</v>
      </c>
      <c r="B890" s="13"/>
      <c r="C890" s="27" t="s">
        <v>1618</v>
      </c>
      <c r="D890" s="24"/>
      <c r="E890" s="24"/>
      <c r="F890" s="35" t="s">
        <v>102</v>
      </c>
      <c r="G890" s="36">
        <v>1.2</v>
      </c>
      <c r="H890" s="24"/>
      <c r="I890" s="37">
        <v>0.96</v>
      </c>
      <c r="J890" s="38">
        <v>16.38</v>
      </c>
      <c r="K890" s="14"/>
      <c r="L890" s="14"/>
      <c r="M890" s="38">
        <f>ROUND(ROUND(J890, 2)*I890, 2)</f>
        <v>15.72</v>
      </c>
      <c r="N890" s="14"/>
      <c r="O890" s="14"/>
      <c r="P890" s="38">
        <v>16.11</v>
      </c>
      <c r="Q890" s="14"/>
      <c r="R890" s="14"/>
      <c r="S890" s="38">
        <f>ROUND(ROUND(P890, 2)*I890, 2)</f>
        <v>15.47</v>
      </c>
      <c r="T890" s="14"/>
      <c r="U890" s="39"/>
      <c r="V890" s="9">
        <f>ROUND(ROUND(P890, 2)/1.2, 2)</f>
        <v>13.43</v>
      </c>
      <c r="Y890" s="9">
        <f t="shared" si="161"/>
        <v>12.89</v>
      </c>
      <c r="AD890" s="5" t="s">
        <v>2728</v>
      </c>
      <c r="AE890" s="5" t="s">
        <v>2729</v>
      </c>
      <c r="AF890" s="5" t="s">
        <v>1621</v>
      </c>
      <c r="AK890" s="32">
        <f t="shared" si="159"/>
        <v>-0.25</v>
      </c>
      <c r="AL890" s="32"/>
      <c r="AM890" s="32"/>
      <c r="AN890" s="34">
        <f t="shared" si="160"/>
        <v>-1.5903307888040712E-2</v>
      </c>
      <c r="AO890" s="32"/>
      <c r="AP890" s="32"/>
    </row>
    <row r="891" spans="1:42" ht="18" x14ac:dyDescent="0.3">
      <c r="A891" s="13" t="s">
        <v>2730</v>
      </c>
      <c r="B891" s="13"/>
      <c r="C891" s="41" t="s">
        <v>1544</v>
      </c>
      <c r="D891" s="24"/>
      <c r="E891" s="24"/>
      <c r="F891" s="35" t="s">
        <v>102</v>
      </c>
      <c r="G891" s="36">
        <v>0.25</v>
      </c>
      <c r="H891" s="24"/>
      <c r="I891" s="37">
        <v>0.04</v>
      </c>
      <c r="J891" s="38">
        <v>40.94</v>
      </c>
      <c r="K891" s="14"/>
      <c r="L891" s="14"/>
      <c r="M891" s="38">
        <f>ROUND(ROUND(J891, 2)*I891, 2)</f>
        <v>1.64</v>
      </c>
      <c r="N891" s="14"/>
      <c r="O891" s="14"/>
      <c r="P891" s="38">
        <v>40.270000000000003</v>
      </c>
      <c r="Q891" s="14"/>
      <c r="R891" s="14"/>
      <c r="S891" s="38">
        <f>ROUND(ROUND(P891, 2)*I891, 2)</f>
        <v>1.61</v>
      </c>
      <c r="T891" s="14"/>
      <c r="U891" s="39"/>
      <c r="V891" s="9">
        <f>ROUND(ROUND(P891, 2)/1.2, 2)</f>
        <v>33.56</v>
      </c>
      <c r="Y891" s="9">
        <f t="shared" si="161"/>
        <v>1.34</v>
      </c>
      <c r="AD891" s="5" t="s">
        <v>2731</v>
      </c>
      <c r="AE891" s="5" t="s">
        <v>2732</v>
      </c>
      <c r="AF891" s="5" t="s">
        <v>1547</v>
      </c>
      <c r="AK891" s="32">
        <f t="shared" si="159"/>
        <v>-2.9999999999999805E-2</v>
      </c>
      <c r="AL891" s="32"/>
      <c r="AM891" s="32"/>
      <c r="AN891" s="34">
        <f t="shared" si="160"/>
        <v>-1.8292682926829149E-2</v>
      </c>
      <c r="AO891" s="32"/>
      <c r="AP891" s="32"/>
    </row>
    <row r="892" spans="1:42" ht="36" x14ac:dyDescent="0.3">
      <c r="A892" s="13" t="s">
        <v>2733</v>
      </c>
      <c r="B892" s="13"/>
      <c r="C892" s="41" t="s">
        <v>965</v>
      </c>
      <c r="D892" s="24"/>
      <c r="E892" s="24"/>
      <c r="F892" s="35" t="s">
        <v>102</v>
      </c>
      <c r="G892" s="36">
        <v>0.15</v>
      </c>
      <c r="H892" s="24"/>
      <c r="I892" s="36">
        <v>2.4E-2</v>
      </c>
      <c r="J892" s="38">
        <v>69.540000000000006</v>
      </c>
      <c r="K892" s="14"/>
      <c r="L892" s="14"/>
      <c r="M892" s="38">
        <f>ROUND(ROUND(J892, 2)*I892, 2)</f>
        <v>1.67</v>
      </c>
      <c r="N892" s="14"/>
      <c r="O892" s="14"/>
      <c r="P892" s="38">
        <v>68.400000000000006</v>
      </c>
      <c r="Q892" s="14"/>
      <c r="R892" s="14"/>
      <c r="S892" s="38">
        <f>ROUND(ROUND(P892, 2)*I892, 2)</f>
        <v>1.64</v>
      </c>
      <c r="T892" s="14"/>
      <c r="U892" s="39"/>
      <c r="V892" s="9">
        <f>ROUND(ROUND(P892, 2)/1.2, 2)</f>
        <v>57</v>
      </c>
      <c r="Y892" s="9">
        <f t="shared" si="161"/>
        <v>1.37</v>
      </c>
      <c r="AD892" s="5" t="s">
        <v>2734</v>
      </c>
      <c r="AE892" s="5" t="s">
        <v>2735</v>
      </c>
      <c r="AF892" s="5" t="s">
        <v>968</v>
      </c>
      <c r="AK892" s="32">
        <f t="shared" si="159"/>
        <v>-3.0000000000000027E-2</v>
      </c>
      <c r="AL892" s="32"/>
      <c r="AM892" s="32"/>
      <c r="AN892" s="34">
        <f t="shared" si="160"/>
        <v>-1.7964071856287442E-2</v>
      </c>
      <c r="AO892" s="32"/>
      <c r="AP892" s="32"/>
    </row>
    <row r="893" spans="1:42" ht="54" x14ac:dyDescent="0.3">
      <c r="A893" s="12" t="s">
        <v>2736</v>
      </c>
      <c r="B893" s="12" t="s">
        <v>2737</v>
      </c>
      <c r="C893" s="16" t="s">
        <v>2738</v>
      </c>
      <c r="D893" s="17"/>
      <c r="E893" s="17"/>
      <c r="F893" s="17" t="s">
        <v>67</v>
      </c>
      <c r="G893" s="18">
        <v>1</v>
      </c>
      <c r="H893" s="17"/>
      <c r="I893" s="18">
        <v>0</v>
      </c>
      <c r="J893" s="19">
        <v>0</v>
      </c>
      <c r="K893" s="20">
        <v>2983</v>
      </c>
      <c r="L893" s="19">
        <f>J893+ROUND(K893, 2)</f>
        <v>2983</v>
      </c>
      <c r="M893" s="19">
        <v>0</v>
      </c>
      <c r="N893" s="19">
        <v>0</v>
      </c>
      <c r="O893" s="19">
        <f>M893+N893</f>
        <v>0</v>
      </c>
      <c r="P893" s="19">
        <v>1253.43</v>
      </c>
      <c r="Q893" s="21">
        <v>2983</v>
      </c>
      <c r="R893" s="19">
        <f>P893+ROUND(Q893, 2)</f>
        <v>4236.43</v>
      </c>
      <c r="S893" s="19">
        <v>0</v>
      </c>
      <c r="T893" s="19">
        <v>0</v>
      </c>
      <c r="U893" s="19">
        <f>S893+T893</f>
        <v>0</v>
      </c>
      <c r="V893" s="9">
        <f>ROUND(P893 / 1.2, 2)</f>
        <v>1044.53</v>
      </c>
      <c r="W893" s="9">
        <f>ROUND(Q893 / 1.2, 2)</f>
        <v>2485.83</v>
      </c>
      <c r="X893" s="9">
        <f>ROUND(R893 / 1.2, 2)</f>
        <v>3530.36</v>
      </c>
      <c r="Y893" s="9">
        <f t="shared" si="161"/>
        <v>0</v>
      </c>
      <c r="Z893" s="9">
        <f>ROUND(T893 / 1.2, 2)</f>
        <v>0</v>
      </c>
      <c r="AA893" s="9">
        <f>Y893+Z893</f>
        <v>0</v>
      </c>
      <c r="AD893" s="5">
        <v>378365744</v>
      </c>
      <c r="AE893" s="5">
        <v>27245627</v>
      </c>
      <c r="AG893" s="5" t="s">
        <v>2739</v>
      </c>
      <c r="AH893" s="5" t="s">
        <v>2740</v>
      </c>
      <c r="AI893" s="5" t="s">
        <v>593</v>
      </c>
      <c r="AK893" s="19">
        <f t="shared" si="159"/>
        <v>0</v>
      </c>
      <c r="AL893" s="19">
        <f>T893-N893</f>
        <v>0</v>
      </c>
      <c r="AM893" s="19">
        <f>U893-O893</f>
        <v>0</v>
      </c>
      <c r="AN893" s="22">
        <f t="shared" si="160"/>
        <v>0</v>
      </c>
      <c r="AO893" s="22">
        <f>IFERROR(AL893/N893,0)</f>
        <v>0</v>
      </c>
      <c r="AP893" s="22">
        <f>IFERROR(AM893/O893,0)</f>
        <v>0</v>
      </c>
    </row>
    <row r="894" spans="1:42" ht="18" x14ac:dyDescent="0.3">
      <c r="A894" s="12" t="s">
        <v>2741</v>
      </c>
      <c r="B894" s="12"/>
      <c r="C894" s="40" t="s">
        <v>1544</v>
      </c>
      <c r="D894" s="17"/>
      <c r="E894" s="17"/>
      <c r="F894" s="28" t="s">
        <v>102</v>
      </c>
      <c r="G894" s="29">
        <v>0.25</v>
      </c>
      <c r="H894" s="17"/>
      <c r="I894" s="30">
        <v>0</v>
      </c>
      <c r="J894" s="31">
        <v>40.270000000000003</v>
      </c>
      <c r="M894" s="32">
        <f>ROUND(ROUND(J894, 2)*I894, 2)</f>
        <v>0</v>
      </c>
      <c r="P894" s="33">
        <v>40.270000000000003</v>
      </c>
      <c r="S894" s="32">
        <f>ROUND(ROUND(P894, 2)*I894, 2)</f>
        <v>0</v>
      </c>
      <c r="V894" s="9">
        <f>ROUND(ROUND(P894, 2)/1.2, 2)</f>
        <v>33.56</v>
      </c>
      <c r="Y894" s="9">
        <f t="shared" si="161"/>
        <v>0</v>
      </c>
      <c r="AD894" s="5" t="s">
        <v>2742</v>
      </c>
      <c r="AE894" s="5" t="s">
        <v>2743</v>
      </c>
      <c r="AF894" s="5" t="s">
        <v>1547</v>
      </c>
      <c r="AK894" s="32">
        <f t="shared" si="159"/>
        <v>0</v>
      </c>
      <c r="AL894" s="32"/>
      <c r="AM894" s="32"/>
      <c r="AN894" s="34">
        <f t="shared" si="160"/>
        <v>0</v>
      </c>
      <c r="AO894" s="32"/>
      <c r="AP894" s="32"/>
    </row>
    <row r="895" spans="1:42" ht="36" x14ac:dyDescent="0.3">
      <c r="A895" s="12" t="s">
        <v>2744</v>
      </c>
      <c r="B895" s="12"/>
      <c r="C895" s="27" t="s">
        <v>1618</v>
      </c>
      <c r="D895" s="17"/>
      <c r="E895" s="17"/>
      <c r="F895" s="28" t="s">
        <v>102</v>
      </c>
      <c r="G895" s="29">
        <v>1.2</v>
      </c>
      <c r="H895" s="17"/>
      <c r="I895" s="30">
        <v>0</v>
      </c>
      <c r="J895" s="31">
        <v>16.96</v>
      </c>
      <c r="M895" s="32">
        <f>ROUND(ROUND(J895, 2)*I895, 2)</f>
        <v>0</v>
      </c>
      <c r="P895" s="33">
        <v>16.96</v>
      </c>
      <c r="S895" s="32">
        <f>ROUND(ROUND(P895, 2)*I895, 2)</f>
        <v>0</v>
      </c>
      <c r="V895" s="9">
        <f>ROUND(ROUND(P895, 2)/1.2, 2)</f>
        <v>14.13</v>
      </c>
      <c r="Y895" s="9">
        <f t="shared" si="161"/>
        <v>0</v>
      </c>
      <c r="AD895" s="5" t="s">
        <v>2745</v>
      </c>
      <c r="AE895" s="5" t="s">
        <v>2746</v>
      </c>
      <c r="AF895" s="5" t="s">
        <v>1621</v>
      </c>
      <c r="AK895" s="32">
        <f t="shared" si="159"/>
        <v>0</v>
      </c>
      <c r="AL895" s="32"/>
      <c r="AM895" s="32"/>
      <c r="AN895" s="34">
        <f t="shared" si="160"/>
        <v>0</v>
      </c>
      <c r="AO895" s="32"/>
      <c r="AP895" s="32"/>
    </row>
    <row r="896" spans="1:42" ht="36" x14ac:dyDescent="0.3">
      <c r="A896" s="12" t="s">
        <v>2747</v>
      </c>
      <c r="B896" s="12"/>
      <c r="C896" s="27" t="s">
        <v>2748</v>
      </c>
      <c r="D896" s="17"/>
      <c r="E896" s="17"/>
      <c r="F896" s="28" t="s">
        <v>67</v>
      </c>
      <c r="G896" s="29">
        <v>1.1000000000000001</v>
      </c>
      <c r="H896" s="17"/>
      <c r="I896" s="30">
        <v>0</v>
      </c>
      <c r="J896" s="31">
        <v>2038.05</v>
      </c>
      <c r="M896" s="32">
        <f>ROUND(ROUND(J896, 2)*I896, 2)</f>
        <v>0</v>
      </c>
      <c r="P896" s="33">
        <v>1102.5</v>
      </c>
      <c r="S896" s="32">
        <f>ROUND(ROUND(P896, 2)*I896, 2)</f>
        <v>0</v>
      </c>
      <c r="V896" s="9">
        <f>ROUND(ROUND(P896, 2)/1.2, 2)</f>
        <v>918.75</v>
      </c>
      <c r="Y896" s="9">
        <f t="shared" si="161"/>
        <v>0</v>
      </c>
      <c r="AD896" s="5" t="s">
        <v>2749</v>
      </c>
      <c r="AE896" s="5" t="s">
        <v>2750</v>
      </c>
      <c r="AF896" s="5" t="s">
        <v>2751</v>
      </c>
      <c r="AK896" s="32">
        <f t="shared" ref="AK896:AK913" si="162">S896-M896</f>
        <v>0</v>
      </c>
      <c r="AL896" s="32"/>
      <c r="AM896" s="32"/>
      <c r="AN896" s="34">
        <f t="shared" ref="AN896:AN913" si="163">IFERROR(AK896/M896,0)</f>
        <v>0</v>
      </c>
      <c r="AO896" s="32"/>
      <c r="AP896" s="32"/>
    </row>
    <row r="897" spans="1:42" ht="36" x14ac:dyDescent="0.3">
      <c r="A897" s="12" t="s">
        <v>2752</v>
      </c>
      <c r="B897" s="12"/>
      <c r="C897" s="40" t="s">
        <v>965</v>
      </c>
      <c r="D897" s="17"/>
      <c r="E897" s="17"/>
      <c r="F897" s="28" t="s">
        <v>102</v>
      </c>
      <c r="G897" s="29">
        <v>0.15</v>
      </c>
      <c r="H897" s="17"/>
      <c r="I897" s="29">
        <v>0</v>
      </c>
      <c r="J897" s="31">
        <v>68.400000000000006</v>
      </c>
      <c r="M897" s="32">
        <f>ROUND(ROUND(J897, 2)*I897, 2)</f>
        <v>0</v>
      </c>
      <c r="P897" s="33">
        <v>68.400000000000006</v>
      </c>
      <c r="S897" s="32">
        <f>ROUND(ROUND(P897, 2)*I897, 2)</f>
        <v>0</v>
      </c>
      <c r="V897" s="9">
        <f>ROUND(ROUND(P897, 2)/1.2, 2)</f>
        <v>57</v>
      </c>
      <c r="Y897" s="9">
        <f t="shared" si="161"/>
        <v>0</v>
      </c>
      <c r="AD897" s="5" t="s">
        <v>2753</v>
      </c>
      <c r="AE897" s="5" t="s">
        <v>2754</v>
      </c>
      <c r="AF897" s="5" t="s">
        <v>968</v>
      </c>
      <c r="AK897" s="32">
        <f t="shared" si="162"/>
        <v>0</v>
      </c>
      <c r="AL897" s="32"/>
      <c r="AM897" s="32"/>
      <c r="AN897" s="34">
        <f t="shared" si="163"/>
        <v>0</v>
      </c>
      <c r="AO897" s="32"/>
      <c r="AP897" s="32"/>
    </row>
    <row r="898" spans="1:42" ht="54" x14ac:dyDescent="0.3">
      <c r="A898" s="12" t="s">
        <v>2755</v>
      </c>
      <c r="B898" s="12" t="s">
        <v>2737</v>
      </c>
      <c r="C898" s="16" t="s">
        <v>2738</v>
      </c>
      <c r="D898" s="17"/>
      <c r="E898" s="17"/>
      <c r="F898" s="17" t="s">
        <v>67</v>
      </c>
      <c r="G898" s="18">
        <v>1</v>
      </c>
      <c r="H898" s="17"/>
      <c r="I898" s="18">
        <v>0</v>
      </c>
      <c r="J898" s="19">
        <v>0</v>
      </c>
      <c r="K898" s="20">
        <v>2983</v>
      </c>
      <c r="L898" s="19">
        <f>J898+ROUND(K898, 2)</f>
        <v>2983</v>
      </c>
      <c r="M898" s="19">
        <v>0</v>
      </c>
      <c r="N898" s="19">
        <v>0</v>
      </c>
      <c r="O898" s="19">
        <f>M898+N898</f>
        <v>0</v>
      </c>
      <c r="P898" s="19">
        <v>1253.43</v>
      </c>
      <c r="Q898" s="21">
        <v>2983</v>
      </c>
      <c r="R898" s="19">
        <f>P898+ROUND(Q898, 2)</f>
        <v>4236.43</v>
      </c>
      <c r="S898" s="19">
        <v>0</v>
      </c>
      <c r="T898" s="19">
        <v>0</v>
      </c>
      <c r="U898" s="19">
        <f>S898+T898</f>
        <v>0</v>
      </c>
      <c r="V898" s="9">
        <f>ROUND(P898 / 1.2, 2)</f>
        <v>1044.53</v>
      </c>
      <c r="W898" s="9">
        <f>ROUND(Q898 / 1.2, 2)</f>
        <v>2485.83</v>
      </c>
      <c r="X898" s="9">
        <f>ROUND(R898 / 1.2, 2)</f>
        <v>3530.36</v>
      </c>
      <c r="Y898" s="9">
        <f t="shared" si="161"/>
        <v>0</v>
      </c>
      <c r="Z898" s="9">
        <f>ROUND(T898 / 1.2, 2)</f>
        <v>0</v>
      </c>
      <c r="AA898" s="9">
        <f>Y898+Z898</f>
        <v>0</v>
      </c>
      <c r="AD898" s="5">
        <v>378365938</v>
      </c>
      <c r="AE898" s="5">
        <v>27245628</v>
      </c>
      <c r="AG898" s="5" t="s">
        <v>2739</v>
      </c>
      <c r="AH898" s="5" t="s">
        <v>2740</v>
      </c>
      <c r="AI898" s="5" t="s">
        <v>593</v>
      </c>
      <c r="AK898" s="19">
        <f t="shared" si="162"/>
        <v>0</v>
      </c>
      <c r="AL898" s="19">
        <f>T898-N898</f>
        <v>0</v>
      </c>
      <c r="AM898" s="19">
        <f>U898-O898</f>
        <v>0</v>
      </c>
      <c r="AN898" s="22">
        <f t="shared" si="163"/>
        <v>0</v>
      </c>
      <c r="AO898" s="22">
        <f>IFERROR(AL898/N898,0)</f>
        <v>0</v>
      </c>
      <c r="AP898" s="22">
        <f>IFERROR(AM898/O898,0)</f>
        <v>0</v>
      </c>
    </row>
    <row r="899" spans="1:42" ht="36" x14ac:dyDescent="0.3">
      <c r="A899" s="12" t="s">
        <v>2756</v>
      </c>
      <c r="B899" s="12"/>
      <c r="C899" s="40" t="s">
        <v>965</v>
      </c>
      <c r="D899" s="17"/>
      <c r="E899" s="17"/>
      <c r="F899" s="28" t="s">
        <v>102</v>
      </c>
      <c r="G899" s="29">
        <v>0.15</v>
      </c>
      <c r="H899" s="17"/>
      <c r="I899" s="29">
        <v>0</v>
      </c>
      <c r="J899" s="31">
        <v>68.400000000000006</v>
      </c>
      <c r="M899" s="32">
        <f>ROUND(ROUND(J899, 2)*I899, 2)</f>
        <v>0</v>
      </c>
      <c r="P899" s="33">
        <v>68.400000000000006</v>
      </c>
      <c r="S899" s="32">
        <f>ROUND(ROUND(P899, 2)*I899, 2)</f>
        <v>0</v>
      </c>
      <c r="V899" s="9">
        <f>ROUND(ROUND(P899, 2)/1.2, 2)</f>
        <v>57</v>
      </c>
      <c r="Y899" s="9">
        <f t="shared" si="161"/>
        <v>0</v>
      </c>
      <c r="AD899" s="5" t="s">
        <v>2757</v>
      </c>
      <c r="AE899" s="5" t="s">
        <v>2758</v>
      </c>
      <c r="AF899" s="5" t="s">
        <v>968</v>
      </c>
      <c r="AK899" s="32">
        <f t="shared" si="162"/>
        <v>0</v>
      </c>
      <c r="AL899" s="32"/>
      <c r="AM899" s="32"/>
      <c r="AN899" s="34">
        <f t="shared" si="163"/>
        <v>0</v>
      </c>
      <c r="AO899" s="32"/>
      <c r="AP899" s="32"/>
    </row>
    <row r="900" spans="1:42" ht="36" x14ac:dyDescent="0.3">
      <c r="A900" s="12" t="s">
        <v>2759</v>
      </c>
      <c r="B900" s="12"/>
      <c r="C900" s="27" t="s">
        <v>2748</v>
      </c>
      <c r="D900" s="17"/>
      <c r="E900" s="17"/>
      <c r="F900" s="28" t="s">
        <v>67</v>
      </c>
      <c r="G900" s="29">
        <v>1.1000000000000001</v>
      </c>
      <c r="H900" s="17"/>
      <c r="I900" s="30">
        <v>0</v>
      </c>
      <c r="J900" s="31">
        <v>2038.05</v>
      </c>
      <c r="M900" s="32">
        <f>ROUND(ROUND(J900, 2)*I900, 2)</f>
        <v>0</v>
      </c>
      <c r="P900" s="33">
        <v>1102.5</v>
      </c>
      <c r="S900" s="32">
        <f>ROUND(ROUND(P900, 2)*I900, 2)</f>
        <v>0</v>
      </c>
      <c r="V900" s="9">
        <f>ROUND(ROUND(P900, 2)/1.2, 2)</f>
        <v>918.75</v>
      </c>
      <c r="Y900" s="9">
        <f t="shared" si="161"/>
        <v>0</v>
      </c>
      <c r="AD900" s="5" t="s">
        <v>2760</v>
      </c>
      <c r="AE900" s="5" t="s">
        <v>2761</v>
      </c>
      <c r="AF900" s="5" t="s">
        <v>2751</v>
      </c>
      <c r="AK900" s="32">
        <f t="shared" si="162"/>
        <v>0</v>
      </c>
      <c r="AL900" s="32"/>
      <c r="AM900" s="32"/>
      <c r="AN900" s="34">
        <f t="shared" si="163"/>
        <v>0</v>
      </c>
      <c r="AO900" s="32"/>
      <c r="AP900" s="32"/>
    </row>
    <row r="901" spans="1:42" ht="36" x14ac:dyDescent="0.3">
      <c r="A901" s="12" t="s">
        <v>2762</v>
      </c>
      <c r="B901" s="12"/>
      <c r="C901" s="27" t="s">
        <v>1618</v>
      </c>
      <c r="D901" s="17"/>
      <c r="E901" s="17"/>
      <c r="F901" s="28" t="s">
        <v>102</v>
      </c>
      <c r="G901" s="29">
        <v>1.2</v>
      </c>
      <c r="H901" s="17"/>
      <c r="I901" s="30">
        <v>0</v>
      </c>
      <c r="J901" s="31">
        <v>16.96</v>
      </c>
      <c r="M901" s="32">
        <f>ROUND(ROUND(J901, 2)*I901, 2)</f>
        <v>0</v>
      </c>
      <c r="P901" s="33">
        <v>16.96</v>
      </c>
      <c r="S901" s="32">
        <f>ROUND(ROUND(P901, 2)*I901, 2)</f>
        <v>0</v>
      </c>
      <c r="V901" s="9">
        <f>ROUND(ROUND(P901, 2)/1.2, 2)</f>
        <v>14.13</v>
      </c>
      <c r="Y901" s="9">
        <f t="shared" si="161"/>
        <v>0</v>
      </c>
      <c r="AD901" s="5" t="s">
        <v>2763</v>
      </c>
      <c r="AE901" s="5" t="s">
        <v>2764</v>
      </c>
      <c r="AF901" s="5" t="s">
        <v>1621</v>
      </c>
      <c r="AK901" s="32">
        <f t="shared" si="162"/>
        <v>0</v>
      </c>
      <c r="AL901" s="32"/>
      <c r="AM901" s="32"/>
      <c r="AN901" s="34">
        <f t="shared" si="163"/>
        <v>0</v>
      </c>
      <c r="AO901" s="32"/>
      <c r="AP901" s="32"/>
    </row>
    <row r="902" spans="1:42" ht="18" x14ac:dyDescent="0.3">
      <c r="A902" s="12" t="s">
        <v>2765</v>
      </c>
      <c r="B902" s="12"/>
      <c r="C902" s="40" t="s">
        <v>1544</v>
      </c>
      <c r="D902" s="17"/>
      <c r="E902" s="17"/>
      <c r="F902" s="28" t="s">
        <v>102</v>
      </c>
      <c r="G902" s="29">
        <v>0.25</v>
      </c>
      <c r="H902" s="17"/>
      <c r="I902" s="30">
        <v>0</v>
      </c>
      <c r="J902" s="31">
        <v>40.270000000000003</v>
      </c>
      <c r="M902" s="32">
        <f>ROUND(ROUND(J902, 2)*I902, 2)</f>
        <v>0</v>
      </c>
      <c r="P902" s="33">
        <v>40.270000000000003</v>
      </c>
      <c r="S902" s="32">
        <f>ROUND(ROUND(P902, 2)*I902, 2)</f>
        <v>0</v>
      </c>
      <c r="V902" s="9">
        <f>ROUND(ROUND(P902, 2)/1.2, 2)</f>
        <v>33.56</v>
      </c>
      <c r="Y902" s="9">
        <f t="shared" si="161"/>
        <v>0</v>
      </c>
      <c r="AD902" s="5" t="s">
        <v>2766</v>
      </c>
      <c r="AE902" s="5" t="s">
        <v>2767</v>
      </c>
      <c r="AF902" s="5" t="s">
        <v>1547</v>
      </c>
      <c r="AK902" s="32">
        <f t="shared" si="162"/>
        <v>0</v>
      </c>
      <c r="AL902" s="32"/>
      <c r="AM902" s="32"/>
      <c r="AN902" s="34">
        <f t="shared" si="163"/>
        <v>0</v>
      </c>
      <c r="AO902" s="32"/>
      <c r="AP902" s="32"/>
    </row>
    <row r="903" spans="1:42" ht="54" x14ac:dyDescent="0.3">
      <c r="A903" s="12" t="s">
        <v>2768</v>
      </c>
      <c r="B903" s="12" t="s">
        <v>2737</v>
      </c>
      <c r="C903" s="16" t="s">
        <v>2738</v>
      </c>
      <c r="D903" s="17"/>
      <c r="E903" s="17"/>
      <c r="F903" s="17" t="s">
        <v>67</v>
      </c>
      <c r="G903" s="18">
        <v>1</v>
      </c>
      <c r="H903" s="17"/>
      <c r="I903" s="18">
        <v>0</v>
      </c>
      <c r="J903" s="19">
        <v>0</v>
      </c>
      <c r="K903" s="20">
        <v>2983</v>
      </c>
      <c r="L903" s="19">
        <f>J903+ROUND(K903, 2)</f>
        <v>2983</v>
      </c>
      <c r="M903" s="19">
        <v>0</v>
      </c>
      <c r="N903" s="19">
        <v>0</v>
      </c>
      <c r="O903" s="19">
        <f>M903+N903</f>
        <v>0</v>
      </c>
      <c r="P903" s="19">
        <v>1253.43</v>
      </c>
      <c r="Q903" s="21">
        <v>2983</v>
      </c>
      <c r="R903" s="19">
        <f>P903+ROUND(Q903, 2)</f>
        <v>4236.43</v>
      </c>
      <c r="S903" s="19">
        <v>0</v>
      </c>
      <c r="T903" s="19">
        <v>0</v>
      </c>
      <c r="U903" s="19">
        <f>S903+T903</f>
        <v>0</v>
      </c>
      <c r="V903" s="9">
        <f>ROUND(P903 / 1.2, 2)</f>
        <v>1044.53</v>
      </c>
      <c r="W903" s="9">
        <f>ROUND(Q903 / 1.2, 2)</f>
        <v>2485.83</v>
      </c>
      <c r="X903" s="9">
        <f>ROUND(R903 / 1.2, 2)</f>
        <v>3530.36</v>
      </c>
      <c r="Y903" s="9">
        <f t="shared" si="161"/>
        <v>0</v>
      </c>
      <c r="Z903" s="9">
        <f>ROUND(T903 / 1.2, 2)</f>
        <v>0</v>
      </c>
      <c r="AA903" s="9">
        <f>Y903+Z903</f>
        <v>0</v>
      </c>
      <c r="AD903" s="5">
        <v>378365939</v>
      </c>
      <c r="AE903" s="5">
        <v>27245629</v>
      </c>
      <c r="AG903" s="5" t="s">
        <v>2739</v>
      </c>
      <c r="AH903" s="5" t="s">
        <v>2740</v>
      </c>
      <c r="AI903" s="5" t="s">
        <v>593</v>
      </c>
      <c r="AK903" s="19">
        <f t="shared" si="162"/>
        <v>0</v>
      </c>
      <c r="AL903" s="19">
        <f>T903-N903</f>
        <v>0</v>
      </c>
      <c r="AM903" s="19">
        <f>U903-O903</f>
        <v>0</v>
      </c>
      <c r="AN903" s="22">
        <f t="shared" si="163"/>
        <v>0</v>
      </c>
      <c r="AO903" s="22">
        <f>IFERROR(AL903/N903,0)</f>
        <v>0</v>
      </c>
      <c r="AP903" s="22">
        <f>IFERROR(AM903/O903,0)</f>
        <v>0</v>
      </c>
    </row>
    <row r="904" spans="1:42" ht="18" x14ac:dyDescent="0.3">
      <c r="A904" s="12" t="s">
        <v>2769</v>
      </c>
      <c r="B904" s="12"/>
      <c r="C904" s="40" t="s">
        <v>1544</v>
      </c>
      <c r="D904" s="17"/>
      <c r="E904" s="17"/>
      <c r="F904" s="28" t="s">
        <v>102</v>
      </c>
      <c r="G904" s="29">
        <v>0.25</v>
      </c>
      <c r="H904" s="17"/>
      <c r="I904" s="30">
        <v>0</v>
      </c>
      <c r="J904" s="31">
        <v>40.270000000000003</v>
      </c>
      <c r="M904" s="32">
        <f>ROUND(ROUND(J904, 2)*I904, 2)</f>
        <v>0</v>
      </c>
      <c r="P904" s="33">
        <v>40.270000000000003</v>
      </c>
      <c r="S904" s="32">
        <f>ROUND(ROUND(P904, 2)*I904, 2)</f>
        <v>0</v>
      </c>
      <c r="V904" s="9">
        <f>ROUND(ROUND(P904, 2)/1.2, 2)</f>
        <v>33.56</v>
      </c>
      <c r="Y904" s="9">
        <f t="shared" si="161"/>
        <v>0</v>
      </c>
      <c r="AD904" s="5" t="s">
        <v>2770</v>
      </c>
      <c r="AE904" s="5" t="s">
        <v>2771</v>
      </c>
      <c r="AF904" s="5" t="s">
        <v>1547</v>
      </c>
      <c r="AK904" s="32">
        <f t="shared" si="162"/>
        <v>0</v>
      </c>
      <c r="AL904" s="32"/>
      <c r="AM904" s="32"/>
      <c r="AN904" s="34">
        <f t="shared" si="163"/>
        <v>0</v>
      </c>
      <c r="AO904" s="32"/>
      <c r="AP904" s="32"/>
    </row>
    <row r="905" spans="1:42" ht="36" x14ac:dyDescent="0.3">
      <c r="A905" s="12" t="s">
        <v>2772</v>
      </c>
      <c r="B905" s="12"/>
      <c r="C905" s="27" t="s">
        <v>1618</v>
      </c>
      <c r="D905" s="17"/>
      <c r="E905" s="17"/>
      <c r="F905" s="28" t="s">
        <v>102</v>
      </c>
      <c r="G905" s="29">
        <v>1.2</v>
      </c>
      <c r="H905" s="17"/>
      <c r="I905" s="30">
        <v>0</v>
      </c>
      <c r="J905" s="31">
        <v>16.96</v>
      </c>
      <c r="M905" s="32">
        <f>ROUND(ROUND(J905, 2)*I905, 2)</f>
        <v>0</v>
      </c>
      <c r="P905" s="33">
        <v>16.96</v>
      </c>
      <c r="S905" s="32">
        <f>ROUND(ROUND(P905, 2)*I905, 2)</f>
        <v>0</v>
      </c>
      <c r="V905" s="9">
        <f>ROUND(ROUND(P905, 2)/1.2, 2)</f>
        <v>14.13</v>
      </c>
      <c r="Y905" s="9">
        <f t="shared" si="161"/>
        <v>0</v>
      </c>
      <c r="AD905" s="5" t="s">
        <v>2773</v>
      </c>
      <c r="AE905" s="5" t="s">
        <v>2774</v>
      </c>
      <c r="AF905" s="5" t="s">
        <v>1621</v>
      </c>
      <c r="AK905" s="32">
        <f t="shared" si="162"/>
        <v>0</v>
      </c>
      <c r="AL905" s="32"/>
      <c r="AM905" s="32"/>
      <c r="AN905" s="34">
        <f t="shared" si="163"/>
        <v>0</v>
      </c>
      <c r="AO905" s="32"/>
      <c r="AP905" s="32"/>
    </row>
    <row r="906" spans="1:42" ht="36" x14ac:dyDescent="0.3">
      <c r="A906" s="12" t="s">
        <v>2775</v>
      </c>
      <c r="B906" s="12"/>
      <c r="C906" s="27" t="s">
        <v>2748</v>
      </c>
      <c r="D906" s="17"/>
      <c r="E906" s="17"/>
      <c r="F906" s="28" t="s">
        <v>67</v>
      </c>
      <c r="G906" s="29">
        <v>1.1000000000000001</v>
      </c>
      <c r="H906" s="17"/>
      <c r="I906" s="30">
        <v>0</v>
      </c>
      <c r="J906" s="31">
        <v>2038.05</v>
      </c>
      <c r="M906" s="32">
        <f>ROUND(ROUND(J906, 2)*I906, 2)</f>
        <v>0</v>
      </c>
      <c r="P906" s="33">
        <v>1102.5</v>
      </c>
      <c r="S906" s="32">
        <f>ROUND(ROUND(P906, 2)*I906, 2)</f>
        <v>0</v>
      </c>
      <c r="V906" s="9">
        <f>ROUND(ROUND(P906, 2)/1.2, 2)</f>
        <v>918.75</v>
      </c>
      <c r="Y906" s="9">
        <f t="shared" si="161"/>
        <v>0</v>
      </c>
      <c r="AD906" s="5" t="s">
        <v>2776</v>
      </c>
      <c r="AE906" s="5" t="s">
        <v>2777</v>
      </c>
      <c r="AF906" s="5" t="s">
        <v>2751</v>
      </c>
      <c r="AK906" s="32">
        <f t="shared" si="162"/>
        <v>0</v>
      </c>
      <c r="AL906" s="32"/>
      <c r="AM906" s="32"/>
      <c r="AN906" s="34">
        <f t="shared" si="163"/>
        <v>0</v>
      </c>
      <c r="AO906" s="32"/>
      <c r="AP906" s="32"/>
    </row>
    <row r="907" spans="1:42" ht="36" x14ac:dyDescent="0.3">
      <c r="A907" s="12" t="s">
        <v>2778</v>
      </c>
      <c r="B907" s="12"/>
      <c r="C907" s="40" t="s">
        <v>965</v>
      </c>
      <c r="D907" s="17"/>
      <c r="E907" s="17"/>
      <c r="F907" s="28" t="s">
        <v>102</v>
      </c>
      <c r="G907" s="29">
        <v>0.15</v>
      </c>
      <c r="H907" s="17"/>
      <c r="I907" s="29">
        <v>0</v>
      </c>
      <c r="J907" s="31">
        <v>68.400000000000006</v>
      </c>
      <c r="M907" s="32">
        <f>ROUND(ROUND(J907, 2)*I907, 2)</f>
        <v>0</v>
      </c>
      <c r="P907" s="33">
        <v>68.400000000000006</v>
      </c>
      <c r="S907" s="32">
        <f>ROUND(ROUND(P907, 2)*I907, 2)</f>
        <v>0</v>
      </c>
      <c r="V907" s="9">
        <f>ROUND(ROUND(P907, 2)/1.2, 2)</f>
        <v>57</v>
      </c>
      <c r="Y907" s="9">
        <f t="shared" si="161"/>
        <v>0</v>
      </c>
      <c r="AD907" s="5" t="s">
        <v>2779</v>
      </c>
      <c r="AE907" s="5" t="s">
        <v>2780</v>
      </c>
      <c r="AF907" s="5" t="s">
        <v>968</v>
      </c>
      <c r="AK907" s="32">
        <f t="shared" si="162"/>
        <v>0</v>
      </c>
      <c r="AL907" s="32"/>
      <c r="AM907" s="32"/>
      <c r="AN907" s="34">
        <f t="shared" si="163"/>
        <v>0</v>
      </c>
      <c r="AO907" s="32"/>
      <c r="AP907" s="32"/>
    </row>
    <row r="908" spans="1:42" ht="54" x14ac:dyDescent="0.3">
      <c r="A908" s="12" t="s">
        <v>2781</v>
      </c>
      <c r="B908" s="12" t="s">
        <v>2737</v>
      </c>
      <c r="C908" s="16" t="s">
        <v>2738</v>
      </c>
      <c r="D908" s="17"/>
      <c r="E908" s="17"/>
      <c r="F908" s="17" t="s">
        <v>67</v>
      </c>
      <c r="G908" s="18">
        <v>1</v>
      </c>
      <c r="H908" s="17"/>
      <c r="I908" s="18">
        <v>0</v>
      </c>
      <c r="J908" s="19">
        <v>0</v>
      </c>
      <c r="K908" s="20">
        <v>2983</v>
      </c>
      <c r="L908" s="19">
        <f>J908+ROUND(K908, 2)</f>
        <v>2983</v>
      </c>
      <c r="M908" s="19">
        <v>0</v>
      </c>
      <c r="N908" s="19">
        <v>0</v>
      </c>
      <c r="O908" s="19">
        <f>M908+N908</f>
        <v>0</v>
      </c>
      <c r="P908" s="19">
        <v>1253.43</v>
      </c>
      <c r="Q908" s="21">
        <v>2983</v>
      </c>
      <c r="R908" s="19">
        <f>P908+ROUND(Q908, 2)</f>
        <v>4236.43</v>
      </c>
      <c r="S908" s="19">
        <v>0</v>
      </c>
      <c r="T908" s="19">
        <v>0</v>
      </c>
      <c r="U908" s="19">
        <f>S908+T908</f>
        <v>0</v>
      </c>
      <c r="V908" s="9">
        <f>ROUND(P908 / 1.2, 2)</f>
        <v>1044.53</v>
      </c>
      <c r="W908" s="9">
        <f>ROUND(Q908 / 1.2, 2)</f>
        <v>2485.83</v>
      </c>
      <c r="X908" s="9">
        <f>ROUND(R908 / 1.2, 2)</f>
        <v>3530.36</v>
      </c>
      <c r="Y908" s="9">
        <f t="shared" si="161"/>
        <v>0</v>
      </c>
      <c r="Z908" s="9">
        <f>ROUND(T908 / 1.2, 2)</f>
        <v>0</v>
      </c>
      <c r="AA908" s="9">
        <f>Y908+Z908</f>
        <v>0</v>
      </c>
      <c r="AD908" s="5">
        <v>378365940</v>
      </c>
      <c r="AE908" s="5">
        <v>27245630</v>
      </c>
      <c r="AG908" s="5" t="s">
        <v>2739</v>
      </c>
      <c r="AH908" s="5" t="s">
        <v>2740</v>
      </c>
      <c r="AI908" s="5" t="s">
        <v>593</v>
      </c>
      <c r="AK908" s="19">
        <f t="shared" si="162"/>
        <v>0</v>
      </c>
      <c r="AL908" s="19">
        <f>T908-N908</f>
        <v>0</v>
      </c>
      <c r="AM908" s="19">
        <f>U908-O908</f>
        <v>0</v>
      </c>
      <c r="AN908" s="22">
        <f t="shared" si="163"/>
        <v>0</v>
      </c>
      <c r="AO908" s="22">
        <f>IFERROR(AL908/N908,0)</f>
        <v>0</v>
      </c>
      <c r="AP908" s="22">
        <f>IFERROR(AM908/O908,0)</f>
        <v>0</v>
      </c>
    </row>
    <row r="909" spans="1:42" ht="36" x14ac:dyDescent="0.3">
      <c r="A909" s="12" t="s">
        <v>2782</v>
      </c>
      <c r="B909" s="12"/>
      <c r="C909" s="40" t="s">
        <v>965</v>
      </c>
      <c r="D909" s="17"/>
      <c r="E909" s="17"/>
      <c r="F909" s="28" t="s">
        <v>102</v>
      </c>
      <c r="G909" s="29">
        <v>0.15</v>
      </c>
      <c r="H909" s="17"/>
      <c r="I909" s="29">
        <v>0</v>
      </c>
      <c r="J909" s="31">
        <v>68.400000000000006</v>
      </c>
      <c r="M909" s="32">
        <f>ROUND(ROUND(J909, 2)*I909, 2)</f>
        <v>0</v>
      </c>
      <c r="P909" s="33">
        <v>68.400000000000006</v>
      </c>
      <c r="S909" s="32">
        <f>ROUND(ROUND(P909, 2)*I909, 2)</f>
        <v>0</v>
      </c>
      <c r="V909" s="9">
        <f>ROUND(ROUND(P909, 2)/1.2, 2)</f>
        <v>57</v>
      </c>
      <c r="Y909" s="9">
        <f t="shared" si="161"/>
        <v>0</v>
      </c>
      <c r="AD909" s="5" t="s">
        <v>2783</v>
      </c>
      <c r="AE909" s="5" t="s">
        <v>2784</v>
      </c>
      <c r="AF909" s="5" t="s">
        <v>968</v>
      </c>
      <c r="AK909" s="32">
        <f t="shared" si="162"/>
        <v>0</v>
      </c>
      <c r="AL909" s="32"/>
      <c r="AM909" s="32"/>
      <c r="AN909" s="34">
        <f t="shared" si="163"/>
        <v>0</v>
      </c>
      <c r="AO909" s="32"/>
      <c r="AP909" s="32"/>
    </row>
    <row r="910" spans="1:42" ht="36" x14ac:dyDescent="0.3">
      <c r="A910" s="12" t="s">
        <v>2785</v>
      </c>
      <c r="B910" s="12"/>
      <c r="C910" s="27" t="s">
        <v>2748</v>
      </c>
      <c r="D910" s="17"/>
      <c r="E910" s="17"/>
      <c r="F910" s="28" t="s">
        <v>67</v>
      </c>
      <c r="G910" s="29">
        <v>1.1000000000000001</v>
      </c>
      <c r="H910" s="17"/>
      <c r="I910" s="30">
        <v>0</v>
      </c>
      <c r="J910" s="31">
        <v>2038.05</v>
      </c>
      <c r="M910" s="32">
        <f>ROUND(ROUND(J910, 2)*I910, 2)</f>
        <v>0</v>
      </c>
      <c r="P910" s="33">
        <v>1102.5</v>
      </c>
      <c r="S910" s="32">
        <f>ROUND(ROUND(P910, 2)*I910, 2)</f>
        <v>0</v>
      </c>
      <c r="V910" s="9">
        <f>ROUND(ROUND(P910, 2)/1.2, 2)</f>
        <v>918.75</v>
      </c>
      <c r="Y910" s="9">
        <f t="shared" si="161"/>
        <v>0</v>
      </c>
      <c r="AD910" s="5" t="s">
        <v>2786</v>
      </c>
      <c r="AE910" s="5" t="s">
        <v>2787</v>
      </c>
      <c r="AF910" s="5" t="s">
        <v>2751</v>
      </c>
      <c r="AK910" s="32">
        <f t="shared" si="162"/>
        <v>0</v>
      </c>
      <c r="AL910" s="32"/>
      <c r="AM910" s="32"/>
      <c r="AN910" s="34">
        <f t="shared" si="163"/>
        <v>0</v>
      </c>
      <c r="AO910" s="32"/>
      <c r="AP910" s="32"/>
    </row>
    <row r="911" spans="1:42" ht="36" x14ac:dyDescent="0.3">
      <c r="A911" s="12" t="s">
        <v>2788</v>
      </c>
      <c r="B911" s="12"/>
      <c r="C911" s="27" t="s">
        <v>1618</v>
      </c>
      <c r="D911" s="17"/>
      <c r="E911" s="17"/>
      <c r="F911" s="28" t="s">
        <v>102</v>
      </c>
      <c r="G911" s="29">
        <v>1.2</v>
      </c>
      <c r="H911" s="17"/>
      <c r="I911" s="30">
        <v>0</v>
      </c>
      <c r="J911" s="31">
        <v>16.96</v>
      </c>
      <c r="M911" s="32">
        <f>ROUND(ROUND(J911, 2)*I911, 2)</f>
        <v>0</v>
      </c>
      <c r="P911" s="33">
        <v>16.96</v>
      </c>
      <c r="S911" s="32">
        <f>ROUND(ROUND(P911, 2)*I911, 2)</f>
        <v>0</v>
      </c>
      <c r="V911" s="9">
        <f>ROUND(ROUND(P911, 2)/1.2, 2)</f>
        <v>14.13</v>
      </c>
      <c r="Y911" s="9">
        <f t="shared" si="161"/>
        <v>0</v>
      </c>
      <c r="AD911" s="5" t="s">
        <v>2789</v>
      </c>
      <c r="AE911" s="5" t="s">
        <v>2790</v>
      </c>
      <c r="AF911" s="5" t="s">
        <v>1621</v>
      </c>
      <c r="AK911" s="32">
        <f t="shared" si="162"/>
        <v>0</v>
      </c>
      <c r="AL911" s="32"/>
      <c r="AM911" s="32"/>
      <c r="AN911" s="34">
        <f t="shared" si="163"/>
        <v>0</v>
      </c>
      <c r="AO911" s="32"/>
      <c r="AP911" s="32"/>
    </row>
    <row r="912" spans="1:42" ht="18" x14ac:dyDescent="0.3">
      <c r="A912" s="12" t="s">
        <v>2791</v>
      </c>
      <c r="B912" s="12"/>
      <c r="C912" s="40" t="s">
        <v>1544</v>
      </c>
      <c r="D912" s="17"/>
      <c r="E912" s="17"/>
      <c r="F912" s="28" t="s">
        <v>102</v>
      </c>
      <c r="G912" s="29">
        <v>0.25</v>
      </c>
      <c r="H912" s="17"/>
      <c r="I912" s="30">
        <v>0</v>
      </c>
      <c r="J912" s="31">
        <v>40.270000000000003</v>
      </c>
      <c r="M912" s="32">
        <f>ROUND(ROUND(J912, 2)*I912, 2)</f>
        <v>0</v>
      </c>
      <c r="P912" s="33">
        <v>40.270000000000003</v>
      </c>
      <c r="S912" s="32">
        <f>ROUND(ROUND(P912, 2)*I912, 2)</f>
        <v>0</v>
      </c>
      <c r="V912" s="9">
        <f>ROUND(ROUND(P912, 2)/1.2, 2)</f>
        <v>33.56</v>
      </c>
      <c r="Y912" s="9">
        <f t="shared" si="161"/>
        <v>0</v>
      </c>
      <c r="AD912" s="5" t="s">
        <v>2792</v>
      </c>
      <c r="AE912" s="5" t="s">
        <v>2793</v>
      </c>
      <c r="AF912" s="5" t="s">
        <v>1547</v>
      </c>
      <c r="AK912" s="32">
        <f t="shared" si="162"/>
        <v>0</v>
      </c>
      <c r="AL912" s="32"/>
      <c r="AM912" s="32"/>
      <c r="AN912" s="34">
        <f t="shared" si="163"/>
        <v>0</v>
      </c>
      <c r="AO912" s="32"/>
      <c r="AP912" s="32"/>
    </row>
    <row r="913" spans="1:42" ht="54" x14ac:dyDescent="0.3">
      <c r="A913" s="42" t="s">
        <v>2794</v>
      </c>
      <c r="B913" s="42" t="s">
        <v>2737</v>
      </c>
      <c r="C913" s="43" t="s">
        <v>2738</v>
      </c>
      <c r="D913" s="44"/>
      <c r="E913" s="44" t="s">
        <v>2795</v>
      </c>
      <c r="F913" s="44" t="s">
        <v>67</v>
      </c>
      <c r="G913" s="45">
        <v>1</v>
      </c>
      <c r="H913" s="44"/>
      <c r="I913" s="46">
        <v>320.89999999999998</v>
      </c>
      <c r="J913" s="47">
        <v>2281.54</v>
      </c>
      <c r="K913" s="47">
        <v>2983</v>
      </c>
      <c r="L913" s="47">
        <f>J913+ROUND(K913, 2)</f>
        <v>5264.54</v>
      </c>
      <c r="M913" s="47">
        <v>732146.19</v>
      </c>
      <c r="N913" s="47">
        <v>957244.7</v>
      </c>
      <c r="O913" s="47">
        <f>M913+N913</f>
        <v>1689390.89</v>
      </c>
      <c r="P913" s="47">
        <v>1252.4100000000001</v>
      </c>
      <c r="Q913" s="47">
        <v>4474.5</v>
      </c>
      <c r="R913" s="47">
        <f>P913+ROUND(Q913, 2)</f>
        <v>5726.91</v>
      </c>
      <c r="S913" s="47">
        <v>401898.37</v>
      </c>
      <c r="T913" s="47">
        <v>1435867.05</v>
      </c>
      <c r="U913" s="47">
        <f>S913+T913</f>
        <v>1837765.42</v>
      </c>
      <c r="V913" s="9">
        <f>ROUND(P913 / 1.2, 2)</f>
        <v>1043.68</v>
      </c>
      <c r="W913" s="9">
        <f>ROUND(Q913 / 1.2, 2)</f>
        <v>3728.75</v>
      </c>
      <c r="X913" s="9">
        <f>ROUND(R913 / 1.2, 2)</f>
        <v>4772.43</v>
      </c>
      <c r="Y913" s="9">
        <f t="shared" si="161"/>
        <v>334915.31</v>
      </c>
      <c r="Z913" s="9">
        <f>ROUND(T913 / 1.2, 2)</f>
        <v>1196555.8799999999</v>
      </c>
      <c r="AA913" s="9">
        <f>Y913+Z913</f>
        <v>1531471.19</v>
      </c>
      <c r="AD913" s="5">
        <v>378365941</v>
      </c>
      <c r="AE913" s="5">
        <v>27245755</v>
      </c>
      <c r="AG913" s="5" t="s">
        <v>2739</v>
      </c>
      <c r="AH913" s="5" t="s">
        <v>2740</v>
      </c>
      <c r="AI913" s="5" t="s">
        <v>593</v>
      </c>
      <c r="AK913" s="19">
        <f t="shared" si="162"/>
        <v>-330247.81999999995</v>
      </c>
      <c r="AL913" s="19">
        <f>T913-N913</f>
        <v>478622.35000000009</v>
      </c>
      <c r="AM913" s="19">
        <f>U913-O913</f>
        <v>148374.53000000003</v>
      </c>
      <c r="AN913" s="22">
        <f t="shared" si="163"/>
        <v>-0.45106813982054589</v>
      </c>
      <c r="AO913" s="22">
        <f>IFERROR(AL913/N913,0)</f>
        <v>0.50000000000000011</v>
      </c>
      <c r="AP913" s="22">
        <f>IFERROR(AM913/O913,0)</f>
        <v>8.7827234583939331E-2</v>
      </c>
    </row>
    <row r="914" spans="1:42" ht="54" x14ac:dyDescent="0.3">
      <c r="A914" s="48" t="s">
        <v>2796</v>
      </c>
      <c r="B914" s="48" t="s">
        <v>2737</v>
      </c>
      <c r="C914" s="49" t="s">
        <v>2738</v>
      </c>
      <c r="D914" s="50"/>
      <c r="E914" s="50" t="s">
        <v>2795</v>
      </c>
      <c r="F914" s="50" t="s">
        <v>67</v>
      </c>
      <c r="G914" s="51">
        <v>1</v>
      </c>
      <c r="H914" s="50"/>
      <c r="I914" s="51">
        <v>320.39999999999998</v>
      </c>
      <c r="J914" s="52">
        <v>2281.54</v>
      </c>
      <c r="K914" s="52">
        <v>2983</v>
      </c>
      <c r="L914" s="52">
        <v>2983</v>
      </c>
      <c r="M914" s="52">
        <v>731005.42</v>
      </c>
      <c r="N914" s="52">
        <v>955753.2</v>
      </c>
      <c r="O914" s="52"/>
      <c r="P914" s="52">
        <v>1252.4100000000001</v>
      </c>
      <c r="Q914" s="52">
        <v>4474.5</v>
      </c>
      <c r="R914" s="52">
        <v>4474.5</v>
      </c>
      <c r="S914" s="52">
        <v>401272.16</v>
      </c>
      <c r="T914" s="52">
        <v>1433629.8</v>
      </c>
      <c r="U914" s="52"/>
      <c r="V914" s="9"/>
      <c r="W914" s="9">
        <f>ROUND(Q914 / 1.2, 2)</f>
        <v>3728.75</v>
      </c>
      <c r="X914" s="9">
        <f>ROUND(R914 / 1.2, 2)</f>
        <v>3728.75</v>
      </c>
      <c r="Y914" s="9"/>
      <c r="Z914" s="9">
        <f>ROUND(T914 / 1.2, 2)</f>
        <v>1194691.5</v>
      </c>
      <c r="AA914" s="9"/>
      <c r="AD914" s="5">
        <v>315890027</v>
      </c>
      <c r="AE914" s="5">
        <v>27245755</v>
      </c>
      <c r="AG914" s="5" t="s">
        <v>2739</v>
      </c>
      <c r="AH914" s="5" t="s">
        <v>2740</v>
      </c>
      <c r="AI914" s="5"/>
      <c r="AK914" s="19">
        <f>S913-M913</f>
        <v>-330247.81999999995</v>
      </c>
      <c r="AL914" s="19">
        <f>T913-N913</f>
        <v>478622.35000000009</v>
      </c>
      <c r="AM914" s="19">
        <f>U913-O913</f>
        <v>148374.53000000003</v>
      </c>
      <c r="AN914" s="22">
        <f>IFERROR(AK914/M913,0)</f>
        <v>-0.45106813982054589</v>
      </c>
      <c r="AO914" s="22">
        <f>IFERROR(AL914/N913,0)</f>
        <v>0.50000000000000011</v>
      </c>
      <c r="AP914" s="22">
        <f>IFERROR(AM914/O913,0)</f>
        <v>8.7827234583939331E-2</v>
      </c>
    </row>
    <row r="915" spans="1:42" ht="18" x14ac:dyDescent="0.3">
      <c r="A915" s="42" t="s">
        <v>2797</v>
      </c>
      <c r="B915" s="42"/>
      <c r="C915" s="53" t="s">
        <v>1544</v>
      </c>
      <c r="D915" s="44"/>
      <c r="E915" s="44"/>
      <c r="F915" s="54" t="s">
        <v>102</v>
      </c>
      <c r="G915" s="55">
        <v>0.25</v>
      </c>
      <c r="H915" s="44"/>
      <c r="I915" s="66">
        <v>80.224999999999994</v>
      </c>
      <c r="J915" s="57">
        <v>40.270000000000003</v>
      </c>
      <c r="K915" s="58"/>
      <c r="L915" s="58"/>
      <c r="M915" s="57">
        <f t="shared" ref="M915:M922" si="164">ROUND(ROUND(J915, 2)*I915, 2)</f>
        <v>3230.66</v>
      </c>
      <c r="N915" s="58"/>
      <c r="O915" s="58"/>
      <c r="P915" s="57">
        <v>40.270000000000003</v>
      </c>
      <c r="Q915" s="58"/>
      <c r="R915" s="58"/>
      <c r="S915" s="57">
        <f t="shared" ref="S915:S922" si="165">ROUND(ROUND(P915, 2)*I915, 2)</f>
        <v>3230.66</v>
      </c>
      <c r="T915" s="58"/>
      <c r="U915" s="59"/>
      <c r="V915" s="9">
        <f t="shared" ref="V915:V922" si="166">ROUND(ROUND(P915, 2)/1.2, 2)</f>
        <v>33.56</v>
      </c>
      <c r="Y915" s="9">
        <f t="shared" ref="Y915:Y923" si="167">ROUND(S915 / 1.2, 2)</f>
        <v>2692.22</v>
      </c>
      <c r="AD915" s="5" t="s">
        <v>2798</v>
      </c>
      <c r="AE915" s="5" t="s">
        <v>2799</v>
      </c>
      <c r="AF915" s="5" t="s">
        <v>1547</v>
      </c>
      <c r="AK915" s="32">
        <f>S915-M915</f>
        <v>0</v>
      </c>
      <c r="AL915" s="32"/>
      <c r="AM915" s="32"/>
      <c r="AN915" s="34">
        <f>IFERROR(AK915/M915,0)</f>
        <v>0</v>
      </c>
      <c r="AO915" s="32"/>
      <c r="AP915" s="32"/>
    </row>
    <row r="916" spans="1:42" ht="18" x14ac:dyDescent="0.3">
      <c r="A916" s="48" t="s">
        <v>2800</v>
      </c>
      <c r="B916" s="48"/>
      <c r="C916" s="60" t="s">
        <v>1544</v>
      </c>
      <c r="D916" s="50"/>
      <c r="E916" s="50"/>
      <c r="F916" s="61" t="s">
        <v>102</v>
      </c>
      <c r="G916" s="62">
        <v>0.25</v>
      </c>
      <c r="H916" s="50"/>
      <c r="I916" s="67">
        <v>80.099999999999994</v>
      </c>
      <c r="J916" s="63">
        <v>40.270000000000003</v>
      </c>
      <c r="K916" s="64"/>
      <c r="L916" s="64"/>
      <c r="M916" s="63">
        <f t="shared" si="164"/>
        <v>3225.63</v>
      </c>
      <c r="N916" s="64"/>
      <c r="O916" s="64"/>
      <c r="P916" s="63">
        <v>40.270000000000003</v>
      </c>
      <c r="Q916" s="64"/>
      <c r="R916" s="64"/>
      <c r="S916" s="63">
        <f t="shared" si="165"/>
        <v>3225.63</v>
      </c>
      <c r="T916" s="64"/>
      <c r="U916" s="65"/>
      <c r="V916" s="9">
        <f t="shared" si="166"/>
        <v>33.56</v>
      </c>
      <c r="Y916" s="9">
        <f t="shared" si="167"/>
        <v>2688.03</v>
      </c>
      <c r="AD916" s="5" t="s">
        <v>2801</v>
      </c>
      <c r="AE916" s="5" t="s">
        <v>2799</v>
      </c>
      <c r="AF916" s="5" t="s">
        <v>1547</v>
      </c>
      <c r="AK916" s="32">
        <f>S915-M915</f>
        <v>0</v>
      </c>
      <c r="AL916" s="32"/>
      <c r="AM916" s="32"/>
      <c r="AN916" s="34">
        <f>IFERROR(AK916/M915,0)</f>
        <v>0</v>
      </c>
      <c r="AO916" s="32"/>
      <c r="AP916" s="32"/>
    </row>
    <row r="917" spans="1:42" ht="36" x14ac:dyDescent="0.3">
      <c r="A917" s="42" t="s">
        <v>2802</v>
      </c>
      <c r="B917" s="42"/>
      <c r="C917" s="53" t="s">
        <v>1618</v>
      </c>
      <c r="D917" s="44"/>
      <c r="E917" s="44"/>
      <c r="F917" s="54" t="s">
        <v>102</v>
      </c>
      <c r="G917" s="55">
        <v>1.2</v>
      </c>
      <c r="H917" s="44"/>
      <c r="I917" s="66">
        <v>385.08</v>
      </c>
      <c r="J917" s="57">
        <v>16.12</v>
      </c>
      <c r="K917" s="58"/>
      <c r="L917" s="58"/>
      <c r="M917" s="57">
        <f t="shared" si="164"/>
        <v>6207.49</v>
      </c>
      <c r="N917" s="58"/>
      <c r="O917" s="58"/>
      <c r="P917" s="57">
        <v>16.11</v>
      </c>
      <c r="Q917" s="58"/>
      <c r="R917" s="58"/>
      <c r="S917" s="57">
        <f t="shared" si="165"/>
        <v>6203.64</v>
      </c>
      <c r="T917" s="58"/>
      <c r="U917" s="59"/>
      <c r="V917" s="9">
        <f t="shared" si="166"/>
        <v>13.43</v>
      </c>
      <c r="Y917" s="9">
        <f t="shared" si="167"/>
        <v>5169.7</v>
      </c>
      <c r="AD917" s="5" t="s">
        <v>2803</v>
      </c>
      <c r="AE917" s="5" t="s">
        <v>2804</v>
      </c>
      <c r="AF917" s="5" t="s">
        <v>1621</v>
      </c>
      <c r="AK917" s="32">
        <f>S917-M917</f>
        <v>-3.8499999999994543</v>
      </c>
      <c r="AL917" s="32"/>
      <c r="AM917" s="32"/>
      <c r="AN917" s="34">
        <f>IFERROR(AK917/M917,0)</f>
        <v>-6.2021847799987662E-4</v>
      </c>
      <c r="AO917" s="32"/>
      <c r="AP917" s="32"/>
    </row>
    <row r="918" spans="1:42" ht="36" x14ac:dyDescent="0.3">
      <c r="A918" s="48" t="s">
        <v>2805</v>
      </c>
      <c r="B918" s="48"/>
      <c r="C918" s="60" t="s">
        <v>1618</v>
      </c>
      <c r="D918" s="50"/>
      <c r="E918" s="50"/>
      <c r="F918" s="61" t="s">
        <v>102</v>
      </c>
      <c r="G918" s="62">
        <v>1.2</v>
      </c>
      <c r="H918" s="50"/>
      <c r="I918" s="67">
        <v>384.48</v>
      </c>
      <c r="J918" s="63">
        <v>16.12</v>
      </c>
      <c r="K918" s="64"/>
      <c r="L918" s="64"/>
      <c r="M918" s="63">
        <f t="shared" si="164"/>
        <v>6197.82</v>
      </c>
      <c r="N918" s="64"/>
      <c r="O918" s="64"/>
      <c r="P918" s="63">
        <v>16.11</v>
      </c>
      <c r="Q918" s="64"/>
      <c r="R918" s="64"/>
      <c r="S918" s="63">
        <f t="shared" si="165"/>
        <v>6193.97</v>
      </c>
      <c r="T918" s="64"/>
      <c r="U918" s="65"/>
      <c r="V918" s="9">
        <f t="shared" si="166"/>
        <v>13.43</v>
      </c>
      <c r="Y918" s="9">
        <f t="shared" si="167"/>
        <v>5161.6400000000003</v>
      </c>
      <c r="AD918" s="5" t="s">
        <v>2806</v>
      </c>
      <c r="AE918" s="5" t="s">
        <v>2804</v>
      </c>
      <c r="AF918" s="5" t="s">
        <v>1621</v>
      </c>
      <c r="AK918" s="32">
        <f>S917-M917</f>
        <v>-3.8499999999994543</v>
      </c>
      <c r="AL918" s="32"/>
      <c r="AM918" s="32"/>
      <c r="AN918" s="34">
        <f>IFERROR(AK918/M917,0)</f>
        <v>-6.2021847799987662E-4</v>
      </c>
      <c r="AO918" s="32"/>
      <c r="AP918" s="32"/>
    </row>
    <row r="919" spans="1:42" ht="72" x14ac:dyDescent="0.3">
      <c r="A919" s="42" t="s">
        <v>2807</v>
      </c>
      <c r="B919" s="42"/>
      <c r="C919" s="53" t="s">
        <v>2748</v>
      </c>
      <c r="D919" s="44"/>
      <c r="E919" s="44" t="s">
        <v>2808</v>
      </c>
      <c r="F919" s="54" t="s">
        <v>67</v>
      </c>
      <c r="G919" s="55">
        <v>1.1000000000000001</v>
      </c>
      <c r="H919" s="44"/>
      <c r="I919" s="66">
        <v>352.99</v>
      </c>
      <c r="J919" s="57">
        <v>2038.06</v>
      </c>
      <c r="K919" s="58"/>
      <c r="L919" s="58"/>
      <c r="M919" s="57">
        <f t="shared" si="164"/>
        <v>719414.8</v>
      </c>
      <c r="N919" s="58"/>
      <c r="O919" s="58"/>
      <c r="P919" s="57">
        <v>1102.5</v>
      </c>
      <c r="Q919" s="58"/>
      <c r="R919" s="58"/>
      <c r="S919" s="57">
        <f t="shared" si="165"/>
        <v>389171.48</v>
      </c>
      <c r="T919" s="58"/>
      <c r="U919" s="59"/>
      <c r="V919" s="9">
        <f t="shared" si="166"/>
        <v>918.75</v>
      </c>
      <c r="Y919" s="9">
        <f t="shared" si="167"/>
        <v>324309.57</v>
      </c>
      <c r="AD919" s="5" t="s">
        <v>2809</v>
      </c>
      <c r="AE919" s="5" t="s">
        <v>2810</v>
      </c>
      <c r="AF919" s="5" t="s">
        <v>2751</v>
      </c>
      <c r="AK919" s="32">
        <f>S919-M919</f>
        <v>-330243.32000000007</v>
      </c>
      <c r="AL919" s="32"/>
      <c r="AM919" s="32"/>
      <c r="AN919" s="34">
        <f>IFERROR(AK919/M919,0)</f>
        <v>-0.45904437884791921</v>
      </c>
      <c r="AO919" s="32"/>
      <c r="AP919" s="32"/>
    </row>
    <row r="920" spans="1:42" ht="72" x14ac:dyDescent="0.3">
      <c r="A920" s="48" t="s">
        <v>2811</v>
      </c>
      <c r="B920" s="48"/>
      <c r="C920" s="60" t="s">
        <v>2748</v>
      </c>
      <c r="D920" s="50"/>
      <c r="E920" s="50" t="s">
        <v>2808</v>
      </c>
      <c r="F920" s="61" t="s">
        <v>67</v>
      </c>
      <c r="G920" s="62">
        <v>1.1000000000000001</v>
      </c>
      <c r="H920" s="50"/>
      <c r="I920" s="67">
        <v>352.44</v>
      </c>
      <c r="J920" s="63">
        <v>2038.06</v>
      </c>
      <c r="K920" s="64"/>
      <c r="L920" s="64"/>
      <c r="M920" s="63">
        <f t="shared" si="164"/>
        <v>718293.87</v>
      </c>
      <c r="N920" s="64"/>
      <c r="O920" s="64"/>
      <c r="P920" s="63">
        <v>1102.5</v>
      </c>
      <c r="Q920" s="64"/>
      <c r="R920" s="64"/>
      <c r="S920" s="63">
        <f t="shared" si="165"/>
        <v>388565.1</v>
      </c>
      <c r="T920" s="64"/>
      <c r="U920" s="65"/>
      <c r="V920" s="9">
        <f t="shared" si="166"/>
        <v>918.75</v>
      </c>
      <c r="Y920" s="9">
        <f t="shared" si="167"/>
        <v>323804.25</v>
      </c>
      <c r="AD920" s="5" t="s">
        <v>2812</v>
      </c>
      <c r="AE920" s="5" t="s">
        <v>2810</v>
      </c>
      <c r="AF920" s="5" t="s">
        <v>2751</v>
      </c>
      <c r="AK920" s="32">
        <f>S919-M919</f>
        <v>-330243.32000000007</v>
      </c>
      <c r="AL920" s="32"/>
      <c r="AM920" s="32"/>
      <c r="AN920" s="34">
        <f>IFERROR(AK920/M919,0)</f>
        <v>-0.45904437884791921</v>
      </c>
      <c r="AO920" s="32"/>
      <c r="AP920" s="32"/>
    </row>
    <row r="921" spans="1:42" ht="36" x14ac:dyDescent="0.3">
      <c r="A921" s="42" t="s">
        <v>2813</v>
      </c>
      <c r="B921" s="42"/>
      <c r="C921" s="53" t="s">
        <v>965</v>
      </c>
      <c r="D921" s="44"/>
      <c r="E921" s="44"/>
      <c r="F921" s="54" t="s">
        <v>102</v>
      </c>
      <c r="G921" s="55">
        <v>0.15</v>
      </c>
      <c r="H921" s="44"/>
      <c r="I921" s="56">
        <v>48.134999999999998</v>
      </c>
      <c r="J921" s="57">
        <v>68.400000000000006</v>
      </c>
      <c r="K921" s="58"/>
      <c r="L921" s="58"/>
      <c r="M921" s="57">
        <f t="shared" si="164"/>
        <v>3292.43</v>
      </c>
      <c r="N921" s="58"/>
      <c r="O921" s="58"/>
      <c r="P921" s="57">
        <v>68.400000000000006</v>
      </c>
      <c r="Q921" s="58"/>
      <c r="R921" s="58"/>
      <c r="S921" s="57">
        <f t="shared" si="165"/>
        <v>3292.43</v>
      </c>
      <c r="T921" s="58"/>
      <c r="U921" s="59"/>
      <c r="V921" s="9">
        <f t="shared" si="166"/>
        <v>57</v>
      </c>
      <c r="Y921" s="9">
        <f t="shared" si="167"/>
        <v>2743.69</v>
      </c>
      <c r="AD921" s="5" t="s">
        <v>2814</v>
      </c>
      <c r="AE921" s="5" t="s">
        <v>2815</v>
      </c>
      <c r="AF921" s="5" t="s">
        <v>968</v>
      </c>
      <c r="AK921" s="32">
        <f>S921-M921</f>
        <v>0</v>
      </c>
      <c r="AL921" s="32"/>
      <c r="AM921" s="32"/>
      <c r="AN921" s="34">
        <f>IFERROR(AK921/M921,0)</f>
        <v>0</v>
      </c>
      <c r="AO921" s="32"/>
      <c r="AP921" s="32"/>
    </row>
    <row r="922" spans="1:42" ht="36" x14ac:dyDescent="0.3">
      <c r="A922" s="48" t="s">
        <v>2816</v>
      </c>
      <c r="B922" s="48"/>
      <c r="C922" s="60" t="s">
        <v>965</v>
      </c>
      <c r="D922" s="50"/>
      <c r="E922" s="50"/>
      <c r="F922" s="61" t="s">
        <v>102</v>
      </c>
      <c r="G922" s="62">
        <v>0.15</v>
      </c>
      <c r="H922" s="50"/>
      <c r="I922" s="62">
        <v>48.06</v>
      </c>
      <c r="J922" s="63">
        <v>68.400000000000006</v>
      </c>
      <c r="K922" s="64"/>
      <c r="L922" s="64"/>
      <c r="M922" s="63">
        <f t="shared" si="164"/>
        <v>3287.3</v>
      </c>
      <c r="N922" s="64"/>
      <c r="O922" s="64"/>
      <c r="P922" s="63">
        <v>68.400000000000006</v>
      </c>
      <c r="Q922" s="64"/>
      <c r="R922" s="64"/>
      <c r="S922" s="63">
        <f t="shared" si="165"/>
        <v>3287.3</v>
      </c>
      <c r="T922" s="64"/>
      <c r="U922" s="65"/>
      <c r="V922" s="9">
        <f t="shared" si="166"/>
        <v>57</v>
      </c>
      <c r="Y922" s="9">
        <f t="shared" si="167"/>
        <v>2739.42</v>
      </c>
      <c r="AD922" s="5" t="s">
        <v>2817</v>
      </c>
      <c r="AE922" s="5" t="s">
        <v>2815</v>
      </c>
      <c r="AF922" s="5" t="s">
        <v>968</v>
      </c>
      <c r="AK922" s="32">
        <f>S921-M921</f>
        <v>0</v>
      </c>
      <c r="AL922" s="32"/>
      <c r="AM922" s="32"/>
      <c r="AN922" s="34">
        <f>IFERROR(AK922/M921,0)</f>
        <v>0</v>
      </c>
      <c r="AO922" s="32"/>
      <c r="AP922" s="32"/>
    </row>
    <row r="923" spans="1:42" ht="54" x14ac:dyDescent="0.3">
      <c r="A923" s="42" t="s">
        <v>2818</v>
      </c>
      <c r="B923" s="42" t="s">
        <v>2737</v>
      </c>
      <c r="C923" s="43" t="s">
        <v>2738</v>
      </c>
      <c r="D923" s="44"/>
      <c r="E923" s="44" t="s">
        <v>2819</v>
      </c>
      <c r="F923" s="44" t="s">
        <v>67</v>
      </c>
      <c r="G923" s="45">
        <v>1</v>
      </c>
      <c r="H923" s="44"/>
      <c r="I923" s="46">
        <v>238.5</v>
      </c>
      <c r="J923" s="47">
        <v>2281.54</v>
      </c>
      <c r="K923" s="47">
        <v>2983</v>
      </c>
      <c r="L923" s="47">
        <f>J923+ROUND(K923, 2)</f>
        <v>5264.54</v>
      </c>
      <c r="M923" s="47">
        <v>544147.29</v>
      </c>
      <c r="N923" s="47">
        <v>711445.5</v>
      </c>
      <c r="O923" s="47">
        <f>M923+N923</f>
        <v>1255592.79</v>
      </c>
      <c r="P923" s="47">
        <v>1252.4100000000001</v>
      </c>
      <c r="Q923" s="47">
        <v>4474.5</v>
      </c>
      <c r="R923" s="47">
        <f>P923+ROUND(Q923, 2)</f>
        <v>5726.91</v>
      </c>
      <c r="S923" s="47">
        <v>298699.78999999998</v>
      </c>
      <c r="T923" s="47">
        <v>1067168.25</v>
      </c>
      <c r="U923" s="47">
        <f>S923+T923</f>
        <v>1365868.04</v>
      </c>
      <c r="V923" s="9">
        <f>ROUND(P923 / 1.2, 2)</f>
        <v>1043.68</v>
      </c>
      <c r="W923" s="9">
        <f>ROUND(Q923 / 1.2, 2)</f>
        <v>3728.75</v>
      </c>
      <c r="X923" s="9">
        <f>ROUND(R923 / 1.2, 2)</f>
        <v>4772.43</v>
      </c>
      <c r="Y923" s="9">
        <f t="shared" si="167"/>
        <v>248916.49</v>
      </c>
      <c r="Z923" s="9">
        <f>ROUND(T923 / 1.2, 2)</f>
        <v>889306.88</v>
      </c>
      <c r="AA923" s="9">
        <f>Y923+Z923</f>
        <v>1138223.3700000001</v>
      </c>
      <c r="AD923" s="5">
        <v>378365942</v>
      </c>
      <c r="AE923" s="5">
        <v>27245744</v>
      </c>
      <c r="AG923" s="5" t="s">
        <v>2739</v>
      </c>
      <c r="AH923" s="5" t="s">
        <v>2740</v>
      </c>
      <c r="AI923" s="5" t="s">
        <v>593</v>
      </c>
      <c r="AK923" s="19">
        <f>S923-M923</f>
        <v>-245447.50000000006</v>
      </c>
      <c r="AL923" s="19">
        <f>T923-N923</f>
        <v>355722.75</v>
      </c>
      <c r="AM923" s="19">
        <f>U923-O923</f>
        <v>110275.25</v>
      </c>
      <c r="AN923" s="22">
        <f>IFERROR(AK923/M923,0)</f>
        <v>-0.45106812899867615</v>
      </c>
      <c r="AO923" s="22">
        <f>IFERROR(AL923/N923,0)</f>
        <v>0.5</v>
      </c>
      <c r="AP923" s="22">
        <f>IFERROR(AM923/O923,0)</f>
        <v>8.7827240549860117E-2</v>
      </c>
    </row>
    <row r="924" spans="1:42" ht="54" x14ac:dyDescent="0.3">
      <c r="A924" s="48" t="s">
        <v>2820</v>
      </c>
      <c r="B924" s="48" t="s">
        <v>2737</v>
      </c>
      <c r="C924" s="49" t="s">
        <v>2738</v>
      </c>
      <c r="D924" s="50"/>
      <c r="E924" s="50" t="s">
        <v>2819</v>
      </c>
      <c r="F924" s="50" t="s">
        <v>67</v>
      </c>
      <c r="G924" s="51">
        <v>1</v>
      </c>
      <c r="H924" s="50"/>
      <c r="I924" s="51">
        <v>249.1</v>
      </c>
      <c r="J924" s="52">
        <v>2281.54</v>
      </c>
      <c r="K924" s="52">
        <v>2983</v>
      </c>
      <c r="L924" s="52">
        <v>2983</v>
      </c>
      <c r="M924" s="52">
        <v>568331.61</v>
      </c>
      <c r="N924" s="52">
        <v>743065.3</v>
      </c>
      <c r="O924" s="52"/>
      <c r="P924" s="52">
        <v>1252.4100000000001</v>
      </c>
      <c r="Q924" s="52">
        <v>4474.5</v>
      </c>
      <c r="R924" s="52">
        <v>4474.5</v>
      </c>
      <c r="S924" s="52">
        <v>311975.33</v>
      </c>
      <c r="T924" s="52">
        <v>1114597.95</v>
      </c>
      <c r="U924" s="52"/>
      <c r="V924" s="9"/>
      <c r="W924" s="9">
        <f>ROUND(Q924 / 1.2, 2)</f>
        <v>3728.75</v>
      </c>
      <c r="X924" s="9">
        <f>ROUND(R924 / 1.2, 2)</f>
        <v>3728.75</v>
      </c>
      <c r="Y924" s="9"/>
      <c r="Z924" s="9">
        <f>ROUND(T924 / 1.2, 2)</f>
        <v>928831.63</v>
      </c>
      <c r="AA924" s="9"/>
      <c r="AD924" s="5">
        <v>315890028</v>
      </c>
      <c r="AE924" s="5">
        <v>27245744</v>
      </c>
      <c r="AG924" s="5" t="s">
        <v>2739</v>
      </c>
      <c r="AH924" s="5" t="s">
        <v>2740</v>
      </c>
      <c r="AI924" s="5"/>
      <c r="AK924" s="19">
        <f>S923-M923</f>
        <v>-245447.50000000006</v>
      </c>
      <c r="AL924" s="19">
        <f>T923-N923</f>
        <v>355722.75</v>
      </c>
      <c r="AM924" s="19">
        <f>U923-O923</f>
        <v>110275.25</v>
      </c>
      <c r="AN924" s="22">
        <f>IFERROR(AK924/M923,0)</f>
        <v>-0.45106812899867615</v>
      </c>
      <c r="AO924" s="22">
        <f>IFERROR(AL924/N923,0)</f>
        <v>0.5</v>
      </c>
      <c r="AP924" s="22">
        <f>IFERROR(AM924/O923,0)</f>
        <v>8.7827240549860117E-2</v>
      </c>
    </row>
    <row r="925" spans="1:42" ht="36" x14ac:dyDescent="0.3">
      <c r="A925" s="42" t="s">
        <v>2821</v>
      </c>
      <c r="B925" s="42"/>
      <c r="C925" s="53" t="s">
        <v>965</v>
      </c>
      <c r="D925" s="44"/>
      <c r="E925" s="44"/>
      <c r="F925" s="54" t="s">
        <v>102</v>
      </c>
      <c r="G925" s="55">
        <v>0.15</v>
      </c>
      <c r="H925" s="44"/>
      <c r="I925" s="56">
        <v>35.774999999999999</v>
      </c>
      <c r="J925" s="57">
        <v>68.400000000000006</v>
      </c>
      <c r="K925" s="58"/>
      <c r="L925" s="58"/>
      <c r="M925" s="57">
        <f t="shared" ref="M925:M932" si="168">ROUND(ROUND(J925, 2)*I925, 2)</f>
        <v>2447.0100000000002</v>
      </c>
      <c r="N925" s="58"/>
      <c r="O925" s="58"/>
      <c r="P925" s="57">
        <v>68.400000000000006</v>
      </c>
      <c r="Q925" s="58"/>
      <c r="R925" s="58"/>
      <c r="S925" s="57">
        <f t="shared" ref="S925:S932" si="169">ROUND(ROUND(P925, 2)*I925, 2)</f>
        <v>2447.0100000000002</v>
      </c>
      <c r="T925" s="58"/>
      <c r="U925" s="59"/>
      <c r="V925" s="9">
        <f t="shared" ref="V925:V932" si="170">ROUND(ROUND(P925, 2)/1.2, 2)</f>
        <v>57</v>
      </c>
      <c r="Y925" s="9">
        <f t="shared" ref="Y925:Y933" si="171">ROUND(S925 / 1.2, 2)</f>
        <v>2039.18</v>
      </c>
      <c r="AD925" s="5" t="s">
        <v>2822</v>
      </c>
      <c r="AE925" s="5" t="s">
        <v>2823</v>
      </c>
      <c r="AF925" s="5" t="s">
        <v>968</v>
      </c>
      <c r="AK925" s="32">
        <f>S925-M925</f>
        <v>0</v>
      </c>
      <c r="AL925" s="32"/>
      <c r="AM925" s="32"/>
      <c r="AN925" s="34">
        <f>IFERROR(AK925/M925,0)</f>
        <v>0</v>
      </c>
      <c r="AO925" s="32"/>
      <c r="AP925" s="32"/>
    </row>
    <row r="926" spans="1:42" ht="36" x14ac:dyDescent="0.3">
      <c r="A926" s="48" t="s">
        <v>2824</v>
      </c>
      <c r="B926" s="48"/>
      <c r="C926" s="60" t="s">
        <v>965</v>
      </c>
      <c r="D926" s="50"/>
      <c r="E926" s="50"/>
      <c r="F926" s="61" t="s">
        <v>102</v>
      </c>
      <c r="G926" s="62">
        <v>0.15</v>
      </c>
      <c r="H926" s="50"/>
      <c r="I926" s="62">
        <v>37.365000000000002</v>
      </c>
      <c r="J926" s="63">
        <v>68.400000000000006</v>
      </c>
      <c r="K926" s="64"/>
      <c r="L926" s="64"/>
      <c r="M926" s="63">
        <f t="shared" si="168"/>
        <v>2555.77</v>
      </c>
      <c r="N926" s="64"/>
      <c r="O926" s="64"/>
      <c r="P926" s="63">
        <v>68.400000000000006</v>
      </c>
      <c r="Q926" s="64"/>
      <c r="R926" s="64"/>
      <c r="S926" s="63">
        <f t="shared" si="169"/>
        <v>2555.77</v>
      </c>
      <c r="T926" s="64"/>
      <c r="U926" s="65"/>
      <c r="V926" s="9">
        <f t="shared" si="170"/>
        <v>57</v>
      </c>
      <c r="Y926" s="9">
        <f t="shared" si="171"/>
        <v>2129.81</v>
      </c>
      <c r="AD926" s="5" t="s">
        <v>2825</v>
      </c>
      <c r="AE926" s="5" t="s">
        <v>2823</v>
      </c>
      <c r="AF926" s="5" t="s">
        <v>968</v>
      </c>
      <c r="AK926" s="32">
        <f>S925-M925</f>
        <v>0</v>
      </c>
      <c r="AL926" s="32"/>
      <c r="AM926" s="32"/>
      <c r="AN926" s="34">
        <f>IFERROR(AK926/M925,0)</f>
        <v>0</v>
      </c>
      <c r="AO926" s="32"/>
      <c r="AP926" s="32"/>
    </row>
    <row r="927" spans="1:42" ht="72" x14ac:dyDescent="0.3">
      <c r="A927" s="42" t="s">
        <v>2826</v>
      </c>
      <c r="B927" s="42"/>
      <c r="C927" s="53" t="s">
        <v>2748</v>
      </c>
      <c r="D927" s="44"/>
      <c r="E927" s="44" t="s">
        <v>2827</v>
      </c>
      <c r="F927" s="54" t="s">
        <v>67</v>
      </c>
      <c r="G927" s="55">
        <v>1.1000000000000001</v>
      </c>
      <c r="H927" s="44"/>
      <c r="I927" s="66">
        <v>262.35000000000002</v>
      </c>
      <c r="J927" s="57">
        <v>2038.06</v>
      </c>
      <c r="K927" s="58"/>
      <c r="L927" s="58"/>
      <c r="M927" s="57">
        <f t="shared" si="168"/>
        <v>534685.04</v>
      </c>
      <c r="N927" s="58"/>
      <c r="O927" s="58"/>
      <c r="P927" s="57">
        <v>1102.5</v>
      </c>
      <c r="Q927" s="58"/>
      <c r="R927" s="58"/>
      <c r="S927" s="57">
        <f t="shared" si="169"/>
        <v>289240.88</v>
      </c>
      <c r="T927" s="58"/>
      <c r="U927" s="59"/>
      <c r="V927" s="9">
        <f t="shared" si="170"/>
        <v>918.75</v>
      </c>
      <c r="Y927" s="9">
        <f t="shared" si="171"/>
        <v>241034.07</v>
      </c>
      <c r="AD927" s="5" t="s">
        <v>2828</v>
      </c>
      <c r="AE927" s="5" t="s">
        <v>2829</v>
      </c>
      <c r="AF927" s="5" t="s">
        <v>2751</v>
      </c>
      <c r="AK927" s="32">
        <f>S927-M927</f>
        <v>-245444.16000000003</v>
      </c>
      <c r="AL927" s="32"/>
      <c r="AM927" s="32"/>
      <c r="AN927" s="34">
        <f>IFERROR(AK927/M927,0)</f>
        <v>-0.45904437498382228</v>
      </c>
      <c r="AO927" s="32"/>
      <c r="AP927" s="32"/>
    </row>
    <row r="928" spans="1:42" ht="72" x14ac:dyDescent="0.3">
      <c r="A928" s="48" t="s">
        <v>2830</v>
      </c>
      <c r="B928" s="48"/>
      <c r="C928" s="60" t="s">
        <v>2748</v>
      </c>
      <c r="D928" s="50"/>
      <c r="E928" s="50" t="s">
        <v>2827</v>
      </c>
      <c r="F928" s="61" t="s">
        <v>67</v>
      </c>
      <c r="G928" s="62">
        <v>1.1000000000000001</v>
      </c>
      <c r="H928" s="50"/>
      <c r="I928" s="67">
        <v>274.01</v>
      </c>
      <c r="J928" s="63">
        <v>2038.06</v>
      </c>
      <c r="K928" s="64"/>
      <c r="L928" s="64"/>
      <c r="M928" s="63">
        <f t="shared" si="168"/>
        <v>558448.81999999995</v>
      </c>
      <c r="N928" s="64"/>
      <c r="O928" s="64"/>
      <c r="P928" s="63">
        <v>1102.5</v>
      </c>
      <c r="Q928" s="64"/>
      <c r="R928" s="64"/>
      <c r="S928" s="63">
        <f t="shared" si="169"/>
        <v>302096.03000000003</v>
      </c>
      <c r="T928" s="64"/>
      <c r="U928" s="65"/>
      <c r="V928" s="9">
        <f t="shared" si="170"/>
        <v>918.75</v>
      </c>
      <c r="Y928" s="9">
        <f t="shared" si="171"/>
        <v>251746.69</v>
      </c>
      <c r="AD928" s="5" t="s">
        <v>2831</v>
      </c>
      <c r="AE928" s="5" t="s">
        <v>2829</v>
      </c>
      <c r="AF928" s="5" t="s">
        <v>2751</v>
      </c>
      <c r="AK928" s="32">
        <f>S927-M927</f>
        <v>-245444.16000000003</v>
      </c>
      <c r="AL928" s="32"/>
      <c r="AM928" s="32"/>
      <c r="AN928" s="34">
        <f>IFERROR(AK928/M927,0)</f>
        <v>-0.45904437498382228</v>
      </c>
      <c r="AO928" s="32"/>
      <c r="AP928" s="32"/>
    </row>
    <row r="929" spans="1:42" ht="36" x14ac:dyDescent="0.3">
      <c r="A929" s="42" t="s">
        <v>2832</v>
      </c>
      <c r="B929" s="42"/>
      <c r="C929" s="53" t="s">
        <v>1618</v>
      </c>
      <c r="D929" s="44"/>
      <c r="E929" s="44"/>
      <c r="F929" s="54" t="s">
        <v>102</v>
      </c>
      <c r="G929" s="55">
        <v>1.2</v>
      </c>
      <c r="H929" s="44"/>
      <c r="I929" s="66">
        <v>286.2</v>
      </c>
      <c r="J929" s="57">
        <v>16.12</v>
      </c>
      <c r="K929" s="58"/>
      <c r="L929" s="58"/>
      <c r="M929" s="57">
        <f t="shared" si="168"/>
        <v>4613.54</v>
      </c>
      <c r="N929" s="58"/>
      <c r="O929" s="58"/>
      <c r="P929" s="57">
        <v>16.11</v>
      </c>
      <c r="Q929" s="58"/>
      <c r="R929" s="58"/>
      <c r="S929" s="57">
        <f t="shared" si="169"/>
        <v>4610.68</v>
      </c>
      <c r="T929" s="58"/>
      <c r="U929" s="59"/>
      <c r="V929" s="9">
        <f t="shared" si="170"/>
        <v>13.43</v>
      </c>
      <c r="Y929" s="9">
        <f t="shared" si="171"/>
        <v>3842.23</v>
      </c>
      <c r="AD929" s="5" t="s">
        <v>2833</v>
      </c>
      <c r="AE929" s="5" t="s">
        <v>2834</v>
      </c>
      <c r="AF929" s="5" t="s">
        <v>1621</v>
      </c>
      <c r="AK929" s="32">
        <f>S929-M929</f>
        <v>-2.8599999999996726</v>
      </c>
      <c r="AL929" s="32"/>
      <c r="AM929" s="32"/>
      <c r="AN929" s="34">
        <f>IFERROR(AK929/M929,0)</f>
        <v>-6.1991442579877336E-4</v>
      </c>
      <c r="AO929" s="32"/>
      <c r="AP929" s="32"/>
    </row>
    <row r="930" spans="1:42" ht="36" x14ac:dyDescent="0.3">
      <c r="A930" s="48" t="s">
        <v>2835</v>
      </c>
      <c r="B930" s="48"/>
      <c r="C930" s="60" t="s">
        <v>1618</v>
      </c>
      <c r="D930" s="50"/>
      <c r="E930" s="50"/>
      <c r="F930" s="61" t="s">
        <v>102</v>
      </c>
      <c r="G930" s="62">
        <v>1.2</v>
      </c>
      <c r="H930" s="50"/>
      <c r="I930" s="67">
        <v>298.92</v>
      </c>
      <c r="J930" s="63">
        <v>16.12</v>
      </c>
      <c r="K930" s="64"/>
      <c r="L930" s="64"/>
      <c r="M930" s="63">
        <f t="shared" si="168"/>
        <v>4818.59</v>
      </c>
      <c r="N930" s="64"/>
      <c r="O930" s="64"/>
      <c r="P930" s="63">
        <v>16.11</v>
      </c>
      <c r="Q930" s="64"/>
      <c r="R930" s="64"/>
      <c r="S930" s="63">
        <f t="shared" si="169"/>
        <v>4815.6000000000004</v>
      </c>
      <c r="T930" s="64"/>
      <c r="U930" s="65"/>
      <c r="V930" s="9">
        <f t="shared" si="170"/>
        <v>13.43</v>
      </c>
      <c r="Y930" s="9">
        <f t="shared" si="171"/>
        <v>4013</v>
      </c>
      <c r="AD930" s="5" t="s">
        <v>2836</v>
      </c>
      <c r="AE930" s="5" t="s">
        <v>2834</v>
      </c>
      <c r="AF930" s="5" t="s">
        <v>1621</v>
      </c>
      <c r="AK930" s="32">
        <f>S929-M929</f>
        <v>-2.8599999999996726</v>
      </c>
      <c r="AL930" s="32"/>
      <c r="AM930" s="32"/>
      <c r="AN930" s="34">
        <f>IFERROR(AK930/M929,0)</f>
        <v>-6.1991442579877336E-4</v>
      </c>
      <c r="AO930" s="32"/>
      <c r="AP930" s="32"/>
    </row>
    <row r="931" spans="1:42" ht="18" x14ac:dyDescent="0.3">
      <c r="A931" s="42" t="s">
        <v>2837</v>
      </c>
      <c r="B931" s="42"/>
      <c r="C931" s="53" t="s">
        <v>1544</v>
      </c>
      <c r="D931" s="44"/>
      <c r="E931" s="44"/>
      <c r="F931" s="54" t="s">
        <v>102</v>
      </c>
      <c r="G931" s="55">
        <v>0.25</v>
      </c>
      <c r="H931" s="44"/>
      <c r="I931" s="66">
        <v>59.625</v>
      </c>
      <c r="J931" s="57">
        <v>40.270000000000003</v>
      </c>
      <c r="K931" s="58"/>
      <c r="L931" s="58"/>
      <c r="M931" s="57">
        <f t="shared" si="168"/>
        <v>2401.1</v>
      </c>
      <c r="N931" s="58"/>
      <c r="O931" s="58"/>
      <c r="P931" s="57">
        <v>40.270000000000003</v>
      </c>
      <c r="Q931" s="58"/>
      <c r="R931" s="58"/>
      <c r="S931" s="57">
        <f t="shared" si="169"/>
        <v>2401.1</v>
      </c>
      <c r="T931" s="58"/>
      <c r="U931" s="59"/>
      <c r="V931" s="9">
        <f t="shared" si="170"/>
        <v>33.56</v>
      </c>
      <c r="Y931" s="9">
        <f t="shared" si="171"/>
        <v>2000.92</v>
      </c>
      <c r="AD931" s="5" t="s">
        <v>2838</v>
      </c>
      <c r="AE931" s="5" t="s">
        <v>2839</v>
      </c>
      <c r="AF931" s="5" t="s">
        <v>1547</v>
      </c>
      <c r="AK931" s="32">
        <f>S931-M931</f>
        <v>0</v>
      </c>
      <c r="AL931" s="32"/>
      <c r="AM931" s="32"/>
      <c r="AN931" s="34">
        <f>IFERROR(AK931/M931,0)</f>
        <v>0</v>
      </c>
      <c r="AO931" s="32"/>
      <c r="AP931" s="32"/>
    </row>
    <row r="932" spans="1:42" ht="18" x14ac:dyDescent="0.3">
      <c r="A932" s="48" t="s">
        <v>2840</v>
      </c>
      <c r="B932" s="48"/>
      <c r="C932" s="60" t="s">
        <v>1544</v>
      </c>
      <c r="D932" s="50"/>
      <c r="E932" s="50"/>
      <c r="F932" s="61" t="s">
        <v>102</v>
      </c>
      <c r="G932" s="62">
        <v>0.25</v>
      </c>
      <c r="H932" s="50"/>
      <c r="I932" s="67">
        <v>62.274999999999999</v>
      </c>
      <c r="J932" s="63">
        <v>40.270000000000003</v>
      </c>
      <c r="K932" s="64"/>
      <c r="L932" s="64"/>
      <c r="M932" s="63">
        <f t="shared" si="168"/>
        <v>2507.81</v>
      </c>
      <c r="N932" s="64"/>
      <c r="O932" s="64"/>
      <c r="P932" s="63">
        <v>40.270000000000003</v>
      </c>
      <c r="Q932" s="64"/>
      <c r="R932" s="64"/>
      <c r="S932" s="63">
        <f t="shared" si="169"/>
        <v>2507.81</v>
      </c>
      <c r="T932" s="64"/>
      <c r="U932" s="65"/>
      <c r="V932" s="9">
        <f t="shared" si="170"/>
        <v>33.56</v>
      </c>
      <c r="Y932" s="9">
        <f t="shared" si="171"/>
        <v>2089.84</v>
      </c>
      <c r="AD932" s="5" t="s">
        <v>2841</v>
      </c>
      <c r="AE932" s="5" t="s">
        <v>2839</v>
      </c>
      <c r="AF932" s="5" t="s">
        <v>1547</v>
      </c>
      <c r="AK932" s="32">
        <f>S931-M931</f>
        <v>0</v>
      </c>
      <c r="AL932" s="32"/>
      <c r="AM932" s="32"/>
      <c r="AN932" s="34">
        <f>IFERROR(AK932/M931,0)</f>
        <v>0</v>
      </c>
      <c r="AO932" s="32"/>
      <c r="AP932" s="32"/>
    </row>
    <row r="933" spans="1:42" ht="54" x14ac:dyDescent="0.3">
      <c r="A933" s="42" t="s">
        <v>2842</v>
      </c>
      <c r="B933" s="42" t="s">
        <v>2737</v>
      </c>
      <c r="C933" s="43" t="s">
        <v>2738</v>
      </c>
      <c r="D933" s="44"/>
      <c r="E933" s="44" t="s">
        <v>2843</v>
      </c>
      <c r="F933" s="44" t="s">
        <v>67</v>
      </c>
      <c r="G933" s="45">
        <v>1</v>
      </c>
      <c r="H933" s="44"/>
      <c r="I933" s="46">
        <v>0</v>
      </c>
      <c r="J933" s="47">
        <v>2281.54</v>
      </c>
      <c r="K933" s="47">
        <v>2983</v>
      </c>
      <c r="L933" s="47">
        <f>J933+ROUND(K933, 2)</f>
        <v>5264.54</v>
      </c>
      <c r="M933" s="47">
        <v>0</v>
      </c>
      <c r="N933" s="47">
        <v>0</v>
      </c>
      <c r="O933" s="47">
        <f>M933+N933</f>
        <v>0</v>
      </c>
      <c r="P933" s="47">
        <v>1252.4100000000001</v>
      </c>
      <c r="Q933" s="47">
        <v>4474.5</v>
      </c>
      <c r="R933" s="47">
        <f>P933+ROUND(Q933, 2)</f>
        <v>5726.91</v>
      </c>
      <c r="S933" s="47">
        <v>0</v>
      </c>
      <c r="T933" s="47">
        <v>0</v>
      </c>
      <c r="U933" s="47">
        <f>S933+T933</f>
        <v>0</v>
      </c>
      <c r="V933" s="9">
        <f>ROUND(P933 / 1.2, 2)</f>
        <v>1043.68</v>
      </c>
      <c r="W933" s="9">
        <f>ROUND(Q933 / 1.2, 2)</f>
        <v>3728.75</v>
      </c>
      <c r="X933" s="9">
        <f>ROUND(R933 / 1.2, 2)</f>
        <v>4772.43</v>
      </c>
      <c r="Y933" s="9">
        <f t="shared" si="171"/>
        <v>0</v>
      </c>
      <c r="Z933" s="9">
        <f>ROUND(T933 / 1.2, 2)</f>
        <v>0</v>
      </c>
      <c r="AA933" s="9">
        <f>Y933+Z933</f>
        <v>0</v>
      </c>
      <c r="AD933" s="5">
        <v>378365943</v>
      </c>
      <c r="AE933" s="5">
        <v>27245746</v>
      </c>
      <c r="AG933" s="5" t="s">
        <v>2739</v>
      </c>
      <c r="AH933" s="5" t="s">
        <v>2740</v>
      </c>
      <c r="AI933" s="5" t="s">
        <v>593</v>
      </c>
      <c r="AK933" s="19">
        <f>S933-M933</f>
        <v>0</v>
      </c>
      <c r="AL933" s="19">
        <f>T933-N933</f>
        <v>0</v>
      </c>
      <c r="AM933" s="19">
        <f>U933-O933</f>
        <v>0</v>
      </c>
      <c r="AN933" s="22">
        <f>IFERROR(AK933/M933,0)</f>
        <v>0</v>
      </c>
      <c r="AO933" s="22">
        <f>IFERROR(AL933/N933,0)</f>
        <v>0</v>
      </c>
      <c r="AP933" s="22">
        <f>IFERROR(AM933/O933,0)</f>
        <v>0</v>
      </c>
    </row>
    <row r="934" spans="1:42" ht="54" x14ac:dyDescent="0.3">
      <c r="A934" s="48" t="s">
        <v>2844</v>
      </c>
      <c r="B934" s="48" t="s">
        <v>2737</v>
      </c>
      <c r="C934" s="49" t="s">
        <v>2738</v>
      </c>
      <c r="D934" s="50"/>
      <c r="E934" s="50" t="s">
        <v>2843</v>
      </c>
      <c r="F934" s="50" t="s">
        <v>67</v>
      </c>
      <c r="G934" s="51">
        <v>1</v>
      </c>
      <c r="H934" s="50"/>
      <c r="I934" s="51">
        <v>238.4</v>
      </c>
      <c r="J934" s="52">
        <v>2281.54</v>
      </c>
      <c r="K934" s="52">
        <v>2983</v>
      </c>
      <c r="L934" s="52">
        <v>2983</v>
      </c>
      <c r="M934" s="52">
        <v>543919.14</v>
      </c>
      <c r="N934" s="52">
        <v>711147.2</v>
      </c>
      <c r="O934" s="52"/>
      <c r="P934" s="52">
        <v>1252.4100000000001</v>
      </c>
      <c r="Q934" s="52">
        <v>4474.5</v>
      </c>
      <c r="R934" s="52">
        <v>4474.5</v>
      </c>
      <c r="S934" s="52">
        <v>298574.53999999998</v>
      </c>
      <c r="T934" s="52">
        <v>1066720.8</v>
      </c>
      <c r="U934" s="52"/>
      <c r="V934" s="9"/>
      <c r="W934" s="9">
        <f>ROUND(Q934 / 1.2, 2)</f>
        <v>3728.75</v>
      </c>
      <c r="X934" s="9">
        <f>ROUND(R934 / 1.2, 2)</f>
        <v>3728.75</v>
      </c>
      <c r="Y934" s="9"/>
      <c r="Z934" s="9">
        <f>ROUND(T934 / 1.2, 2)</f>
        <v>888934</v>
      </c>
      <c r="AA934" s="9"/>
      <c r="AD934" s="5">
        <v>315890029</v>
      </c>
      <c r="AE934" s="5">
        <v>27245746</v>
      </c>
      <c r="AG934" s="5" t="s">
        <v>2739</v>
      </c>
      <c r="AH934" s="5" t="s">
        <v>2740</v>
      </c>
      <c r="AI934" s="5"/>
      <c r="AK934" s="19">
        <f>S933-M933</f>
        <v>0</v>
      </c>
      <c r="AL934" s="19">
        <f>T933-N933</f>
        <v>0</v>
      </c>
      <c r="AM934" s="19">
        <f>U933-O933</f>
        <v>0</v>
      </c>
      <c r="AN934" s="22">
        <f>IFERROR(AK934/M933,0)</f>
        <v>0</v>
      </c>
      <c r="AO934" s="22">
        <f>IFERROR(AL934/N933,0)</f>
        <v>0</v>
      </c>
      <c r="AP934" s="22">
        <f>IFERROR(AM934/O933,0)</f>
        <v>0</v>
      </c>
    </row>
    <row r="935" spans="1:42" ht="18" x14ac:dyDescent="0.3">
      <c r="A935" s="42" t="s">
        <v>2845</v>
      </c>
      <c r="B935" s="42"/>
      <c r="C935" s="53" t="s">
        <v>1544</v>
      </c>
      <c r="D935" s="44"/>
      <c r="E935" s="44"/>
      <c r="F935" s="54" t="s">
        <v>102</v>
      </c>
      <c r="G935" s="55">
        <v>0.25</v>
      </c>
      <c r="H935" s="44"/>
      <c r="I935" s="66">
        <v>0</v>
      </c>
      <c r="J935" s="57">
        <v>40.270000000000003</v>
      </c>
      <c r="K935" s="58"/>
      <c r="L935" s="58"/>
      <c r="M935" s="57">
        <f t="shared" ref="M935:M942" si="172">ROUND(ROUND(J935, 2)*I935, 2)</f>
        <v>0</v>
      </c>
      <c r="N935" s="58"/>
      <c r="O935" s="58"/>
      <c r="P935" s="57">
        <v>40.270000000000003</v>
      </c>
      <c r="Q935" s="58"/>
      <c r="R935" s="58"/>
      <c r="S935" s="57">
        <f t="shared" ref="S935:S942" si="173">ROUND(ROUND(P935, 2)*I935, 2)</f>
        <v>0</v>
      </c>
      <c r="T935" s="58"/>
      <c r="U935" s="59"/>
      <c r="V935" s="9">
        <f t="shared" ref="V935:V942" si="174">ROUND(ROUND(P935, 2)/1.2, 2)</f>
        <v>33.56</v>
      </c>
      <c r="Y935" s="9">
        <f t="shared" ref="Y935:Y982" si="175">ROUND(S935 / 1.2, 2)</f>
        <v>0</v>
      </c>
      <c r="AD935" s="5" t="s">
        <v>2846</v>
      </c>
      <c r="AE935" s="5" t="s">
        <v>2847</v>
      </c>
      <c r="AF935" s="5" t="s">
        <v>1547</v>
      </c>
      <c r="AK935" s="32">
        <f>S935-M935</f>
        <v>0</v>
      </c>
      <c r="AL935" s="32"/>
      <c r="AM935" s="32"/>
      <c r="AN935" s="34">
        <f>IFERROR(AK935/M935,0)</f>
        <v>0</v>
      </c>
      <c r="AO935" s="32"/>
      <c r="AP935" s="32"/>
    </row>
    <row r="936" spans="1:42" ht="18" x14ac:dyDescent="0.3">
      <c r="A936" s="48" t="s">
        <v>2848</v>
      </c>
      <c r="B936" s="48"/>
      <c r="C936" s="60" t="s">
        <v>1544</v>
      </c>
      <c r="D936" s="50"/>
      <c r="E936" s="50"/>
      <c r="F936" s="61" t="s">
        <v>102</v>
      </c>
      <c r="G936" s="62">
        <v>0.25</v>
      </c>
      <c r="H936" s="50"/>
      <c r="I936" s="67">
        <v>59.6</v>
      </c>
      <c r="J936" s="63">
        <v>40.270000000000003</v>
      </c>
      <c r="K936" s="64"/>
      <c r="L936" s="64"/>
      <c r="M936" s="63">
        <f t="shared" si="172"/>
        <v>2400.09</v>
      </c>
      <c r="N936" s="64"/>
      <c r="O936" s="64"/>
      <c r="P936" s="63">
        <v>40.270000000000003</v>
      </c>
      <c r="Q936" s="64"/>
      <c r="R936" s="64"/>
      <c r="S936" s="63">
        <f t="shared" si="173"/>
        <v>2400.09</v>
      </c>
      <c r="T936" s="64"/>
      <c r="U936" s="65"/>
      <c r="V936" s="9">
        <f t="shared" si="174"/>
        <v>33.56</v>
      </c>
      <c r="Y936" s="9">
        <f t="shared" si="175"/>
        <v>2000.08</v>
      </c>
      <c r="AD936" s="5" t="s">
        <v>2849</v>
      </c>
      <c r="AE936" s="5" t="s">
        <v>2847</v>
      </c>
      <c r="AF936" s="5" t="s">
        <v>1547</v>
      </c>
      <c r="AK936" s="32">
        <f>S935-M935</f>
        <v>0</v>
      </c>
      <c r="AL936" s="32"/>
      <c r="AM936" s="32"/>
      <c r="AN936" s="34">
        <f>IFERROR(AK936/M935,0)</f>
        <v>0</v>
      </c>
      <c r="AO936" s="32"/>
      <c r="AP936" s="32"/>
    </row>
    <row r="937" spans="1:42" ht="36" x14ac:dyDescent="0.3">
      <c r="A937" s="42" t="s">
        <v>2850</v>
      </c>
      <c r="B937" s="42"/>
      <c r="C937" s="53" t="s">
        <v>1618</v>
      </c>
      <c r="D937" s="44"/>
      <c r="E937" s="44"/>
      <c r="F937" s="54" t="s">
        <v>102</v>
      </c>
      <c r="G937" s="55">
        <v>1.2</v>
      </c>
      <c r="H937" s="44"/>
      <c r="I937" s="66">
        <v>0</v>
      </c>
      <c r="J937" s="57">
        <v>16.12</v>
      </c>
      <c r="K937" s="58"/>
      <c r="L937" s="58"/>
      <c r="M937" s="57">
        <f t="shared" si="172"/>
        <v>0</v>
      </c>
      <c r="N937" s="58"/>
      <c r="O937" s="58"/>
      <c r="P937" s="57">
        <v>16.11</v>
      </c>
      <c r="Q937" s="58"/>
      <c r="R937" s="58"/>
      <c r="S937" s="57">
        <f t="shared" si="173"/>
        <v>0</v>
      </c>
      <c r="T937" s="58"/>
      <c r="U937" s="59"/>
      <c r="V937" s="9">
        <f t="shared" si="174"/>
        <v>13.43</v>
      </c>
      <c r="Y937" s="9">
        <f t="shared" si="175"/>
        <v>0</v>
      </c>
      <c r="AD937" s="5" t="s">
        <v>2851</v>
      </c>
      <c r="AE937" s="5" t="s">
        <v>2852</v>
      </c>
      <c r="AF937" s="5" t="s">
        <v>1621</v>
      </c>
      <c r="AK937" s="32">
        <f>S937-M937</f>
        <v>0</v>
      </c>
      <c r="AL937" s="32"/>
      <c r="AM937" s="32"/>
      <c r="AN937" s="34">
        <f>IFERROR(AK937/M937,0)</f>
        <v>0</v>
      </c>
      <c r="AO937" s="32"/>
      <c r="AP937" s="32"/>
    </row>
    <row r="938" spans="1:42" ht="36" x14ac:dyDescent="0.3">
      <c r="A938" s="48" t="s">
        <v>2853</v>
      </c>
      <c r="B938" s="48"/>
      <c r="C938" s="60" t="s">
        <v>1618</v>
      </c>
      <c r="D938" s="50"/>
      <c r="E938" s="50"/>
      <c r="F938" s="61" t="s">
        <v>102</v>
      </c>
      <c r="G938" s="62">
        <v>1.2</v>
      </c>
      <c r="H938" s="50"/>
      <c r="I938" s="67">
        <v>286.08</v>
      </c>
      <c r="J938" s="63">
        <v>16.12</v>
      </c>
      <c r="K938" s="64"/>
      <c r="L938" s="64"/>
      <c r="M938" s="63">
        <f t="shared" si="172"/>
        <v>4611.6099999999997</v>
      </c>
      <c r="N938" s="64"/>
      <c r="O938" s="64"/>
      <c r="P938" s="63">
        <v>16.11</v>
      </c>
      <c r="Q938" s="64"/>
      <c r="R938" s="64"/>
      <c r="S938" s="63">
        <f t="shared" si="173"/>
        <v>4608.75</v>
      </c>
      <c r="T938" s="64"/>
      <c r="U938" s="65"/>
      <c r="V938" s="9">
        <f t="shared" si="174"/>
        <v>13.43</v>
      </c>
      <c r="Y938" s="9">
        <f t="shared" si="175"/>
        <v>3840.63</v>
      </c>
      <c r="AD938" s="5" t="s">
        <v>2854</v>
      </c>
      <c r="AE938" s="5" t="s">
        <v>2852</v>
      </c>
      <c r="AF938" s="5" t="s">
        <v>1621</v>
      </c>
      <c r="AK938" s="32">
        <f>S937-M937</f>
        <v>0</v>
      </c>
      <c r="AL938" s="32"/>
      <c r="AM938" s="32"/>
      <c r="AN938" s="34">
        <f>IFERROR(AK938/M937,0)</f>
        <v>0</v>
      </c>
      <c r="AO938" s="32"/>
      <c r="AP938" s="32"/>
    </row>
    <row r="939" spans="1:42" ht="72" x14ac:dyDescent="0.3">
      <c r="A939" s="42" t="s">
        <v>2855</v>
      </c>
      <c r="B939" s="42"/>
      <c r="C939" s="53" t="s">
        <v>2748</v>
      </c>
      <c r="D939" s="44"/>
      <c r="E939" s="44" t="s">
        <v>1759</v>
      </c>
      <c r="F939" s="54" t="s">
        <v>67</v>
      </c>
      <c r="G939" s="55">
        <v>1.1000000000000001</v>
      </c>
      <c r="H939" s="44"/>
      <c r="I939" s="66">
        <v>0</v>
      </c>
      <c r="J939" s="57">
        <v>2038.06</v>
      </c>
      <c r="K939" s="58"/>
      <c r="L939" s="58"/>
      <c r="M939" s="57">
        <f t="shared" si="172"/>
        <v>0</v>
      </c>
      <c r="N939" s="58"/>
      <c r="O939" s="58"/>
      <c r="P939" s="57">
        <v>1102.5</v>
      </c>
      <c r="Q939" s="58"/>
      <c r="R939" s="58"/>
      <c r="S939" s="57">
        <f t="shared" si="173"/>
        <v>0</v>
      </c>
      <c r="T939" s="58"/>
      <c r="U939" s="59"/>
      <c r="V939" s="9">
        <f t="shared" si="174"/>
        <v>918.75</v>
      </c>
      <c r="Y939" s="9">
        <f t="shared" si="175"/>
        <v>0</v>
      </c>
      <c r="AD939" s="5" t="s">
        <v>2856</v>
      </c>
      <c r="AE939" s="5" t="s">
        <v>2857</v>
      </c>
      <c r="AF939" s="5" t="s">
        <v>2751</v>
      </c>
      <c r="AK939" s="32">
        <f>S939-M939</f>
        <v>0</v>
      </c>
      <c r="AL939" s="32"/>
      <c r="AM939" s="32"/>
      <c r="AN939" s="34">
        <f>IFERROR(AK939/M939,0)</f>
        <v>0</v>
      </c>
      <c r="AO939" s="32"/>
      <c r="AP939" s="32"/>
    </row>
    <row r="940" spans="1:42" ht="72" x14ac:dyDescent="0.3">
      <c r="A940" s="48" t="s">
        <v>2858</v>
      </c>
      <c r="B940" s="48"/>
      <c r="C940" s="60" t="s">
        <v>2748</v>
      </c>
      <c r="D940" s="50"/>
      <c r="E940" s="50" t="s">
        <v>1759</v>
      </c>
      <c r="F940" s="61" t="s">
        <v>67</v>
      </c>
      <c r="G940" s="62">
        <v>1.1000000000000001</v>
      </c>
      <c r="H940" s="50"/>
      <c r="I940" s="67">
        <v>262.24</v>
      </c>
      <c r="J940" s="63">
        <v>2038.06</v>
      </c>
      <c r="K940" s="64"/>
      <c r="L940" s="64"/>
      <c r="M940" s="63">
        <f t="shared" si="172"/>
        <v>534460.85</v>
      </c>
      <c r="N940" s="64"/>
      <c r="O940" s="64"/>
      <c r="P940" s="63">
        <v>1102.5</v>
      </c>
      <c r="Q940" s="64"/>
      <c r="R940" s="64"/>
      <c r="S940" s="63">
        <f t="shared" si="173"/>
        <v>289119.59999999998</v>
      </c>
      <c r="T940" s="64"/>
      <c r="U940" s="65"/>
      <c r="V940" s="9">
        <f t="shared" si="174"/>
        <v>918.75</v>
      </c>
      <c r="Y940" s="9">
        <f t="shared" si="175"/>
        <v>240933</v>
      </c>
      <c r="AD940" s="5" t="s">
        <v>2859</v>
      </c>
      <c r="AE940" s="5" t="s">
        <v>2857</v>
      </c>
      <c r="AF940" s="5" t="s">
        <v>2751</v>
      </c>
      <c r="AK940" s="32">
        <f>S939-M939</f>
        <v>0</v>
      </c>
      <c r="AL940" s="32"/>
      <c r="AM940" s="32"/>
      <c r="AN940" s="34">
        <f>IFERROR(AK940/M939,0)</f>
        <v>0</v>
      </c>
      <c r="AO940" s="32"/>
      <c r="AP940" s="32"/>
    </row>
    <row r="941" spans="1:42" ht="36" x14ac:dyDescent="0.3">
      <c r="A941" s="42" t="s">
        <v>2860</v>
      </c>
      <c r="B941" s="42"/>
      <c r="C941" s="53" t="s">
        <v>965</v>
      </c>
      <c r="D941" s="44"/>
      <c r="E941" s="44"/>
      <c r="F941" s="54" t="s">
        <v>102</v>
      </c>
      <c r="G941" s="55">
        <v>0.15</v>
      </c>
      <c r="H941" s="44"/>
      <c r="I941" s="56">
        <v>0</v>
      </c>
      <c r="J941" s="57">
        <v>68.400000000000006</v>
      </c>
      <c r="K941" s="58"/>
      <c r="L941" s="58"/>
      <c r="M941" s="57">
        <f t="shared" si="172"/>
        <v>0</v>
      </c>
      <c r="N941" s="58"/>
      <c r="O941" s="58"/>
      <c r="P941" s="57">
        <v>68.400000000000006</v>
      </c>
      <c r="Q941" s="58"/>
      <c r="R941" s="58"/>
      <c r="S941" s="57">
        <f t="shared" si="173"/>
        <v>0</v>
      </c>
      <c r="T941" s="58"/>
      <c r="U941" s="59"/>
      <c r="V941" s="9">
        <f t="shared" si="174"/>
        <v>57</v>
      </c>
      <c r="Y941" s="9">
        <f t="shared" si="175"/>
        <v>0</v>
      </c>
      <c r="AD941" s="5" t="s">
        <v>2861</v>
      </c>
      <c r="AE941" s="5" t="s">
        <v>2862</v>
      </c>
      <c r="AF941" s="5" t="s">
        <v>968</v>
      </c>
      <c r="AK941" s="32">
        <f>S941-M941</f>
        <v>0</v>
      </c>
      <c r="AL941" s="32"/>
      <c r="AM941" s="32"/>
      <c r="AN941" s="34">
        <f>IFERROR(AK941/M941,0)</f>
        <v>0</v>
      </c>
      <c r="AO941" s="32"/>
      <c r="AP941" s="32"/>
    </row>
    <row r="942" spans="1:42" ht="36" x14ac:dyDescent="0.3">
      <c r="A942" s="48" t="s">
        <v>2863</v>
      </c>
      <c r="B942" s="48"/>
      <c r="C942" s="60" t="s">
        <v>965</v>
      </c>
      <c r="D942" s="50"/>
      <c r="E942" s="50"/>
      <c r="F942" s="61" t="s">
        <v>102</v>
      </c>
      <c r="G942" s="62">
        <v>0.15</v>
      </c>
      <c r="H942" s="50"/>
      <c r="I942" s="62">
        <v>35.76</v>
      </c>
      <c r="J942" s="63">
        <v>68.400000000000006</v>
      </c>
      <c r="K942" s="64"/>
      <c r="L942" s="64"/>
      <c r="M942" s="63">
        <f t="shared" si="172"/>
        <v>2445.98</v>
      </c>
      <c r="N942" s="64"/>
      <c r="O942" s="64"/>
      <c r="P942" s="63">
        <v>68.400000000000006</v>
      </c>
      <c r="Q942" s="64"/>
      <c r="R942" s="64"/>
      <c r="S942" s="63">
        <f t="shared" si="173"/>
        <v>2445.98</v>
      </c>
      <c r="T942" s="64"/>
      <c r="U942" s="65"/>
      <c r="V942" s="9">
        <f t="shared" si="174"/>
        <v>57</v>
      </c>
      <c r="Y942" s="9">
        <f t="shared" si="175"/>
        <v>2038.32</v>
      </c>
      <c r="AD942" s="5" t="s">
        <v>2864</v>
      </c>
      <c r="AE942" s="5" t="s">
        <v>2862</v>
      </c>
      <c r="AF942" s="5" t="s">
        <v>968</v>
      </c>
      <c r="AK942" s="32">
        <f>S941-M941</f>
        <v>0</v>
      </c>
      <c r="AL942" s="32"/>
      <c r="AM942" s="32"/>
      <c r="AN942" s="34">
        <f>IFERROR(AK942/M941,0)</f>
        <v>0</v>
      </c>
      <c r="AO942" s="32"/>
      <c r="AP942" s="32"/>
    </row>
    <row r="943" spans="1:42" ht="54" x14ac:dyDescent="0.3">
      <c r="A943" s="12" t="s">
        <v>2865</v>
      </c>
      <c r="B943" s="12" t="s">
        <v>2737</v>
      </c>
      <c r="C943" s="16" t="s">
        <v>2738</v>
      </c>
      <c r="D943" s="17"/>
      <c r="E943" s="17" t="s">
        <v>2866</v>
      </c>
      <c r="F943" s="17" t="s">
        <v>67</v>
      </c>
      <c r="G943" s="18">
        <v>1</v>
      </c>
      <c r="H943" s="17"/>
      <c r="I943" s="18">
        <v>6.1</v>
      </c>
      <c r="J943" s="19">
        <v>2281.54</v>
      </c>
      <c r="K943" s="20">
        <v>2983</v>
      </c>
      <c r="L943" s="19">
        <f>J943+ROUND(K943, 2)</f>
        <v>5264.54</v>
      </c>
      <c r="M943" s="19">
        <v>13917.39</v>
      </c>
      <c r="N943" s="19">
        <v>18196.3</v>
      </c>
      <c r="O943" s="19">
        <f>M943+N943</f>
        <v>32113.69</v>
      </c>
      <c r="P943" s="19">
        <v>1252.4100000000001</v>
      </c>
      <c r="Q943" s="21">
        <v>4474.5</v>
      </c>
      <c r="R943" s="19">
        <f>P943+ROUND(Q943, 2)</f>
        <v>5726.91</v>
      </c>
      <c r="S943" s="19">
        <v>7639.7</v>
      </c>
      <c r="T943" s="19">
        <v>27294.45</v>
      </c>
      <c r="U943" s="19">
        <f>S943+T943</f>
        <v>34934.15</v>
      </c>
      <c r="V943" s="9">
        <f>ROUND(P943 / 1.2, 2)</f>
        <v>1043.68</v>
      </c>
      <c r="W943" s="9">
        <f>ROUND(Q943 / 1.2, 2)</f>
        <v>3728.75</v>
      </c>
      <c r="X943" s="9">
        <f>ROUND(R943 / 1.2, 2)</f>
        <v>4772.43</v>
      </c>
      <c r="Y943" s="9">
        <f t="shared" si="175"/>
        <v>6366.42</v>
      </c>
      <c r="Z943" s="9">
        <f>ROUND(T943 / 1.2, 2)</f>
        <v>22745.38</v>
      </c>
      <c r="AA943" s="9">
        <f>Y943+Z943</f>
        <v>29111.800000000003</v>
      </c>
      <c r="AD943" s="5">
        <v>378365944</v>
      </c>
      <c r="AE943" s="5">
        <v>27245753</v>
      </c>
      <c r="AG943" s="5" t="s">
        <v>2739</v>
      </c>
      <c r="AH943" s="5" t="s">
        <v>2740</v>
      </c>
      <c r="AI943" s="5" t="s">
        <v>593</v>
      </c>
      <c r="AK943" s="19">
        <f>S943-M943</f>
        <v>-6277.69</v>
      </c>
      <c r="AL943" s="19">
        <f>T943-N943</f>
        <v>9098.1500000000015</v>
      </c>
      <c r="AM943" s="19">
        <f>U943-O943</f>
        <v>2820.4600000000028</v>
      </c>
      <c r="AN943" s="22">
        <f>IFERROR(AK943/M943,0)</f>
        <v>-0.45106805227129509</v>
      </c>
      <c r="AO943" s="22">
        <f>IFERROR(AL943/N943,0)</f>
        <v>0.50000000000000011</v>
      </c>
      <c r="AP943" s="22">
        <f>IFERROR(AM943/O943,0)</f>
        <v>8.7827340925318853E-2</v>
      </c>
    </row>
    <row r="944" spans="1:42" ht="36" x14ac:dyDescent="0.3">
      <c r="A944" s="12" t="s">
        <v>2867</v>
      </c>
      <c r="B944" s="12"/>
      <c r="C944" s="40" t="s">
        <v>965</v>
      </c>
      <c r="D944" s="17"/>
      <c r="E944" s="17"/>
      <c r="F944" s="28" t="s">
        <v>102</v>
      </c>
      <c r="G944" s="29">
        <v>0.15</v>
      </c>
      <c r="H944" s="17"/>
      <c r="I944" s="29">
        <v>0.91500000000000004</v>
      </c>
      <c r="J944" s="31">
        <v>68.400000000000006</v>
      </c>
      <c r="M944" s="32">
        <f>ROUND(ROUND(J944, 2)*I944, 2)</f>
        <v>62.59</v>
      </c>
      <c r="P944" s="33">
        <v>68.400000000000006</v>
      </c>
      <c r="S944" s="32">
        <f>ROUND(ROUND(P944, 2)*I944, 2)</f>
        <v>62.59</v>
      </c>
      <c r="V944" s="9">
        <f>ROUND(ROUND(P944, 2)/1.2, 2)</f>
        <v>57</v>
      </c>
      <c r="Y944" s="9">
        <f t="shared" si="175"/>
        <v>52.16</v>
      </c>
      <c r="AD944" s="5" t="s">
        <v>2868</v>
      </c>
      <c r="AE944" s="5" t="s">
        <v>2869</v>
      </c>
      <c r="AF944" s="5" t="s">
        <v>968</v>
      </c>
      <c r="AK944" s="32">
        <f t="shared" ref="AK944:AK975" si="176">S944-M944</f>
        <v>0</v>
      </c>
      <c r="AL944" s="32"/>
      <c r="AM944" s="32"/>
      <c r="AN944" s="34">
        <f t="shared" ref="AN944:AN975" si="177">IFERROR(AK944/M944,0)</f>
        <v>0</v>
      </c>
      <c r="AO944" s="32"/>
      <c r="AP944" s="32"/>
    </row>
    <row r="945" spans="1:42" ht="72" x14ac:dyDescent="0.3">
      <c r="A945" s="12" t="s">
        <v>2870</v>
      </c>
      <c r="B945" s="12"/>
      <c r="C945" s="27" t="s">
        <v>2748</v>
      </c>
      <c r="D945" s="17"/>
      <c r="E945" s="17" t="s">
        <v>2871</v>
      </c>
      <c r="F945" s="28" t="s">
        <v>67</v>
      </c>
      <c r="G945" s="29">
        <v>1.1000000000000001</v>
      </c>
      <c r="H945" s="17"/>
      <c r="I945" s="30">
        <v>6.71</v>
      </c>
      <c r="J945" s="31">
        <v>2038.06</v>
      </c>
      <c r="M945" s="32">
        <f>ROUND(ROUND(J945, 2)*I945, 2)</f>
        <v>13675.38</v>
      </c>
      <c r="P945" s="33">
        <v>1102.5</v>
      </c>
      <c r="S945" s="32">
        <f>ROUND(ROUND(P945, 2)*I945, 2)</f>
        <v>7397.78</v>
      </c>
      <c r="V945" s="9">
        <f>ROUND(ROUND(P945, 2)/1.2, 2)</f>
        <v>918.75</v>
      </c>
      <c r="Y945" s="9">
        <f t="shared" si="175"/>
        <v>6164.82</v>
      </c>
      <c r="AD945" s="5" t="s">
        <v>2872</v>
      </c>
      <c r="AE945" s="5" t="s">
        <v>2873</v>
      </c>
      <c r="AF945" s="5" t="s">
        <v>2751</v>
      </c>
      <c r="AK945" s="32">
        <f t="shared" si="176"/>
        <v>-6277.5999999999995</v>
      </c>
      <c r="AL945" s="32"/>
      <c r="AM945" s="32"/>
      <c r="AN945" s="34">
        <f t="shared" si="177"/>
        <v>-0.45904391687836094</v>
      </c>
      <c r="AO945" s="32"/>
      <c r="AP945" s="32"/>
    </row>
    <row r="946" spans="1:42" ht="36" x14ac:dyDescent="0.3">
      <c r="A946" s="12" t="s">
        <v>2874</v>
      </c>
      <c r="B946" s="12"/>
      <c r="C946" s="27" t="s">
        <v>1618</v>
      </c>
      <c r="D946" s="17"/>
      <c r="E946" s="17"/>
      <c r="F946" s="28" t="s">
        <v>102</v>
      </c>
      <c r="G946" s="29">
        <v>1.2</v>
      </c>
      <c r="H946" s="17"/>
      <c r="I946" s="30">
        <v>7.32</v>
      </c>
      <c r="J946" s="31">
        <v>16.12</v>
      </c>
      <c r="M946" s="32">
        <f>ROUND(ROUND(J946, 2)*I946, 2)</f>
        <v>118</v>
      </c>
      <c r="P946" s="33">
        <v>16.11</v>
      </c>
      <c r="S946" s="32">
        <f>ROUND(ROUND(P946, 2)*I946, 2)</f>
        <v>117.93</v>
      </c>
      <c r="V946" s="9">
        <f>ROUND(ROUND(P946, 2)/1.2, 2)</f>
        <v>13.43</v>
      </c>
      <c r="Y946" s="9">
        <f t="shared" si="175"/>
        <v>98.28</v>
      </c>
      <c r="AD946" s="5" t="s">
        <v>2875</v>
      </c>
      <c r="AE946" s="5" t="s">
        <v>2876</v>
      </c>
      <c r="AF946" s="5" t="s">
        <v>1621</v>
      </c>
      <c r="AK946" s="32">
        <f t="shared" si="176"/>
        <v>-6.9999999999993179E-2</v>
      </c>
      <c r="AL946" s="32"/>
      <c r="AM946" s="32"/>
      <c r="AN946" s="34">
        <f t="shared" si="177"/>
        <v>-5.9322033898299303E-4</v>
      </c>
      <c r="AO946" s="32"/>
      <c r="AP946" s="32"/>
    </row>
    <row r="947" spans="1:42" ht="18" x14ac:dyDescent="0.3">
      <c r="A947" s="12" t="s">
        <v>2877</v>
      </c>
      <c r="B947" s="12"/>
      <c r="C947" s="40" t="s">
        <v>1544</v>
      </c>
      <c r="D947" s="17"/>
      <c r="E947" s="17"/>
      <c r="F947" s="28" t="s">
        <v>102</v>
      </c>
      <c r="G947" s="29">
        <v>0.25</v>
      </c>
      <c r="H947" s="17"/>
      <c r="I947" s="30">
        <v>1.5249999999999999</v>
      </c>
      <c r="J947" s="31">
        <v>40.270000000000003</v>
      </c>
      <c r="M947" s="32">
        <f>ROUND(ROUND(J947, 2)*I947, 2)</f>
        <v>61.41</v>
      </c>
      <c r="P947" s="33">
        <v>40.270000000000003</v>
      </c>
      <c r="S947" s="32">
        <f>ROUND(ROUND(P947, 2)*I947, 2)</f>
        <v>61.41</v>
      </c>
      <c r="V947" s="9">
        <f>ROUND(ROUND(P947, 2)/1.2, 2)</f>
        <v>33.56</v>
      </c>
      <c r="Y947" s="9">
        <f t="shared" si="175"/>
        <v>51.18</v>
      </c>
      <c r="AD947" s="5" t="s">
        <v>2878</v>
      </c>
      <c r="AE947" s="5" t="s">
        <v>2879</v>
      </c>
      <c r="AF947" s="5" t="s">
        <v>1547</v>
      </c>
      <c r="AK947" s="32">
        <f t="shared" si="176"/>
        <v>0</v>
      </c>
      <c r="AL947" s="32"/>
      <c r="AM947" s="32"/>
      <c r="AN947" s="34">
        <f t="shared" si="177"/>
        <v>0</v>
      </c>
      <c r="AO947" s="32"/>
      <c r="AP947" s="32"/>
    </row>
    <row r="948" spans="1:42" ht="162" x14ac:dyDescent="0.3">
      <c r="A948" s="13" t="s">
        <v>2880</v>
      </c>
      <c r="B948" s="13" t="s">
        <v>2737</v>
      </c>
      <c r="C948" s="23" t="s">
        <v>2738</v>
      </c>
      <c r="D948" s="24"/>
      <c r="E948" s="24" t="s">
        <v>2881</v>
      </c>
      <c r="F948" s="24" t="s">
        <v>67</v>
      </c>
      <c r="G948" s="25">
        <v>1</v>
      </c>
      <c r="H948" s="24"/>
      <c r="I948" s="25">
        <v>20.100000000000001</v>
      </c>
      <c r="J948" s="26">
        <v>2319.54</v>
      </c>
      <c r="K948" s="26">
        <v>2983</v>
      </c>
      <c r="L948" s="26">
        <f>J948+ROUND(K948, 2)</f>
        <v>5302.54</v>
      </c>
      <c r="M948" s="26">
        <v>46622.75</v>
      </c>
      <c r="N948" s="26">
        <v>59958.3</v>
      </c>
      <c r="O948" s="26">
        <f>M948+N948</f>
        <v>106581.05</v>
      </c>
      <c r="P948" s="26">
        <v>2319.54</v>
      </c>
      <c r="Q948" s="26">
        <v>4474.5</v>
      </c>
      <c r="R948" s="26">
        <f>P948+ROUND(Q948, 2)</f>
        <v>6794.04</v>
      </c>
      <c r="S948" s="26">
        <v>46622.75</v>
      </c>
      <c r="T948" s="26">
        <v>89937.45</v>
      </c>
      <c r="U948" s="26">
        <f>S948+T948</f>
        <v>136560.20000000001</v>
      </c>
      <c r="V948" s="9">
        <f>ROUND(P948 / 1.2, 2)</f>
        <v>1932.95</v>
      </c>
      <c r="W948" s="9">
        <f>ROUND(Q948 / 1.2, 2)</f>
        <v>3728.75</v>
      </c>
      <c r="X948" s="9">
        <f>ROUND(R948 / 1.2, 2)</f>
        <v>5661.7</v>
      </c>
      <c r="Y948" s="9">
        <f t="shared" si="175"/>
        <v>38852.29</v>
      </c>
      <c r="Z948" s="9">
        <f>ROUND(T948 / 1.2, 2)</f>
        <v>74947.88</v>
      </c>
      <c r="AA948" s="9">
        <f>Y948+Z948</f>
        <v>113800.17000000001</v>
      </c>
      <c r="AD948" s="5">
        <v>378365945</v>
      </c>
      <c r="AE948" s="5">
        <v>29393979</v>
      </c>
      <c r="AG948" s="5" t="s">
        <v>2739</v>
      </c>
      <c r="AH948" s="5" t="s">
        <v>2740</v>
      </c>
      <c r="AI948" s="5" t="s">
        <v>593</v>
      </c>
      <c r="AK948" s="19">
        <f t="shared" si="176"/>
        <v>0</v>
      </c>
      <c r="AL948" s="19">
        <f>T948-N948</f>
        <v>29979.149999999994</v>
      </c>
      <c r="AM948" s="19">
        <f>U948-O948</f>
        <v>29979.150000000009</v>
      </c>
      <c r="AN948" s="22">
        <f t="shared" si="177"/>
        <v>0</v>
      </c>
      <c r="AO948" s="22">
        <f>IFERROR(AL948/N948,0)</f>
        <v>0.49999999999999989</v>
      </c>
      <c r="AP948" s="22">
        <f>IFERROR(AM948/O948,0)</f>
        <v>0.28128030264291831</v>
      </c>
    </row>
    <row r="949" spans="1:42" ht="18" x14ac:dyDescent="0.3">
      <c r="A949" s="13" t="s">
        <v>2882</v>
      </c>
      <c r="B949" s="13"/>
      <c r="C949" s="41" t="s">
        <v>1544</v>
      </c>
      <c r="D949" s="24"/>
      <c r="E949" s="24"/>
      <c r="F949" s="35" t="s">
        <v>102</v>
      </c>
      <c r="G949" s="36">
        <v>0.25</v>
      </c>
      <c r="H949" s="24"/>
      <c r="I949" s="37">
        <v>5.0250000000000004</v>
      </c>
      <c r="J949" s="38">
        <v>40.94</v>
      </c>
      <c r="K949" s="14"/>
      <c r="L949" s="14"/>
      <c r="M949" s="38">
        <f>ROUND(ROUND(J949, 2)*I949, 2)</f>
        <v>205.72</v>
      </c>
      <c r="N949" s="14"/>
      <c r="O949" s="14"/>
      <c r="P949" s="38">
        <v>40.94</v>
      </c>
      <c r="Q949" s="14"/>
      <c r="R949" s="14"/>
      <c r="S949" s="38">
        <f>ROUND(ROUND(P949, 2)*I949, 2)</f>
        <v>205.72</v>
      </c>
      <c r="T949" s="14"/>
      <c r="U949" s="39"/>
      <c r="V949" s="9">
        <f>ROUND(ROUND(P949, 2)/1.2, 2)</f>
        <v>34.119999999999997</v>
      </c>
      <c r="Y949" s="9">
        <f t="shared" si="175"/>
        <v>171.43</v>
      </c>
      <c r="AD949" s="5" t="s">
        <v>2883</v>
      </c>
      <c r="AE949" s="5" t="s">
        <v>2884</v>
      </c>
      <c r="AF949" s="5" t="s">
        <v>1547</v>
      </c>
      <c r="AK949" s="32">
        <f t="shared" si="176"/>
        <v>0</v>
      </c>
      <c r="AL949" s="32"/>
      <c r="AM949" s="32"/>
      <c r="AN949" s="34">
        <f t="shared" si="177"/>
        <v>0</v>
      </c>
      <c r="AO949" s="32"/>
      <c r="AP949" s="32"/>
    </row>
    <row r="950" spans="1:42" ht="36" x14ac:dyDescent="0.3">
      <c r="A950" s="13" t="s">
        <v>2885</v>
      </c>
      <c r="B950" s="13"/>
      <c r="C950" s="27" t="s">
        <v>1618</v>
      </c>
      <c r="D950" s="24"/>
      <c r="E950" s="24"/>
      <c r="F950" s="35" t="s">
        <v>102</v>
      </c>
      <c r="G950" s="36">
        <v>1.2</v>
      </c>
      <c r="H950" s="24"/>
      <c r="I950" s="37">
        <v>24.12</v>
      </c>
      <c r="J950" s="38">
        <v>16.38</v>
      </c>
      <c r="K950" s="14"/>
      <c r="L950" s="14"/>
      <c r="M950" s="38">
        <f>ROUND(ROUND(J950, 2)*I950, 2)</f>
        <v>395.09</v>
      </c>
      <c r="N950" s="14"/>
      <c r="O950" s="14"/>
      <c r="P950" s="38">
        <v>16.38</v>
      </c>
      <c r="Q950" s="14"/>
      <c r="R950" s="14"/>
      <c r="S950" s="38">
        <f>ROUND(ROUND(P950, 2)*I950, 2)</f>
        <v>395.09</v>
      </c>
      <c r="T950" s="14"/>
      <c r="U950" s="39"/>
      <c r="V950" s="9">
        <f>ROUND(ROUND(P950, 2)/1.2, 2)</f>
        <v>13.65</v>
      </c>
      <c r="Y950" s="9">
        <f t="shared" si="175"/>
        <v>329.24</v>
      </c>
      <c r="AD950" s="5" t="s">
        <v>2886</v>
      </c>
      <c r="AE950" s="5" t="s">
        <v>2887</v>
      </c>
      <c r="AF950" s="5" t="s">
        <v>1621</v>
      </c>
      <c r="AK950" s="32">
        <f t="shared" si="176"/>
        <v>0</v>
      </c>
      <c r="AL950" s="32"/>
      <c r="AM950" s="32"/>
      <c r="AN950" s="34">
        <f t="shared" si="177"/>
        <v>0</v>
      </c>
      <c r="AO950" s="32"/>
      <c r="AP950" s="32"/>
    </row>
    <row r="951" spans="1:42" ht="54" x14ac:dyDescent="0.3">
      <c r="A951" s="13" t="s">
        <v>2888</v>
      </c>
      <c r="B951" s="13"/>
      <c r="C951" s="27" t="s">
        <v>2748</v>
      </c>
      <c r="D951" s="24"/>
      <c r="E951" s="24" t="s">
        <v>2889</v>
      </c>
      <c r="F951" s="35" t="s">
        <v>67</v>
      </c>
      <c r="G951" s="36">
        <v>1.1000000000000001</v>
      </c>
      <c r="H951" s="24"/>
      <c r="I951" s="37">
        <v>22.11</v>
      </c>
      <c r="J951" s="38">
        <v>2072.02</v>
      </c>
      <c r="K951" s="14"/>
      <c r="L951" s="14"/>
      <c r="M951" s="38">
        <f>ROUND(ROUND(J951, 2)*I951, 2)</f>
        <v>45812.36</v>
      </c>
      <c r="N951" s="14"/>
      <c r="O951" s="14"/>
      <c r="P951" s="38">
        <v>2072.02</v>
      </c>
      <c r="Q951" s="14"/>
      <c r="R951" s="14"/>
      <c r="S951" s="38">
        <f>ROUND(ROUND(P951, 2)*I951, 2)</f>
        <v>45812.36</v>
      </c>
      <c r="T951" s="14"/>
      <c r="U951" s="39"/>
      <c r="V951" s="9">
        <f>ROUND(ROUND(P951, 2)/1.2, 2)</f>
        <v>1726.68</v>
      </c>
      <c r="Y951" s="9">
        <f t="shared" si="175"/>
        <v>38176.97</v>
      </c>
      <c r="AD951" s="5" t="s">
        <v>2890</v>
      </c>
      <c r="AE951" s="5" t="s">
        <v>2891</v>
      </c>
      <c r="AF951" s="5" t="s">
        <v>2751</v>
      </c>
      <c r="AK951" s="32">
        <f t="shared" si="176"/>
        <v>0</v>
      </c>
      <c r="AL951" s="32"/>
      <c r="AM951" s="32"/>
      <c r="AN951" s="34">
        <f t="shared" si="177"/>
        <v>0</v>
      </c>
      <c r="AO951" s="32"/>
      <c r="AP951" s="32"/>
    </row>
    <row r="952" spans="1:42" ht="36" x14ac:dyDescent="0.3">
      <c r="A952" s="13" t="s">
        <v>2892</v>
      </c>
      <c r="B952" s="13"/>
      <c r="C952" s="41" t="s">
        <v>965</v>
      </c>
      <c r="D952" s="24"/>
      <c r="E952" s="24"/>
      <c r="F952" s="35" t="s">
        <v>102</v>
      </c>
      <c r="G952" s="36">
        <v>0.15</v>
      </c>
      <c r="H952" s="24"/>
      <c r="I952" s="36">
        <v>3.0150000000000001</v>
      </c>
      <c r="J952" s="38">
        <v>69.540000000000006</v>
      </c>
      <c r="K952" s="14"/>
      <c r="L952" s="14"/>
      <c r="M952" s="38">
        <f>ROUND(ROUND(J952, 2)*I952, 2)</f>
        <v>209.66</v>
      </c>
      <c r="N952" s="14"/>
      <c r="O952" s="14"/>
      <c r="P952" s="38">
        <v>69.540000000000006</v>
      </c>
      <c r="Q952" s="14"/>
      <c r="R952" s="14"/>
      <c r="S952" s="38">
        <f>ROUND(ROUND(P952, 2)*I952, 2)</f>
        <v>209.66</v>
      </c>
      <c r="T952" s="14"/>
      <c r="U952" s="39"/>
      <c r="V952" s="9">
        <f>ROUND(ROUND(P952, 2)/1.2, 2)</f>
        <v>57.95</v>
      </c>
      <c r="Y952" s="9">
        <f t="shared" si="175"/>
        <v>174.72</v>
      </c>
      <c r="AD952" s="5" t="s">
        <v>2893</v>
      </c>
      <c r="AE952" s="5" t="s">
        <v>2894</v>
      </c>
      <c r="AF952" s="5" t="s">
        <v>968</v>
      </c>
      <c r="AK952" s="32">
        <f t="shared" si="176"/>
        <v>0</v>
      </c>
      <c r="AL952" s="32"/>
      <c r="AM952" s="32"/>
      <c r="AN952" s="34">
        <f t="shared" si="177"/>
        <v>0</v>
      </c>
      <c r="AO952" s="32"/>
      <c r="AP952" s="32"/>
    </row>
    <row r="953" spans="1:42" ht="180" x14ac:dyDescent="0.3">
      <c r="A953" s="13" t="s">
        <v>2895</v>
      </c>
      <c r="B953" s="13" t="s">
        <v>2737</v>
      </c>
      <c r="C953" s="23" t="s">
        <v>2738</v>
      </c>
      <c r="D953" s="24"/>
      <c r="E953" s="24" t="s">
        <v>2896</v>
      </c>
      <c r="F953" s="24" t="s">
        <v>67</v>
      </c>
      <c r="G953" s="25">
        <v>1</v>
      </c>
      <c r="H953" s="24"/>
      <c r="I953" s="25">
        <v>2.8</v>
      </c>
      <c r="J953" s="26">
        <v>2398.17</v>
      </c>
      <c r="K953" s="26">
        <v>2983</v>
      </c>
      <c r="L953" s="26">
        <f>J953+ROUND(K953, 2)</f>
        <v>5381.17</v>
      </c>
      <c r="M953" s="26">
        <v>6714.88</v>
      </c>
      <c r="N953" s="26">
        <v>8352.4</v>
      </c>
      <c r="O953" s="26">
        <f>M953+N953</f>
        <v>15067.279999999999</v>
      </c>
      <c r="P953" s="26">
        <v>2398.17</v>
      </c>
      <c r="Q953" s="26">
        <v>4474.5</v>
      </c>
      <c r="R953" s="26">
        <f>P953+ROUND(Q953, 2)</f>
        <v>6872.67</v>
      </c>
      <c r="S953" s="26">
        <v>6714.88</v>
      </c>
      <c r="T953" s="26">
        <v>12528.6</v>
      </c>
      <c r="U953" s="26">
        <f>S953+T953</f>
        <v>19243.48</v>
      </c>
      <c r="V953" s="9">
        <f>ROUND(P953 / 1.2, 2)</f>
        <v>1998.48</v>
      </c>
      <c r="W953" s="9">
        <f>ROUND(Q953 / 1.2, 2)</f>
        <v>3728.75</v>
      </c>
      <c r="X953" s="9">
        <f>ROUND(R953 / 1.2, 2)</f>
        <v>5727.23</v>
      </c>
      <c r="Y953" s="9">
        <f t="shared" si="175"/>
        <v>5595.73</v>
      </c>
      <c r="Z953" s="9">
        <f>ROUND(T953 / 1.2, 2)</f>
        <v>10440.5</v>
      </c>
      <c r="AA953" s="9">
        <f>Y953+Z953</f>
        <v>16036.23</v>
      </c>
      <c r="AD953" s="5">
        <v>378365946</v>
      </c>
      <c r="AE953" s="5">
        <v>29396514</v>
      </c>
      <c r="AG953" s="5" t="s">
        <v>2739</v>
      </c>
      <c r="AH953" s="5" t="s">
        <v>2740</v>
      </c>
      <c r="AI953" s="5" t="s">
        <v>593</v>
      </c>
      <c r="AK953" s="19">
        <f t="shared" si="176"/>
        <v>0</v>
      </c>
      <c r="AL953" s="19">
        <f>T953-N953</f>
        <v>4176.2000000000007</v>
      </c>
      <c r="AM953" s="19">
        <f>U953-O953</f>
        <v>4176.2000000000007</v>
      </c>
      <c r="AN953" s="22">
        <f t="shared" si="177"/>
        <v>0</v>
      </c>
      <c r="AO953" s="22">
        <f>IFERROR(AL953/N953,0)</f>
        <v>0.50000000000000011</v>
      </c>
      <c r="AP953" s="22">
        <f>IFERROR(AM953/O953,0)</f>
        <v>0.27717013289724496</v>
      </c>
    </row>
    <row r="954" spans="1:42" ht="36" x14ac:dyDescent="0.3">
      <c r="A954" s="13" t="s">
        <v>2897</v>
      </c>
      <c r="B954" s="13"/>
      <c r="C954" s="41" t="s">
        <v>965</v>
      </c>
      <c r="D954" s="24"/>
      <c r="E954" s="24"/>
      <c r="F954" s="35" t="s">
        <v>102</v>
      </c>
      <c r="G954" s="36">
        <v>0.15</v>
      </c>
      <c r="H954" s="24"/>
      <c r="I954" s="36">
        <v>0.42</v>
      </c>
      <c r="J954" s="38">
        <v>69.540000000000006</v>
      </c>
      <c r="K954" s="14"/>
      <c r="L954" s="14"/>
      <c r="M954" s="38">
        <f>ROUND(ROUND(J954, 2)*I954, 2)</f>
        <v>29.21</v>
      </c>
      <c r="N954" s="14"/>
      <c r="O954" s="14"/>
      <c r="P954" s="38">
        <v>69.540000000000006</v>
      </c>
      <c r="Q954" s="14"/>
      <c r="R954" s="14"/>
      <c r="S954" s="38">
        <f>ROUND(ROUND(P954, 2)*I954, 2)</f>
        <v>29.21</v>
      </c>
      <c r="T954" s="14"/>
      <c r="U954" s="39"/>
      <c r="V954" s="9">
        <f>ROUND(ROUND(P954, 2)/1.2, 2)</f>
        <v>57.95</v>
      </c>
      <c r="Y954" s="9">
        <f t="shared" si="175"/>
        <v>24.34</v>
      </c>
      <c r="AD954" s="5" t="s">
        <v>2898</v>
      </c>
      <c r="AE954" s="5" t="s">
        <v>2899</v>
      </c>
      <c r="AF954" s="5" t="s">
        <v>968</v>
      </c>
      <c r="AK954" s="32">
        <f t="shared" si="176"/>
        <v>0</v>
      </c>
      <c r="AL954" s="32"/>
      <c r="AM954" s="32"/>
      <c r="AN954" s="34">
        <f t="shared" si="177"/>
        <v>0</v>
      </c>
      <c r="AO954" s="32"/>
      <c r="AP954" s="32"/>
    </row>
    <row r="955" spans="1:42" ht="72" x14ac:dyDescent="0.3">
      <c r="A955" s="13" t="s">
        <v>2900</v>
      </c>
      <c r="B955" s="13"/>
      <c r="C955" s="27" t="s">
        <v>2748</v>
      </c>
      <c r="D955" s="24"/>
      <c r="E955" s="24" t="s">
        <v>2901</v>
      </c>
      <c r="F955" s="35" t="s">
        <v>67</v>
      </c>
      <c r="G955" s="36">
        <v>1.1000000000000001</v>
      </c>
      <c r="H955" s="24"/>
      <c r="I955" s="37">
        <v>3.08</v>
      </c>
      <c r="J955" s="38">
        <v>2072.02</v>
      </c>
      <c r="K955" s="14"/>
      <c r="L955" s="14"/>
      <c r="M955" s="38">
        <f>ROUND(ROUND(J955, 2)*I955, 2)</f>
        <v>6381.82</v>
      </c>
      <c r="N955" s="14"/>
      <c r="O955" s="14"/>
      <c r="P955" s="38">
        <v>2072.02</v>
      </c>
      <c r="Q955" s="14"/>
      <c r="R955" s="14"/>
      <c r="S955" s="38">
        <f>ROUND(ROUND(P955, 2)*I955, 2)</f>
        <v>6381.82</v>
      </c>
      <c r="T955" s="14"/>
      <c r="U955" s="39"/>
      <c r="V955" s="9">
        <f>ROUND(ROUND(P955, 2)/1.2, 2)</f>
        <v>1726.68</v>
      </c>
      <c r="Y955" s="9">
        <f t="shared" si="175"/>
        <v>5318.18</v>
      </c>
      <c r="AD955" s="5" t="s">
        <v>2902</v>
      </c>
      <c r="AE955" s="5" t="s">
        <v>2903</v>
      </c>
      <c r="AF955" s="5" t="s">
        <v>2751</v>
      </c>
      <c r="AK955" s="32">
        <f t="shared" si="176"/>
        <v>0</v>
      </c>
      <c r="AL955" s="32"/>
      <c r="AM955" s="32"/>
      <c r="AN955" s="34">
        <f t="shared" si="177"/>
        <v>0</v>
      </c>
      <c r="AO955" s="32"/>
      <c r="AP955" s="32"/>
    </row>
    <row r="956" spans="1:42" ht="36" x14ac:dyDescent="0.3">
      <c r="A956" s="13" t="s">
        <v>2904</v>
      </c>
      <c r="B956" s="13"/>
      <c r="C956" s="27" t="s">
        <v>1618</v>
      </c>
      <c r="D956" s="24"/>
      <c r="E956" s="24"/>
      <c r="F956" s="35" t="s">
        <v>102</v>
      </c>
      <c r="G956" s="36">
        <v>1.2</v>
      </c>
      <c r="H956" s="24"/>
      <c r="I956" s="37">
        <v>16.8</v>
      </c>
      <c r="J956" s="38">
        <v>16.38</v>
      </c>
      <c r="K956" s="14"/>
      <c r="L956" s="14"/>
      <c r="M956" s="38">
        <f>ROUND(ROUND(J956, 2)*I956, 2)</f>
        <v>275.18</v>
      </c>
      <c r="N956" s="14"/>
      <c r="O956" s="14"/>
      <c r="P956" s="38">
        <v>16.38</v>
      </c>
      <c r="Q956" s="14"/>
      <c r="R956" s="14"/>
      <c r="S956" s="38">
        <f>ROUND(ROUND(P956, 2)*I956, 2)</f>
        <v>275.18</v>
      </c>
      <c r="T956" s="14"/>
      <c r="U956" s="39"/>
      <c r="V956" s="9">
        <f>ROUND(ROUND(P956, 2)/1.2, 2)</f>
        <v>13.65</v>
      </c>
      <c r="Y956" s="9">
        <f t="shared" si="175"/>
        <v>229.32</v>
      </c>
      <c r="AD956" s="5" t="s">
        <v>2905</v>
      </c>
      <c r="AE956" s="5" t="s">
        <v>2906</v>
      </c>
      <c r="AF956" s="5" t="s">
        <v>1621</v>
      </c>
      <c r="AK956" s="32">
        <f t="shared" si="176"/>
        <v>0</v>
      </c>
      <c r="AL956" s="32"/>
      <c r="AM956" s="32"/>
      <c r="AN956" s="34">
        <f t="shared" si="177"/>
        <v>0</v>
      </c>
      <c r="AO956" s="32"/>
      <c r="AP956" s="32"/>
    </row>
    <row r="957" spans="1:42" ht="18" x14ac:dyDescent="0.3">
      <c r="A957" s="13" t="s">
        <v>2907</v>
      </c>
      <c r="B957" s="13"/>
      <c r="C957" s="41" t="s">
        <v>1544</v>
      </c>
      <c r="D957" s="24"/>
      <c r="E957" s="24"/>
      <c r="F957" s="35" t="s">
        <v>102</v>
      </c>
      <c r="G957" s="36">
        <v>0.25</v>
      </c>
      <c r="H957" s="24"/>
      <c r="I957" s="37">
        <v>0.7</v>
      </c>
      <c r="J957" s="38">
        <v>40.94</v>
      </c>
      <c r="K957" s="14"/>
      <c r="L957" s="14"/>
      <c r="M957" s="38">
        <f>ROUND(ROUND(J957, 2)*I957, 2)</f>
        <v>28.66</v>
      </c>
      <c r="N957" s="14"/>
      <c r="O957" s="14"/>
      <c r="P957" s="38">
        <v>40.94</v>
      </c>
      <c r="Q957" s="14"/>
      <c r="R957" s="14"/>
      <c r="S957" s="38">
        <f>ROUND(ROUND(P957, 2)*I957, 2)</f>
        <v>28.66</v>
      </c>
      <c r="T957" s="14"/>
      <c r="U957" s="39"/>
      <c r="V957" s="9">
        <f>ROUND(ROUND(P957, 2)/1.2, 2)</f>
        <v>34.119999999999997</v>
      </c>
      <c r="Y957" s="9">
        <f t="shared" si="175"/>
        <v>23.88</v>
      </c>
      <c r="AD957" s="5" t="s">
        <v>2908</v>
      </c>
      <c r="AE957" s="5" t="s">
        <v>2909</v>
      </c>
      <c r="AF957" s="5" t="s">
        <v>1547</v>
      </c>
      <c r="AK957" s="32">
        <f t="shared" si="176"/>
        <v>0</v>
      </c>
      <c r="AL957" s="32"/>
      <c r="AM957" s="32"/>
      <c r="AN957" s="34">
        <f t="shared" si="177"/>
        <v>0</v>
      </c>
      <c r="AO957" s="32"/>
      <c r="AP957" s="32"/>
    </row>
    <row r="958" spans="1:42" ht="180" x14ac:dyDescent="0.3">
      <c r="A958" s="13" t="s">
        <v>2910</v>
      </c>
      <c r="B958" s="13" t="s">
        <v>2737</v>
      </c>
      <c r="C958" s="23" t="s">
        <v>2738</v>
      </c>
      <c r="D958" s="24"/>
      <c r="E958" s="24" t="s">
        <v>2911</v>
      </c>
      <c r="F958" s="24" t="s">
        <v>67</v>
      </c>
      <c r="G958" s="25">
        <v>1</v>
      </c>
      <c r="H958" s="24"/>
      <c r="I958" s="25">
        <v>2.6</v>
      </c>
      <c r="J958" s="26">
        <v>2398.17</v>
      </c>
      <c r="K958" s="26">
        <v>2983</v>
      </c>
      <c r="L958" s="26">
        <f>J958+ROUND(K958, 2)</f>
        <v>5381.17</v>
      </c>
      <c r="M958" s="26">
        <v>6235.24</v>
      </c>
      <c r="N958" s="26">
        <v>7755.8</v>
      </c>
      <c r="O958" s="26">
        <f>M958+N958</f>
        <v>13991.04</v>
      </c>
      <c r="P958" s="26">
        <v>2398.17</v>
      </c>
      <c r="Q958" s="26">
        <v>4474.5</v>
      </c>
      <c r="R958" s="26">
        <f>P958+ROUND(Q958, 2)</f>
        <v>6872.67</v>
      </c>
      <c r="S958" s="26">
        <v>6235.24</v>
      </c>
      <c r="T958" s="26">
        <v>11633.7</v>
      </c>
      <c r="U958" s="26">
        <f>S958+T958</f>
        <v>17868.940000000002</v>
      </c>
      <c r="V958" s="9">
        <f>ROUND(P958 / 1.2, 2)</f>
        <v>1998.48</v>
      </c>
      <c r="W958" s="9">
        <f>ROUND(Q958 / 1.2, 2)</f>
        <v>3728.75</v>
      </c>
      <c r="X958" s="9">
        <f>ROUND(R958 / 1.2, 2)</f>
        <v>5727.23</v>
      </c>
      <c r="Y958" s="9">
        <f t="shared" si="175"/>
        <v>5196.03</v>
      </c>
      <c r="Z958" s="9">
        <f>ROUND(T958 / 1.2, 2)</f>
        <v>9694.75</v>
      </c>
      <c r="AA958" s="9">
        <f>Y958+Z958</f>
        <v>14890.779999999999</v>
      </c>
      <c r="AD958" s="5">
        <v>378365947</v>
      </c>
      <c r="AE958" s="5">
        <v>29396516</v>
      </c>
      <c r="AG958" s="5" t="s">
        <v>2739</v>
      </c>
      <c r="AH958" s="5" t="s">
        <v>2740</v>
      </c>
      <c r="AI958" s="5" t="s">
        <v>593</v>
      </c>
      <c r="AK958" s="19">
        <f t="shared" si="176"/>
        <v>0</v>
      </c>
      <c r="AL958" s="19">
        <f>T958-N958</f>
        <v>3877.9000000000005</v>
      </c>
      <c r="AM958" s="19">
        <f>U958-O958</f>
        <v>3877.9000000000015</v>
      </c>
      <c r="AN958" s="22">
        <f t="shared" si="177"/>
        <v>0</v>
      </c>
      <c r="AO958" s="22">
        <f>IFERROR(AL958/N958,0)</f>
        <v>0.50000000000000011</v>
      </c>
      <c r="AP958" s="22">
        <f>IFERROR(AM958/O958,0)</f>
        <v>0.27717024610036145</v>
      </c>
    </row>
    <row r="959" spans="1:42" ht="18" x14ac:dyDescent="0.3">
      <c r="A959" s="13" t="s">
        <v>2912</v>
      </c>
      <c r="B959" s="13"/>
      <c r="C959" s="41" t="s">
        <v>1544</v>
      </c>
      <c r="D959" s="24"/>
      <c r="E959" s="24"/>
      <c r="F959" s="35" t="s">
        <v>102</v>
      </c>
      <c r="G959" s="36">
        <v>0.25</v>
      </c>
      <c r="H959" s="24"/>
      <c r="I959" s="37">
        <v>0.65</v>
      </c>
      <c r="J959" s="38">
        <v>40.94</v>
      </c>
      <c r="K959" s="14"/>
      <c r="L959" s="14"/>
      <c r="M959" s="38">
        <f>ROUND(ROUND(J959, 2)*I959, 2)</f>
        <v>26.61</v>
      </c>
      <c r="N959" s="14"/>
      <c r="O959" s="14"/>
      <c r="P959" s="38">
        <v>40.94</v>
      </c>
      <c r="Q959" s="14"/>
      <c r="R959" s="14"/>
      <c r="S959" s="38">
        <f>ROUND(ROUND(P959, 2)*I959, 2)</f>
        <v>26.61</v>
      </c>
      <c r="T959" s="14"/>
      <c r="U959" s="39"/>
      <c r="V959" s="9">
        <f>ROUND(ROUND(P959, 2)/1.2, 2)</f>
        <v>34.119999999999997</v>
      </c>
      <c r="Y959" s="9">
        <f t="shared" si="175"/>
        <v>22.18</v>
      </c>
      <c r="AD959" s="5" t="s">
        <v>2913</v>
      </c>
      <c r="AE959" s="5" t="s">
        <v>2914</v>
      </c>
      <c r="AF959" s="5" t="s">
        <v>1547</v>
      </c>
      <c r="AK959" s="32">
        <f t="shared" si="176"/>
        <v>0</v>
      </c>
      <c r="AL959" s="32"/>
      <c r="AM959" s="32"/>
      <c r="AN959" s="34">
        <f t="shared" si="177"/>
        <v>0</v>
      </c>
      <c r="AO959" s="32"/>
      <c r="AP959" s="32"/>
    </row>
    <row r="960" spans="1:42" ht="36" x14ac:dyDescent="0.3">
      <c r="A960" s="13" t="s">
        <v>2915</v>
      </c>
      <c r="B960" s="13"/>
      <c r="C960" s="27" t="s">
        <v>1618</v>
      </c>
      <c r="D960" s="24"/>
      <c r="E960" s="24"/>
      <c r="F960" s="35" t="s">
        <v>102</v>
      </c>
      <c r="G960" s="36">
        <v>1.2</v>
      </c>
      <c r="H960" s="24"/>
      <c r="I960" s="37">
        <v>15.6</v>
      </c>
      <c r="J960" s="38">
        <v>16.38</v>
      </c>
      <c r="K960" s="14"/>
      <c r="L960" s="14"/>
      <c r="M960" s="38">
        <f>ROUND(ROUND(J960, 2)*I960, 2)</f>
        <v>255.53</v>
      </c>
      <c r="N960" s="14"/>
      <c r="O960" s="14"/>
      <c r="P960" s="38">
        <v>16.38</v>
      </c>
      <c r="Q960" s="14"/>
      <c r="R960" s="14"/>
      <c r="S960" s="38">
        <f>ROUND(ROUND(P960, 2)*I960, 2)</f>
        <v>255.53</v>
      </c>
      <c r="T960" s="14"/>
      <c r="U960" s="39"/>
      <c r="V960" s="9">
        <f>ROUND(ROUND(P960, 2)/1.2, 2)</f>
        <v>13.65</v>
      </c>
      <c r="Y960" s="9">
        <f t="shared" si="175"/>
        <v>212.94</v>
      </c>
      <c r="AD960" s="5" t="s">
        <v>2916</v>
      </c>
      <c r="AE960" s="5" t="s">
        <v>2917</v>
      </c>
      <c r="AF960" s="5" t="s">
        <v>1621</v>
      </c>
      <c r="AK960" s="32">
        <f t="shared" si="176"/>
        <v>0</v>
      </c>
      <c r="AL960" s="32"/>
      <c r="AM960" s="32"/>
      <c r="AN960" s="34">
        <f t="shared" si="177"/>
        <v>0</v>
      </c>
      <c r="AO960" s="32"/>
      <c r="AP960" s="32"/>
    </row>
    <row r="961" spans="1:42" ht="72" x14ac:dyDescent="0.3">
      <c r="A961" s="13" t="s">
        <v>2918</v>
      </c>
      <c r="B961" s="13"/>
      <c r="C961" s="27" t="s">
        <v>2748</v>
      </c>
      <c r="D961" s="24"/>
      <c r="E961" s="24" t="s">
        <v>2919</v>
      </c>
      <c r="F961" s="35" t="s">
        <v>67</v>
      </c>
      <c r="G961" s="36">
        <v>1.1000000000000001</v>
      </c>
      <c r="H961" s="24"/>
      <c r="I961" s="37">
        <v>2.86</v>
      </c>
      <c r="J961" s="38">
        <v>2072.02</v>
      </c>
      <c r="K961" s="14"/>
      <c r="L961" s="14"/>
      <c r="M961" s="38">
        <f>ROUND(ROUND(J961, 2)*I961, 2)</f>
        <v>5925.98</v>
      </c>
      <c r="N961" s="14"/>
      <c r="O961" s="14"/>
      <c r="P961" s="38">
        <v>2072.02</v>
      </c>
      <c r="Q961" s="14"/>
      <c r="R961" s="14"/>
      <c r="S961" s="38">
        <f>ROUND(ROUND(P961, 2)*I961, 2)</f>
        <v>5925.98</v>
      </c>
      <c r="T961" s="14"/>
      <c r="U961" s="39"/>
      <c r="V961" s="9">
        <f>ROUND(ROUND(P961, 2)/1.2, 2)</f>
        <v>1726.68</v>
      </c>
      <c r="Y961" s="9">
        <f t="shared" si="175"/>
        <v>4938.32</v>
      </c>
      <c r="AD961" s="5" t="s">
        <v>2920</v>
      </c>
      <c r="AE961" s="5" t="s">
        <v>2921</v>
      </c>
      <c r="AF961" s="5" t="s">
        <v>2751</v>
      </c>
      <c r="AK961" s="32">
        <f t="shared" si="176"/>
        <v>0</v>
      </c>
      <c r="AL961" s="32"/>
      <c r="AM961" s="32"/>
      <c r="AN961" s="34">
        <f t="shared" si="177"/>
        <v>0</v>
      </c>
      <c r="AO961" s="32"/>
      <c r="AP961" s="32"/>
    </row>
    <row r="962" spans="1:42" ht="36" x14ac:dyDescent="0.3">
      <c r="A962" s="13" t="s">
        <v>2922</v>
      </c>
      <c r="B962" s="13"/>
      <c r="C962" s="41" t="s">
        <v>965</v>
      </c>
      <c r="D962" s="24"/>
      <c r="E962" s="24"/>
      <c r="F962" s="35" t="s">
        <v>102</v>
      </c>
      <c r="G962" s="36">
        <v>0.15</v>
      </c>
      <c r="H962" s="24"/>
      <c r="I962" s="36">
        <v>0.39</v>
      </c>
      <c r="J962" s="38">
        <v>69.540000000000006</v>
      </c>
      <c r="K962" s="14"/>
      <c r="L962" s="14"/>
      <c r="M962" s="38">
        <f>ROUND(ROUND(J962, 2)*I962, 2)</f>
        <v>27.12</v>
      </c>
      <c r="N962" s="14"/>
      <c r="O962" s="14"/>
      <c r="P962" s="38">
        <v>69.540000000000006</v>
      </c>
      <c r="Q962" s="14"/>
      <c r="R962" s="14"/>
      <c r="S962" s="38">
        <f>ROUND(ROUND(P962, 2)*I962, 2)</f>
        <v>27.12</v>
      </c>
      <c r="T962" s="14"/>
      <c r="U962" s="39"/>
      <c r="V962" s="9">
        <f>ROUND(ROUND(P962, 2)/1.2, 2)</f>
        <v>57.95</v>
      </c>
      <c r="Y962" s="9">
        <f t="shared" si="175"/>
        <v>22.6</v>
      </c>
      <c r="AD962" s="5" t="s">
        <v>2923</v>
      </c>
      <c r="AE962" s="5" t="s">
        <v>2924</v>
      </c>
      <c r="AF962" s="5" t="s">
        <v>968</v>
      </c>
      <c r="AK962" s="32">
        <f t="shared" si="176"/>
        <v>0</v>
      </c>
      <c r="AL962" s="32"/>
      <c r="AM962" s="32"/>
      <c r="AN962" s="34">
        <f t="shared" si="177"/>
        <v>0</v>
      </c>
      <c r="AO962" s="32"/>
      <c r="AP962" s="32"/>
    </row>
    <row r="963" spans="1:42" ht="144" x14ac:dyDescent="0.3">
      <c r="A963" s="13" t="s">
        <v>2925</v>
      </c>
      <c r="B963" s="13" t="s">
        <v>2737</v>
      </c>
      <c r="C963" s="23" t="s">
        <v>2738</v>
      </c>
      <c r="D963" s="24"/>
      <c r="E963" s="24" t="s">
        <v>2926</v>
      </c>
      <c r="F963" s="24" t="s">
        <v>67</v>
      </c>
      <c r="G963" s="25">
        <v>1</v>
      </c>
      <c r="H963" s="24"/>
      <c r="I963" s="25">
        <v>533.72</v>
      </c>
      <c r="J963" s="26">
        <v>1438.26</v>
      </c>
      <c r="K963" s="26">
        <v>2983</v>
      </c>
      <c r="L963" s="26">
        <f>J963+ROUND(K963, 2)</f>
        <v>4421.26</v>
      </c>
      <c r="M963" s="26">
        <v>767628.13</v>
      </c>
      <c r="N963" s="26">
        <v>1592086.76</v>
      </c>
      <c r="O963" s="26">
        <f>M963+N963</f>
        <v>2359714.89</v>
      </c>
      <c r="P963" s="26">
        <v>1438.26</v>
      </c>
      <c r="Q963" s="26">
        <v>4474.5</v>
      </c>
      <c r="R963" s="26">
        <f>P963+ROUND(Q963, 2)</f>
        <v>5912.76</v>
      </c>
      <c r="S963" s="26">
        <v>767628.13</v>
      </c>
      <c r="T963" s="26">
        <v>2388130.14</v>
      </c>
      <c r="U963" s="26">
        <f>S963+T963</f>
        <v>3155758.27</v>
      </c>
      <c r="V963" s="9">
        <f>ROUND(P963 / 1.2, 2)</f>
        <v>1198.55</v>
      </c>
      <c r="W963" s="9">
        <f>ROUND(Q963 / 1.2, 2)</f>
        <v>3728.75</v>
      </c>
      <c r="X963" s="9">
        <f>ROUND(R963 / 1.2, 2)</f>
        <v>4927.3</v>
      </c>
      <c r="Y963" s="9">
        <f t="shared" si="175"/>
        <v>639690.11</v>
      </c>
      <c r="Z963" s="9">
        <f>ROUND(T963 / 1.2, 2)</f>
        <v>1990108.45</v>
      </c>
      <c r="AA963" s="9">
        <f>Y963+Z963</f>
        <v>2629798.56</v>
      </c>
      <c r="AD963" s="5">
        <v>378365948</v>
      </c>
      <c r="AE963" s="5">
        <v>29396515</v>
      </c>
      <c r="AG963" s="5" t="s">
        <v>2739</v>
      </c>
      <c r="AH963" s="5" t="s">
        <v>2740</v>
      </c>
      <c r="AI963" s="5" t="s">
        <v>593</v>
      </c>
      <c r="AK963" s="19">
        <f t="shared" si="176"/>
        <v>0</v>
      </c>
      <c r="AL963" s="19">
        <f>T963-N963</f>
        <v>796043.38000000012</v>
      </c>
      <c r="AM963" s="19">
        <f>U963-O963</f>
        <v>796043.37999999989</v>
      </c>
      <c r="AN963" s="22">
        <f t="shared" si="177"/>
        <v>0</v>
      </c>
      <c r="AO963" s="22">
        <f>IFERROR(AL963/N963,0)</f>
        <v>0.50000000000000011</v>
      </c>
      <c r="AP963" s="22">
        <f>IFERROR(AM963/O963,0)</f>
        <v>0.33734727164432982</v>
      </c>
    </row>
    <row r="964" spans="1:42" ht="36" x14ac:dyDescent="0.3">
      <c r="A964" s="13" t="s">
        <v>2927</v>
      </c>
      <c r="B964" s="13"/>
      <c r="C964" s="41" t="s">
        <v>965</v>
      </c>
      <c r="D964" s="24"/>
      <c r="E964" s="24"/>
      <c r="F964" s="35" t="s">
        <v>102</v>
      </c>
      <c r="G964" s="36">
        <v>0.15</v>
      </c>
      <c r="H964" s="24"/>
      <c r="I964" s="36">
        <v>80.058000000000007</v>
      </c>
      <c r="J964" s="38">
        <v>69.540000000000006</v>
      </c>
      <c r="K964" s="14"/>
      <c r="L964" s="14"/>
      <c r="M964" s="38">
        <f>ROUND(ROUND(J964, 2)*I964, 2)</f>
        <v>5567.23</v>
      </c>
      <c r="N964" s="14"/>
      <c r="O964" s="14"/>
      <c r="P964" s="38">
        <v>69.540000000000006</v>
      </c>
      <c r="Q964" s="14"/>
      <c r="R964" s="14"/>
      <c r="S964" s="38">
        <f>ROUND(ROUND(P964, 2)*I964, 2)</f>
        <v>5567.23</v>
      </c>
      <c r="T964" s="14"/>
      <c r="U964" s="39"/>
      <c r="V964" s="9">
        <f>ROUND(ROUND(P964, 2)/1.2, 2)</f>
        <v>57.95</v>
      </c>
      <c r="Y964" s="9">
        <f t="shared" si="175"/>
        <v>4639.3599999999997</v>
      </c>
      <c r="AD964" s="5" t="s">
        <v>2928</v>
      </c>
      <c r="AE964" s="5" t="s">
        <v>2929</v>
      </c>
      <c r="AF964" s="5" t="s">
        <v>968</v>
      </c>
      <c r="AK964" s="32">
        <f t="shared" si="176"/>
        <v>0</v>
      </c>
      <c r="AL964" s="32"/>
      <c r="AM964" s="32"/>
      <c r="AN964" s="34">
        <f t="shared" si="177"/>
        <v>0</v>
      </c>
      <c r="AO964" s="32"/>
      <c r="AP964" s="32"/>
    </row>
    <row r="965" spans="1:42" ht="36" x14ac:dyDescent="0.3">
      <c r="A965" s="13" t="s">
        <v>2930</v>
      </c>
      <c r="B965" s="13"/>
      <c r="C965" s="27" t="s">
        <v>1618</v>
      </c>
      <c r="D965" s="24"/>
      <c r="E965" s="24"/>
      <c r="F965" s="35" t="s">
        <v>102</v>
      </c>
      <c r="G965" s="36">
        <v>1.2</v>
      </c>
      <c r="H965" s="24"/>
      <c r="I965" s="37">
        <v>3202.32</v>
      </c>
      <c r="J965" s="38">
        <v>16.38</v>
      </c>
      <c r="K965" s="14"/>
      <c r="L965" s="14"/>
      <c r="M965" s="38">
        <f>ROUND(ROUND(J965, 2)*I965, 2)</f>
        <v>52454</v>
      </c>
      <c r="N965" s="14"/>
      <c r="O965" s="14"/>
      <c r="P965" s="38">
        <v>16.38</v>
      </c>
      <c r="Q965" s="14"/>
      <c r="R965" s="14"/>
      <c r="S965" s="38">
        <f>ROUND(ROUND(P965, 2)*I965, 2)</f>
        <v>52454</v>
      </c>
      <c r="T965" s="14"/>
      <c r="U965" s="39"/>
      <c r="V965" s="9">
        <f>ROUND(ROUND(P965, 2)/1.2, 2)</f>
        <v>13.65</v>
      </c>
      <c r="Y965" s="9">
        <f t="shared" si="175"/>
        <v>43711.67</v>
      </c>
      <c r="AD965" s="5" t="s">
        <v>2931</v>
      </c>
      <c r="AE965" s="5" t="s">
        <v>2932</v>
      </c>
      <c r="AF965" s="5" t="s">
        <v>1621</v>
      </c>
      <c r="AK965" s="32">
        <f t="shared" si="176"/>
        <v>0</v>
      </c>
      <c r="AL965" s="32"/>
      <c r="AM965" s="32"/>
      <c r="AN965" s="34">
        <f t="shared" si="177"/>
        <v>0</v>
      </c>
      <c r="AO965" s="32"/>
      <c r="AP965" s="32"/>
    </row>
    <row r="966" spans="1:42" ht="18" x14ac:dyDescent="0.3">
      <c r="A966" s="13" t="s">
        <v>2933</v>
      </c>
      <c r="B966" s="13"/>
      <c r="C966" s="41" t="s">
        <v>1544</v>
      </c>
      <c r="D966" s="24"/>
      <c r="E966" s="24"/>
      <c r="F966" s="35" t="s">
        <v>102</v>
      </c>
      <c r="G966" s="36">
        <v>0.25</v>
      </c>
      <c r="H966" s="24"/>
      <c r="I966" s="37">
        <v>133.43</v>
      </c>
      <c r="J966" s="38">
        <v>40.94</v>
      </c>
      <c r="K966" s="14"/>
      <c r="L966" s="14"/>
      <c r="M966" s="38">
        <f>ROUND(ROUND(J966, 2)*I966, 2)</f>
        <v>5462.62</v>
      </c>
      <c r="N966" s="14"/>
      <c r="O966" s="14"/>
      <c r="P966" s="38">
        <v>40.94</v>
      </c>
      <c r="Q966" s="14"/>
      <c r="R966" s="14"/>
      <c r="S966" s="38">
        <f>ROUND(ROUND(P966, 2)*I966, 2)</f>
        <v>5462.62</v>
      </c>
      <c r="T966" s="14"/>
      <c r="U966" s="39"/>
      <c r="V966" s="9">
        <f>ROUND(ROUND(P966, 2)/1.2, 2)</f>
        <v>34.119999999999997</v>
      </c>
      <c r="Y966" s="9">
        <f t="shared" si="175"/>
        <v>4552.18</v>
      </c>
      <c r="AD966" s="5" t="s">
        <v>2934</v>
      </c>
      <c r="AE966" s="5" t="s">
        <v>2935</v>
      </c>
      <c r="AF966" s="5" t="s">
        <v>1547</v>
      </c>
      <c r="AK966" s="32">
        <f t="shared" si="176"/>
        <v>0</v>
      </c>
      <c r="AL966" s="32"/>
      <c r="AM966" s="32"/>
      <c r="AN966" s="34">
        <f t="shared" si="177"/>
        <v>0</v>
      </c>
      <c r="AO966" s="32"/>
      <c r="AP966" s="32"/>
    </row>
    <row r="967" spans="1:42" ht="72" x14ac:dyDescent="0.3">
      <c r="A967" s="13" t="s">
        <v>2936</v>
      </c>
      <c r="B967" s="13"/>
      <c r="C967" s="27" t="s">
        <v>2937</v>
      </c>
      <c r="D967" s="24"/>
      <c r="E967" s="24" t="s">
        <v>1759</v>
      </c>
      <c r="F967" s="35" t="s">
        <v>67</v>
      </c>
      <c r="G967" s="36">
        <v>1.1000000000000001</v>
      </c>
      <c r="H967" s="24"/>
      <c r="I967" s="37">
        <v>587.09199999999998</v>
      </c>
      <c r="J967" s="38">
        <v>1199.3800000000001</v>
      </c>
      <c r="K967" s="14"/>
      <c r="L967" s="14"/>
      <c r="M967" s="38">
        <f>ROUND(ROUND(J967, 2)*I967, 2)</f>
        <v>704146.4</v>
      </c>
      <c r="N967" s="14"/>
      <c r="O967" s="14"/>
      <c r="P967" s="38">
        <v>1199.3800000000001</v>
      </c>
      <c r="Q967" s="14"/>
      <c r="R967" s="14"/>
      <c r="S967" s="38">
        <f>ROUND(ROUND(P967, 2)*I967, 2)</f>
        <v>704146.4</v>
      </c>
      <c r="T967" s="14"/>
      <c r="U967" s="39"/>
      <c r="V967" s="9">
        <f>ROUND(ROUND(P967, 2)/1.2, 2)</f>
        <v>999.48</v>
      </c>
      <c r="Y967" s="9">
        <f t="shared" si="175"/>
        <v>586788.67000000004</v>
      </c>
      <c r="AD967" s="5" t="s">
        <v>2938</v>
      </c>
      <c r="AE967" s="5" t="s">
        <v>2939</v>
      </c>
      <c r="AF967" s="5" t="s">
        <v>2940</v>
      </c>
      <c r="AK967" s="32">
        <f t="shared" si="176"/>
        <v>0</v>
      </c>
      <c r="AL967" s="32"/>
      <c r="AM967" s="32"/>
      <c r="AN967" s="34">
        <f t="shared" si="177"/>
        <v>0</v>
      </c>
      <c r="AO967" s="32"/>
      <c r="AP967" s="32"/>
    </row>
    <row r="968" spans="1:42" ht="180" x14ac:dyDescent="0.3">
      <c r="A968" s="13" t="s">
        <v>2941</v>
      </c>
      <c r="B968" s="13" t="s">
        <v>2737</v>
      </c>
      <c r="C968" s="23" t="s">
        <v>2738</v>
      </c>
      <c r="D968" s="24"/>
      <c r="E968" s="24" t="s">
        <v>2942</v>
      </c>
      <c r="F968" s="24" t="s">
        <v>67</v>
      </c>
      <c r="G968" s="25">
        <v>1</v>
      </c>
      <c r="H968" s="24"/>
      <c r="I968" s="25">
        <v>0.18</v>
      </c>
      <c r="J968" s="26">
        <v>1438.28</v>
      </c>
      <c r="K968" s="26">
        <v>2983</v>
      </c>
      <c r="L968" s="26">
        <f>J968+ROUND(K968, 2)</f>
        <v>4421.28</v>
      </c>
      <c r="M968" s="26">
        <v>258.89</v>
      </c>
      <c r="N968" s="26">
        <v>536.94000000000005</v>
      </c>
      <c r="O968" s="26">
        <f>M968+N968</f>
        <v>795.83</v>
      </c>
      <c r="P968" s="26">
        <v>1438.28</v>
      </c>
      <c r="Q968" s="26">
        <v>4474.5</v>
      </c>
      <c r="R968" s="26">
        <f>P968+ROUND(Q968, 2)</f>
        <v>5912.78</v>
      </c>
      <c r="S968" s="26">
        <v>258.89</v>
      </c>
      <c r="T968" s="26">
        <v>805.41</v>
      </c>
      <c r="U968" s="26">
        <f>S968+T968</f>
        <v>1064.3</v>
      </c>
      <c r="V968" s="9">
        <f>ROUND(P968 / 1.2, 2)</f>
        <v>1198.57</v>
      </c>
      <c r="W968" s="9">
        <f>ROUND(Q968 / 1.2, 2)</f>
        <v>3728.75</v>
      </c>
      <c r="X968" s="9">
        <f>ROUND(R968 / 1.2, 2)</f>
        <v>4927.32</v>
      </c>
      <c r="Y968" s="9">
        <f t="shared" si="175"/>
        <v>215.74</v>
      </c>
      <c r="Z968" s="9">
        <f>ROUND(T968 / 1.2, 2)</f>
        <v>671.18</v>
      </c>
      <c r="AA968" s="9">
        <f>Y968+Z968</f>
        <v>886.92</v>
      </c>
      <c r="AD968" s="5">
        <v>378365949</v>
      </c>
      <c r="AE968" s="5">
        <v>33559594</v>
      </c>
      <c r="AG968" s="5" t="s">
        <v>2739</v>
      </c>
      <c r="AH968" s="5" t="s">
        <v>2740</v>
      </c>
      <c r="AI968" s="5" t="s">
        <v>593</v>
      </c>
      <c r="AK968" s="19">
        <f t="shared" si="176"/>
        <v>0</v>
      </c>
      <c r="AL968" s="19">
        <f>T968-N968</f>
        <v>268.46999999999991</v>
      </c>
      <c r="AM968" s="19">
        <f>U968-O968</f>
        <v>268.46999999999991</v>
      </c>
      <c r="AN968" s="22">
        <f t="shared" si="177"/>
        <v>0</v>
      </c>
      <c r="AO968" s="22">
        <f>IFERROR(AL968/N968,0)</f>
        <v>0.49999999999999978</v>
      </c>
      <c r="AP968" s="22">
        <f>IFERROR(AM968/O968,0)</f>
        <v>0.33734591558498661</v>
      </c>
    </row>
    <row r="969" spans="1:42" ht="72" x14ac:dyDescent="0.3">
      <c r="A969" s="13" t="s">
        <v>2943</v>
      </c>
      <c r="B969" s="13"/>
      <c r="C969" s="27" t="s">
        <v>2937</v>
      </c>
      <c r="D969" s="24"/>
      <c r="E969" s="24" t="s">
        <v>2944</v>
      </c>
      <c r="F969" s="35" t="s">
        <v>67</v>
      </c>
      <c r="G969" s="36">
        <v>1.1000000000000001</v>
      </c>
      <c r="H969" s="24"/>
      <c r="I969" s="37">
        <v>0.19800000000000001</v>
      </c>
      <c r="J969" s="38">
        <v>1199.3800000000001</v>
      </c>
      <c r="K969" s="14"/>
      <c r="L969" s="14"/>
      <c r="M969" s="38">
        <f>ROUND(ROUND(J969, 2)*I969, 2)</f>
        <v>237.48</v>
      </c>
      <c r="N969" s="14"/>
      <c r="O969" s="14"/>
      <c r="P969" s="38">
        <v>1199.3800000000001</v>
      </c>
      <c r="Q969" s="14"/>
      <c r="R969" s="14"/>
      <c r="S969" s="38">
        <f>ROUND(ROUND(P969, 2)*I969, 2)</f>
        <v>237.48</v>
      </c>
      <c r="T969" s="14"/>
      <c r="U969" s="39"/>
      <c r="V969" s="9">
        <f>ROUND(ROUND(P969, 2)/1.2, 2)</f>
        <v>999.48</v>
      </c>
      <c r="Y969" s="9">
        <f t="shared" si="175"/>
        <v>197.9</v>
      </c>
      <c r="AD969" s="5" t="s">
        <v>2945</v>
      </c>
      <c r="AE969" s="5" t="s">
        <v>2946</v>
      </c>
      <c r="AF969" s="5" t="s">
        <v>2940</v>
      </c>
      <c r="AK969" s="32">
        <f t="shared" si="176"/>
        <v>0</v>
      </c>
      <c r="AL969" s="32"/>
      <c r="AM969" s="32"/>
      <c r="AN969" s="34">
        <f t="shared" si="177"/>
        <v>0</v>
      </c>
      <c r="AO969" s="32"/>
      <c r="AP969" s="32"/>
    </row>
    <row r="970" spans="1:42" ht="18" x14ac:dyDescent="0.3">
      <c r="A970" s="13" t="s">
        <v>2947</v>
      </c>
      <c r="B970" s="13"/>
      <c r="C970" s="41" t="s">
        <v>1544</v>
      </c>
      <c r="D970" s="24"/>
      <c r="E970" s="24"/>
      <c r="F970" s="35" t="s">
        <v>102</v>
      </c>
      <c r="G970" s="36">
        <v>0.25</v>
      </c>
      <c r="H970" s="24"/>
      <c r="I970" s="37">
        <v>4.4999999999999998E-2</v>
      </c>
      <c r="J970" s="38">
        <v>40.94</v>
      </c>
      <c r="K970" s="14"/>
      <c r="L970" s="14"/>
      <c r="M970" s="38">
        <f>ROUND(ROUND(J970, 2)*I970, 2)</f>
        <v>1.84</v>
      </c>
      <c r="N970" s="14"/>
      <c r="O970" s="14"/>
      <c r="P970" s="38">
        <v>40.94</v>
      </c>
      <c r="Q970" s="14"/>
      <c r="R970" s="14"/>
      <c r="S970" s="38">
        <f>ROUND(ROUND(P970, 2)*I970, 2)</f>
        <v>1.84</v>
      </c>
      <c r="T970" s="14"/>
      <c r="U970" s="39"/>
      <c r="V970" s="9">
        <f>ROUND(ROUND(P970, 2)/1.2, 2)</f>
        <v>34.119999999999997</v>
      </c>
      <c r="Y970" s="9">
        <f t="shared" si="175"/>
        <v>1.53</v>
      </c>
      <c r="AD970" s="5" t="s">
        <v>2948</v>
      </c>
      <c r="AE970" s="5" t="s">
        <v>2949</v>
      </c>
      <c r="AF970" s="5" t="s">
        <v>1547</v>
      </c>
      <c r="AK970" s="32">
        <f t="shared" si="176"/>
        <v>0</v>
      </c>
      <c r="AL970" s="32"/>
      <c r="AM970" s="32"/>
      <c r="AN970" s="34">
        <f t="shared" si="177"/>
        <v>0</v>
      </c>
      <c r="AO970" s="32"/>
      <c r="AP970" s="32"/>
    </row>
    <row r="971" spans="1:42" ht="36" x14ac:dyDescent="0.3">
      <c r="A971" s="13" t="s">
        <v>2950</v>
      </c>
      <c r="B971" s="13"/>
      <c r="C971" s="27" t="s">
        <v>1618</v>
      </c>
      <c r="D971" s="24"/>
      <c r="E971" s="24"/>
      <c r="F971" s="35" t="s">
        <v>102</v>
      </c>
      <c r="G971" s="36">
        <v>1.2</v>
      </c>
      <c r="H971" s="24"/>
      <c r="I971" s="37">
        <v>1.08</v>
      </c>
      <c r="J971" s="38">
        <v>16.38</v>
      </c>
      <c r="K971" s="14"/>
      <c r="L971" s="14"/>
      <c r="M971" s="38">
        <f>ROUND(ROUND(J971, 2)*I971, 2)</f>
        <v>17.690000000000001</v>
      </c>
      <c r="N971" s="14"/>
      <c r="O971" s="14"/>
      <c r="P971" s="38">
        <v>16.38</v>
      </c>
      <c r="Q971" s="14"/>
      <c r="R971" s="14"/>
      <c r="S971" s="38">
        <f>ROUND(ROUND(P971, 2)*I971, 2)</f>
        <v>17.690000000000001</v>
      </c>
      <c r="T971" s="14"/>
      <c r="U971" s="39"/>
      <c r="V971" s="9">
        <f>ROUND(ROUND(P971, 2)/1.2, 2)</f>
        <v>13.65</v>
      </c>
      <c r="Y971" s="9">
        <f t="shared" si="175"/>
        <v>14.74</v>
      </c>
      <c r="AD971" s="5" t="s">
        <v>2951</v>
      </c>
      <c r="AE971" s="5" t="s">
        <v>2952</v>
      </c>
      <c r="AF971" s="5" t="s">
        <v>1621</v>
      </c>
      <c r="AK971" s="32">
        <f t="shared" si="176"/>
        <v>0</v>
      </c>
      <c r="AL971" s="32"/>
      <c r="AM971" s="32"/>
      <c r="AN971" s="34">
        <f t="shared" si="177"/>
        <v>0</v>
      </c>
      <c r="AO971" s="32"/>
      <c r="AP971" s="32"/>
    </row>
    <row r="972" spans="1:42" ht="36" x14ac:dyDescent="0.3">
      <c r="A972" s="13" t="s">
        <v>2953</v>
      </c>
      <c r="B972" s="13"/>
      <c r="C972" s="41" t="s">
        <v>965</v>
      </c>
      <c r="D972" s="24"/>
      <c r="E972" s="24"/>
      <c r="F972" s="35" t="s">
        <v>102</v>
      </c>
      <c r="G972" s="36">
        <v>0.15</v>
      </c>
      <c r="H972" s="24"/>
      <c r="I972" s="36">
        <v>2.7E-2</v>
      </c>
      <c r="J972" s="38">
        <v>69.540000000000006</v>
      </c>
      <c r="K972" s="14"/>
      <c r="L972" s="14"/>
      <c r="M972" s="38">
        <f>ROUND(ROUND(J972, 2)*I972, 2)</f>
        <v>1.88</v>
      </c>
      <c r="N972" s="14"/>
      <c r="O972" s="14"/>
      <c r="P972" s="38">
        <v>69.540000000000006</v>
      </c>
      <c r="Q972" s="14"/>
      <c r="R972" s="14"/>
      <c r="S972" s="38">
        <f>ROUND(ROUND(P972, 2)*I972, 2)</f>
        <v>1.88</v>
      </c>
      <c r="T972" s="14"/>
      <c r="U972" s="39"/>
      <c r="V972" s="9">
        <f>ROUND(ROUND(P972, 2)/1.2, 2)</f>
        <v>57.95</v>
      </c>
      <c r="Y972" s="9">
        <f t="shared" si="175"/>
        <v>1.57</v>
      </c>
      <c r="AD972" s="5" t="s">
        <v>2954</v>
      </c>
      <c r="AE972" s="5" t="s">
        <v>2955</v>
      </c>
      <c r="AF972" s="5" t="s">
        <v>968</v>
      </c>
      <c r="AK972" s="32">
        <f t="shared" si="176"/>
        <v>0</v>
      </c>
      <c r="AL972" s="32"/>
      <c r="AM972" s="32"/>
      <c r="AN972" s="34">
        <f t="shared" si="177"/>
        <v>0</v>
      </c>
      <c r="AO972" s="32"/>
      <c r="AP972" s="32"/>
    </row>
    <row r="973" spans="1:42" ht="180" x14ac:dyDescent="0.3">
      <c r="A973" s="13" t="s">
        <v>2956</v>
      </c>
      <c r="B973" s="13" t="s">
        <v>2737</v>
      </c>
      <c r="C973" s="23" t="s">
        <v>2738</v>
      </c>
      <c r="D973" s="24"/>
      <c r="E973" s="24" t="s">
        <v>2957</v>
      </c>
      <c r="F973" s="24" t="s">
        <v>67</v>
      </c>
      <c r="G973" s="25">
        <v>1</v>
      </c>
      <c r="H973" s="24"/>
      <c r="I973" s="25">
        <v>8.09</v>
      </c>
      <c r="J973" s="26">
        <v>1438.27</v>
      </c>
      <c r="K973" s="26">
        <v>2983</v>
      </c>
      <c r="L973" s="26">
        <f>J973+ROUND(K973, 2)</f>
        <v>4421.2700000000004</v>
      </c>
      <c r="M973" s="26">
        <v>11635.6</v>
      </c>
      <c r="N973" s="26">
        <v>24132.47</v>
      </c>
      <c r="O973" s="26">
        <f>M973+N973</f>
        <v>35768.07</v>
      </c>
      <c r="P973" s="26">
        <v>1438.27</v>
      </c>
      <c r="Q973" s="26">
        <v>4474.5</v>
      </c>
      <c r="R973" s="26">
        <f>P973+ROUND(Q973, 2)</f>
        <v>5912.77</v>
      </c>
      <c r="S973" s="26">
        <v>11635.6</v>
      </c>
      <c r="T973" s="26">
        <v>36198.71</v>
      </c>
      <c r="U973" s="26">
        <f>S973+T973</f>
        <v>47834.31</v>
      </c>
      <c r="V973" s="9">
        <f>ROUND(P973 / 1.2, 2)</f>
        <v>1198.56</v>
      </c>
      <c r="W973" s="9">
        <f>ROUND(Q973 / 1.2, 2)</f>
        <v>3728.75</v>
      </c>
      <c r="X973" s="9">
        <f>ROUND(R973 / 1.2, 2)</f>
        <v>4927.3100000000004</v>
      </c>
      <c r="Y973" s="9">
        <f t="shared" si="175"/>
        <v>9696.33</v>
      </c>
      <c r="Z973" s="9">
        <f>ROUND(T973 / 1.2, 2)</f>
        <v>30165.59</v>
      </c>
      <c r="AA973" s="9">
        <f>Y973+Z973</f>
        <v>39861.919999999998</v>
      </c>
      <c r="AD973" s="5">
        <v>378365950</v>
      </c>
      <c r="AE973" s="5">
        <v>33559595</v>
      </c>
      <c r="AG973" s="5" t="s">
        <v>2739</v>
      </c>
      <c r="AH973" s="5" t="s">
        <v>2740</v>
      </c>
      <c r="AI973" s="5" t="s">
        <v>593</v>
      </c>
      <c r="AK973" s="19">
        <f t="shared" si="176"/>
        <v>0</v>
      </c>
      <c r="AL973" s="19">
        <f>T973-N973</f>
        <v>12066.239999999998</v>
      </c>
      <c r="AM973" s="19">
        <f>U973-O973</f>
        <v>12066.239999999998</v>
      </c>
      <c r="AN973" s="22">
        <f t="shared" si="177"/>
        <v>0</v>
      </c>
      <c r="AO973" s="22">
        <f>IFERROR(AL973/N973,0)</f>
        <v>0.50000020718973226</v>
      </c>
      <c r="AP973" s="22">
        <f>IFERROR(AM973/O973,0)</f>
        <v>0.33734668937966172</v>
      </c>
    </row>
    <row r="974" spans="1:42" ht="36" x14ac:dyDescent="0.3">
      <c r="A974" s="13" t="s">
        <v>2958</v>
      </c>
      <c r="B974" s="13"/>
      <c r="C974" s="41" t="s">
        <v>965</v>
      </c>
      <c r="D974" s="24"/>
      <c r="E974" s="24"/>
      <c r="F974" s="35" t="s">
        <v>102</v>
      </c>
      <c r="G974" s="36">
        <v>0.15</v>
      </c>
      <c r="H974" s="24"/>
      <c r="I974" s="36">
        <v>1.214</v>
      </c>
      <c r="J974" s="38">
        <v>69.540000000000006</v>
      </c>
      <c r="K974" s="14"/>
      <c r="L974" s="14"/>
      <c r="M974" s="38">
        <f>ROUND(ROUND(J974, 2)*I974, 2)</f>
        <v>84.42</v>
      </c>
      <c r="N974" s="14"/>
      <c r="O974" s="14"/>
      <c r="P974" s="38">
        <v>69.540000000000006</v>
      </c>
      <c r="Q974" s="14"/>
      <c r="R974" s="14"/>
      <c r="S974" s="38">
        <f>ROUND(ROUND(P974, 2)*I974, 2)</f>
        <v>84.42</v>
      </c>
      <c r="T974" s="14"/>
      <c r="U974" s="39"/>
      <c r="V974" s="9">
        <f>ROUND(ROUND(P974, 2)/1.2, 2)</f>
        <v>57.95</v>
      </c>
      <c r="Y974" s="9">
        <f t="shared" si="175"/>
        <v>70.349999999999994</v>
      </c>
      <c r="AD974" s="5" t="s">
        <v>2959</v>
      </c>
      <c r="AE974" s="5" t="s">
        <v>2960</v>
      </c>
      <c r="AF974" s="5" t="s">
        <v>968</v>
      </c>
      <c r="AK974" s="32">
        <f t="shared" si="176"/>
        <v>0</v>
      </c>
      <c r="AL974" s="32"/>
      <c r="AM974" s="32"/>
      <c r="AN974" s="34">
        <f t="shared" si="177"/>
        <v>0</v>
      </c>
      <c r="AO974" s="32"/>
      <c r="AP974" s="32"/>
    </row>
    <row r="975" spans="1:42" ht="36" x14ac:dyDescent="0.3">
      <c r="A975" s="13" t="s">
        <v>2961</v>
      </c>
      <c r="B975" s="13"/>
      <c r="C975" s="27" t="s">
        <v>1618</v>
      </c>
      <c r="D975" s="24"/>
      <c r="E975" s="24"/>
      <c r="F975" s="35" t="s">
        <v>102</v>
      </c>
      <c r="G975" s="36">
        <v>1.2</v>
      </c>
      <c r="H975" s="24"/>
      <c r="I975" s="37">
        <v>48.54</v>
      </c>
      <c r="J975" s="38">
        <v>16.38</v>
      </c>
      <c r="K975" s="14"/>
      <c r="L975" s="14"/>
      <c r="M975" s="38">
        <f>ROUND(ROUND(J975, 2)*I975, 2)</f>
        <v>795.09</v>
      </c>
      <c r="N975" s="14"/>
      <c r="O975" s="14"/>
      <c r="P975" s="38">
        <v>16.38</v>
      </c>
      <c r="Q975" s="14"/>
      <c r="R975" s="14"/>
      <c r="S975" s="38">
        <f>ROUND(ROUND(P975, 2)*I975, 2)</f>
        <v>795.09</v>
      </c>
      <c r="T975" s="14"/>
      <c r="U975" s="39"/>
      <c r="V975" s="9">
        <f>ROUND(ROUND(P975, 2)/1.2, 2)</f>
        <v>13.65</v>
      </c>
      <c r="Y975" s="9">
        <f t="shared" si="175"/>
        <v>662.58</v>
      </c>
      <c r="AD975" s="5" t="s">
        <v>2962</v>
      </c>
      <c r="AE975" s="5" t="s">
        <v>2963</v>
      </c>
      <c r="AF975" s="5" t="s">
        <v>1621</v>
      </c>
      <c r="AK975" s="32">
        <f t="shared" si="176"/>
        <v>0</v>
      </c>
      <c r="AL975" s="32"/>
      <c r="AM975" s="32"/>
      <c r="AN975" s="34">
        <f t="shared" si="177"/>
        <v>0</v>
      </c>
      <c r="AO975" s="32"/>
      <c r="AP975" s="32"/>
    </row>
    <row r="976" spans="1:42" ht="18" x14ac:dyDescent="0.3">
      <c r="A976" s="13" t="s">
        <v>2964</v>
      </c>
      <c r="B976" s="13"/>
      <c r="C976" s="41" t="s">
        <v>1544</v>
      </c>
      <c r="D976" s="24"/>
      <c r="E976" s="24"/>
      <c r="F976" s="35" t="s">
        <v>102</v>
      </c>
      <c r="G976" s="36">
        <v>0.25</v>
      </c>
      <c r="H976" s="24"/>
      <c r="I976" s="37">
        <v>2.0230000000000001</v>
      </c>
      <c r="J976" s="38">
        <v>40.94</v>
      </c>
      <c r="K976" s="14"/>
      <c r="L976" s="14"/>
      <c r="M976" s="38">
        <f>ROUND(ROUND(J976, 2)*I976, 2)</f>
        <v>82.82</v>
      </c>
      <c r="N976" s="14"/>
      <c r="O976" s="14"/>
      <c r="P976" s="38">
        <v>40.94</v>
      </c>
      <c r="Q976" s="14"/>
      <c r="R976" s="14"/>
      <c r="S976" s="38">
        <f>ROUND(ROUND(P976, 2)*I976, 2)</f>
        <v>82.82</v>
      </c>
      <c r="T976" s="14"/>
      <c r="U976" s="39"/>
      <c r="V976" s="9">
        <f>ROUND(ROUND(P976, 2)/1.2, 2)</f>
        <v>34.119999999999997</v>
      </c>
      <c r="Y976" s="9">
        <f t="shared" si="175"/>
        <v>69.02</v>
      </c>
      <c r="AD976" s="5" t="s">
        <v>2965</v>
      </c>
      <c r="AE976" s="5" t="s">
        <v>2966</v>
      </c>
      <c r="AF976" s="5" t="s">
        <v>1547</v>
      </c>
      <c r="AK976" s="32">
        <f t="shared" ref="AK976:AK1007" si="178">S976-M976</f>
        <v>0</v>
      </c>
      <c r="AL976" s="32"/>
      <c r="AM976" s="32"/>
      <c r="AN976" s="34">
        <f t="shared" ref="AN976:AN1007" si="179">IFERROR(AK976/M976,0)</f>
        <v>0</v>
      </c>
      <c r="AO976" s="32"/>
      <c r="AP976" s="32"/>
    </row>
    <row r="977" spans="1:42" ht="72" x14ac:dyDescent="0.3">
      <c r="A977" s="13" t="s">
        <v>2967</v>
      </c>
      <c r="B977" s="13"/>
      <c r="C977" s="27" t="s">
        <v>2937</v>
      </c>
      <c r="D977" s="24"/>
      <c r="E977" s="24" t="s">
        <v>2968</v>
      </c>
      <c r="F977" s="35" t="s">
        <v>67</v>
      </c>
      <c r="G977" s="36">
        <v>1.1000000000000001</v>
      </c>
      <c r="H977" s="24"/>
      <c r="I977" s="37">
        <v>8.8989999999999991</v>
      </c>
      <c r="J977" s="38">
        <v>1199.3800000000001</v>
      </c>
      <c r="K977" s="14"/>
      <c r="L977" s="14"/>
      <c r="M977" s="38">
        <f>ROUND(ROUND(J977, 2)*I977, 2)</f>
        <v>10673.28</v>
      </c>
      <c r="N977" s="14"/>
      <c r="O977" s="14"/>
      <c r="P977" s="38">
        <v>1199.3800000000001</v>
      </c>
      <c r="Q977" s="14"/>
      <c r="R977" s="14"/>
      <c r="S977" s="38">
        <f>ROUND(ROUND(P977, 2)*I977, 2)</f>
        <v>10673.28</v>
      </c>
      <c r="T977" s="14"/>
      <c r="U977" s="39"/>
      <c r="V977" s="9">
        <f>ROUND(ROUND(P977, 2)/1.2, 2)</f>
        <v>999.48</v>
      </c>
      <c r="Y977" s="9">
        <f t="shared" si="175"/>
        <v>8894.4</v>
      </c>
      <c r="AD977" s="5" t="s">
        <v>2969</v>
      </c>
      <c r="AE977" s="5" t="s">
        <v>2970</v>
      </c>
      <c r="AF977" s="5" t="s">
        <v>2940</v>
      </c>
      <c r="AK977" s="32">
        <f t="shared" si="178"/>
        <v>0</v>
      </c>
      <c r="AL977" s="32"/>
      <c r="AM977" s="32"/>
      <c r="AN977" s="34">
        <f t="shared" si="179"/>
        <v>0</v>
      </c>
      <c r="AO977" s="32"/>
      <c r="AP977" s="32"/>
    </row>
    <row r="978" spans="1:42" ht="180" x14ac:dyDescent="0.3">
      <c r="A978" s="13" t="s">
        <v>2971</v>
      </c>
      <c r="B978" s="13" t="s">
        <v>2737</v>
      </c>
      <c r="C978" s="23" t="s">
        <v>2738</v>
      </c>
      <c r="D978" s="24"/>
      <c r="E978" s="24" t="s">
        <v>2972</v>
      </c>
      <c r="F978" s="24" t="s">
        <v>67</v>
      </c>
      <c r="G978" s="25">
        <v>1</v>
      </c>
      <c r="H978" s="24"/>
      <c r="I978" s="25">
        <v>9.31</v>
      </c>
      <c r="J978" s="26">
        <v>1438.27</v>
      </c>
      <c r="K978" s="26">
        <v>2983</v>
      </c>
      <c r="L978" s="26">
        <f>J978+ROUND(K978, 2)</f>
        <v>4421.2700000000004</v>
      </c>
      <c r="M978" s="26">
        <v>13390.29</v>
      </c>
      <c r="N978" s="26">
        <v>27771.73</v>
      </c>
      <c r="O978" s="26">
        <f>M978+N978</f>
        <v>41162.020000000004</v>
      </c>
      <c r="P978" s="26">
        <v>1438.27</v>
      </c>
      <c r="Q978" s="26">
        <v>4474.5</v>
      </c>
      <c r="R978" s="26">
        <f>P978+ROUND(Q978, 2)</f>
        <v>5912.77</v>
      </c>
      <c r="S978" s="26">
        <v>13390.29</v>
      </c>
      <c r="T978" s="26">
        <v>41657.599999999999</v>
      </c>
      <c r="U978" s="26">
        <f>S978+T978</f>
        <v>55047.89</v>
      </c>
      <c r="V978" s="9">
        <f>ROUND(P978 / 1.2, 2)</f>
        <v>1198.56</v>
      </c>
      <c r="W978" s="9">
        <f>ROUND(Q978 / 1.2, 2)</f>
        <v>3728.75</v>
      </c>
      <c r="X978" s="9">
        <f>ROUND(R978 / 1.2, 2)</f>
        <v>4927.3100000000004</v>
      </c>
      <c r="Y978" s="9">
        <f t="shared" si="175"/>
        <v>11158.58</v>
      </c>
      <c r="Z978" s="9">
        <f>ROUND(T978 / 1.2, 2)</f>
        <v>34714.67</v>
      </c>
      <c r="AA978" s="9">
        <f>Y978+Z978</f>
        <v>45873.25</v>
      </c>
      <c r="AD978" s="5">
        <v>378365951</v>
      </c>
      <c r="AE978" s="5">
        <v>33559599</v>
      </c>
      <c r="AG978" s="5" t="s">
        <v>2739</v>
      </c>
      <c r="AH978" s="5" t="s">
        <v>2740</v>
      </c>
      <c r="AI978" s="5" t="s">
        <v>593</v>
      </c>
      <c r="AK978" s="19">
        <f t="shared" si="178"/>
        <v>0</v>
      </c>
      <c r="AL978" s="19">
        <f>T978-N978</f>
        <v>13885.869999999999</v>
      </c>
      <c r="AM978" s="19">
        <f>U978-O978</f>
        <v>13885.869999999995</v>
      </c>
      <c r="AN978" s="22">
        <f t="shared" si="179"/>
        <v>0</v>
      </c>
      <c r="AO978" s="22">
        <f>IFERROR(AL978/N978,0)</f>
        <v>0.50000018003919811</v>
      </c>
      <c r="AP978" s="22">
        <f>IFERROR(AM978/O978,0)</f>
        <v>0.33734666082957043</v>
      </c>
    </row>
    <row r="979" spans="1:42" ht="72" x14ac:dyDescent="0.3">
      <c r="A979" s="13" t="s">
        <v>2973</v>
      </c>
      <c r="B979" s="13"/>
      <c r="C979" s="27" t="s">
        <v>2937</v>
      </c>
      <c r="D979" s="24"/>
      <c r="E979" s="24" t="s">
        <v>2808</v>
      </c>
      <c r="F979" s="35" t="s">
        <v>67</v>
      </c>
      <c r="G979" s="36">
        <v>1.1000000000000001</v>
      </c>
      <c r="H979" s="24"/>
      <c r="I979" s="37">
        <v>10.241</v>
      </c>
      <c r="J979" s="38">
        <v>1199.3800000000001</v>
      </c>
      <c r="K979" s="14"/>
      <c r="L979" s="14"/>
      <c r="M979" s="38">
        <f>ROUND(ROUND(J979, 2)*I979, 2)</f>
        <v>12282.85</v>
      </c>
      <c r="N979" s="14"/>
      <c r="O979" s="14"/>
      <c r="P979" s="38">
        <v>1199.3800000000001</v>
      </c>
      <c r="Q979" s="14"/>
      <c r="R979" s="14"/>
      <c r="S979" s="38">
        <f>ROUND(ROUND(P979, 2)*I979, 2)</f>
        <v>12282.85</v>
      </c>
      <c r="T979" s="14"/>
      <c r="U979" s="39"/>
      <c r="V979" s="9">
        <f>ROUND(ROUND(P979, 2)/1.2, 2)</f>
        <v>999.48</v>
      </c>
      <c r="Y979" s="9">
        <f t="shared" si="175"/>
        <v>10235.709999999999</v>
      </c>
      <c r="AD979" s="5" t="s">
        <v>2974</v>
      </c>
      <c r="AE979" s="5" t="s">
        <v>2975</v>
      </c>
      <c r="AF979" s="5" t="s">
        <v>2940</v>
      </c>
      <c r="AK979" s="32">
        <f t="shared" si="178"/>
        <v>0</v>
      </c>
      <c r="AL979" s="32"/>
      <c r="AM979" s="32"/>
      <c r="AN979" s="34">
        <f t="shared" si="179"/>
        <v>0</v>
      </c>
      <c r="AO979" s="32"/>
      <c r="AP979" s="32"/>
    </row>
    <row r="980" spans="1:42" ht="18" x14ac:dyDescent="0.3">
      <c r="A980" s="13" t="s">
        <v>2976</v>
      </c>
      <c r="B980" s="13"/>
      <c r="C980" s="41" t="s">
        <v>1544</v>
      </c>
      <c r="D980" s="24"/>
      <c r="E980" s="24"/>
      <c r="F980" s="35" t="s">
        <v>102</v>
      </c>
      <c r="G980" s="36">
        <v>0.25</v>
      </c>
      <c r="H980" s="24"/>
      <c r="I980" s="37">
        <v>2.3279999999999998</v>
      </c>
      <c r="J980" s="38">
        <v>40.94</v>
      </c>
      <c r="K980" s="14"/>
      <c r="L980" s="14"/>
      <c r="M980" s="38">
        <f>ROUND(ROUND(J980, 2)*I980, 2)</f>
        <v>95.31</v>
      </c>
      <c r="N980" s="14"/>
      <c r="O980" s="14"/>
      <c r="P980" s="38">
        <v>40.94</v>
      </c>
      <c r="Q980" s="14"/>
      <c r="R980" s="14"/>
      <c r="S980" s="38">
        <f>ROUND(ROUND(P980, 2)*I980, 2)</f>
        <v>95.31</v>
      </c>
      <c r="T980" s="14"/>
      <c r="U980" s="39"/>
      <c r="V980" s="9">
        <f>ROUND(ROUND(P980, 2)/1.2, 2)</f>
        <v>34.119999999999997</v>
      </c>
      <c r="Y980" s="9">
        <f t="shared" si="175"/>
        <v>79.430000000000007</v>
      </c>
      <c r="AD980" s="5" t="s">
        <v>2977</v>
      </c>
      <c r="AE980" s="5" t="s">
        <v>2978</v>
      </c>
      <c r="AF980" s="5" t="s">
        <v>1547</v>
      </c>
      <c r="AK980" s="32">
        <f t="shared" si="178"/>
        <v>0</v>
      </c>
      <c r="AL980" s="32"/>
      <c r="AM980" s="32"/>
      <c r="AN980" s="34">
        <f t="shared" si="179"/>
        <v>0</v>
      </c>
      <c r="AO980" s="32"/>
      <c r="AP980" s="32"/>
    </row>
    <row r="981" spans="1:42" ht="36" x14ac:dyDescent="0.3">
      <c r="A981" s="13" t="s">
        <v>2979</v>
      </c>
      <c r="B981" s="13"/>
      <c r="C981" s="27" t="s">
        <v>1618</v>
      </c>
      <c r="D981" s="24"/>
      <c r="E981" s="24"/>
      <c r="F981" s="35" t="s">
        <v>102</v>
      </c>
      <c r="G981" s="36">
        <v>1.2</v>
      </c>
      <c r="H981" s="24"/>
      <c r="I981" s="37">
        <v>55.86</v>
      </c>
      <c r="J981" s="38">
        <v>16.38</v>
      </c>
      <c r="K981" s="14"/>
      <c r="L981" s="14"/>
      <c r="M981" s="38">
        <f>ROUND(ROUND(J981, 2)*I981, 2)</f>
        <v>914.99</v>
      </c>
      <c r="N981" s="14"/>
      <c r="O981" s="14"/>
      <c r="P981" s="38">
        <v>16.38</v>
      </c>
      <c r="Q981" s="14"/>
      <c r="R981" s="14"/>
      <c r="S981" s="38">
        <f>ROUND(ROUND(P981, 2)*I981, 2)</f>
        <v>914.99</v>
      </c>
      <c r="T981" s="14"/>
      <c r="U981" s="39"/>
      <c r="V981" s="9">
        <f>ROUND(ROUND(P981, 2)/1.2, 2)</f>
        <v>13.65</v>
      </c>
      <c r="Y981" s="9">
        <f t="shared" si="175"/>
        <v>762.49</v>
      </c>
      <c r="AD981" s="5" t="s">
        <v>2980</v>
      </c>
      <c r="AE981" s="5" t="s">
        <v>2981</v>
      </c>
      <c r="AF981" s="5" t="s">
        <v>1621</v>
      </c>
      <c r="AK981" s="32">
        <f t="shared" si="178"/>
        <v>0</v>
      </c>
      <c r="AL981" s="32"/>
      <c r="AM981" s="32"/>
      <c r="AN981" s="34">
        <f t="shared" si="179"/>
        <v>0</v>
      </c>
      <c r="AO981" s="32"/>
      <c r="AP981" s="32"/>
    </row>
    <row r="982" spans="1:42" ht="36" x14ac:dyDescent="0.3">
      <c r="A982" s="13" t="s">
        <v>2982</v>
      </c>
      <c r="B982" s="13"/>
      <c r="C982" s="41" t="s">
        <v>965</v>
      </c>
      <c r="D982" s="24"/>
      <c r="E982" s="24"/>
      <c r="F982" s="35" t="s">
        <v>102</v>
      </c>
      <c r="G982" s="36">
        <v>0.15</v>
      </c>
      <c r="H982" s="24"/>
      <c r="I982" s="36">
        <v>1.397</v>
      </c>
      <c r="J982" s="38">
        <v>69.540000000000006</v>
      </c>
      <c r="K982" s="14"/>
      <c r="L982" s="14"/>
      <c r="M982" s="38">
        <f>ROUND(ROUND(J982, 2)*I982, 2)</f>
        <v>97.15</v>
      </c>
      <c r="N982" s="14"/>
      <c r="O982" s="14"/>
      <c r="P982" s="38">
        <v>69.540000000000006</v>
      </c>
      <c r="Q982" s="14"/>
      <c r="R982" s="14"/>
      <c r="S982" s="38">
        <f>ROUND(ROUND(P982, 2)*I982, 2)</f>
        <v>97.15</v>
      </c>
      <c r="T982" s="14"/>
      <c r="U982" s="39"/>
      <c r="V982" s="9">
        <f>ROUND(ROUND(P982, 2)/1.2, 2)</f>
        <v>57.95</v>
      </c>
      <c r="Y982" s="9">
        <f t="shared" si="175"/>
        <v>80.959999999999994</v>
      </c>
      <c r="AD982" s="5" t="s">
        <v>2983</v>
      </c>
      <c r="AE982" s="5" t="s">
        <v>2984</v>
      </c>
      <c r="AF982" s="5" t="s">
        <v>968</v>
      </c>
      <c r="AK982" s="32">
        <f t="shared" si="178"/>
        <v>0</v>
      </c>
      <c r="AL982" s="32"/>
      <c r="AM982" s="32"/>
      <c r="AN982" s="34">
        <f t="shared" si="179"/>
        <v>0</v>
      </c>
      <c r="AO982" s="32"/>
      <c r="AP982" s="32"/>
    </row>
    <row r="983" spans="1:42" ht="16.95" customHeight="1" x14ac:dyDescent="0.3">
      <c r="A983" s="12" t="s">
        <v>2985</v>
      </c>
      <c r="B983" s="12" t="s">
        <v>2986</v>
      </c>
      <c r="C983" s="456" t="s">
        <v>2987</v>
      </c>
      <c r="D983" s="457"/>
      <c r="E983" s="457"/>
      <c r="F983" s="457"/>
      <c r="G983" s="457"/>
      <c r="H983" s="457"/>
      <c r="I983" s="458"/>
      <c r="M983" s="6">
        <f>SUM(M984,M989,M994,M999,M1004,M1009,M1014,M1019,M1023,M1026,M1030,M1033,M1037,M1040,M1044,M1047,M1052,M1057,M1062)</f>
        <v>630689.12</v>
      </c>
      <c r="N983" s="6">
        <f>SUM(N984,N989,N994,N999,N1004,N1009,N1014,N1019,N1023,N1026,N1030,N1033,N1037,N1040,N1044,N1047,N1052,N1057,N1062)</f>
        <v>5151208.5700000012</v>
      </c>
      <c r="O983" s="6">
        <f>SUM(O984,O989,O994,O999,O1004,O1009,O1014,O1019,O1023,O1026,O1030,O1033,O1037,O1040,O1044,O1047,O1052,O1057,O1062)</f>
        <v>5781897.6899999995</v>
      </c>
      <c r="S983" s="6">
        <f>SUM(S984,S989,S994,S999,S1004,S1009,S1014,S1019,S1023,S1026,S1030,S1033,S1037,S1040,S1044,S1047,S1052,S1057,S1062)</f>
        <v>789430.25</v>
      </c>
      <c r="T983" s="6">
        <f>SUM(T984,T989,T994,T999,T1004,T1009,T1014,T1019,T1023,T1026,T1030,T1033,T1037,T1040,T1044,T1047,T1052,T1057,T1062)</f>
        <v>7726812.8799999999</v>
      </c>
      <c r="U983" s="6">
        <f>SUM(U984,U989,U994,U999,U1004,U1009,U1014,U1019,U1023,U1026,U1030,U1033,U1037,U1040,U1044,U1047,U1052,U1057,U1062)</f>
        <v>8516243.129999999</v>
      </c>
      <c r="Y983" s="9">
        <f>SUM(Y984,Y989,Y994,Y999,Y1004,Y1009,Y1014,Y1019,Y1023,Y1026,Y1030,Y1033,Y1037,Y1040,Y1044,Y1047,Y1052,Y1057,Y1062)</f>
        <v>657858.56999999995</v>
      </c>
      <c r="Z983" s="9">
        <f>SUM(Z984,Z989,Z994,Z999,Z1004,Z1009,Z1014,Z1019,Z1023,Z1026,Z1030,Z1033,Z1037,Z1040,Z1044,Z1047,Z1052,Z1057,Z1062)</f>
        <v>6439010.7400000012</v>
      </c>
      <c r="AA983" s="9">
        <f>SUM(AA984,AA989,AA994,AA999,AA1004,AA1009,AA1014,AA1019,AA1023,AA1026,AA1030,AA1033,AA1037,AA1040,AA1044,AA1047,AA1052,AA1057,AA1062)</f>
        <v>7096869.3099999996</v>
      </c>
      <c r="AD983" s="5">
        <v>378365745</v>
      </c>
      <c r="AE983" s="5">
        <v>27245639</v>
      </c>
      <c r="AK983" s="6">
        <f t="shared" si="178"/>
        <v>158741.13</v>
      </c>
      <c r="AL983" s="6">
        <f>T983-N983</f>
        <v>2575604.3099999987</v>
      </c>
      <c r="AM983" s="6">
        <f>U983-O983</f>
        <v>2734345.4399999995</v>
      </c>
      <c r="AN983" s="10">
        <f t="shared" si="179"/>
        <v>0.25169473353210853</v>
      </c>
      <c r="AO983" s="10">
        <f>IFERROR(AL983/N983,0)</f>
        <v>0.5000000048532296</v>
      </c>
      <c r="AP983" s="10">
        <f>IFERROR(AM983/O983,0)</f>
        <v>0.47291487788328535</v>
      </c>
    </row>
    <row r="984" spans="1:42" ht="162" x14ac:dyDescent="0.3">
      <c r="A984" s="13" t="s">
        <v>2988</v>
      </c>
      <c r="B984" s="13" t="s">
        <v>2989</v>
      </c>
      <c r="C984" s="23" t="s">
        <v>2990</v>
      </c>
      <c r="D984" s="24"/>
      <c r="E984" s="24" t="s">
        <v>2991</v>
      </c>
      <c r="F984" s="24" t="s">
        <v>67</v>
      </c>
      <c r="G984" s="25">
        <v>1</v>
      </c>
      <c r="H984" s="24"/>
      <c r="I984" s="25">
        <v>54.79</v>
      </c>
      <c r="J984" s="26">
        <v>303.68</v>
      </c>
      <c r="K984" s="26">
        <v>2956</v>
      </c>
      <c r="L984" s="26">
        <f>J984+ROUND(K984, 2)</f>
        <v>3259.68</v>
      </c>
      <c r="M984" s="26">
        <v>16638.63</v>
      </c>
      <c r="N984" s="26">
        <v>161959.24</v>
      </c>
      <c r="O984" s="26">
        <f>M984+N984</f>
        <v>178597.87</v>
      </c>
      <c r="P984" s="26">
        <v>378.56</v>
      </c>
      <c r="Q984" s="26">
        <v>4434</v>
      </c>
      <c r="R984" s="26">
        <f>P984+ROUND(Q984, 2)</f>
        <v>4812.5600000000004</v>
      </c>
      <c r="S984" s="26">
        <v>20741.3</v>
      </c>
      <c r="T984" s="26">
        <v>242938.86</v>
      </c>
      <c r="U984" s="26">
        <f>S984+T984</f>
        <v>263680.15999999997</v>
      </c>
      <c r="V984" s="9">
        <f>ROUND(P984 / 1.2, 2)</f>
        <v>315.47000000000003</v>
      </c>
      <c r="W984" s="9">
        <f>ROUND(Q984 / 1.2, 2)</f>
        <v>3695</v>
      </c>
      <c r="X984" s="9">
        <f>ROUND(R984 / 1.2, 2)</f>
        <v>4010.47</v>
      </c>
      <c r="Y984" s="9">
        <f>ROUND(S984 / 1.2, 2)</f>
        <v>17284.419999999998</v>
      </c>
      <c r="Z984" s="9">
        <f>ROUND(T984 / 1.2, 2)</f>
        <v>202449.05</v>
      </c>
      <c r="AA984" s="9">
        <f>Y984+Z984</f>
        <v>219733.46999999997</v>
      </c>
      <c r="AD984" s="5">
        <v>378365747</v>
      </c>
      <c r="AE984" s="5">
        <v>29277320</v>
      </c>
      <c r="AG984" s="5" t="s">
        <v>2992</v>
      </c>
      <c r="AH984" s="5" t="s">
        <v>2993</v>
      </c>
      <c r="AI984" s="5" t="s">
        <v>593</v>
      </c>
      <c r="AK984" s="19">
        <f t="shared" si="178"/>
        <v>4102.6699999999983</v>
      </c>
      <c r="AL984" s="19">
        <f>T984-N984</f>
        <v>80979.62</v>
      </c>
      <c r="AM984" s="19">
        <f>U984-O984</f>
        <v>85082.289999999979</v>
      </c>
      <c r="AN984" s="22">
        <f t="shared" si="179"/>
        <v>0.246574988445563</v>
      </c>
      <c r="AO984" s="22">
        <f>IFERROR(AL984/N984,0)</f>
        <v>0.5</v>
      </c>
      <c r="AP984" s="22">
        <f>IFERROR(AM984/O984,0)</f>
        <v>0.47639028393787664</v>
      </c>
    </row>
    <row r="985" spans="1:42" ht="36" x14ac:dyDescent="0.3">
      <c r="A985" s="13" t="s">
        <v>2994</v>
      </c>
      <c r="B985" s="13"/>
      <c r="C985" s="41" t="s">
        <v>730</v>
      </c>
      <c r="D985" s="24"/>
      <c r="E985" s="24"/>
      <c r="F985" s="35" t="s">
        <v>102</v>
      </c>
      <c r="G985" s="36">
        <v>0.15</v>
      </c>
      <c r="H985" s="24"/>
      <c r="I985" s="36">
        <v>8.2189999999999994</v>
      </c>
      <c r="J985" s="38">
        <v>90.28</v>
      </c>
      <c r="K985" s="14"/>
      <c r="L985" s="14"/>
      <c r="M985" s="38">
        <f>ROUND(ROUND(J985, 2)*I985, 2)</f>
        <v>742.01</v>
      </c>
      <c r="N985" s="14"/>
      <c r="O985" s="14"/>
      <c r="P985" s="38">
        <v>90.28</v>
      </c>
      <c r="Q985" s="14"/>
      <c r="R985" s="14"/>
      <c r="S985" s="38">
        <f>ROUND(ROUND(P985, 2)*I985, 2)</f>
        <v>742.01</v>
      </c>
      <c r="T985" s="14"/>
      <c r="U985" s="39"/>
      <c r="V985" s="9">
        <f>ROUND(ROUND(P985, 2)/1.2, 2)</f>
        <v>75.23</v>
      </c>
      <c r="Y985" s="9">
        <f t="shared" ref="Y985:Y1016" si="180">ROUND(S985 / 1.2, 2)</f>
        <v>618.34</v>
      </c>
      <c r="AD985" s="5" t="s">
        <v>2995</v>
      </c>
      <c r="AE985" s="5" t="s">
        <v>2996</v>
      </c>
      <c r="AF985" s="5" t="s">
        <v>733</v>
      </c>
      <c r="AK985" s="32">
        <f t="shared" si="178"/>
        <v>0</v>
      </c>
      <c r="AL985" s="32"/>
      <c r="AM985" s="32"/>
      <c r="AN985" s="34">
        <f t="shared" si="179"/>
        <v>0</v>
      </c>
      <c r="AO985" s="32"/>
      <c r="AP985" s="32"/>
    </row>
    <row r="986" spans="1:42" ht="18" x14ac:dyDescent="0.3">
      <c r="A986" s="13" t="s">
        <v>2997</v>
      </c>
      <c r="B986" s="13"/>
      <c r="C986" s="41" t="s">
        <v>2998</v>
      </c>
      <c r="D986" s="24"/>
      <c r="E986" s="24"/>
      <c r="F986" s="35" t="s">
        <v>114</v>
      </c>
      <c r="G986" s="36">
        <v>1</v>
      </c>
      <c r="H986" s="24"/>
      <c r="I986" s="36">
        <v>54.79</v>
      </c>
      <c r="J986" s="38">
        <v>18.64</v>
      </c>
      <c r="K986" s="14"/>
      <c r="L986" s="14"/>
      <c r="M986" s="38">
        <f>ROUND(ROUND(J986, 2)*I986, 2)</f>
        <v>1021.29</v>
      </c>
      <c r="N986" s="14"/>
      <c r="O986" s="14"/>
      <c r="P986" s="38">
        <v>18.64</v>
      </c>
      <c r="Q986" s="14"/>
      <c r="R986" s="14"/>
      <c r="S986" s="38">
        <f>ROUND(ROUND(P986, 2)*I986, 2)</f>
        <v>1021.29</v>
      </c>
      <c r="T986" s="14"/>
      <c r="U986" s="39"/>
      <c r="V986" s="9">
        <f>ROUND(ROUND(P986, 2)/1.2, 2)</f>
        <v>15.53</v>
      </c>
      <c r="Y986" s="9">
        <f t="shared" si="180"/>
        <v>851.08</v>
      </c>
      <c r="AD986" s="5" t="s">
        <v>2999</v>
      </c>
      <c r="AE986" s="5" t="s">
        <v>3000</v>
      </c>
      <c r="AF986" s="5" t="s">
        <v>3001</v>
      </c>
      <c r="AK986" s="32">
        <f t="shared" si="178"/>
        <v>0</v>
      </c>
      <c r="AL986" s="32"/>
      <c r="AM986" s="32"/>
      <c r="AN986" s="34">
        <f t="shared" si="179"/>
        <v>0</v>
      </c>
      <c r="AO986" s="32"/>
      <c r="AP986" s="32"/>
    </row>
    <row r="987" spans="1:42" ht="18" x14ac:dyDescent="0.3">
      <c r="A987" s="13" t="s">
        <v>3002</v>
      </c>
      <c r="B987" s="13"/>
      <c r="C987" s="41" t="s">
        <v>3003</v>
      </c>
      <c r="D987" s="24"/>
      <c r="E987" s="24"/>
      <c r="F987" s="35" t="s">
        <v>67</v>
      </c>
      <c r="G987" s="36">
        <v>1.1000000000000001</v>
      </c>
      <c r="H987" s="24"/>
      <c r="I987" s="36">
        <v>60.268999999999998</v>
      </c>
      <c r="J987" s="38">
        <v>20.34</v>
      </c>
      <c r="K987" s="14"/>
      <c r="L987" s="14"/>
      <c r="M987" s="38">
        <f>ROUND(ROUND(J987, 2)*I987, 2)</f>
        <v>1225.8699999999999</v>
      </c>
      <c r="N987" s="14"/>
      <c r="O987" s="14"/>
      <c r="P987" s="38">
        <v>20.34</v>
      </c>
      <c r="Q987" s="14"/>
      <c r="R987" s="14"/>
      <c r="S987" s="38">
        <f>ROUND(ROUND(P987, 2)*I987, 2)</f>
        <v>1225.8699999999999</v>
      </c>
      <c r="T987" s="14"/>
      <c r="U987" s="39"/>
      <c r="V987" s="9">
        <f>ROUND(ROUND(P987, 2)/1.2, 2)</f>
        <v>16.95</v>
      </c>
      <c r="Y987" s="9">
        <f t="shared" si="180"/>
        <v>1021.56</v>
      </c>
      <c r="AD987" s="5" t="s">
        <v>3004</v>
      </c>
      <c r="AE987" s="5" t="s">
        <v>3005</v>
      </c>
      <c r="AF987" s="5" t="s">
        <v>3006</v>
      </c>
      <c r="AK987" s="32">
        <f t="shared" si="178"/>
        <v>0</v>
      </c>
      <c r="AL987" s="32"/>
      <c r="AM987" s="32"/>
      <c r="AN987" s="34">
        <f t="shared" si="179"/>
        <v>0</v>
      </c>
      <c r="AO987" s="32"/>
      <c r="AP987" s="32"/>
    </row>
    <row r="988" spans="1:42" ht="54" x14ac:dyDescent="0.3">
      <c r="A988" s="13" t="s">
        <v>3007</v>
      </c>
      <c r="B988" s="13"/>
      <c r="C988" s="41" t="s">
        <v>3008</v>
      </c>
      <c r="D988" s="24"/>
      <c r="E988" s="24" t="s">
        <v>3009</v>
      </c>
      <c r="F988" s="35" t="s">
        <v>102</v>
      </c>
      <c r="G988" s="36">
        <v>1.8</v>
      </c>
      <c r="H988" s="24"/>
      <c r="I988" s="37">
        <v>1972.44</v>
      </c>
      <c r="J988" s="38">
        <v>6.92</v>
      </c>
      <c r="K988" s="14"/>
      <c r="L988" s="14"/>
      <c r="M988" s="38">
        <f>ROUND(ROUND(J988, 2)*I988, 2)</f>
        <v>13649.28</v>
      </c>
      <c r="N988" s="14"/>
      <c r="O988" s="14"/>
      <c r="P988" s="38">
        <v>9</v>
      </c>
      <c r="Q988" s="14"/>
      <c r="R988" s="14"/>
      <c r="S988" s="38">
        <f>ROUND(ROUND(P988, 2)*I988, 2)</f>
        <v>17751.96</v>
      </c>
      <c r="T988" s="14"/>
      <c r="U988" s="39"/>
      <c r="V988" s="9">
        <f>ROUND(ROUND(P988, 2)/1.2, 2)</f>
        <v>7.5</v>
      </c>
      <c r="Y988" s="9">
        <f t="shared" si="180"/>
        <v>14793.3</v>
      </c>
      <c r="AD988" s="5" t="s">
        <v>3010</v>
      </c>
      <c r="AE988" s="5" t="s">
        <v>3011</v>
      </c>
      <c r="AF988" s="5" t="s">
        <v>3012</v>
      </c>
      <c r="AK988" s="32">
        <f t="shared" si="178"/>
        <v>4102.6799999999985</v>
      </c>
      <c r="AL988" s="32"/>
      <c r="AM988" s="32"/>
      <c r="AN988" s="34">
        <f t="shared" si="179"/>
        <v>0.30057849205232789</v>
      </c>
      <c r="AO988" s="32"/>
      <c r="AP988" s="32"/>
    </row>
    <row r="989" spans="1:42" ht="144" x14ac:dyDescent="0.3">
      <c r="A989" s="13" t="s">
        <v>3013</v>
      </c>
      <c r="B989" s="13" t="s">
        <v>2989</v>
      </c>
      <c r="C989" s="23" t="s">
        <v>2990</v>
      </c>
      <c r="D989" s="24"/>
      <c r="E989" s="24" t="s">
        <v>3014</v>
      </c>
      <c r="F989" s="24" t="s">
        <v>67</v>
      </c>
      <c r="G989" s="25">
        <v>1</v>
      </c>
      <c r="H989" s="24"/>
      <c r="I989" s="25">
        <v>181.82</v>
      </c>
      <c r="J989" s="26">
        <v>240.67</v>
      </c>
      <c r="K989" s="26">
        <v>2956</v>
      </c>
      <c r="L989" s="26">
        <f>J989+ROUND(K989, 2)</f>
        <v>3196.67</v>
      </c>
      <c r="M989" s="26">
        <v>43758.62</v>
      </c>
      <c r="N989" s="26">
        <v>537459.92000000004</v>
      </c>
      <c r="O989" s="26">
        <f>M989+N989</f>
        <v>581218.54</v>
      </c>
      <c r="P989" s="26">
        <v>240.67</v>
      </c>
      <c r="Q989" s="26">
        <v>4434</v>
      </c>
      <c r="R989" s="26">
        <f>P989+ROUND(Q989, 2)</f>
        <v>4674.67</v>
      </c>
      <c r="S989" s="26">
        <v>43758.62</v>
      </c>
      <c r="T989" s="26">
        <v>806189.88</v>
      </c>
      <c r="U989" s="26">
        <f>S989+T989</f>
        <v>849948.5</v>
      </c>
      <c r="V989" s="9">
        <f>ROUND(P989 / 1.2, 2)</f>
        <v>200.56</v>
      </c>
      <c r="W989" s="9">
        <f>ROUND(Q989 / 1.2, 2)</f>
        <v>3695</v>
      </c>
      <c r="X989" s="9">
        <f>ROUND(R989 / 1.2, 2)</f>
        <v>3895.56</v>
      </c>
      <c r="Y989" s="9">
        <f t="shared" si="180"/>
        <v>36465.519999999997</v>
      </c>
      <c r="Z989" s="9">
        <f>ROUND(T989 / 1.2, 2)</f>
        <v>671824.9</v>
      </c>
      <c r="AA989" s="9">
        <f>Y989+Z989</f>
        <v>708290.42</v>
      </c>
      <c r="AD989" s="5">
        <v>378365952</v>
      </c>
      <c r="AE989" s="5">
        <v>29277321</v>
      </c>
      <c r="AG989" s="5" t="s">
        <v>2992</v>
      </c>
      <c r="AH989" s="5" t="s">
        <v>2993</v>
      </c>
      <c r="AI989" s="5" t="s">
        <v>593</v>
      </c>
      <c r="AK989" s="19">
        <f t="shared" si="178"/>
        <v>0</v>
      </c>
      <c r="AL989" s="19">
        <f>T989-N989</f>
        <v>268729.95999999996</v>
      </c>
      <c r="AM989" s="19">
        <f>U989-O989</f>
        <v>268729.95999999996</v>
      </c>
      <c r="AN989" s="22">
        <f t="shared" si="179"/>
        <v>0</v>
      </c>
      <c r="AO989" s="22">
        <f>IFERROR(AL989/N989,0)</f>
        <v>0.49999999999999989</v>
      </c>
      <c r="AP989" s="22">
        <f>IFERROR(AM989/O989,0)</f>
        <v>0.46235613888022215</v>
      </c>
    </row>
    <row r="990" spans="1:42" ht="36" x14ac:dyDescent="0.3">
      <c r="A990" s="13" t="s">
        <v>3015</v>
      </c>
      <c r="B990" s="13"/>
      <c r="C990" s="27" t="s">
        <v>3016</v>
      </c>
      <c r="D990" s="24"/>
      <c r="E990" s="24"/>
      <c r="F990" s="35" t="s">
        <v>102</v>
      </c>
      <c r="G990" s="36">
        <v>1.1000000000000001</v>
      </c>
      <c r="H990" s="24"/>
      <c r="I990" s="37">
        <v>4000.04</v>
      </c>
      <c r="J990" s="38">
        <v>7.92</v>
      </c>
      <c r="K990" s="14"/>
      <c r="L990" s="14"/>
      <c r="M990" s="38">
        <f>ROUND(ROUND(J990, 2)*I990, 2)</f>
        <v>31680.32</v>
      </c>
      <c r="N990" s="14"/>
      <c r="O990" s="14"/>
      <c r="P990" s="38">
        <v>7.92</v>
      </c>
      <c r="Q990" s="14"/>
      <c r="R990" s="14"/>
      <c r="S990" s="38">
        <f>ROUND(ROUND(P990, 2)*I990, 2)</f>
        <v>31680.32</v>
      </c>
      <c r="T990" s="14"/>
      <c r="U990" s="39"/>
      <c r="V990" s="9">
        <f>ROUND(ROUND(P990, 2)/1.2, 2)</f>
        <v>6.6</v>
      </c>
      <c r="Y990" s="9">
        <f t="shared" si="180"/>
        <v>26400.27</v>
      </c>
      <c r="AD990" s="5" t="s">
        <v>3017</v>
      </c>
      <c r="AE990" s="5" t="s">
        <v>3018</v>
      </c>
      <c r="AF990" s="5" t="s">
        <v>3019</v>
      </c>
      <c r="AK990" s="32">
        <f t="shared" si="178"/>
        <v>0</v>
      </c>
      <c r="AL990" s="32"/>
      <c r="AM990" s="32"/>
      <c r="AN990" s="34">
        <f t="shared" si="179"/>
        <v>0</v>
      </c>
      <c r="AO990" s="32"/>
      <c r="AP990" s="32"/>
    </row>
    <row r="991" spans="1:42" ht="18" x14ac:dyDescent="0.3">
      <c r="A991" s="13" t="s">
        <v>3020</v>
      </c>
      <c r="B991" s="13"/>
      <c r="C991" s="41" t="s">
        <v>3003</v>
      </c>
      <c r="D991" s="24"/>
      <c r="E991" s="24"/>
      <c r="F991" s="35" t="s">
        <v>67</v>
      </c>
      <c r="G991" s="36">
        <v>1.1000000000000001</v>
      </c>
      <c r="H991" s="24"/>
      <c r="I991" s="36">
        <v>200.00200000000001</v>
      </c>
      <c r="J991" s="38">
        <v>20.34</v>
      </c>
      <c r="K991" s="14"/>
      <c r="L991" s="14"/>
      <c r="M991" s="38">
        <f>ROUND(ROUND(J991, 2)*I991, 2)</f>
        <v>4068.04</v>
      </c>
      <c r="N991" s="14"/>
      <c r="O991" s="14"/>
      <c r="P991" s="38">
        <v>20.34</v>
      </c>
      <c r="Q991" s="14"/>
      <c r="R991" s="14"/>
      <c r="S991" s="38">
        <f>ROUND(ROUND(P991, 2)*I991, 2)</f>
        <v>4068.04</v>
      </c>
      <c r="T991" s="14"/>
      <c r="U991" s="39"/>
      <c r="V991" s="9">
        <f>ROUND(ROUND(P991, 2)/1.2, 2)</f>
        <v>16.95</v>
      </c>
      <c r="Y991" s="9">
        <f t="shared" si="180"/>
        <v>3390.03</v>
      </c>
      <c r="AD991" s="5" t="s">
        <v>3021</v>
      </c>
      <c r="AE991" s="5" t="s">
        <v>3022</v>
      </c>
      <c r="AF991" s="5" t="s">
        <v>3006</v>
      </c>
      <c r="AK991" s="32">
        <f t="shared" si="178"/>
        <v>0</v>
      </c>
      <c r="AL991" s="32"/>
      <c r="AM991" s="32"/>
      <c r="AN991" s="34">
        <f t="shared" si="179"/>
        <v>0</v>
      </c>
      <c r="AO991" s="32"/>
      <c r="AP991" s="32"/>
    </row>
    <row r="992" spans="1:42" ht="18" x14ac:dyDescent="0.3">
      <c r="A992" s="13" t="s">
        <v>3023</v>
      </c>
      <c r="B992" s="13"/>
      <c r="C992" s="41" t="s">
        <v>2998</v>
      </c>
      <c r="D992" s="24"/>
      <c r="E992" s="24"/>
      <c r="F992" s="35" t="s">
        <v>114</v>
      </c>
      <c r="G992" s="36">
        <v>1</v>
      </c>
      <c r="H992" s="24"/>
      <c r="I992" s="36">
        <v>181.82</v>
      </c>
      <c r="J992" s="38">
        <v>18.64</v>
      </c>
      <c r="K992" s="14"/>
      <c r="L992" s="14"/>
      <c r="M992" s="38">
        <f>ROUND(ROUND(J992, 2)*I992, 2)</f>
        <v>3389.12</v>
      </c>
      <c r="N992" s="14"/>
      <c r="O992" s="14"/>
      <c r="P992" s="38">
        <v>18.64</v>
      </c>
      <c r="Q992" s="14"/>
      <c r="R992" s="14"/>
      <c r="S992" s="38">
        <f>ROUND(ROUND(P992, 2)*I992, 2)</f>
        <v>3389.12</v>
      </c>
      <c r="T992" s="14"/>
      <c r="U992" s="39"/>
      <c r="V992" s="9">
        <f>ROUND(ROUND(P992, 2)/1.2, 2)</f>
        <v>15.53</v>
      </c>
      <c r="Y992" s="9">
        <f t="shared" si="180"/>
        <v>2824.27</v>
      </c>
      <c r="AD992" s="5" t="s">
        <v>3024</v>
      </c>
      <c r="AE992" s="5" t="s">
        <v>3025</v>
      </c>
      <c r="AF992" s="5" t="s">
        <v>3001</v>
      </c>
      <c r="AK992" s="32">
        <f t="shared" si="178"/>
        <v>0</v>
      </c>
      <c r="AL992" s="32"/>
      <c r="AM992" s="32"/>
      <c r="AN992" s="34">
        <f t="shared" si="179"/>
        <v>0</v>
      </c>
      <c r="AO992" s="32"/>
      <c r="AP992" s="32"/>
    </row>
    <row r="993" spans="1:42" ht="18" x14ac:dyDescent="0.3">
      <c r="A993" s="13" t="s">
        <v>3026</v>
      </c>
      <c r="B993" s="13"/>
      <c r="C993" s="41" t="s">
        <v>2051</v>
      </c>
      <c r="D993" s="24"/>
      <c r="E993" s="24"/>
      <c r="F993" s="35" t="s">
        <v>102</v>
      </c>
      <c r="G993" s="36">
        <v>0.25</v>
      </c>
      <c r="H993" s="24"/>
      <c r="I993" s="36">
        <v>45.454999999999998</v>
      </c>
      <c r="J993" s="38">
        <v>101.66</v>
      </c>
      <c r="K993" s="14"/>
      <c r="L993" s="14"/>
      <c r="M993" s="38">
        <f>ROUND(ROUND(J993, 2)*I993, 2)</f>
        <v>4620.96</v>
      </c>
      <c r="N993" s="14"/>
      <c r="O993" s="14"/>
      <c r="P993" s="38">
        <v>101.66</v>
      </c>
      <c r="Q993" s="14"/>
      <c r="R993" s="14"/>
      <c r="S993" s="38">
        <f>ROUND(ROUND(P993, 2)*I993, 2)</f>
        <v>4620.96</v>
      </c>
      <c r="T993" s="14"/>
      <c r="U993" s="39"/>
      <c r="V993" s="9">
        <f>ROUND(ROUND(P993, 2)/1.2, 2)</f>
        <v>84.72</v>
      </c>
      <c r="Y993" s="9">
        <f t="shared" si="180"/>
        <v>3850.8</v>
      </c>
      <c r="AD993" s="5" t="s">
        <v>3027</v>
      </c>
      <c r="AE993" s="5" t="s">
        <v>3028</v>
      </c>
      <c r="AF993" s="5" t="s">
        <v>2054</v>
      </c>
      <c r="AK993" s="32">
        <f t="shared" si="178"/>
        <v>0</v>
      </c>
      <c r="AL993" s="32"/>
      <c r="AM993" s="32"/>
      <c r="AN993" s="34">
        <f t="shared" si="179"/>
        <v>0</v>
      </c>
      <c r="AO993" s="32"/>
      <c r="AP993" s="32"/>
    </row>
    <row r="994" spans="1:42" ht="162" x14ac:dyDescent="0.3">
      <c r="A994" s="13" t="s">
        <v>3029</v>
      </c>
      <c r="B994" s="13" t="s">
        <v>2989</v>
      </c>
      <c r="C994" s="23" t="s">
        <v>2990</v>
      </c>
      <c r="D994" s="24"/>
      <c r="E994" s="24" t="s">
        <v>3030</v>
      </c>
      <c r="F994" s="24" t="s">
        <v>67</v>
      </c>
      <c r="G994" s="25">
        <v>1</v>
      </c>
      <c r="H994" s="24"/>
      <c r="I994" s="25">
        <v>29.792999999999999</v>
      </c>
      <c r="J994" s="26">
        <v>303.68</v>
      </c>
      <c r="K994" s="26">
        <v>2956</v>
      </c>
      <c r="L994" s="26">
        <f>J994+ROUND(K994, 2)</f>
        <v>3259.68</v>
      </c>
      <c r="M994" s="26">
        <v>9047.5400000000009</v>
      </c>
      <c r="N994" s="26">
        <v>88068.11</v>
      </c>
      <c r="O994" s="26">
        <f>M994+N994</f>
        <v>97115.65</v>
      </c>
      <c r="P994" s="26">
        <v>378.56</v>
      </c>
      <c r="Q994" s="26">
        <v>4434</v>
      </c>
      <c r="R994" s="26">
        <f>P994+ROUND(Q994, 2)</f>
        <v>4812.5600000000004</v>
      </c>
      <c r="S994" s="26">
        <v>11278.44</v>
      </c>
      <c r="T994" s="26">
        <v>132102.16</v>
      </c>
      <c r="U994" s="26">
        <f>S994+T994</f>
        <v>143380.6</v>
      </c>
      <c r="V994" s="9">
        <f>ROUND(P994 / 1.2, 2)</f>
        <v>315.47000000000003</v>
      </c>
      <c r="W994" s="9">
        <f>ROUND(Q994 / 1.2, 2)</f>
        <v>3695</v>
      </c>
      <c r="X994" s="9">
        <f>ROUND(R994 / 1.2, 2)</f>
        <v>4010.47</v>
      </c>
      <c r="Y994" s="9">
        <f t="shared" si="180"/>
        <v>9398.7000000000007</v>
      </c>
      <c r="Z994" s="9">
        <f>ROUND(T994 / 1.2, 2)</f>
        <v>110085.13</v>
      </c>
      <c r="AA994" s="9">
        <f>Y994+Z994</f>
        <v>119483.83</v>
      </c>
      <c r="AD994" s="5">
        <v>378365953</v>
      </c>
      <c r="AE994" s="5">
        <v>29285268</v>
      </c>
      <c r="AG994" s="5" t="s">
        <v>2992</v>
      </c>
      <c r="AH994" s="5" t="s">
        <v>2993</v>
      </c>
      <c r="AI994" s="5" t="s">
        <v>593</v>
      </c>
      <c r="AK994" s="19">
        <f t="shared" si="178"/>
        <v>2230.8999999999996</v>
      </c>
      <c r="AL994" s="19">
        <f>T994-N994</f>
        <v>44034.05</v>
      </c>
      <c r="AM994" s="19">
        <f>U994-O994</f>
        <v>46264.950000000012</v>
      </c>
      <c r="AN994" s="22">
        <f t="shared" si="179"/>
        <v>0.24657531218430639</v>
      </c>
      <c r="AO994" s="22">
        <f>IFERROR(AL994/N994,0)</f>
        <v>0.49999994322576019</v>
      </c>
      <c r="AP994" s="22">
        <f>IFERROR(AM994/O994,0)</f>
        <v>0.47639026253750055</v>
      </c>
    </row>
    <row r="995" spans="1:42" ht="36" x14ac:dyDescent="0.3">
      <c r="A995" s="13" t="s">
        <v>3031</v>
      </c>
      <c r="B995" s="13"/>
      <c r="C995" s="41" t="s">
        <v>730</v>
      </c>
      <c r="D995" s="24"/>
      <c r="E995" s="24"/>
      <c r="F995" s="35" t="s">
        <v>102</v>
      </c>
      <c r="G995" s="36">
        <v>0.15</v>
      </c>
      <c r="H995" s="24"/>
      <c r="I995" s="36">
        <v>4.4690000000000003</v>
      </c>
      <c r="J995" s="38">
        <v>90.28</v>
      </c>
      <c r="K995" s="14"/>
      <c r="L995" s="14"/>
      <c r="M995" s="38">
        <f>ROUND(ROUND(J995, 2)*I995, 2)</f>
        <v>403.46</v>
      </c>
      <c r="N995" s="14"/>
      <c r="O995" s="14"/>
      <c r="P995" s="38">
        <v>90.28</v>
      </c>
      <c r="Q995" s="14"/>
      <c r="R995" s="14"/>
      <c r="S995" s="38">
        <f>ROUND(ROUND(P995, 2)*I995, 2)</f>
        <v>403.46</v>
      </c>
      <c r="T995" s="14"/>
      <c r="U995" s="39"/>
      <c r="V995" s="9">
        <f>ROUND(ROUND(P995, 2)/1.2, 2)</f>
        <v>75.23</v>
      </c>
      <c r="Y995" s="9">
        <f t="shared" si="180"/>
        <v>336.22</v>
      </c>
      <c r="AD995" s="5" t="s">
        <v>3032</v>
      </c>
      <c r="AE995" s="5" t="s">
        <v>3033</v>
      </c>
      <c r="AF995" s="5" t="s">
        <v>733</v>
      </c>
      <c r="AK995" s="32">
        <f t="shared" si="178"/>
        <v>0</v>
      </c>
      <c r="AL995" s="32"/>
      <c r="AM995" s="32"/>
      <c r="AN995" s="34">
        <f t="shared" si="179"/>
        <v>0</v>
      </c>
      <c r="AO995" s="32"/>
      <c r="AP995" s="32"/>
    </row>
    <row r="996" spans="1:42" ht="18" x14ac:dyDescent="0.3">
      <c r="A996" s="13" t="s">
        <v>3034</v>
      </c>
      <c r="B996" s="13"/>
      <c r="C996" s="41" t="s">
        <v>2998</v>
      </c>
      <c r="D996" s="24"/>
      <c r="E996" s="24"/>
      <c r="F996" s="35" t="s">
        <v>114</v>
      </c>
      <c r="G996" s="36">
        <v>1</v>
      </c>
      <c r="H996" s="24"/>
      <c r="I996" s="36">
        <v>29.792999999999999</v>
      </c>
      <c r="J996" s="38">
        <v>18.64</v>
      </c>
      <c r="K996" s="14"/>
      <c r="L996" s="14"/>
      <c r="M996" s="38">
        <f>ROUND(ROUND(J996, 2)*I996, 2)</f>
        <v>555.34</v>
      </c>
      <c r="N996" s="14"/>
      <c r="O996" s="14"/>
      <c r="P996" s="38">
        <v>18.64</v>
      </c>
      <c r="Q996" s="14"/>
      <c r="R996" s="14"/>
      <c r="S996" s="38">
        <f>ROUND(ROUND(P996, 2)*I996, 2)</f>
        <v>555.34</v>
      </c>
      <c r="T996" s="14"/>
      <c r="U996" s="39"/>
      <c r="V996" s="9">
        <f>ROUND(ROUND(P996, 2)/1.2, 2)</f>
        <v>15.53</v>
      </c>
      <c r="Y996" s="9">
        <f t="shared" si="180"/>
        <v>462.78</v>
      </c>
      <c r="AD996" s="5" t="s">
        <v>3035</v>
      </c>
      <c r="AE996" s="5" t="s">
        <v>3036</v>
      </c>
      <c r="AF996" s="5" t="s">
        <v>3001</v>
      </c>
      <c r="AK996" s="32">
        <f t="shared" si="178"/>
        <v>0</v>
      </c>
      <c r="AL996" s="32"/>
      <c r="AM996" s="32"/>
      <c r="AN996" s="34">
        <f t="shared" si="179"/>
        <v>0</v>
      </c>
      <c r="AO996" s="32"/>
      <c r="AP996" s="32"/>
    </row>
    <row r="997" spans="1:42" ht="18" x14ac:dyDescent="0.3">
      <c r="A997" s="13" t="s">
        <v>3037</v>
      </c>
      <c r="B997" s="13"/>
      <c r="C997" s="41" t="s">
        <v>3003</v>
      </c>
      <c r="D997" s="24"/>
      <c r="E997" s="24"/>
      <c r="F997" s="35" t="s">
        <v>67</v>
      </c>
      <c r="G997" s="36">
        <v>1.1000000000000001</v>
      </c>
      <c r="H997" s="24"/>
      <c r="I997" s="36">
        <v>32.771999999999998</v>
      </c>
      <c r="J997" s="38">
        <v>20.34</v>
      </c>
      <c r="K997" s="14"/>
      <c r="L997" s="14"/>
      <c r="M997" s="38">
        <f>ROUND(ROUND(J997, 2)*I997, 2)</f>
        <v>666.58</v>
      </c>
      <c r="N997" s="14"/>
      <c r="O997" s="14"/>
      <c r="P997" s="38">
        <v>20.34</v>
      </c>
      <c r="Q997" s="14"/>
      <c r="R997" s="14"/>
      <c r="S997" s="38">
        <f>ROUND(ROUND(P997, 2)*I997, 2)</f>
        <v>666.58</v>
      </c>
      <c r="T997" s="14"/>
      <c r="U997" s="39"/>
      <c r="V997" s="9">
        <f>ROUND(ROUND(P997, 2)/1.2, 2)</f>
        <v>16.95</v>
      </c>
      <c r="Y997" s="9">
        <f t="shared" si="180"/>
        <v>555.48</v>
      </c>
      <c r="AD997" s="5" t="s">
        <v>3038</v>
      </c>
      <c r="AE997" s="5" t="s">
        <v>3039</v>
      </c>
      <c r="AF997" s="5" t="s">
        <v>3006</v>
      </c>
      <c r="AK997" s="32">
        <f t="shared" si="178"/>
        <v>0</v>
      </c>
      <c r="AL997" s="32"/>
      <c r="AM997" s="32"/>
      <c r="AN997" s="34">
        <f t="shared" si="179"/>
        <v>0</v>
      </c>
      <c r="AO997" s="32"/>
      <c r="AP997" s="32"/>
    </row>
    <row r="998" spans="1:42" ht="54" x14ac:dyDescent="0.3">
      <c r="A998" s="13" t="s">
        <v>3040</v>
      </c>
      <c r="B998" s="13"/>
      <c r="C998" s="41" t="s">
        <v>3008</v>
      </c>
      <c r="D998" s="24"/>
      <c r="E998" s="24" t="s">
        <v>3009</v>
      </c>
      <c r="F998" s="35" t="s">
        <v>102</v>
      </c>
      <c r="G998" s="36">
        <v>1.8</v>
      </c>
      <c r="H998" s="24"/>
      <c r="I998" s="37">
        <v>1072.548</v>
      </c>
      <c r="J998" s="38">
        <v>6.92</v>
      </c>
      <c r="K998" s="14"/>
      <c r="L998" s="14"/>
      <c r="M998" s="38">
        <f>ROUND(ROUND(J998, 2)*I998, 2)</f>
        <v>7422.03</v>
      </c>
      <c r="N998" s="14"/>
      <c r="O998" s="14"/>
      <c r="P998" s="38">
        <v>9</v>
      </c>
      <c r="Q998" s="14"/>
      <c r="R998" s="14"/>
      <c r="S998" s="38">
        <f>ROUND(ROUND(P998, 2)*I998, 2)</f>
        <v>9652.93</v>
      </c>
      <c r="T998" s="14"/>
      <c r="U998" s="39"/>
      <c r="V998" s="9">
        <f>ROUND(ROUND(P998, 2)/1.2, 2)</f>
        <v>7.5</v>
      </c>
      <c r="Y998" s="9">
        <f t="shared" si="180"/>
        <v>8044.11</v>
      </c>
      <c r="AD998" s="5" t="s">
        <v>3041</v>
      </c>
      <c r="AE998" s="5" t="s">
        <v>3042</v>
      </c>
      <c r="AF998" s="5" t="s">
        <v>3012</v>
      </c>
      <c r="AK998" s="32">
        <f t="shared" si="178"/>
        <v>2230.9000000000005</v>
      </c>
      <c r="AL998" s="32"/>
      <c r="AM998" s="32"/>
      <c r="AN998" s="34">
        <f t="shared" si="179"/>
        <v>0.3005781437153987</v>
      </c>
      <c r="AO998" s="32"/>
      <c r="AP998" s="32"/>
    </row>
    <row r="999" spans="1:42" ht="144" x14ac:dyDescent="0.3">
      <c r="A999" s="13" t="s">
        <v>3043</v>
      </c>
      <c r="B999" s="13" t="s">
        <v>2989</v>
      </c>
      <c r="C999" s="23" t="s">
        <v>2990</v>
      </c>
      <c r="D999" s="24"/>
      <c r="E999" s="24" t="s">
        <v>3044</v>
      </c>
      <c r="F999" s="24" t="s">
        <v>67</v>
      </c>
      <c r="G999" s="25">
        <v>1</v>
      </c>
      <c r="H999" s="24"/>
      <c r="I999" s="25">
        <v>302.02999999999997</v>
      </c>
      <c r="J999" s="26">
        <v>240.67</v>
      </c>
      <c r="K999" s="26">
        <v>2956</v>
      </c>
      <c r="L999" s="26">
        <f>J999+ROUND(K999, 2)</f>
        <v>3196.67</v>
      </c>
      <c r="M999" s="26">
        <v>72689.56</v>
      </c>
      <c r="N999" s="26">
        <v>892800.68</v>
      </c>
      <c r="O999" s="26">
        <f>M999+N999</f>
        <v>965490.24</v>
      </c>
      <c r="P999" s="26">
        <v>240.67</v>
      </c>
      <c r="Q999" s="26">
        <v>4434</v>
      </c>
      <c r="R999" s="26">
        <f>P999+ROUND(Q999, 2)</f>
        <v>4674.67</v>
      </c>
      <c r="S999" s="26">
        <v>72689.56</v>
      </c>
      <c r="T999" s="26">
        <v>1339201.02</v>
      </c>
      <c r="U999" s="26">
        <f>S999+T999</f>
        <v>1411890.58</v>
      </c>
      <c r="V999" s="9">
        <f>ROUND(P999 / 1.2, 2)</f>
        <v>200.56</v>
      </c>
      <c r="W999" s="9">
        <f>ROUND(Q999 / 1.2, 2)</f>
        <v>3695</v>
      </c>
      <c r="X999" s="9">
        <f>ROUND(R999 / 1.2, 2)</f>
        <v>3895.56</v>
      </c>
      <c r="Y999" s="9">
        <f t="shared" si="180"/>
        <v>60574.63</v>
      </c>
      <c r="Z999" s="9">
        <f>ROUND(T999 / 1.2, 2)</f>
        <v>1116000.8500000001</v>
      </c>
      <c r="AA999" s="9">
        <f>Y999+Z999</f>
        <v>1176575.48</v>
      </c>
      <c r="AD999" s="5">
        <v>378365954</v>
      </c>
      <c r="AE999" s="5">
        <v>29285267</v>
      </c>
      <c r="AG999" s="5" t="s">
        <v>2992</v>
      </c>
      <c r="AH999" s="5" t="s">
        <v>2993</v>
      </c>
      <c r="AI999" s="5" t="s">
        <v>593</v>
      </c>
      <c r="AK999" s="19">
        <f t="shared" si="178"/>
        <v>0</v>
      </c>
      <c r="AL999" s="19">
        <f>T999-N999</f>
        <v>446400.33999999997</v>
      </c>
      <c r="AM999" s="19">
        <f>U999-O999</f>
        <v>446400.34000000008</v>
      </c>
      <c r="AN999" s="22">
        <f t="shared" si="179"/>
        <v>0</v>
      </c>
      <c r="AO999" s="22">
        <f>IFERROR(AL999/N999,0)</f>
        <v>0.49999999999999994</v>
      </c>
      <c r="AP999" s="22">
        <f>IFERROR(AM999/O999,0)</f>
        <v>0.46235613940540721</v>
      </c>
    </row>
    <row r="1000" spans="1:42" ht="36" x14ac:dyDescent="0.3">
      <c r="A1000" s="13" t="s">
        <v>3045</v>
      </c>
      <c r="B1000" s="13"/>
      <c r="C1000" s="27" t="s">
        <v>3016</v>
      </c>
      <c r="D1000" s="24"/>
      <c r="E1000" s="24"/>
      <c r="F1000" s="35" t="s">
        <v>102</v>
      </c>
      <c r="G1000" s="36">
        <v>1.1000000000000001</v>
      </c>
      <c r="H1000" s="24"/>
      <c r="I1000" s="37">
        <v>6644.66</v>
      </c>
      <c r="J1000" s="38">
        <v>7.92</v>
      </c>
      <c r="K1000" s="14"/>
      <c r="L1000" s="14"/>
      <c r="M1000" s="38">
        <f>ROUND(ROUND(J1000, 2)*I1000, 2)</f>
        <v>52625.71</v>
      </c>
      <c r="N1000" s="14"/>
      <c r="O1000" s="14"/>
      <c r="P1000" s="38">
        <v>7.92</v>
      </c>
      <c r="Q1000" s="14"/>
      <c r="R1000" s="14"/>
      <c r="S1000" s="38">
        <f>ROUND(ROUND(P1000, 2)*I1000, 2)</f>
        <v>52625.71</v>
      </c>
      <c r="T1000" s="14"/>
      <c r="U1000" s="39"/>
      <c r="V1000" s="9">
        <f>ROUND(ROUND(P1000, 2)/1.2, 2)</f>
        <v>6.6</v>
      </c>
      <c r="Y1000" s="9">
        <f t="shared" si="180"/>
        <v>43854.76</v>
      </c>
      <c r="AD1000" s="5" t="s">
        <v>3046</v>
      </c>
      <c r="AE1000" s="5" t="s">
        <v>3047</v>
      </c>
      <c r="AF1000" s="5" t="s">
        <v>3019</v>
      </c>
      <c r="AK1000" s="32">
        <f t="shared" si="178"/>
        <v>0</v>
      </c>
      <c r="AL1000" s="32"/>
      <c r="AM1000" s="32"/>
      <c r="AN1000" s="34">
        <f t="shared" si="179"/>
        <v>0</v>
      </c>
      <c r="AO1000" s="32"/>
      <c r="AP1000" s="32"/>
    </row>
    <row r="1001" spans="1:42" ht="18" x14ac:dyDescent="0.3">
      <c r="A1001" s="13" t="s">
        <v>3048</v>
      </c>
      <c r="B1001" s="13"/>
      <c r="C1001" s="41" t="s">
        <v>3003</v>
      </c>
      <c r="D1001" s="24"/>
      <c r="E1001" s="24"/>
      <c r="F1001" s="35" t="s">
        <v>67</v>
      </c>
      <c r="G1001" s="36">
        <v>1.1000000000000001</v>
      </c>
      <c r="H1001" s="24"/>
      <c r="I1001" s="36">
        <v>332.233</v>
      </c>
      <c r="J1001" s="38">
        <v>20.34</v>
      </c>
      <c r="K1001" s="14"/>
      <c r="L1001" s="14"/>
      <c r="M1001" s="38">
        <f>ROUND(ROUND(J1001, 2)*I1001, 2)</f>
        <v>6757.62</v>
      </c>
      <c r="N1001" s="14"/>
      <c r="O1001" s="14"/>
      <c r="P1001" s="38">
        <v>20.34</v>
      </c>
      <c r="Q1001" s="14"/>
      <c r="R1001" s="14"/>
      <c r="S1001" s="38">
        <f>ROUND(ROUND(P1001, 2)*I1001, 2)</f>
        <v>6757.62</v>
      </c>
      <c r="T1001" s="14"/>
      <c r="U1001" s="39"/>
      <c r="V1001" s="9">
        <f>ROUND(ROUND(P1001, 2)/1.2, 2)</f>
        <v>16.95</v>
      </c>
      <c r="Y1001" s="9">
        <f t="shared" si="180"/>
        <v>5631.35</v>
      </c>
      <c r="AD1001" s="5" t="s">
        <v>3049</v>
      </c>
      <c r="AE1001" s="5" t="s">
        <v>3050</v>
      </c>
      <c r="AF1001" s="5" t="s">
        <v>3006</v>
      </c>
      <c r="AK1001" s="32">
        <f t="shared" si="178"/>
        <v>0</v>
      </c>
      <c r="AL1001" s="32"/>
      <c r="AM1001" s="32"/>
      <c r="AN1001" s="34">
        <f t="shared" si="179"/>
        <v>0</v>
      </c>
      <c r="AO1001" s="32"/>
      <c r="AP1001" s="32"/>
    </row>
    <row r="1002" spans="1:42" ht="18" x14ac:dyDescent="0.3">
      <c r="A1002" s="13" t="s">
        <v>3051</v>
      </c>
      <c r="B1002" s="13"/>
      <c r="C1002" s="41" t="s">
        <v>2998</v>
      </c>
      <c r="D1002" s="24"/>
      <c r="E1002" s="24"/>
      <c r="F1002" s="35" t="s">
        <v>114</v>
      </c>
      <c r="G1002" s="36">
        <v>1</v>
      </c>
      <c r="H1002" s="24"/>
      <c r="I1002" s="36">
        <v>302.02999999999997</v>
      </c>
      <c r="J1002" s="38">
        <v>18.64</v>
      </c>
      <c r="K1002" s="14"/>
      <c r="L1002" s="14"/>
      <c r="M1002" s="38">
        <f>ROUND(ROUND(J1002, 2)*I1002, 2)</f>
        <v>5629.84</v>
      </c>
      <c r="N1002" s="14"/>
      <c r="O1002" s="14"/>
      <c r="P1002" s="38">
        <v>18.64</v>
      </c>
      <c r="Q1002" s="14"/>
      <c r="R1002" s="14"/>
      <c r="S1002" s="38">
        <f>ROUND(ROUND(P1002, 2)*I1002, 2)</f>
        <v>5629.84</v>
      </c>
      <c r="T1002" s="14"/>
      <c r="U1002" s="39"/>
      <c r="V1002" s="9">
        <f>ROUND(ROUND(P1002, 2)/1.2, 2)</f>
        <v>15.53</v>
      </c>
      <c r="Y1002" s="9">
        <f t="shared" si="180"/>
        <v>4691.53</v>
      </c>
      <c r="AD1002" s="5" t="s">
        <v>3052</v>
      </c>
      <c r="AE1002" s="5" t="s">
        <v>3053</v>
      </c>
      <c r="AF1002" s="5" t="s">
        <v>3001</v>
      </c>
      <c r="AK1002" s="32">
        <f t="shared" si="178"/>
        <v>0</v>
      </c>
      <c r="AL1002" s="32"/>
      <c r="AM1002" s="32"/>
      <c r="AN1002" s="34">
        <f t="shared" si="179"/>
        <v>0</v>
      </c>
      <c r="AO1002" s="32"/>
      <c r="AP1002" s="32"/>
    </row>
    <row r="1003" spans="1:42" ht="18" x14ac:dyDescent="0.3">
      <c r="A1003" s="13" t="s">
        <v>3054</v>
      </c>
      <c r="B1003" s="13"/>
      <c r="C1003" s="41" t="s">
        <v>2051</v>
      </c>
      <c r="D1003" s="24"/>
      <c r="E1003" s="24"/>
      <c r="F1003" s="35" t="s">
        <v>102</v>
      </c>
      <c r="G1003" s="36">
        <v>0.25</v>
      </c>
      <c r="H1003" s="24"/>
      <c r="I1003" s="36">
        <v>75.507999999999996</v>
      </c>
      <c r="J1003" s="38">
        <v>101.66</v>
      </c>
      <c r="K1003" s="14"/>
      <c r="L1003" s="14"/>
      <c r="M1003" s="38">
        <f>ROUND(ROUND(J1003, 2)*I1003, 2)</f>
        <v>7676.14</v>
      </c>
      <c r="N1003" s="14"/>
      <c r="O1003" s="14"/>
      <c r="P1003" s="38">
        <v>101.66</v>
      </c>
      <c r="Q1003" s="14"/>
      <c r="R1003" s="14"/>
      <c r="S1003" s="38">
        <f>ROUND(ROUND(P1003, 2)*I1003, 2)</f>
        <v>7676.14</v>
      </c>
      <c r="T1003" s="14"/>
      <c r="U1003" s="39"/>
      <c r="V1003" s="9">
        <f>ROUND(ROUND(P1003, 2)/1.2, 2)</f>
        <v>84.72</v>
      </c>
      <c r="Y1003" s="9">
        <f t="shared" si="180"/>
        <v>6396.78</v>
      </c>
      <c r="AD1003" s="5" t="s">
        <v>3055</v>
      </c>
      <c r="AE1003" s="5" t="s">
        <v>3056</v>
      </c>
      <c r="AF1003" s="5" t="s">
        <v>2054</v>
      </c>
      <c r="AK1003" s="32">
        <f t="shared" si="178"/>
        <v>0</v>
      </c>
      <c r="AL1003" s="32"/>
      <c r="AM1003" s="32"/>
      <c r="AN1003" s="34">
        <f t="shared" si="179"/>
        <v>0</v>
      </c>
      <c r="AO1003" s="32"/>
      <c r="AP1003" s="32"/>
    </row>
    <row r="1004" spans="1:42" ht="180" x14ac:dyDescent="0.3">
      <c r="A1004" s="13" t="s">
        <v>3057</v>
      </c>
      <c r="B1004" s="13" t="s">
        <v>2989</v>
      </c>
      <c r="C1004" s="23" t="s">
        <v>2990</v>
      </c>
      <c r="D1004" s="24"/>
      <c r="E1004" s="24" t="s">
        <v>3058</v>
      </c>
      <c r="F1004" s="24" t="s">
        <v>67</v>
      </c>
      <c r="G1004" s="25">
        <v>1</v>
      </c>
      <c r="H1004" s="24"/>
      <c r="I1004" s="25">
        <v>151.94999999999999</v>
      </c>
      <c r="J1004" s="26">
        <v>228.8</v>
      </c>
      <c r="K1004" s="26">
        <v>2956</v>
      </c>
      <c r="L1004" s="26">
        <f>J1004+ROUND(K1004, 2)</f>
        <v>3184.8</v>
      </c>
      <c r="M1004" s="26">
        <v>34766.160000000003</v>
      </c>
      <c r="N1004" s="26">
        <v>449164.2</v>
      </c>
      <c r="O1004" s="26">
        <f>M1004+N1004</f>
        <v>483930.36</v>
      </c>
      <c r="P1004" s="26">
        <v>228.8</v>
      </c>
      <c r="Q1004" s="26">
        <v>4434</v>
      </c>
      <c r="R1004" s="26">
        <f>P1004+ROUND(Q1004, 2)</f>
        <v>4662.8</v>
      </c>
      <c r="S1004" s="26">
        <v>34766.160000000003</v>
      </c>
      <c r="T1004" s="26">
        <v>673746.3</v>
      </c>
      <c r="U1004" s="26">
        <f>S1004+T1004</f>
        <v>708512.46000000008</v>
      </c>
      <c r="V1004" s="9">
        <f>ROUND(P1004 / 1.2, 2)</f>
        <v>190.67</v>
      </c>
      <c r="W1004" s="9">
        <f>ROUND(Q1004 / 1.2, 2)</f>
        <v>3695</v>
      </c>
      <c r="X1004" s="9">
        <f>ROUND(R1004 / 1.2, 2)</f>
        <v>3885.67</v>
      </c>
      <c r="Y1004" s="9">
        <f t="shared" si="180"/>
        <v>28971.8</v>
      </c>
      <c r="Z1004" s="9">
        <f>ROUND(T1004 / 1.2, 2)</f>
        <v>561455.25</v>
      </c>
      <c r="AA1004" s="9">
        <f>Y1004+Z1004</f>
        <v>590427.05000000005</v>
      </c>
      <c r="AD1004" s="5">
        <v>378365955</v>
      </c>
      <c r="AE1004" s="5">
        <v>29289989</v>
      </c>
      <c r="AG1004" s="5" t="s">
        <v>2992</v>
      </c>
      <c r="AH1004" s="5" t="s">
        <v>2993</v>
      </c>
      <c r="AI1004" s="5" t="s">
        <v>593</v>
      </c>
      <c r="AK1004" s="19">
        <f t="shared" si="178"/>
        <v>0</v>
      </c>
      <c r="AL1004" s="19">
        <f>T1004-N1004</f>
        <v>224582.10000000003</v>
      </c>
      <c r="AM1004" s="19">
        <f>U1004-O1004</f>
        <v>224582.10000000009</v>
      </c>
      <c r="AN1004" s="22">
        <f t="shared" si="179"/>
        <v>0</v>
      </c>
      <c r="AO1004" s="22">
        <f>IFERROR(AL1004/N1004,0)</f>
        <v>0.50000000000000011</v>
      </c>
      <c r="AP1004" s="22">
        <f>IFERROR(AM1004/O1004,0)</f>
        <v>0.46407937704094471</v>
      </c>
    </row>
    <row r="1005" spans="1:42" ht="36" x14ac:dyDescent="0.3">
      <c r="A1005" s="13" t="s">
        <v>3059</v>
      </c>
      <c r="B1005" s="13"/>
      <c r="C1005" s="41" t="s">
        <v>730</v>
      </c>
      <c r="D1005" s="24"/>
      <c r="E1005" s="24"/>
      <c r="F1005" s="35" t="s">
        <v>102</v>
      </c>
      <c r="G1005" s="36">
        <v>0.15</v>
      </c>
      <c r="H1005" s="24"/>
      <c r="I1005" s="36">
        <v>22.792999999999999</v>
      </c>
      <c r="J1005" s="38">
        <v>90.28</v>
      </c>
      <c r="K1005" s="14"/>
      <c r="L1005" s="14"/>
      <c r="M1005" s="38">
        <f>ROUND(ROUND(J1005, 2)*I1005, 2)</f>
        <v>2057.75</v>
      </c>
      <c r="N1005" s="14"/>
      <c r="O1005" s="14"/>
      <c r="P1005" s="38">
        <v>90.28</v>
      </c>
      <c r="Q1005" s="14"/>
      <c r="R1005" s="14"/>
      <c r="S1005" s="38">
        <f>ROUND(ROUND(P1005, 2)*I1005, 2)</f>
        <v>2057.75</v>
      </c>
      <c r="T1005" s="14"/>
      <c r="U1005" s="39"/>
      <c r="V1005" s="9">
        <f>ROUND(ROUND(P1005, 2)/1.2, 2)</f>
        <v>75.23</v>
      </c>
      <c r="Y1005" s="9">
        <f t="shared" si="180"/>
        <v>1714.79</v>
      </c>
      <c r="AD1005" s="5" t="s">
        <v>3060</v>
      </c>
      <c r="AE1005" s="5" t="s">
        <v>3061</v>
      </c>
      <c r="AF1005" s="5" t="s">
        <v>733</v>
      </c>
      <c r="AK1005" s="32">
        <f t="shared" si="178"/>
        <v>0</v>
      </c>
      <c r="AL1005" s="32"/>
      <c r="AM1005" s="32"/>
      <c r="AN1005" s="34">
        <f t="shared" si="179"/>
        <v>0</v>
      </c>
      <c r="AO1005" s="32"/>
      <c r="AP1005" s="32"/>
    </row>
    <row r="1006" spans="1:42" ht="18" x14ac:dyDescent="0.3">
      <c r="A1006" s="13" t="s">
        <v>3062</v>
      </c>
      <c r="B1006" s="13"/>
      <c r="C1006" s="41" t="s">
        <v>2998</v>
      </c>
      <c r="D1006" s="24"/>
      <c r="E1006" s="24"/>
      <c r="F1006" s="35" t="s">
        <v>114</v>
      </c>
      <c r="G1006" s="36">
        <v>1</v>
      </c>
      <c r="H1006" s="24"/>
      <c r="I1006" s="36">
        <v>151.94999999999999</v>
      </c>
      <c r="J1006" s="38">
        <v>18.64</v>
      </c>
      <c r="K1006" s="14"/>
      <c r="L1006" s="14"/>
      <c r="M1006" s="38">
        <f>ROUND(ROUND(J1006, 2)*I1006, 2)</f>
        <v>2832.35</v>
      </c>
      <c r="N1006" s="14"/>
      <c r="O1006" s="14"/>
      <c r="P1006" s="38">
        <v>18.64</v>
      </c>
      <c r="Q1006" s="14"/>
      <c r="R1006" s="14"/>
      <c r="S1006" s="38">
        <f>ROUND(ROUND(P1006, 2)*I1006, 2)</f>
        <v>2832.35</v>
      </c>
      <c r="T1006" s="14"/>
      <c r="U1006" s="39"/>
      <c r="V1006" s="9">
        <f>ROUND(ROUND(P1006, 2)/1.2, 2)</f>
        <v>15.53</v>
      </c>
      <c r="Y1006" s="9">
        <f t="shared" si="180"/>
        <v>2360.29</v>
      </c>
      <c r="AD1006" s="5" t="s">
        <v>3063</v>
      </c>
      <c r="AE1006" s="5" t="s">
        <v>3064</v>
      </c>
      <c r="AF1006" s="5" t="s">
        <v>3001</v>
      </c>
      <c r="AK1006" s="32">
        <f t="shared" si="178"/>
        <v>0</v>
      </c>
      <c r="AL1006" s="32"/>
      <c r="AM1006" s="32"/>
      <c r="AN1006" s="34">
        <f t="shared" si="179"/>
        <v>0</v>
      </c>
      <c r="AO1006" s="32"/>
      <c r="AP1006" s="32"/>
    </row>
    <row r="1007" spans="1:42" ht="18" x14ac:dyDescent="0.3">
      <c r="A1007" s="13" t="s">
        <v>3065</v>
      </c>
      <c r="B1007" s="13"/>
      <c r="C1007" s="41" t="s">
        <v>3003</v>
      </c>
      <c r="D1007" s="24"/>
      <c r="E1007" s="24"/>
      <c r="F1007" s="35" t="s">
        <v>67</v>
      </c>
      <c r="G1007" s="36">
        <v>1.1000000000000001</v>
      </c>
      <c r="H1007" s="24"/>
      <c r="I1007" s="36">
        <v>167.14500000000001</v>
      </c>
      <c r="J1007" s="38">
        <v>20.34</v>
      </c>
      <c r="K1007" s="14"/>
      <c r="L1007" s="14"/>
      <c r="M1007" s="38">
        <f>ROUND(ROUND(J1007, 2)*I1007, 2)</f>
        <v>3399.73</v>
      </c>
      <c r="N1007" s="14"/>
      <c r="O1007" s="14"/>
      <c r="P1007" s="38">
        <v>20.34</v>
      </c>
      <c r="Q1007" s="14"/>
      <c r="R1007" s="14"/>
      <c r="S1007" s="38">
        <f>ROUND(ROUND(P1007, 2)*I1007, 2)</f>
        <v>3399.73</v>
      </c>
      <c r="T1007" s="14"/>
      <c r="U1007" s="39"/>
      <c r="V1007" s="9">
        <f>ROUND(ROUND(P1007, 2)/1.2, 2)</f>
        <v>16.95</v>
      </c>
      <c r="Y1007" s="9">
        <f t="shared" si="180"/>
        <v>2833.11</v>
      </c>
      <c r="AD1007" s="5" t="s">
        <v>3066</v>
      </c>
      <c r="AE1007" s="5" t="s">
        <v>3067</v>
      </c>
      <c r="AF1007" s="5" t="s">
        <v>3006</v>
      </c>
      <c r="AK1007" s="32">
        <f t="shared" si="178"/>
        <v>0</v>
      </c>
      <c r="AL1007" s="32"/>
      <c r="AM1007" s="32"/>
      <c r="AN1007" s="34">
        <f t="shared" si="179"/>
        <v>0</v>
      </c>
      <c r="AO1007" s="32"/>
      <c r="AP1007" s="32"/>
    </row>
    <row r="1008" spans="1:42" ht="36" x14ac:dyDescent="0.3">
      <c r="A1008" s="13" t="s">
        <v>3068</v>
      </c>
      <c r="B1008" s="13"/>
      <c r="C1008" s="27" t="s">
        <v>3016</v>
      </c>
      <c r="D1008" s="24"/>
      <c r="E1008" s="24"/>
      <c r="F1008" s="35" t="s">
        <v>102</v>
      </c>
      <c r="G1008" s="36">
        <v>1.1000000000000001</v>
      </c>
      <c r="H1008" s="24"/>
      <c r="I1008" s="37">
        <v>3342.9</v>
      </c>
      <c r="J1008" s="38">
        <v>7.92</v>
      </c>
      <c r="K1008" s="14"/>
      <c r="L1008" s="14"/>
      <c r="M1008" s="38">
        <f>ROUND(ROUND(J1008, 2)*I1008, 2)</f>
        <v>26475.77</v>
      </c>
      <c r="N1008" s="14"/>
      <c r="O1008" s="14"/>
      <c r="P1008" s="38">
        <v>7.92</v>
      </c>
      <c r="Q1008" s="14"/>
      <c r="R1008" s="14"/>
      <c r="S1008" s="38">
        <f>ROUND(ROUND(P1008, 2)*I1008, 2)</f>
        <v>26475.77</v>
      </c>
      <c r="T1008" s="14"/>
      <c r="U1008" s="39"/>
      <c r="V1008" s="9">
        <f>ROUND(ROUND(P1008, 2)/1.2, 2)</f>
        <v>6.6</v>
      </c>
      <c r="Y1008" s="9">
        <f t="shared" si="180"/>
        <v>22063.14</v>
      </c>
      <c r="AD1008" s="5" t="s">
        <v>3069</v>
      </c>
      <c r="AE1008" s="5" t="s">
        <v>3070</v>
      </c>
      <c r="AF1008" s="5" t="s">
        <v>3019</v>
      </c>
      <c r="AK1008" s="32">
        <f t="shared" ref="AK1008:AK1039" si="181">S1008-M1008</f>
        <v>0</v>
      </c>
      <c r="AL1008" s="32"/>
      <c r="AM1008" s="32"/>
      <c r="AN1008" s="34">
        <f t="shared" ref="AN1008:AN1039" si="182">IFERROR(AK1008/M1008,0)</f>
        <v>0</v>
      </c>
      <c r="AO1008" s="32"/>
      <c r="AP1008" s="32"/>
    </row>
    <row r="1009" spans="1:42" ht="72" x14ac:dyDescent="0.3">
      <c r="A1009" s="13" t="s">
        <v>3071</v>
      </c>
      <c r="B1009" s="13" t="s">
        <v>2989</v>
      </c>
      <c r="C1009" s="23" t="s">
        <v>2990</v>
      </c>
      <c r="D1009" s="24"/>
      <c r="E1009" s="24" t="s">
        <v>3072</v>
      </c>
      <c r="F1009" s="24" t="s">
        <v>67</v>
      </c>
      <c r="G1009" s="25">
        <v>1</v>
      </c>
      <c r="H1009" s="24"/>
      <c r="I1009" s="25">
        <v>13.5</v>
      </c>
      <c r="J1009" s="26">
        <v>240.67</v>
      </c>
      <c r="K1009" s="26">
        <v>2956</v>
      </c>
      <c r="L1009" s="26">
        <f>J1009+ROUND(K1009, 2)</f>
        <v>3196.67</v>
      </c>
      <c r="M1009" s="26">
        <v>3249.05</v>
      </c>
      <c r="N1009" s="26">
        <v>39906</v>
      </c>
      <c r="O1009" s="26">
        <f>M1009+N1009</f>
        <v>43155.05</v>
      </c>
      <c r="P1009" s="26">
        <v>240.67</v>
      </c>
      <c r="Q1009" s="26">
        <v>4434</v>
      </c>
      <c r="R1009" s="26">
        <f>P1009+ROUND(Q1009, 2)</f>
        <v>4674.67</v>
      </c>
      <c r="S1009" s="26">
        <v>3249.05</v>
      </c>
      <c r="T1009" s="26">
        <v>59859</v>
      </c>
      <c r="U1009" s="26">
        <f>S1009+T1009</f>
        <v>63108.05</v>
      </c>
      <c r="V1009" s="9">
        <f>ROUND(P1009 / 1.2, 2)</f>
        <v>200.56</v>
      </c>
      <c r="W1009" s="9">
        <f>ROUND(Q1009 / 1.2, 2)</f>
        <v>3695</v>
      </c>
      <c r="X1009" s="9">
        <f>ROUND(R1009 / 1.2, 2)</f>
        <v>3895.56</v>
      </c>
      <c r="Y1009" s="9">
        <f t="shared" si="180"/>
        <v>2707.54</v>
      </c>
      <c r="Z1009" s="9">
        <f>ROUND(T1009 / 1.2, 2)</f>
        <v>49882.5</v>
      </c>
      <c r="AA1009" s="9">
        <f>Y1009+Z1009</f>
        <v>52590.04</v>
      </c>
      <c r="AD1009" s="5">
        <v>378365956</v>
      </c>
      <c r="AE1009" s="5">
        <v>29289991</v>
      </c>
      <c r="AG1009" s="5" t="s">
        <v>2992</v>
      </c>
      <c r="AH1009" s="5" t="s">
        <v>2993</v>
      </c>
      <c r="AI1009" s="5" t="s">
        <v>593</v>
      </c>
      <c r="AK1009" s="19">
        <f t="shared" si="181"/>
        <v>0</v>
      </c>
      <c r="AL1009" s="19">
        <f>T1009-N1009</f>
        <v>19953</v>
      </c>
      <c r="AM1009" s="19">
        <f>U1009-O1009</f>
        <v>19953</v>
      </c>
      <c r="AN1009" s="22">
        <f t="shared" si="182"/>
        <v>0</v>
      </c>
      <c r="AO1009" s="22">
        <f>IFERROR(AL1009/N1009,0)</f>
        <v>0.5</v>
      </c>
      <c r="AP1009" s="22">
        <f>IFERROR(AM1009/O1009,0)</f>
        <v>0.46235608578833759</v>
      </c>
    </row>
    <row r="1010" spans="1:42" ht="36" x14ac:dyDescent="0.3">
      <c r="A1010" s="13" t="s">
        <v>3073</v>
      </c>
      <c r="B1010" s="13"/>
      <c r="C1010" s="27" t="s">
        <v>3016</v>
      </c>
      <c r="D1010" s="24"/>
      <c r="E1010" s="24"/>
      <c r="F1010" s="35" t="s">
        <v>102</v>
      </c>
      <c r="G1010" s="36">
        <v>1.1000000000000001</v>
      </c>
      <c r="H1010" s="24"/>
      <c r="I1010" s="37">
        <v>297</v>
      </c>
      <c r="J1010" s="38">
        <v>7.92</v>
      </c>
      <c r="K1010" s="14"/>
      <c r="L1010" s="14"/>
      <c r="M1010" s="38">
        <f>ROUND(ROUND(J1010, 2)*I1010, 2)</f>
        <v>2352.2399999999998</v>
      </c>
      <c r="N1010" s="14"/>
      <c r="O1010" s="14"/>
      <c r="P1010" s="38">
        <v>7.92</v>
      </c>
      <c r="Q1010" s="14"/>
      <c r="R1010" s="14"/>
      <c r="S1010" s="38">
        <f>ROUND(ROUND(P1010, 2)*I1010, 2)</f>
        <v>2352.2399999999998</v>
      </c>
      <c r="T1010" s="14"/>
      <c r="U1010" s="39"/>
      <c r="V1010" s="9">
        <f>ROUND(ROUND(P1010, 2)/1.2, 2)</f>
        <v>6.6</v>
      </c>
      <c r="Y1010" s="9">
        <f t="shared" si="180"/>
        <v>1960.2</v>
      </c>
      <c r="AD1010" s="5" t="s">
        <v>3074</v>
      </c>
      <c r="AE1010" s="5" t="s">
        <v>3075</v>
      </c>
      <c r="AF1010" s="5" t="s">
        <v>3019</v>
      </c>
      <c r="AK1010" s="32">
        <f t="shared" si="181"/>
        <v>0</v>
      </c>
      <c r="AL1010" s="32"/>
      <c r="AM1010" s="32"/>
      <c r="AN1010" s="34">
        <f t="shared" si="182"/>
        <v>0</v>
      </c>
      <c r="AO1010" s="32"/>
      <c r="AP1010" s="32"/>
    </row>
    <row r="1011" spans="1:42" ht="18" x14ac:dyDescent="0.3">
      <c r="A1011" s="13" t="s">
        <v>3076</v>
      </c>
      <c r="B1011" s="13"/>
      <c r="C1011" s="41" t="s">
        <v>3003</v>
      </c>
      <c r="D1011" s="24"/>
      <c r="E1011" s="24"/>
      <c r="F1011" s="35" t="s">
        <v>67</v>
      </c>
      <c r="G1011" s="36">
        <v>1.1000000000000001</v>
      </c>
      <c r="H1011" s="24"/>
      <c r="I1011" s="36">
        <v>14.85</v>
      </c>
      <c r="J1011" s="38">
        <v>20.34</v>
      </c>
      <c r="K1011" s="14"/>
      <c r="L1011" s="14"/>
      <c r="M1011" s="38">
        <f>ROUND(ROUND(J1011, 2)*I1011, 2)</f>
        <v>302.05</v>
      </c>
      <c r="N1011" s="14"/>
      <c r="O1011" s="14"/>
      <c r="P1011" s="38">
        <v>20.34</v>
      </c>
      <c r="Q1011" s="14"/>
      <c r="R1011" s="14"/>
      <c r="S1011" s="38">
        <f>ROUND(ROUND(P1011, 2)*I1011, 2)</f>
        <v>302.05</v>
      </c>
      <c r="T1011" s="14"/>
      <c r="U1011" s="39"/>
      <c r="V1011" s="9">
        <f>ROUND(ROUND(P1011, 2)/1.2, 2)</f>
        <v>16.95</v>
      </c>
      <c r="Y1011" s="9">
        <f t="shared" si="180"/>
        <v>251.71</v>
      </c>
      <c r="AD1011" s="5" t="s">
        <v>3077</v>
      </c>
      <c r="AE1011" s="5" t="s">
        <v>3078</v>
      </c>
      <c r="AF1011" s="5" t="s">
        <v>3006</v>
      </c>
      <c r="AK1011" s="32">
        <f t="shared" si="181"/>
        <v>0</v>
      </c>
      <c r="AL1011" s="32"/>
      <c r="AM1011" s="32"/>
      <c r="AN1011" s="34">
        <f t="shared" si="182"/>
        <v>0</v>
      </c>
      <c r="AO1011" s="32"/>
      <c r="AP1011" s="32"/>
    </row>
    <row r="1012" spans="1:42" ht="18" x14ac:dyDescent="0.3">
      <c r="A1012" s="13" t="s">
        <v>3079</v>
      </c>
      <c r="B1012" s="13"/>
      <c r="C1012" s="41" t="s">
        <v>2998</v>
      </c>
      <c r="D1012" s="24"/>
      <c r="E1012" s="24"/>
      <c r="F1012" s="35" t="s">
        <v>114</v>
      </c>
      <c r="G1012" s="36">
        <v>1</v>
      </c>
      <c r="H1012" s="24"/>
      <c r="I1012" s="36">
        <v>13.5</v>
      </c>
      <c r="J1012" s="38">
        <v>18.64</v>
      </c>
      <c r="K1012" s="14"/>
      <c r="L1012" s="14"/>
      <c r="M1012" s="38">
        <f>ROUND(ROUND(J1012, 2)*I1012, 2)</f>
        <v>251.64</v>
      </c>
      <c r="N1012" s="14"/>
      <c r="O1012" s="14"/>
      <c r="P1012" s="38">
        <v>18.64</v>
      </c>
      <c r="Q1012" s="14"/>
      <c r="R1012" s="14"/>
      <c r="S1012" s="38">
        <f>ROUND(ROUND(P1012, 2)*I1012, 2)</f>
        <v>251.64</v>
      </c>
      <c r="T1012" s="14"/>
      <c r="U1012" s="39"/>
      <c r="V1012" s="9">
        <f>ROUND(ROUND(P1012, 2)/1.2, 2)</f>
        <v>15.53</v>
      </c>
      <c r="Y1012" s="9">
        <f t="shared" si="180"/>
        <v>209.7</v>
      </c>
      <c r="AD1012" s="5" t="s">
        <v>3080</v>
      </c>
      <c r="AE1012" s="5" t="s">
        <v>3081</v>
      </c>
      <c r="AF1012" s="5" t="s">
        <v>3001</v>
      </c>
      <c r="AK1012" s="32">
        <f t="shared" si="181"/>
        <v>0</v>
      </c>
      <c r="AL1012" s="32"/>
      <c r="AM1012" s="32"/>
      <c r="AN1012" s="34">
        <f t="shared" si="182"/>
        <v>0</v>
      </c>
      <c r="AO1012" s="32"/>
      <c r="AP1012" s="32"/>
    </row>
    <row r="1013" spans="1:42" ht="18" x14ac:dyDescent="0.3">
      <c r="A1013" s="13" t="s">
        <v>3082</v>
      </c>
      <c r="B1013" s="13"/>
      <c r="C1013" s="41" t="s">
        <v>2051</v>
      </c>
      <c r="D1013" s="24"/>
      <c r="E1013" s="24"/>
      <c r="F1013" s="35" t="s">
        <v>102</v>
      </c>
      <c r="G1013" s="36">
        <v>0.25</v>
      </c>
      <c r="H1013" s="24"/>
      <c r="I1013" s="36">
        <v>3.375</v>
      </c>
      <c r="J1013" s="38">
        <v>101.66</v>
      </c>
      <c r="K1013" s="14"/>
      <c r="L1013" s="14"/>
      <c r="M1013" s="38">
        <f>ROUND(ROUND(J1013, 2)*I1013, 2)</f>
        <v>343.1</v>
      </c>
      <c r="N1013" s="14"/>
      <c r="O1013" s="14"/>
      <c r="P1013" s="38">
        <v>101.66</v>
      </c>
      <c r="Q1013" s="14"/>
      <c r="R1013" s="14"/>
      <c r="S1013" s="38">
        <f>ROUND(ROUND(P1013, 2)*I1013, 2)</f>
        <v>343.1</v>
      </c>
      <c r="T1013" s="14"/>
      <c r="U1013" s="39"/>
      <c r="V1013" s="9">
        <f>ROUND(ROUND(P1013, 2)/1.2, 2)</f>
        <v>84.72</v>
      </c>
      <c r="Y1013" s="9">
        <f t="shared" si="180"/>
        <v>285.92</v>
      </c>
      <c r="AD1013" s="5" t="s">
        <v>3083</v>
      </c>
      <c r="AE1013" s="5" t="s">
        <v>3084</v>
      </c>
      <c r="AF1013" s="5" t="s">
        <v>2054</v>
      </c>
      <c r="AK1013" s="32">
        <f t="shared" si="181"/>
        <v>0</v>
      </c>
      <c r="AL1013" s="32"/>
      <c r="AM1013" s="32"/>
      <c r="AN1013" s="34">
        <f t="shared" si="182"/>
        <v>0</v>
      </c>
      <c r="AO1013" s="32"/>
      <c r="AP1013" s="32"/>
    </row>
    <row r="1014" spans="1:42" ht="90" x14ac:dyDescent="0.3">
      <c r="A1014" s="13" t="s">
        <v>3085</v>
      </c>
      <c r="B1014" s="13" t="s">
        <v>2989</v>
      </c>
      <c r="C1014" s="23" t="s">
        <v>2990</v>
      </c>
      <c r="D1014" s="24"/>
      <c r="E1014" s="24" t="s">
        <v>3086</v>
      </c>
      <c r="F1014" s="24" t="s">
        <v>67</v>
      </c>
      <c r="G1014" s="25">
        <v>1</v>
      </c>
      <c r="H1014" s="24"/>
      <c r="I1014" s="25">
        <v>352.35</v>
      </c>
      <c r="J1014" s="26">
        <v>240.67</v>
      </c>
      <c r="K1014" s="26">
        <v>2956</v>
      </c>
      <c r="L1014" s="26">
        <f>J1014+ROUND(K1014, 2)</f>
        <v>3196.67</v>
      </c>
      <c r="M1014" s="26">
        <v>84800.07</v>
      </c>
      <c r="N1014" s="26">
        <v>1041546.6</v>
      </c>
      <c r="O1014" s="26">
        <f>M1014+N1014</f>
        <v>1126346.67</v>
      </c>
      <c r="P1014" s="26">
        <v>240.67</v>
      </c>
      <c r="Q1014" s="26">
        <v>4434</v>
      </c>
      <c r="R1014" s="26">
        <f>P1014+ROUND(Q1014, 2)</f>
        <v>4674.67</v>
      </c>
      <c r="S1014" s="26">
        <v>84800.07</v>
      </c>
      <c r="T1014" s="26">
        <v>1562319.9</v>
      </c>
      <c r="U1014" s="26">
        <f>S1014+T1014</f>
        <v>1647119.97</v>
      </c>
      <c r="V1014" s="9">
        <f>ROUND(P1014 / 1.2, 2)</f>
        <v>200.56</v>
      </c>
      <c r="W1014" s="9">
        <f>ROUND(Q1014 / 1.2, 2)</f>
        <v>3695</v>
      </c>
      <c r="X1014" s="9">
        <f>ROUND(R1014 / 1.2, 2)</f>
        <v>3895.56</v>
      </c>
      <c r="Y1014" s="9">
        <f t="shared" si="180"/>
        <v>70666.73</v>
      </c>
      <c r="Z1014" s="9">
        <f>ROUND(T1014 / 1.2, 2)</f>
        <v>1301933.25</v>
      </c>
      <c r="AA1014" s="9">
        <f>Y1014+Z1014</f>
        <v>1372599.98</v>
      </c>
      <c r="AD1014" s="5">
        <v>378365957</v>
      </c>
      <c r="AE1014" s="5">
        <v>29289990</v>
      </c>
      <c r="AG1014" s="5" t="s">
        <v>2992</v>
      </c>
      <c r="AH1014" s="5" t="s">
        <v>2993</v>
      </c>
      <c r="AI1014" s="5" t="s">
        <v>593</v>
      </c>
      <c r="AK1014" s="19">
        <f t="shared" si="181"/>
        <v>0</v>
      </c>
      <c r="AL1014" s="19">
        <f>T1014-N1014</f>
        <v>520773.29999999993</v>
      </c>
      <c r="AM1014" s="19">
        <f>U1014-O1014</f>
        <v>520773.30000000005</v>
      </c>
      <c r="AN1014" s="22">
        <f t="shared" si="182"/>
        <v>0</v>
      </c>
      <c r="AO1014" s="22">
        <f>IFERROR(AL1014/N1014,0)</f>
        <v>0.49999999999999994</v>
      </c>
      <c r="AP1014" s="22">
        <f>IFERROR(AM1014/O1014,0)</f>
        <v>0.46235614120473234</v>
      </c>
    </row>
    <row r="1015" spans="1:42" ht="18" x14ac:dyDescent="0.3">
      <c r="A1015" s="13" t="s">
        <v>3087</v>
      </c>
      <c r="B1015" s="13"/>
      <c r="C1015" s="41" t="s">
        <v>2051</v>
      </c>
      <c r="D1015" s="24"/>
      <c r="E1015" s="24"/>
      <c r="F1015" s="35" t="s">
        <v>102</v>
      </c>
      <c r="G1015" s="36">
        <v>0.25</v>
      </c>
      <c r="H1015" s="24"/>
      <c r="I1015" s="36">
        <v>88.087999999999994</v>
      </c>
      <c r="J1015" s="38">
        <v>101.66</v>
      </c>
      <c r="K1015" s="14"/>
      <c r="L1015" s="14"/>
      <c r="M1015" s="38">
        <f>ROUND(ROUND(J1015, 2)*I1015, 2)</f>
        <v>8955.0300000000007</v>
      </c>
      <c r="N1015" s="14"/>
      <c r="O1015" s="14"/>
      <c r="P1015" s="38">
        <v>101.66</v>
      </c>
      <c r="Q1015" s="14"/>
      <c r="R1015" s="14"/>
      <c r="S1015" s="38">
        <f>ROUND(ROUND(P1015, 2)*I1015, 2)</f>
        <v>8955.0300000000007</v>
      </c>
      <c r="T1015" s="14"/>
      <c r="U1015" s="39"/>
      <c r="V1015" s="9">
        <f>ROUND(ROUND(P1015, 2)/1.2, 2)</f>
        <v>84.72</v>
      </c>
      <c r="Y1015" s="9">
        <f t="shared" si="180"/>
        <v>7462.53</v>
      </c>
      <c r="AD1015" s="5" t="s">
        <v>3088</v>
      </c>
      <c r="AE1015" s="5" t="s">
        <v>3089</v>
      </c>
      <c r="AF1015" s="5" t="s">
        <v>2054</v>
      </c>
      <c r="AK1015" s="32">
        <f t="shared" si="181"/>
        <v>0</v>
      </c>
      <c r="AL1015" s="32"/>
      <c r="AM1015" s="32"/>
      <c r="AN1015" s="34">
        <f t="shared" si="182"/>
        <v>0</v>
      </c>
      <c r="AO1015" s="32"/>
      <c r="AP1015" s="32"/>
    </row>
    <row r="1016" spans="1:42" ht="18" x14ac:dyDescent="0.3">
      <c r="A1016" s="13" t="s">
        <v>3090</v>
      </c>
      <c r="B1016" s="13"/>
      <c r="C1016" s="41" t="s">
        <v>2998</v>
      </c>
      <c r="D1016" s="24"/>
      <c r="E1016" s="24"/>
      <c r="F1016" s="35" t="s">
        <v>114</v>
      </c>
      <c r="G1016" s="36">
        <v>1</v>
      </c>
      <c r="H1016" s="24"/>
      <c r="I1016" s="36">
        <v>352.35</v>
      </c>
      <c r="J1016" s="38">
        <v>18.64</v>
      </c>
      <c r="K1016" s="14"/>
      <c r="L1016" s="14"/>
      <c r="M1016" s="38">
        <f>ROUND(ROUND(J1016, 2)*I1016, 2)</f>
        <v>6567.8</v>
      </c>
      <c r="N1016" s="14"/>
      <c r="O1016" s="14"/>
      <c r="P1016" s="38">
        <v>18.64</v>
      </c>
      <c r="Q1016" s="14"/>
      <c r="R1016" s="14"/>
      <c r="S1016" s="38">
        <f>ROUND(ROUND(P1016, 2)*I1016, 2)</f>
        <v>6567.8</v>
      </c>
      <c r="T1016" s="14"/>
      <c r="U1016" s="39"/>
      <c r="V1016" s="9">
        <f>ROUND(ROUND(P1016, 2)/1.2, 2)</f>
        <v>15.53</v>
      </c>
      <c r="Y1016" s="9">
        <f t="shared" si="180"/>
        <v>5473.17</v>
      </c>
      <c r="AD1016" s="5" t="s">
        <v>3091</v>
      </c>
      <c r="AE1016" s="5" t="s">
        <v>3092</v>
      </c>
      <c r="AF1016" s="5" t="s">
        <v>3001</v>
      </c>
      <c r="AK1016" s="32">
        <f t="shared" si="181"/>
        <v>0</v>
      </c>
      <c r="AL1016" s="32"/>
      <c r="AM1016" s="32"/>
      <c r="AN1016" s="34">
        <f t="shared" si="182"/>
        <v>0</v>
      </c>
      <c r="AO1016" s="32"/>
      <c r="AP1016" s="32"/>
    </row>
    <row r="1017" spans="1:42" ht="18" x14ac:dyDescent="0.3">
      <c r="A1017" s="13" t="s">
        <v>3093</v>
      </c>
      <c r="B1017" s="13"/>
      <c r="C1017" s="41" t="s">
        <v>3003</v>
      </c>
      <c r="D1017" s="24"/>
      <c r="E1017" s="24"/>
      <c r="F1017" s="35" t="s">
        <v>67</v>
      </c>
      <c r="G1017" s="36">
        <v>1.1000000000000001</v>
      </c>
      <c r="H1017" s="24"/>
      <c r="I1017" s="36">
        <v>387.58499999999998</v>
      </c>
      <c r="J1017" s="38">
        <v>20.34</v>
      </c>
      <c r="K1017" s="14"/>
      <c r="L1017" s="14"/>
      <c r="M1017" s="38">
        <f>ROUND(ROUND(J1017, 2)*I1017, 2)</f>
        <v>7883.48</v>
      </c>
      <c r="N1017" s="14"/>
      <c r="O1017" s="14"/>
      <c r="P1017" s="38">
        <v>20.34</v>
      </c>
      <c r="Q1017" s="14"/>
      <c r="R1017" s="14"/>
      <c r="S1017" s="38">
        <f>ROUND(ROUND(P1017, 2)*I1017, 2)</f>
        <v>7883.48</v>
      </c>
      <c r="T1017" s="14"/>
      <c r="U1017" s="39"/>
      <c r="V1017" s="9">
        <f>ROUND(ROUND(P1017, 2)/1.2, 2)</f>
        <v>16.95</v>
      </c>
      <c r="Y1017" s="9">
        <f t="shared" ref="Y1017:Y1048" si="183">ROUND(S1017 / 1.2, 2)</f>
        <v>6569.57</v>
      </c>
      <c r="AD1017" s="5" t="s">
        <v>3094</v>
      </c>
      <c r="AE1017" s="5" t="s">
        <v>3095</v>
      </c>
      <c r="AF1017" s="5" t="s">
        <v>3006</v>
      </c>
      <c r="AK1017" s="32">
        <f t="shared" si="181"/>
        <v>0</v>
      </c>
      <c r="AL1017" s="32"/>
      <c r="AM1017" s="32"/>
      <c r="AN1017" s="34">
        <f t="shared" si="182"/>
        <v>0</v>
      </c>
      <c r="AO1017" s="32"/>
      <c r="AP1017" s="32"/>
    </row>
    <row r="1018" spans="1:42" ht="36" x14ac:dyDescent="0.3">
      <c r="A1018" s="13" t="s">
        <v>3096</v>
      </c>
      <c r="B1018" s="13"/>
      <c r="C1018" s="27" t="s">
        <v>3016</v>
      </c>
      <c r="D1018" s="24"/>
      <c r="E1018" s="24"/>
      <c r="F1018" s="35" t="s">
        <v>102</v>
      </c>
      <c r="G1018" s="36">
        <v>1.1000000000000001</v>
      </c>
      <c r="H1018" s="24"/>
      <c r="I1018" s="37">
        <v>7751.7</v>
      </c>
      <c r="J1018" s="38">
        <v>7.92</v>
      </c>
      <c r="K1018" s="14"/>
      <c r="L1018" s="14"/>
      <c r="M1018" s="38">
        <f>ROUND(ROUND(J1018, 2)*I1018, 2)</f>
        <v>61393.46</v>
      </c>
      <c r="N1018" s="14"/>
      <c r="O1018" s="14"/>
      <c r="P1018" s="38">
        <v>7.92</v>
      </c>
      <c r="Q1018" s="14"/>
      <c r="R1018" s="14"/>
      <c r="S1018" s="38">
        <f>ROUND(ROUND(P1018, 2)*I1018, 2)</f>
        <v>61393.46</v>
      </c>
      <c r="T1018" s="14"/>
      <c r="U1018" s="39"/>
      <c r="V1018" s="9">
        <f>ROUND(ROUND(P1018, 2)/1.2, 2)</f>
        <v>6.6</v>
      </c>
      <c r="Y1018" s="9">
        <f t="shared" si="183"/>
        <v>51161.22</v>
      </c>
      <c r="AD1018" s="5" t="s">
        <v>3097</v>
      </c>
      <c r="AE1018" s="5" t="s">
        <v>3098</v>
      </c>
      <c r="AF1018" s="5" t="s">
        <v>3019</v>
      </c>
      <c r="AK1018" s="32">
        <f t="shared" si="181"/>
        <v>0</v>
      </c>
      <c r="AL1018" s="32"/>
      <c r="AM1018" s="32"/>
      <c r="AN1018" s="34">
        <f t="shared" si="182"/>
        <v>0</v>
      </c>
      <c r="AO1018" s="32"/>
      <c r="AP1018" s="32"/>
    </row>
    <row r="1019" spans="1:42" ht="90" x14ac:dyDescent="0.3">
      <c r="A1019" s="13" t="s">
        <v>3099</v>
      </c>
      <c r="B1019" s="13" t="s">
        <v>3100</v>
      </c>
      <c r="C1019" s="23" t="s">
        <v>3101</v>
      </c>
      <c r="D1019" s="24"/>
      <c r="E1019" s="24" t="s">
        <v>3102</v>
      </c>
      <c r="F1019" s="24" t="s">
        <v>67</v>
      </c>
      <c r="G1019" s="25">
        <v>1</v>
      </c>
      <c r="H1019" s="24"/>
      <c r="I1019" s="25">
        <v>352.35</v>
      </c>
      <c r="J1019" s="26">
        <v>91.01</v>
      </c>
      <c r="K1019" s="26">
        <v>1001</v>
      </c>
      <c r="L1019" s="26">
        <f>J1019+ROUND(K1019, 2)</f>
        <v>1092.01</v>
      </c>
      <c r="M1019" s="26">
        <v>32067.37</v>
      </c>
      <c r="N1019" s="26">
        <v>352702.35</v>
      </c>
      <c r="O1019" s="26">
        <f>M1019+N1019</f>
        <v>384769.72</v>
      </c>
      <c r="P1019" s="26">
        <v>91.01</v>
      </c>
      <c r="Q1019" s="26">
        <v>1501.5</v>
      </c>
      <c r="R1019" s="26">
        <f>P1019+ROUND(Q1019, 2)</f>
        <v>1592.51</v>
      </c>
      <c r="S1019" s="26">
        <v>32067.37</v>
      </c>
      <c r="T1019" s="26">
        <v>529053.53</v>
      </c>
      <c r="U1019" s="26">
        <f>S1019+T1019</f>
        <v>561120.9</v>
      </c>
      <c r="V1019" s="9">
        <f>ROUND(P1019 / 1.2, 2)</f>
        <v>75.84</v>
      </c>
      <c r="W1019" s="9">
        <f>ROUND(Q1019 / 1.2, 2)</f>
        <v>1251.25</v>
      </c>
      <c r="X1019" s="9">
        <f>ROUND(R1019 / 1.2, 2)</f>
        <v>1327.09</v>
      </c>
      <c r="Y1019" s="9">
        <f t="shared" si="183"/>
        <v>26722.81</v>
      </c>
      <c r="Z1019" s="9">
        <f>ROUND(T1019 / 1.2, 2)</f>
        <v>440877.94</v>
      </c>
      <c r="AA1019" s="9">
        <f>Y1019+Z1019</f>
        <v>467600.75</v>
      </c>
      <c r="AD1019" s="5">
        <v>378365749</v>
      </c>
      <c r="AE1019" s="5">
        <v>29241734</v>
      </c>
      <c r="AG1019" s="5" t="s">
        <v>3103</v>
      </c>
      <c r="AH1019" s="5" t="s">
        <v>3104</v>
      </c>
      <c r="AI1019" s="5" t="s">
        <v>593</v>
      </c>
      <c r="AK1019" s="19">
        <f t="shared" si="181"/>
        <v>0</v>
      </c>
      <c r="AL1019" s="19">
        <f>T1019-N1019</f>
        <v>176351.18000000005</v>
      </c>
      <c r="AM1019" s="19">
        <f>U1019-O1019</f>
        <v>176351.18000000005</v>
      </c>
      <c r="AN1019" s="22">
        <f t="shared" si="182"/>
        <v>0</v>
      </c>
      <c r="AO1019" s="22">
        <f>IFERROR(AL1019/N1019,0)</f>
        <v>0.50000001417625961</v>
      </c>
      <c r="AP1019" s="22">
        <f>IFERROR(AM1019/O1019,0)</f>
        <v>0.4583291533439795</v>
      </c>
    </row>
    <row r="1020" spans="1:42" ht="36" x14ac:dyDescent="0.3">
      <c r="A1020" s="13" t="s">
        <v>3105</v>
      </c>
      <c r="B1020" s="13"/>
      <c r="C1020" s="41" t="s">
        <v>730</v>
      </c>
      <c r="D1020" s="24"/>
      <c r="E1020" s="24"/>
      <c r="F1020" s="35" t="s">
        <v>102</v>
      </c>
      <c r="G1020" s="36">
        <v>0.15</v>
      </c>
      <c r="H1020" s="24"/>
      <c r="I1020" s="36">
        <v>52.853000000000002</v>
      </c>
      <c r="J1020" s="38">
        <v>90.28</v>
      </c>
      <c r="K1020" s="14"/>
      <c r="L1020" s="14"/>
      <c r="M1020" s="38">
        <f>ROUND(ROUND(J1020, 2)*I1020, 2)</f>
        <v>4771.57</v>
      </c>
      <c r="N1020" s="14"/>
      <c r="O1020" s="14"/>
      <c r="P1020" s="38">
        <v>90.28</v>
      </c>
      <c r="Q1020" s="14"/>
      <c r="R1020" s="14"/>
      <c r="S1020" s="38">
        <f>ROUND(ROUND(P1020, 2)*I1020, 2)</f>
        <v>4771.57</v>
      </c>
      <c r="T1020" s="14"/>
      <c r="U1020" s="39"/>
      <c r="V1020" s="9">
        <f>ROUND(ROUND(P1020, 2)/1.2, 2)</f>
        <v>75.23</v>
      </c>
      <c r="Y1020" s="9">
        <f t="shared" si="183"/>
        <v>3976.31</v>
      </c>
      <c r="AD1020" s="5" t="s">
        <v>3106</v>
      </c>
      <c r="AE1020" s="5" t="s">
        <v>3107</v>
      </c>
      <c r="AF1020" s="5" t="s">
        <v>733</v>
      </c>
      <c r="AK1020" s="32">
        <f t="shared" si="181"/>
        <v>0</v>
      </c>
      <c r="AL1020" s="32"/>
      <c r="AM1020" s="32"/>
      <c r="AN1020" s="34">
        <f t="shared" si="182"/>
        <v>0</v>
      </c>
      <c r="AO1020" s="32"/>
      <c r="AP1020" s="32"/>
    </row>
    <row r="1021" spans="1:42" ht="36" x14ac:dyDescent="0.3">
      <c r="A1021" s="13" t="s">
        <v>3108</v>
      </c>
      <c r="B1021" s="13"/>
      <c r="C1021" s="27" t="s">
        <v>1912</v>
      </c>
      <c r="D1021" s="24"/>
      <c r="E1021" s="24"/>
      <c r="F1021" s="35" t="s">
        <v>102</v>
      </c>
      <c r="G1021" s="36">
        <v>4.5</v>
      </c>
      <c r="H1021" s="24"/>
      <c r="I1021" s="36">
        <v>1585.575</v>
      </c>
      <c r="J1021" s="38">
        <v>12.26</v>
      </c>
      <c r="K1021" s="14"/>
      <c r="L1021" s="14"/>
      <c r="M1021" s="38">
        <f>ROUND(ROUND(J1021, 2)*I1021, 2)</f>
        <v>19439.150000000001</v>
      </c>
      <c r="N1021" s="14"/>
      <c r="O1021" s="14"/>
      <c r="P1021" s="38">
        <v>12.26</v>
      </c>
      <c r="Q1021" s="14"/>
      <c r="R1021" s="14"/>
      <c r="S1021" s="38">
        <f>ROUND(ROUND(P1021, 2)*I1021, 2)</f>
        <v>19439.150000000001</v>
      </c>
      <c r="T1021" s="14"/>
      <c r="U1021" s="39"/>
      <c r="V1021" s="9">
        <f>ROUND(ROUND(P1021, 2)/1.2, 2)</f>
        <v>10.220000000000001</v>
      </c>
      <c r="Y1021" s="9">
        <f t="shared" si="183"/>
        <v>16199.29</v>
      </c>
      <c r="AD1021" s="5" t="s">
        <v>3109</v>
      </c>
      <c r="AE1021" s="5" t="s">
        <v>3110</v>
      </c>
      <c r="AF1021" s="5" t="s">
        <v>1915</v>
      </c>
      <c r="AK1021" s="32">
        <f t="shared" si="181"/>
        <v>0</v>
      </c>
      <c r="AL1021" s="32"/>
      <c r="AM1021" s="32"/>
      <c r="AN1021" s="34">
        <f t="shared" si="182"/>
        <v>0</v>
      </c>
      <c r="AO1021" s="32"/>
      <c r="AP1021" s="32"/>
    </row>
    <row r="1022" spans="1:42" ht="18" x14ac:dyDescent="0.3">
      <c r="A1022" s="13" t="s">
        <v>3111</v>
      </c>
      <c r="B1022" s="13"/>
      <c r="C1022" s="41" t="s">
        <v>1954</v>
      </c>
      <c r="D1022" s="24"/>
      <c r="E1022" s="24"/>
      <c r="F1022" s="35" t="s">
        <v>139</v>
      </c>
      <c r="G1022" s="36">
        <v>0.3</v>
      </c>
      <c r="H1022" s="24"/>
      <c r="I1022" s="36">
        <v>105.705</v>
      </c>
      <c r="J1022" s="38">
        <v>74.319999999999993</v>
      </c>
      <c r="K1022" s="14"/>
      <c r="L1022" s="14"/>
      <c r="M1022" s="38">
        <f>ROUND(ROUND(J1022, 2)*I1022, 2)</f>
        <v>7856</v>
      </c>
      <c r="N1022" s="14"/>
      <c r="O1022" s="14"/>
      <c r="P1022" s="38">
        <v>74.319999999999993</v>
      </c>
      <c r="Q1022" s="14"/>
      <c r="R1022" s="14"/>
      <c r="S1022" s="38">
        <f>ROUND(ROUND(P1022, 2)*I1022, 2)</f>
        <v>7856</v>
      </c>
      <c r="T1022" s="14"/>
      <c r="U1022" s="39"/>
      <c r="V1022" s="9">
        <f>ROUND(ROUND(P1022, 2)/1.2, 2)</f>
        <v>61.93</v>
      </c>
      <c r="Y1022" s="9">
        <f t="shared" si="183"/>
        <v>6546.67</v>
      </c>
      <c r="AD1022" s="5" t="s">
        <v>3112</v>
      </c>
      <c r="AE1022" s="5" t="s">
        <v>3113</v>
      </c>
      <c r="AF1022" s="5" t="s">
        <v>1957</v>
      </c>
      <c r="AK1022" s="32">
        <f t="shared" si="181"/>
        <v>0</v>
      </c>
      <c r="AL1022" s="32"/>
      <c r="AM1022" s="32"/>
      <c r="AN1022" s="34">
        <f t="shared" si="182"/>
        <v>0</v>
      </c>
      <c r="AO1022" s="32"/>
      <c r="AP1022" s="32"/>
    </row>
    <row r="1023" spans="1:42" ht="90" x14ac:dyDescent="0.3">
      <c r="A1023" s="13" t="s">
        <v>3114</v>
      </c>
      <c r="B1023" s="13" t="s">
        <v>3100</v>
      </c>
      <c r="C1023" s="23" t="s">
        <v>3101</v>
      </c>
      <c r="D1023" s="24"/>
      <c r="E1023" s="24" t="s">
        <v>3115</v>
      </c>
      <c r="F1023" s="24" t="s">
        <v>67</v>
      </c>
      <c r="G1023" s="25">
        <v>1</v>
      </c>
      <c r="H1023" s="24"/>
      <c r="I1023" s="25">
        <v>352.35</v>
      </c>
      <c r="J1023" s="26">
        <v>68.709999999999994</v>
      </c>
      <c r="K1023" s="26">
        <v>1001</v>
      </c>
      <c r="L1023" s="26">
        <f>J1023+ROUND(K1023, 2)</f>
        <v>1069.71</v>
      </c>
      <c r="M1023" s="26">
        <v>24209.97</v>
      </c>
      <c r="N1023" s="26">
        <v>352702.35</v>
      </c>
      <c r="O1023" s="26">
        <f>M1023+N1023</f>
        <v>376912.31999999995</v>
      </c>
      <c r="P1023" s="26">
        <v>105.84</v>
      </c>
      <c r="Q1023" s="26">
        <v>1501.5</v>
      </c>
      <c r="R1023" s="26">
        <f>P1023+ROUND(Q1023, 2)</f>
        <v>1607.34</v>
      </c>
      <c r="S1023" s="26">
        <v>37292.720000000001</v>
      </c>
      <c r="T1023" s="26">
        <v>529053.53</v>
      </c>
      <c r="U1023" s="26">
        <f>S1023+T1023</f>
        <v>566346.25</v>
      </c>
      <c r="V1023" s="9">
        <f>ROUND(P1023 / 1.2, 2)</f>
        <v>88.2</v>
      </c>
      <c r="W1023" s="9">
        <f>ROUND(Q1023 / 1.2, 2)</f>
        <v>1251.25</v>
      </c>
      <c r="X1023" s="9">
        <f>ROUND(R1023 / 1.2, 2)</f>
        <v>1339.45</v>
      </c>
      <c r="Y1023" s="9">
        <f t="shared" si="183"/>
        <v>31077.27</v>
      </c>
      <c r="Z1023" s="9">
        <f>ROUND(T1023 / 1.2, 2)</f>
        <v>440877.94</v>
      </c>
      <c r="AA1023" s="9">
        <f>Y1023+Z1023</f>
        <v>471955.21</v>
      </c>
      <c r="AD1023" s="5">
        <v>378365958</v>
      </c>
      <c r="AE1023" s="5">
        <v>29242660</v>
      </c>
      <c r="AG1023" s="5" t="s">
        <v>3103</v>
      </c>
      <c r="AH1023" s="5" t="s">
        <v>3104</v>
      </c>
      <c r="AI1023" s="5" t="s">
        <v>593</v>
      </c>
      <c r="AK1023" s="19">
        <f t="shared" si="181"/>
        <v>13082.75</v>
      </c>
      <c r="AL1023" s="19">
        <f>T1023-N1023</f>
        <v>176351.18000000005</v>
      </c>
      <c r="AM1023" s="19">
        <f>U1023-O1023</f>
        <v>189433.93000000005</v>
      </c>
      <c r="AN1023" s="22">
        <f t="shared" si="182"/>
        <v>0.54038687367229288</v>
      </c>
      <c r="AO1023" s="22">
        <f>IFERROR(AL1023/N1023,0)</f>
        <v>0.50000001417625961</v>
      </c>
      <c r="AP1023" s="22">
        <f>IFERROR(AM1023/O1023,0)</f>
        <v>0.502594157707554</v>
      </c>
    </row>
    <row r="1024" spans="1:42" ht="54" x14ac:dyDescent="0.3">
      <c r="A1024" s="13" t="s">
        <v>3116</v>
      </c>
      <c r="B1024" s="13"/>
      <c r="C1024" s="27" t="s">
        <v>1912</v>
      </c>
      <c r="D1024" s="24"/>
      <c r="E1024" s="24" t="s">
        <v>1986</v>
      </c>
      <c r="F1024" s="35" t="s">
        <v>102</v>
      </c>
      <c r="G1024" s="36">
        <v>4.5</v>
      </c>
      <c r="H1024" s="24"/>
      <c r="I1024" s="36">
        <v>1585.575</v>
      </c>
      <c r="J1024" s="38">
        <v>12.26</v>
      </c>
      <c r="K1024" s="14"/>
      <c r="L1024" s="14"/>
      <c r="M1024" s="38">
        <f>ROUND(ROUND(J1024, 2)*I1024, 2)</f>
        <v>19439.150000000001</v>
      </c>
      <c r="N1024" s="14"/>
      <c r="O1024" s="14"/>
      <c r="P1024" s="38">
        <v>20.51</v>
      </c>
      <c r="Q1024" s="14"/>
      <c r="R1024" s="14"/>
      <c r="S1024" s="38">
        <f>ROUND(ROUND(P1024, 2)*I1024, 2)</f>
        <v>32520.14</v>
      </c>
      <c r="T1024" s="14"/>
      <c r="U1024" s="39"/>
      <c r="V1024" s="9">
        <f>ROUND(ROUND(P1024, 2)/1.2, 2)</f>
        <v>17.09</v>
      </c>
      <c r="Y1024" s="9">
        <f t="shared" si="183"/>
        <v>27100.12</v>
      </c>
      <c r="AD1024" s="5" t="s">
        <v>3117</v>
      </c>
      <c r="AE1024" s="5" t="s">
        <v>3118</v>
      </c>
      <c r="AF1024" s="5" t="s">
        <v>1915</v>
      </c>
      <c r="AK1024" s="32">
        <f t="shared" si="181"/>
        <v>13080.989999999998</v>
      </c>
      <c r="AL1024" s="32"/>
      <c r="AM1024" s="32"/>
      <c r="AN1024" s="34">
        <f t="shared" si="182"/>
        <v>0.67291985503481366</v>
      </c>
      <c r="AO1024" s="32"/>
      <c r="AP1024" s="32"/>
    </row>
    <row r="1025" spans="1:42" ht="36" x14ac:dyDescent="0.3">
      <c r="A1025" s="13" t="s">
        <v>3119</v>
      </c>
      <c r="B1025" s="13"/>
      <c r="C1025" s="41" t="s">
        <v>730</v>
      </c>
      <c r="D1025" s="24"/>
      <c r="E1025" s="24"/>
      <c r="F1025" s="35" t="s">
        <v>102</v>
      </c>
      <c r="G1025" s="36">
        <v>0.15</v>
      </c>
      <c r="H1025" s="24"/>
      <c r="I1025" s="36">
        <v>52.853000000000002</v>
      </c>
      <c r="J1025" s="38">
        <v>90.28</v>
      </c>
      <c r="K1025" s="14"/>
      <c r="L1025" s="14"/>
      <c r="M1025" s="38">
        <f>ROUND(ROUND(J1025, 2)*I1025, 2)</f>
        <v>4771.57</v>
      </c>
      <c r="N1025" s="14"/>
      <c r="O1025" s="14"/>
      <c r="P1025" s="38">
        <v>90.28</v>
      </c>
      <c r="Q1025" s="14"/>
      <c r="R1025" s="14"/>
      <c r="S1025" s="38">
        <f>ROUND(ROUND(P1025, 2)*I1025, 2)</f>
        <v>4771.57</v>
      </c>
      <c r="T1025" s="14"/>
      <c r="U1025" s="39"/>
      <c r="V1025" s="9">
        <f>ROUND(ROUND(P1025, 2)/1.2, 2)</f>
        <v>75.23</v>
      </c>
      <c r="Y1025" s="9">
        <f t="shared" si="183"/>
        <v>3976.31</v>
      </c>
      <c r="AD1025" s="5" t="s">
        <v>3120</v>
      </c>
      <c r="AE1025" s="5" t="s">
        <v>3121</v>
      </c>
      <c r="AF1025" s="5" t="s">
        <v>733</v>
      </c>
      <c r="AK1025" s="32">
        <f t="shared" si="181"/>
        <v>0</v>
      </c>
      <c r="AL1025" s="32"/>
      <c r="AM1025" s="32"/>
      <c r="AN1025" s="34">
        <f t="shared" si="182"/>
        <v>0</v>
      </c>
      <c r="AO1025" s="32"/>
      <c r="AP1025" s="32"/>
    </row>
    <row r="1026" spans="1:42" ht="90" x14ac:dyDescent="0.3">
      <c r="A1026" s="13" t="s">
        <v>3122</v>
      </c>
      <c r="B1026" s="13" t="s">
        <v>3100</v>
      </c>
      <c r="C1026" s="23" t="s">
        <v>3101</v>
      </c>
      <c r="D1026" s="24"/>
      <c r="E1026" s="24" t="s">
        <v>3123</v>
      </c>
      <c r="F1026" s="24" t="s">
        <v>67</v>
      </c>
      <c r="G1026" s="25">
        <v>1</v>
      </c>
      <c r="H1026" s="24"/>
      <c r="I1026" s="25">
        <v>15.75</v>
      </c>
      <c r="J1026" s="26">
        <v>152.79</v>
      </c>
      <c r="K1026" s="26">
        <v>1001</v>
      </c>
      <c r="L1026" s="26">
        <f>J1026+ROUND(K1026, 2)</f>
        <v>1153.79</v>
      </c>
      <c r="M1026" s="26">
        <v>2406.44</v>
      </c>
      <c r="N1026" s="26">
        <v>15765.75</v>
      </c>
      <c r="O1026" s="26">
        <f>M1026+N1026</f>
        <v>18172.189999999999</v>
      </c>
      <c r="P1026" s="26">
        <v>152.79</v>
      </c>
      <c r="Q1026" s="26">
        <v>1501.5</v>
      </c>
      <c r="R1026" s="26">
        <f>P1026+ROUND(Q1026, 2)</f>
        <v>1654.29</v>
      </c>
      <c r="S1026" s="26">
        <v>2406.44</v>
      </c>
      <c r="T1026" s="26">
        <v>23648.63</v>
      </c>
      <c r="U1026" s="26">
        <f>S1026+T1026</f>
        <v>26055.07</v>
      </c>
      <c r="V1026" s="9">
        <f>ROUND(P1026 / 1.2, 2)</f>
        <v>127.33</v>
      </c>
      <c r="W1026" s="9">
        <f>ROUND(Q1026 / 1.2, 2)</f>
        <v>1251.25</v>
      </c>
      <c r="X1026" s="9">
        <f>ROUND(R1026 / 1.2, 2)</f>
        <v>1378.58</v>
      </c>
      <c r="Y1026" s="9">
        <f t="shared" si="183"/>
        <v>2005.37</v>
      </c>
      <c r="Z1026" s="9">
        <f>ROUND(T1026 / 1.2, 2)</f>
        <v>19707.189999999999</v>
      </c>
      <c r="AA1026" s="9">
        <f>Y1026+Z1026</f>
        <v>21712.559999999998</v>
      </c>
      <c r="AD1026" s="5">
        <v>378365959</v>
      </c>
      <c r="AE1026" s="5">
        <v>29295730</v>
      </c>
      <c r="AG1026" s="5" t="s">
        <v>3103</v>
      </c>
      <c r="AH1026" s="5" t="s">
        <v>3104</v>
      </c>
      <c r="AI1026" s="5" t="s">
        <v>593</v>
      </c>
      <c r="AK1026" s="19">
        <f t="shared" si="181"/>
        <v>0</v>
      </c>
      <c r="AL1026" s="19">
        <f>T1026-N1026</f>
        <v>7882.880000000001</v>
      </c>
      <c r="AM1026" s="19">
        <f>U1026-O1026</f>
        <v>7882.880000000001</v>
      </c>
      <c r="AN1026" s="22">
        <f t="shared" si="182"/>
        <v>0</v>
      </c>
      <c r="AO1026" s="22">
        <f>IFERROR(AL1026/N1026,0)</f>
        <v>0.50000031714317439</v>
      </c>
      <c r="AP1026" s="22">
        <f>IFERROR(AM1026/O1026,0)</f>
        <v>0.43378811249497179</v>
      </c>
    </row>
    <row r="1027" spans="1:42" ht="36" x14ac:dyDescent="0.3">
      <c r="A1027" s="13" t="s">
        <v>3124</v>
      </c>
      <c r="B1027" s="13"/>
      <c r="C1027" s="41" t="s">
        <v>730</v>
      </c>
      <c r="D1027" s="24"/>
      <c r="E1027" s="24"/>
      <c r="F1027" s="35" t="s">
        <v>102</v>
      </c>
      <c r="G1027" s="36">
        <v>0.15</v>
      </c>
      <c r="H1027" s="24"/>
      <c r="I1027" s="36">
        <v>2.363</v>
      </c>
      <c r="J1027" s="38">
        <v>90.28</v>
      </c>
      <c r="K1027" s="14"/>
      <c r="L1027" s="14"/>
      <c r="M1027" s="38">
        <f>ROUND(ROUND(J1027, 2)*I1027, 2)</f>
        <v>213.33</v>
      </c>
      <c r="N1027" s="14"/>
      <c r="O1027" s="14"/>
      <c r="P1027" s="38">
        <v>90.28</v>
      </c>
      <c r="Q1027" s="14"/>
      <c r="R1027" s="14"/>
      <c r="S1027" s="38">
        <f>ROUND(ROUND(P1027, 2)*I1027, 2)</f>
        <v>213.33</v>
      </c>
      <c r="T1027" s="14"/>
      <c r="U1027" s="39"/>
      <c r="V1027" s="9">
        <f>ROUND(ROUND(P1027, 2)/1.2, 2)</f>
        <v>75.23</v>
      </c>
      <c r="Y1027" s="9">
        <f t="shared" si="183"/>
        <v>177.78</v>
      </c>
      <c r="AD1027" s="5" t="s">
        <v>3125</v>
      </c>
      <c r="AE1027" s="5" t="s">
        <v>3126</v>
      </c>
      <c r="AF1027" s="5" t="s">
        <v>733</v>
      </c>
      <c r="AK1027" s="32">
        <f t="shared" si="181"/>
        <v>0</v>
      </c>
      <c r="AL1027" s="32"/>
      <c r="AM1027" s="32"/>
      <c r="AN1027" s="34">
        <f t="shared" si="182"/>
        <v>0</v>
      </c>
      <c r="AO1027" s="32"/>
      <c r="AP1027" s="32"/>
    </row>
    <row r="1028" spans="1:42" ht="18" x14ac:dyDescent="0.3">
      <c r="A1028" s="13" t="s">
        <v>3127</v>
      </c>
      <c r="B1028" s="13"/>
      <c r="C1028" s="41" t="s">
        <v>1959</v>
      </c>
      <c r="D1028" s="24"/>
      <c r="E1028" s="24"/>
      <c r="F1028" s="35" t="s">
        <v>102</v>
      </c>
      <c r="G1028" s="36">
        <v>5</v>
      </c>
      <c r="H1028" s="24"/>
      <c r="I1028" s="36">
        <v>78.75</v>
      </c>
      <c r="J1028" s="38">
        <v>23.39</v>
      </c>
      <c r="K1028" s="14"/>
      <c r="L1028" s="14"/>
      <c r="M1028" s="38">
        <f>ROUND(ROUND(J1028, 2)*I1028, 2)</f>
        <v>1841.96</v>
      </c>
      <c r="N1028" s="14"/>
      <c r="O1028" s="14"/>
      <c r="P1028" s="38">
        <v>23.39</v>
      </c>
      <c r="Q1028" s="14"/>
      <c r="R1028" s="14"/>
      <c r="S1028" s="38">
        <f>ROUND(ROUND(P1028, 2)*I1028, 2)</f>
        <v>1841.96</v>
      </c>
      <c r="T1028" s="14"/>
      <c r="U1028" s="39"/>
      <c r="V1028" s="9">
        <f>ROUND(ROUND(P1028, 2)/1.2, 2)</f>
        <v>19.489999999999998</v>
      </c>
      <c r="Y1028" s="9">
        <f t="shared" si="183"/>
        <v>1534.97</v>
      </c>
      <c r="AD1028" s="5" t="s">
        <v>3128</v>
      </c>
      <c r="AE1028" s="5" t="s">
        <v>3129</v>
      </c>
      <c r="AF1028" s="5" t="s">
        <v>1962</v>
      </c>
      <c r="AK1028" s="32">
        <f t="shared" si="181"/>
        <v>0</v>
      </c>
      <c r="AL1028" s="32"/>
      <c r="AM1028" s="32"/>
      <c r="AN1028" s="34">
        <f t="shared" si="182"/>
        <v>0</v>
      </c>
      <c r="AO1028" s="32"/>
      <c r="AP1028" s="32"/>
    </row>
    <row r="1029" spans="1:42" ht="18" x14ac:dyDescent="0.3">
      <c r="A1029" s="13" t="s">
        <v>3130</v>
      </c>
      <c r="B1029" s="13"/>
      <c r="C1029" s="41" t="s">
        <v>1954</v>
      </c>
      <c r="D1029" s="24"/>
      <c r="E1029" s="24"/>
      <c r="F1029" s="35" t="s">
        <v>139</v>
      </c>
      <c r="G1029" s="36">
        <v>0.3</v>
      </c>
      <c r="H1029" s="24"/>
      <c r="I1029" s="36">
        <v>4.7249999999999996</v>
      </c>
      <c r="J1029" s="38">
        <v>74.319999999999993</v>
      </c>
      <c r="K1029" s="14"/>
      <c r="L1029" s="14"/>
      <c r="M1029" s="38">
        <f>ROUND(ROUND(J1029, 2)*I1029, 2)</f>
        <v>351.16</v>
      </c>
      <c r="N1029" s="14"/>
      <c r="O1029" s="14"/>
      <c r="P1029" s="38">
        <v>74.319999999999993</v>
      </c>
      <c r="Q1029" s="14"/>
      <c r="R1029" s="14"/>
      <c r="S1029" s="38">
        <f>ROUND(ROUND(P1029, 2)*I1029, 2)</f>
        <v>351.16</v>
      </c>
      <c r="T1029" s="14"/>
      <c r="U1029" s="39"/>
      <c r="V1029" s="9">
        <f>ROUND(ROUND(P1029, 2)/1.2, 2)</f>
        <v>61.93</v>
      </c>
      <c r="Y1029" s="9">
        <f t="shared" si="183"/>
        <v>292.63</v>
      </c>
      <c r="AD1029" s="5" t="s">
        <v>3131</v>
      </c>
      <c r="AE1029" s="5" t="s">
        <v>3132</v>
      </c>
      <c r="AF1029" s="5" t="s">
        <v>1957</v>
      </c>
      <c r="AK1029" s="32">
        <f t="shared" si="181"/>
        <v>0</v>
      </c>
      <c r="AL1029" s="32"/>
      <c r="AM1029" s="32"/>
      <c r="AN1029" s="34">
        <f t="shared" si="182"/>
        <v>0</v>
      </c>
      <c r="AO1029" s="32"/>
      <c r="AP1029" s="32"/>
    </row>
    <row r="1030" spans="1:42" ht="90" x14ac:dyDescent="0.3">
      <c r="A1030" s="13" t="s">
        <v>3133</v>
      </c>
      <c r="B1030" s="13" t="s">
        <v>3100</v>
      </c>
      <c r="C1030" s="23" t="s">
        <v>3101</v>
      </c>
      <c r="D1030" s="24"/>
      <c r="E1030" s="24" t="s">
        <v>3134</v>
      </c>
      <c r="F1030" s="24" t="s">
        <v>67</v>
      </c>
      <c r="G1030" s="25">
        <v>1</v>
      </c>
      <c r="H1030" s="24"/>
      <c r="I1030" s="25">
        <v>15.75</v>
      </c>
      <c r="J1030" s="26">
        <v>130.49</v>
      </c>
      <c r="K1030" s="26">
        <v>1001</v>
      </c>
      <c r="L1030" s="26">
        <f>J1030+ROUND(K1030, 2)</f>
        <v>1131.49</v>
      </c>
      <c r="M1030" s="26">
        <v>2055.2199999999998</v>
      </c>
      <c r="N1030" s="26">
        <v>15765.75</v>
      </c>
      <c r="O1030" s="26">
        <f>M1030+N1030</f>
        <v>17820.97</v>
      </c>
      <c r="P1030" s="26">
        <v>130.49</v>
      </c>
      <c r="Q1030" s="26">
        <v>1501.5</v>
      </c>
      <c r="R1030" s="26">
        <f>P1030+ROUND(Q1030, 2)</f>
        <v>1631.99</v>
      </c>
      <c r="S1030" s="26">
        <v>2055.2199999999998</v>
      </c>
      <c r="T1030" s="26">
        <v>23648.63</v>
      </c>
      <c r="U1030" s="26">
        <f>S1030+T1030</f>
        <v>25703.850000000002</v>
      </c>
      <c r="V1030" s="9">
        <f>ROUND(P1030 / 1.2, 2)</f>
        <v>108.74</v>
      </c>
      <c r="W1030" s="9">
        <f>ROUND(Q1030 / 1.2, 2)</f>
        <v>1251.25</v>
      </c>
      <c r="X1030" s="9">
        <f>ROUND(R1030 / 1.2, 2)</f>
        <v>1359.99</v>
      </c>
      <c r="Y1030" s="9">
        <f t="shared" si="183"/>
        <v>1712.68</v>
      </c>
      <c r="Z1030" s="9">
        <f>ROUND(T1030 / 1.2, 2)</f>
        <v>19707.189999999999</v>
      </c>
      <c r="AA1030" s="9">
        <f>Y1030+Z1030</f>
        <v>21419.87</v>
      </c>
      <c r="AD1030" s="5">
        <v>378365960</v>
      </c>
      <c r="AE1030" s="5">
        <v>29295731</v>
      </c>
      <c r="AG1030" s="5" t="s">
        <v>3103</v>
      </c>
      <c r="AH1030" s="5" t="s">
        <v>3104</v>
      </c>
      <c r="AI1030" s="5" t="s">
        <v>593</v>
      </c>
      <c r="AK1030" s="19">
        <f t="shared" si="181"/>
        <v>0</v>
      </c>
      <c r="AL1030" s="19">
        <f>T1030-N1030</f>
        <v>7882.880000000001</v>
      </c>
      <c r="AM1030" s="19">
        <f>U1030-O1030</f>
        <v>7882.880000000001</v>
      </c>
      <c r="AN1030" s="22">
        <f t="shared" si="182"/>
        <v>0</v>
      </c>
      <c r="AO1030" s="22">
        <f>IFERROR(AL1030/N1030,0)</f>
        <v>0.50000031714317439</v>
      </c>
      <c r="AP1030" s="22">
        <f>IFERROR(AM1030/O1030,0)</f>
        <v>0.44233731384991953</v>
      </c>
    </row>
    <row r="1031" spans="1:42" ht="18" x14ac:dyDescent="0.3">
      <c r="A1031" s="13" t="s">
        <v>3135</v>
      </c>
      <c r="B1031" s="13"/>
      <c r="C1031" s="41" t="s">
        <v>1959</v>
      </c>
      <c r="D1031" s="24"/>
      <c r="E1031" s="24"/>
      <c r="F1031" s="35" t="s">
        <v>102</v>
      </c>
      <c r="G1031" s="36">
        <v>5</v>
      </c>
      <c r="H1031" s="24"/>
      <c r="I1031" s="36">
        <v>78.75</v>
      </c>
      <c r="J1031" s="38">
        <v>23.39</v>
      </c>
      <c r="K1031" s="14"/>
      <c r="L1031" s="14"/>
      <c r="M1031" s="38">
        <f>ROUND(ROUND(J1031, 2)*I1031, 2)</f>
        <v>1841.96</v>
      </c>
      <c r="N1031" s="14"/>
      <c r="O1031" s="14"/>
      <c r="P1031" s="38">
        <v>23.39</v>
      </c>
      <c r="Q1031" s="14"/>
      <c r="R1031" s="14"/>
      <c r="S1031" s="38">
        <f>ROUND(ROUND(P1031, 2)*I1031, 2)</f>
        <v>1841.96</v>
      </c>
      <c r="T1031" s="14"/>
      <c r="U1031" s="39"/>
      <c r="V1031" s="9">
        <f>ROUND(ROUND(P1031, 2)/1.2, 2)</f>
        <v>19.489999999999998</v>
      </c>
      <c r="Y1031" s="9">
        <f t="shared" si="183"/>
        <v>1534.97</v>
      </c>
      <c r="AD1031" s="5" t="s">
        <v>3136</v>
      </c>
      <c r="AE1031" s="5" t="s">
        <v>3137</v>
      </c>
      <c r="AF1031" s="5" t="s">
        <v>1962</v>
      </c>
      <c r="AK1031" s="32">
        <f t="shared" si="181"/>
        <v>0</v>
      </c>
      <c r="AL1031" s="32"/>
      <c r="AM1031" s="32"/>
      <c r="AN1031" s="34">
        <f t="shared" si="182"/>
        <v>0</v>
      </c>
      <c r="AO1031" s="32"/>
      <c r="AP1031" s="32"/>
    </row>
    <row r="1032" spans="1:42" ht="36" x14ac:dyDescent="0.3">
      <c r="A1032" s="13" t="s">
        <v>3138</v>
      </c>
      <c r="B1032" s="13"/>
      <c r="C1032" s="41" t="s">
        <v>730</v>
      </c>
      <c r="D1032" s="24"/>
      <c r="E1032" s="24"/>
      <c r="F1032" s="35" t="s">
        <v>102</v>
      </c>
      <c r="G1032" s="36">
        <v>0.15</v>
      </c>
      <c r="H1032" s="24"/>
      <c r="I1032" s="36">
        <v>2.363</v>
      </c>
      <c r="J1032" s="38">
        <v>90.28</v>
      </c>
      <c r="K1032" s="14"/>
      <c r="L1032" s="14"/>
      <c r="M1032" s="38">
        <f>ROUND(ROUND(J1032, 2)*I1032, 2)</f>
        <v>213.33</v>
      </c>
      <c r="N1032" s="14"/>
      <c r="O1032" s="14"/>
      <c r="P1032" s="38">
        <v>90.28</v>
      </c>
      <c r="Q1032" s="14"/>
      <c r="R1032" s="14"/>
      <c r="S1032" s="38">
        <f>ROUND(ROUND(P1032, 2)*I1032, 2)</f>
        <v>213.33</v>
      </c>
      <c r="T1032" s="14"/>
      <c r="U1032" s="39"/>
      <c r="V1032" s="9">
        <f>ROUND(ROUND(P1032, 2)/1.2, 2)</f>
        <v>75.23</v>
      </c>
      <c r="Y1032" s="9">
        <f t="shared" si="183"/>
        <v>177.78</v>
      </c>
      <c r="AD1032" s="5" t="s">
        <v>3139</v>
      </c>
      <c r="AE1032" s="5" t="s">
        <v>3140</v>
      </c>
      <c r="AF1032" s="5" t="s">
        <v>733</v>
      </c>
      <c r="AK1032" s="32">
        <f t="shared" si="181"/>
        <v>0</v>
      </c>
      <c r="AL1032" s="32"/>
      <c r="AM1032" s="32"/>
      <c r="AN1032" s="34">
        <f t="shared" si="182"/>
        <v>0</v>
      </c>
      <c r="AO1032" s="32"/>
      <c r="AP1032" s="32"/>
    </row>
    <row r="1033" spans="1:42" ht="90" x14ac:dyDescent="0.3">
      <c r="A1033" s="13" t="s">
        <v>3141</v>
      </c>
      <c r="B1033" s="13" t="s">
        <v>3100</v>
      </c>
      <c r="C1033" s="23" t="s">
        <v>3101</v>
      </c>
      <c r="D1033" s="24"/>
      <c r="E1033" s="24" t="s">
        <v>3142</v>
      </c>
      <c r="F1033" s="24" t="s">
        <v>67</v>
      </c>
      <c r="G1033" s="25">
        <v>1</v>
      </c>
      <c r="H1033" s="24"/>
      <c r="I1033" s="25">
        <v>259.20999999999998</v>
      </c>
      <c r="J1033" s="26">
        <v>91.01</v>
      </c>
      <c r="K1033" s="26">
        <v>1001</v>
      </c>
      <c r="L1033" s="26">
        <f>J1033+ROUND(K1033, 2)</f>
        <v>1092.01</v>
      </c>
      <c r="M1033" s="26">
        <v>23590.7</v>
      </c>
      <c r="N1033" s="26">
        <v>259469.21</v>
      </c>
      <c r="O1033" s="26">
        <f>M1033+N1033</f>
        <v>283059.90999999997</v>
      </c>
      <c r="P1033" s="26">
        <v>91.01</v>
      </c>
      <c r="Q1033" s="26">
        <v>1501.5</v>
      </c>
      <c r="R1033" s="26">
        <f>P1033+ROUND(Q1033, 2)</f>
        <v>1592.51</v>
      </c>
      <c r="S1033" s="26">
        <v>23590.7</v>
      </c>
      <c r="T1033" s="26">
        <v>389203.82</v>
      </c>
      <c r="U1033" s="26">
        <f>S1033+T1033</f>
        <v>412794.52</v>
      </c>
      <c r="V1033" s="9">
        <f>ROUND(P1033 / 1.2, 2)</f>
        <v>75.84</v>
      </c>
      <c r="W1033" s="9">
        <f>ROUND(Q1033 / 1.2, 2)</f>
        <v>1251.25</v>
      </c>
      <c r="X1033" s="9">
        <f>ROUND(R1033 / 1.2, 2)</f>
        <v>1327.09</v>
      </c>
      <c r="Y1033" s="9">
        <f t="shared" si="183"/>
        <v>19658.919999999998</v>
      </c>
      <c r="Z1033" s="9">
        <f>ROUND(T1033 / 1.2, 2)</f>
        <v>324336.52</v>
      </c>
      <c r="AA1033" s="9">
        <f>Y1033+Z1033</f>
        <v>343995.44</v>
      </c>
      <c r="AD1033" s="5">
        <v>378365961</v>
      </c>
      <c r="AE1033" s="5">
        <v>33693486</v>
      </c>
      <c r="AG1033" s="5" t="s">
        <v>3103</v>
      </c>
      <c r="AH1033" s="5" t="s">
        <v>3104</v>
      </c>
      <c r="AI1033" s="5" t="s">
        <v>593</v>
      </c>
      <c r="AK1033" s="19">
        <f t="shared" si="181"/>
        <v>0</v>
      </c>
      <c r="AL1033" s="19">
        <f>T1033-N1033</f>
        <v>129734.61000000002</v>
      </c>
      <c r="AM1033" s="19">
        <f>U1033-O1033</f>
        <v>129734.61000000004</v>
      </c>
      <c r="AN1033" s="22">
        <f t="shared" si="182"/>
        <v>0</v>
      </c>
      <c r="AO1033" s="22">
        <f>IFERROR(AL1033/N1033,0)</f>
        <v>0.50000001927010929</v>
      </c>
      <c r="AP1033" s="22">
        <f>IFERROR(AM1033/O1033,0)</f>
        <v>0.45832915724448603</v>
      </c>
    </row>
    <row r="1034" spans="1:42" ht="36" x14ac:dyDescent="0.3">
      <c r="A1034" s="13" t="s">
        <v>3143</v>
      </c>
      <c r="B1034" s="13"/>
      <c r="C1034" s="41" t="s">
        <v>730</v>
      </c>
      <c r="D1034" s="24"/>
      <c r="E1034" s="24"/>
      <c r="F1034" s="35" t="s">
        <v>102</v>
      </c>
      <c r="G1034" s="36">
        <v>0.15</v>
      </c>
      <c r="H1034" s="24"/>
      <c r="I1034" s="36">
        <v>38.881999999999998</v>
      </c>
      <c r="J1034" s="38">
        <v>90.28</v>
      </c>
      <c r="K1034" s="14"/>
      <c r="L1034" s="14"/>
      <c r="M1034" s="38">
        <f>ROUND(ROUND(J1034, 2)*I1034, 2)</f>
        <v>3510.27</v>
      </c>
      <c r="N1034" s="14"/>
      <c r="O1034" s="14"/>
      <c r="P1034" s="38">
        <v>90.28</v>
      </c>
      <c r="Q1034" s="14"/>
      <c r="R1034" s="14"/>
      <c r="S1034" s="38">
        <f>ROUND(ROUND(P1034, 2)*I1034, 2)</f>
        <v>3510.27</v>
      </c>
      <c r="T1034" s="14"/>
      <c r="U1034" s="39"/>
      <c r="V1034" s="9">
        <f>ROUND(ROUND(P1034, 2)/1.2, 2)</f>
        <v>75.23</v>
      </c>
      <c r="Y1034" s="9">
        <f t="shared" si="183"/>
        <v>2925.23</v>
      </c>
      <c r="AD1034" s="5" t="s">
        <v>3144</v>
      </c>
      <c r="AE1034" s="5" t="s">
        <v>3145</v>
      </c>
      <c r="AF1034" s="5" t="s">
        <v>733</v>
      </c>
      <c r="AK1034" s="32">
        <f t="shared" si="181"/>
        <v>0</v>
      </c>
      <c r="AL1034" s="32"/>
      <c r="AM1034" s="32"/>
      <c r="AN1034" s="34">
        <f t="shared" si="182"/>
        <v>0</v>
      </c>
      <c r="AO1034" s="32"/>
      <c r="AP1034" s="32"/>
    </row>
    <row r="1035" spans="1:42" ht="36" x14ac:dyDescent="0.3">
      <c r="A1035" s="13" t="s">
        <v>3146</v>
      </c>
      <c r="B1035" s="13"/>
      <c r="C1035" s="27" t="s">
        <v>1912</v>
      </c>
      <c r="D1035" s="24"/>
      <c r="E1035" s="24"/>
      <c r="F1035" s="35" t="s">
        <v>102</v>
      </c>
      <c r="G1035" s="36">
        <v>4.5</v>
      </c>
      <c r="H1035" s="24"/>
      <c r="I1035" s="36">
        <v>1166.4449999999999</v>
      </c>
      <c r="J1035" s="38">
        <v>12.26</v>
      </c>
      <c r="K1035" s="14"/>
      <c r="L1035" s="14"/>
      <c r="M1035" s="38">
        <f>ROUND(ROUND(J1035, 2)*I1035, 2)</f>
        <v>14300.62</v>
      </c>
      <c r="N1035" s="14"/>
      <c r="O1035" s="14"/>
      <c r="P1035" s="38">
        <v>12.26</v>
      </c>
      <c r="Q1035" s="14"/>
      <c r="R1035" s="14"/>
      <c r="S1035" s="38">
        <f>ROUND(ROUND(P1035, 2)*I1035, 2)</f>
        <v>14300.62</v>
      </c>
      <c r="T1035" s="14"/>
      <c r="U1035" s="39"/>
      <c r="V1035" s="9">
        <f>ROUND(ROUND(P1035, 2)/1.2, 2)</f>
        <v>10.220000000000001</v>
      </c>
      <c r="Y1035" s="9">
        <f t="shared" si="183"/>
        <v>11917.18</v>
      </c>
      <c r="AD1035" s="5" t="s">
        <v>3147</v>
      </c>
      <c r="AE1035" s="5" t="s">
        <v>3148</v>
      </c>
      <c r="AF1035" s="5" t="s">
        <v>1915</v>
      </c>
      <c r="AK1035" s="32">
        <f t="shared" si="181"/>
        <v>0</v>
      </c>
      <c r="AL1035" s="32"/>
      <c r="AM1035" s="32"/>
      <c r="AN1035" s="34">
        <f t="shared" si="182"/>
        <v>0</v>
      </c>
      <c r="AO1035" s="32"/>
      <c r="AP1035" s="32"/>
    </row>
    <row r="1036" spans="1:42" ht="18" x14ac:dyDescent="0.3">
      <c r="A1036" s="13" t="s">
        <v>3149</v>
      </c>
      <c r="B1036" s="13"/>
      <c r="C1036" s="41" t="s">
        <v>1954</v>
      </c>
      <c r="D1036" s="24"/>
      <c r="E1036" s="24"/>
      <c r="F1036" s="35" t="s">
        <v>139</v>
      </c>
      <c r="G1036" s="36">
        <v>0.3</v>
      </c>
      <c r="H1036" s="24"/>
      <c r="I1036" s="36">
        <v>77.763000000000005</v>
      </c>
      <c r="J1036" s="38">
        <v>74.319999999999993</v>
      </c>
      <c r="K1036" s="14"/>
      <c r="L1036" s="14"/>
      <c r="M1036" s="38">
        <f>ROUND(ROUND(J1036, 2)*I1036, 2)</f>
        <v>5779.35</v>
      </c>
      <c r="N1036" s="14"/>
      <c r="O1036" s="14"/>
      <c r="P1036" s="38">
        <v>74.319999999999993</v>
      </c>
      <c r="Q1036" s="14"/>
      <c r="R1036" s="14"/>
      <c r="S1036" s="38">
        <f>ROUND(ROUND(P1036, 2)*I1036, 2)</f>
        <v>5779.35</v>
      </c>
      <c r="T1036" s="14"/>
      <c r="U1036" s="39"/>
      <c r="V1036" s="9">
        <f>ROUND(ROUND(P1036, 2)/1.2, 2)</f>
        <v>61.93</v>
      </c>
      <c r="Y1036" s="9">
        <f t="shared" si="183"/>
        <v>4816.13</v>
      </c>
      <c r="AD1036" s="5" t="s">
        <v>3150</v>
      </c>
      <c r="AE1036" s="5" t="s">
        <v>3151</v>
      </c>
      <c r="AF1036" s="5" t="s">
        <v>1957</v>
      </c>
      <c r="AK1036" s="32">
        <f t="shared" si="181"/>
        <v>0</v>
      </c>
      <c r="AL1036" s="32"/>
      <c r="AM1036" s="32"/>
      <c r="AN1036" s="34">
        <f t="shared" si="182"/>
        <v>0</v>
      </c>
      <c r="AO1036" s="32"/>
      <c r="AP1036" s="32"/>
    </row>
    <row r="1037" spans="1:42" ht="90" x14ac:dyDescent="0.3">
      <c r="A1037" s="13" t="s">
        <v>3152</v>
      </c>
      <c r="B1037" s="13" t="s">
        <v>3100</v>
      </c>
      <c r="C1037" s="23" t="s">
        <v>3101</v>
      </c>
      <c r="D1037" s="24"/>
      <c r="E1037" s="24" t="s">
        <v>3153</v>
      </c>
      <c r="F1037" s="24" t="s">
        <v>67</v>
      </c>
      <c r="G1037" s="25">
        <v>1</v>
      </c>
      <c r="H1037" s="24"/>
      <c r="I1037" s="25">
        <v>284.49</v>
      </c>
      <c r="J1037" s="26">
        <v>68.709999999999994</v>
      </c>
      <c r="K1037" s="26">
        <v>1001</v>
      </c>
      <c r="L1037" s="26">
        <f>J1037+ROUND(K1037, 2)</f>
        <v>1069.71</v>
      </c>
      <c r="M1037" s="26">
        <v>19547.310000000001</v>
      </c>
      <c r="N1037" s="26">
        <v>284774.49</v>
      </c>
      <c r="O1037" s="26">
        <f>M1037+N1037</f>
        <v>304321.8</v>
      </c>
      <c r="P1037" s="26">
        <v>105.84</v>
      </c>
      <c r="Q1037" s="26">
        <v>1501.5</v>
      </c>
      <c r="R1037" s="26">
        <f>P1037+ROUND(Q1037, 2)</f>
        <v>1607.34</v>
      </c>
      <c r="S1037" s="26">
        <v>30110.42</v>
      </c>
      <c r="T1037" s="26">
        <v>427161.74</v>
      </c>
      <c r="U1037" s="26">
        <f>S1037+T1037</f>
        <v>457272.16</v>
      </c>
      <c r="V1037" s="9">
        <f>ROUND(P1037 / 1.2, 2)</f>
        <v>88.2</v>
      </c>
      <c r="W1037" s="9">
        <f>ROUND(Q1037 / 1.2, 2)</f>
        <v>1251.25</v>
      </c>
      <c r="X1037" s="9">
        <f>ROUND(R1037 / 1.2, 2)</f>
        <v>1339.45</v>
      </c>
      <c r="Y1037" s="9">
        <f t="shared" si="183"/>
        <v>25092.02</v>
      </c>
      <c r="Z1037" s="9">
        <f>ROUND(T1037 / 1.2, 2)</f>
        <v>355968.12</v>
      </c>
      <c r="AA1037" s="9">
        <f>Y1037+Z1037</f>
        <v>381060.14</v>
      </c>
      <c r="AD1037" s="5">
        <v>378365962</v>
      </c>
      <c r="AE1037" s="5">
        <v>33693487</v>
      </c>
      <c r="AG1037" s="5" t="s">
        <v>3103</v>
      </c>
      <c r="AH1037" s="5" t="s">
        <v>3104</v>
      </c>
      <c r="AI1037" s="5" t="s">
        <v>593</v>
      </c>
      <c r="AK1037" s="19">
        <f t="shared" si="181"/>
        <v>10563.109999999997</v>
      </c>
      <c r="AL1037" s="19">
        <f>T1037-N1037</f>
        <v>142387.25</v>
      </c>
      <c r="AM1037" s="19">
        <f>U1037-O1037</f>
        <v>152950.35999999999</v>
      </c>
      <c r="AN1037" s="22">
        <f t="shared" si="182"/>
        <v>0.54038688699365778</v>
      </c>
      <c r="AO1037" s="22">
        <f>IFERROR(AL1037/N1037,0)</f>
        <v>0.50000001755775247</v>
      </c>
      <c r="AP1037" s="22">
        <f>IFERROR(AM1037/O1037,0)</f>
        <v>0.50259416183789651</v>
      </c>
    </row>
    <row r="1038" spans="1:42" ht="54" x14ac:dyDescent="0.3">
      <c r="A1038" s="13" t="s">
        <v>3154</v>
      </c>
      <c r="B1038" s="13"/>
      <c r="C1038" s="27" t="s">
        <v>1912</v>
      </c>
      <c r="D1038" s="24"/>
      <c r="E1038" s="24" t="s">
        <v>1986</v>
      </c>
      <c r="F1038" s="35" t="s">
        <v>102</v>
      </c>
      <c r="G1038" s="36">
        <v>4.5</v>
      </c>
      <c r="H1038" s="24"/>
      <c r="I1038" s="36">
        <v>1280.2049999999999</v>
      </c>
      <c r="J1038" s="38">
        <v>12.26</v>
      </c>
      <c r="K1038" s="14"/>
      <c r="L1038" s="14"/>
      <c r="M1038" s="38">
        <f>ROUND(ROUND(J1038, 2)*I1038, 2)</f>
        <v>15695.31</v>
      </c>
      <c r="N1038" s="14"/>
      <c r="O1038" s="14"/>
      <c r="P1038" s="38">
        <v>20.51</v>
      </c>
      <c r="Q1038" s="14"/>
      <c r="R1038" s="14"/>
      <c r="S1038" s="38">
        <f>ROUND(ROUND(P1038, 2)*I1038, 2)</f>
        <v>26257</v>
      </c>
      <c r="T1038" s="14"/>
      <c r="U1038" s="39"/>
      <c r="V1038" s="9">
        <f>ROUND(ROUND(P1038, 2)/1.2, 2)</f>
        <v>17.09</v>
      </c>
      <c r="Y1038" s="9">
        <f t="shared" si="183"/>
        <v>21880.83</v>
      </c>
      <c r="AD1038" s="5" t="s">
        <v>3155</v>
      </c>
      <c r="AE1038" s="5" t="s">
        <v>3156</v>
      </c>
      <c r="AF1038" s="5" t="s">
        <v>1915</v>
      </c>
      <c r="AK1038" s="32">
        <f t="shared" si="181"/>
        <v>10561.69</v>
      </c>
      <c r="AL1038" s="32"/>
      <c r="AM1038" s="32"/>
      <c r="AN1038" s="34">
        <f t="shared" si="182"/>
        <v>0.67292012709529159</v>
      </c>
      <c r="AO1038" s="32"/>
      <c r="AP1038" s="32"/>
    </row>
    <row r="1039" spans="1:42" ht="36" x14ac:dyDescent="0.3">
      <c r="A1039" s="13" t="s">
        <v>3157</v>
      </c>
      <c r="B1039" s="13"/>
      <c r="C1039" s="41" t="s">
        <v>730</v>
      </c>
      <c r="D1039" s="24"/>
      <c r="E1039" s="24"/>
      <c r="F1039" s="35" t="s">
        <v>102</v>
      </c>
      <c r="G1039" s="36">
        <v>0.15</v>
      </c>
      <c r="H1039" s="24"/>
      <c r="I1039" s="36">
        <v>42.673999999999999</v>
      </c>
      <c r="J1039" s="38">
        <v>90.28</v>
      </c>
      <c r="K1039" s="14"/>
      <c r="L1039" s="14"/>
      <c r="M1039" s="38">
        <f>ROUND(ROUND(J1039, 2)*I1039, 2)</f>
        <v>3852.61</v>
      </c>
      <c r="N1039" s="14"/>
      <c r="O1039" s="14"/>
      <c r="P1039" s="38">
        <v>90.28</v>
      </c>
      <c r="Q1039" s="14"/>
      <c r="R1039" s="14"/>
      <c r="S1039" s="38">
        <f>ROUND(ROUND(P1039, 2)*I1039, 2)</f>
        <v>3852.61</v>
      </c>
      <c r="T1039" s="14"/>
      <c r="U1039" s="39"/>
      <c r="V1039" s="9">
        <f>ROUND(ROUND(P1039, 2)/1.2, 2)</f>
        <v>75.23</v>
      </c>
      <c r="Y1039" s="9">
        <f t="shared" si="183"/>
        <v>3210.51</v>
      </c>
      <c r="AD1039" s="5" t="s">
        <v>3158</v>
      </c>
      <c r="AE1039" s="5" t="s">
        <v>3159</v>
      </c>
      <c r="AF1039" s="5" t="s">
        <v>733</v>
      </c>
      <c r="AK1039" s="32">
        <f t="shared" si="181"/>
        <v>0</v>
      </c>
      <c r="AL1039" s="32"/>
      <c r="AM1039" s="32"/>
      <c r="AN1039" s="34">
        <f t="shared" si="182"/>
        <v>0</v>
      </c>
      <c r="AO1039" s="32"/>
      <c r="AP1039" s="32"/>
    </row>
    <row r="1040" spans="1:42" ht="90" x14ac:dyDescent="0.3">
      <c r="A1040" s="13" t="s">
        <v>3160</v>
      </c>
      <c r="B1040" s="13" t="s">
        <v>3100</v>
      </c>
      <c r="C1040" s="23" t="s">
        <v>3101</v>
      </c>
      <c r="D1040" s="24"/>
      <c r="E1040" s="24" t="s">
        <v>3161</v>
      </c>
      <c r="F1040" s="24" t="s">
        <v>67</v>
      </c>
      <c r="G1040" s="25">
        <v>1</v>
      </c>
      <c r="H1040" s="24"/>
      <c r="I1040" s="25">
        <v>13.5</v>
      </c>
      <c r="J1040" s="26">
        <v>91.01</v>
      </c>
      <c r="K1040" s="26">
        <v>1001</v>
      </c>
      <c r="L1040" s="26">
        <f>J1040+ROUND(K1040, 2)</f>
        <v>1092.01</v>
      </c>
      <c r="M1040" s="26">
        <v>1228.6400000000001</v>
      </c>
      <c r="N1040" s="26">
        <v>13513.5</v>
      </c>
      <c r="O1040" s="26">
        <f>M1040+N1040</f>
        <v>14742.14</v>
      </c>
      <c r="P1040" s="26">
        <v>91.01</v>
      </c>
      <c r="Q1040" s="26">
        <v>1501.5</v>
      </c>
      <c r="R1040" s="26">
        <f>P1040+ROUND(Q1040, 2)</f>
        <v>1592.51</v>
      </c>
      <c r="S1040" s="26">
        <v>1228.6400000000001</v>
      </c>
      <c r="T1040" s="26">
        <v>20270.25</v>
      </c>
      <c r="U1040" s="26">
        <f>S1040+T1040</f>
        <v>21498.89</v>
      </c>
      <c r="V1040" s="9">
        <f>ROUND(P1040 / 1.2, 2)</f>
        <v>75.84</v>
      </c>
      <c r="W1040" s="9">
        <f>ROUND(Q1040 / 1.2, 2)</f>
        <v>1251.25</v>
      </c>
      <c r="X1040" s="9">
        <f>ROUND(R1040 / 1.2, 2)</f>
        <v>1327.09</v>
      </c>
      <c r="Y1040" s="9">
        <f t="shared" si="183"/>
        <v>1023.87</v>
      </c>
      <c r="Z1040" s="9">
        <f>ROUND(T1040 / 1.2, 2)</f>
        <v>16891.88</v>
      </c>
      <c r="AA1040" s="9">
        <f>Y1040+Z1040</f>
        <v>17915.75</v>
      </c>
      <c r="AD1040" s="5">
        <v>378365963</v>
      </c>
      <c r="AE1040" s="5">
        <v>33693488</v>
      </c>
      <c r="AG1040" s="5" t="s">
        <v>3103</v>
      </c>
      <c r="AH1040" s="5" t="s">
        <v>3104</v>
      </c>
      <c r="AI1040" s="5" t="s">
        <v>593</v>
      </c>
      <c r="AK1040" s="19">
        <f t="shared" ref="AK1040:AK1062" si="184">S1040-M1040</f>
        <v>0</v>
      </c>
      <c r="AL1040" s="19">
        <f>T1040-N1040</f>
        <v>6756.75</v>
      </c>
      <c r="AM1040" s="19">
        <f>U1040-O1040</f>
        <v>6756.75</v>
      </c>
      <c r="AN1040" s="22">
        <f t="shared" ref="AN1040:AN1062" si="185">IFERROR(AK1040/M1040,0)</f>
        <v>0</v>
      </c>
      <c r="AO1040" s="22">
        <f>IFERROR(AL1040/N1040,0)</f>
        <v>0.5</v>
      </c>
      <c r="AP1040" s="22">
        <f>IFERROR(AM1040/O1040,0)</f>
        <v>0.45832898073142708</v>
      </c>
    </row>
    <row r="1041" spans="1:42" ht="36" x14ac:dyDescent="0.3">
      <c r="A1041" s="13" t="s">
        <v>3162</v>
      </c>
      <c r="B1041" s="13"/>
      <c r="C1041" s="41" t="s">
        <v>730</v>
      </c>
      <c r="D1041" s="24"/>
      <c r="E1041" s="24"/>
      <c r="F1041" s="35" t="s">
        <v>102</v>
      </c>
      <c r="G1041" s="36">
        <v>0.15</v>
      </c>
      <c r="H1041" s="24"/>
      <c r="I1041" s="36">
        <v>2.0249999999999999</v>
      </c>
      <c r="J1041" s="38">
        <v>90.28</v>
      </c>
      <c r="K1041" s="14"/>
      <c r="L1041" s="14"/>
      <c r="M1041" s="38">
        <f>ROUND(ROUND(J1041, 2)*I1041, 2)</f>
        <v>182.82</v>
      </c>
      <c r="N1041" s="14"/>
      <c r="O1041" s="14"/>
      <c r="P1041" s="38">
        <v>90.28</v>
      </c>
      <c r="Q1041" s="14"/>
      <c r="R1041" s="14"/>
      <c r="S1041" s="38">
        <f>ROUND(ROUND(P1041, 2)*I1041, 2)</f>
        <v>182.82</v>
      </c>
      <c r="T1041" s="14"/>
      <c r="U1041" s="39"/>
      <c r="V1041" s="9">
        <f>ROUND(ROUND(P1041, 2)/1.2, 2)</f>
        <v>75.23</v>
      </c>
      <c r="Y1041" s="9">
        <f t="shared" si="183"/>
        <v>152.35</v>
      </c>
      <c r="AD1041" s="5" t="s">
        <v>3163</v>
      </c>
      <c r="AE1041" s="5" t="s">
        <v>3164</v>
      </c>
      <c r="AF1041" s="5" t="s">
        <v>733</v>
      </c>
      <c r="AK1041" s="32">
        <f t="shared" si="184"/>
        <v>0</v>
      </c>
      <c r="AL1041" s="32"/>
      <c r="AM1041" s="32"/>
      <c r="AN1041" s="34">
        <f t="shared" si="185"/>
        <v>0</v>
      </c>
      <c r="AO1041" s="32"/>
      <c r="AP1041" s="32"/>
    </row>
    <row r="1042" spans="1:42" ht="36" x14ac:dyDescent="0.3">
      <c r="A1042" s="13" t="s">
        <v>3165</v>
      </c>
      <c r="B1042" s="13"/>
      <c r="C1042" s="27" t="s">
        <v>1912</v>
      </c>
      <c r="D1042" s="24"/>
      <c r="E1042" s="24"/>
      <c r="F1042" s="35" t="s">
        <v>102</v>
      </c>
      <c r="G1042" s="36">
        <v>4.5</v>
      </c>
      <c r="H1042" s="24"/>
      <c r="I1042" s="36">
        <v>60.75</v>
      </c>
      <c r="J1042" s="38">
        <v>12.26</v>
      </c>
      <c r="K1042" s="14"/>
      <c r="L1042" s="14"/>
      <c r="M1042" s="38">
        <f>ROUND(ROUND(J1042, 2)*I1042, 2)</f>
        <v>744.8</v>
      </c>
      <c r="N1042" s="14"/>
      <c r="O1042" s="14"/>
      <c r="P1042" s="38">
        <v>12.26</v>
      </c>
      <c r="Q1042" s="14"/>
      <c r="R1042" s="14"/>
      <c r="S1042" s="38">
        <f>ROUND(ROUND(P1042, 2)*I1042, 2)</f>
        <v>744.8</v>
      </c>
      <c r="T1042" s="14"/>
      <c r="U1042" s="39"/>
      <c r="V1042" s="9">
        <f>ROUND(ROUND(P1042, 2)/1.2, 2)</f>
        <v>10.220000000000001</v>
      </c>
      <c r="Y1042" s="9">
        <f t="shared" si="183"/>
        <v>620.66999999999996</v>
      </c>
      <c r="AD1042" s="5" t="s">
        <v>3166</v>
      </c>
      <c r="AE1042" s="5" t="s">
        <v>3167</v>
      </c>
      <c r="AF1042" s="5" t="s">
        <v>1915</v>
      </c>
      <c r="AK1042" s="32">
        <f t="shared" si="184"/>
        <v>0</v>
      </c>
      <c r="AL1042" s="32"/>
      <c r="AM1042" s="32"/>
      <c r="AN1042" s="34">
        <f t="shared" si="185"/>
        <v>0</v>
      </c>
      <c r="AO1042" s="32"/>
      <c r="AP1042" s="32"/>
    </row>
    <row r="1043" spans="1:42" ht="18" x14ac:dyDescent="0.3">
      <c r="A1043" s="13" t="s">
        <v>3168</v>
      </c>
      <c r="B1043" s="13"/>
      <c r="C1043" s="41" t="s">
        <v>1954</v>
      </c>
      <c r="D1043" s="24"/>
      <c r="E1043" s="24"/>
      <c r="F1043" s="35" t="s">
        <v>139</v>
      </c>
      <c r="G1043" s="36">
        <v>0.3</v>
      </c>
      <c r="H1043" s="24"/>
      <c r="I1043" s="36">
        <v>4.05</v>
      </c>
      <c r="J1043" s="38">
        <v>74.319999999999993</v>
      </c>
      <c r="K1043" s="14"/>
      <c r="L1043" s="14"/>
      <c r="M1043" s="38">
        <f>ROUND(ROUND(J1043, 2)*I1043, 2)</f>
        <v>301</v>
      </c>
      <c r="N1043" s="14"/>
      <c r="O1043" s="14"/>
      <c r="P1043" s="38">
        <v>74.319999999999993</v>
      </c>
      <c r="Q1043" s="14"/>
      <c r="R1043" s="14"/>
      <c r="S1043" s="38">
        <f>ROUND(ROUND(P1043, 2)*I1043, 2)</f>
        <v>301</v>
      </c>
      <c r="T1043" s="14"/>
      <c r="U1043" s="39"/>
      <c r="V1043" s="9">
        <f>ROUND(ROUND(P1043, 2)/1.2, 2)</f>
        <v>61.93</v>
      </c>
      <c r="Y1043" s="9">
        <f t="shared" si="183"/>
        <v>250.83</v>
      </c>
      <c r="AD1043" s="5" t="s">
        <v>3169</v>
      </c>
      <c r="AE1043" s="5" t="s">
        <v>3170</v>
      </c>
      <c r="AF1043" s="5" t="s">
        <v>1957</v>
      </c>
      <c r="AK1043" s="32">
        <f t="shared" si="184"/>
        <v>0</v>
      </c>
      <c r="AL1043" s="32"/>
      <c r="AM1043" s="32"/>
      <c r="AN1043" s="34">
        <f t="shared" si="185"/>
        <v>0</v>
      </c>
      <c r="AO1043" s="32"/>
      <c r="AP1043" s="32"/>
    </row>
    <row r="1044" spans="1:42" ht="90" x14ac:dyDescent="0.3">
      <c r="A1044" s="13" t="s">
        <v>3171</v>
      </c>
      <c r="B1044" s="13" t="s">
        <v>3100</v>
      </c>
      <c r="C1044" s="23" t="s">
        <v>3101</v>
      </c>
      <c r="D1044" s="24"/>
      <c r="E1044" s="24" t="s">
        <v>3172</v>
      </c>
      <c r="F1044" s="24" t="s">
        <v>67</v>
      </c>
      <c r="G1044" s="25">
        <v>1</v>
      </c>
      <c r="H1044" s="24"/>
      <c r="I1044" s="25">
        <v>13.5</v>
      </c>
      <c r="J1044" s="26">
        <v>68.709999999999994</v>
      </c>
      <c r="K1044" s="26">
        <v>1001</v>
      </c>
      <c r="L1044" s="26">
        <f>J1044+ROUND(K1044, 2)</f>
        <v>1069.71</v>
      </c>
      <c r="M1044" s="26">
        <v>927.59</v>
      </c>
      <c r="N1044" s="26">
        <v>13513.5</v>
      </c>
      <c r="O1044" s="26">
        <f>M1044+N1044</f>
        <v>14441.09</v>
      </c>
      <c r="P1044" s="26">
        <v>105.84</v>
      </c>
      <c r="Q1044" s="26">
        <v>1501.5</v>
      </c>
      <c r="R1044" s="26">
        <f>P1044+ROUND(Q1044, 2)</f>
        <v>1607.34</v>
      </c>
      <c r="S1044" s="26">
        <v>1428.84</v>
      </c>
      <c r="T1044" s="26">
        <v>20270.25</v>
      </c>
      <c r="U1044" s="26">
        <f>S1044+T1044</f>
        <v>21699.09</v>
      </c>
      <c r="V1044" s="9">
        <f>ROUND(P1044 / 1.2, 2)</f>
        <v>88.2</v>
      </c>
      <c r="W1044" s="9">
        <f>ROUND(Q1044 / 1.2, 2)</f>
        <v>1251.25</v>
      </c>
      <c r="X1044" s="9">
        <f>ROUND(R1044 / 1.2, 2)</f>
        <v>1339.45</v>
      </c>
      <c r="Y1044" s="9">
        <f t="shared" si="183"/>
        <v>1190.7</v>
      </c>
      <c r="Z1044" s="9">
        <f>ROUND(T1044 / 1.2, 2)</f>
        <v>16891.88</v>
      </c>
      <c r="AA1044" s="9">
        <f>Y1044+Z1044</f>
        <v>18082.580000000002</v>
      </c>
      <c r="AD1044" s="5">
        <v>378365964</v>
      </c>
      <c r="AE1044" s="5">
        <v>33693489</v>
      </c>
      <c r="AG1044" s="5" t="s">
        <v>3103</v>
      </c>
      <c r="AH1044" s="5" t="s">
        <v>3104</v>
      </c>
      <c r="AI1044" s="5" t="s">
        <v>593</v>
      </c>
      <c r="AK1044" s="19">
        <f t="shared" si="184"/>
        <v>501.24999999999989</v>
      </c>
      <c r="AL1044" s="19">
        <f>T1044-N1044</f>
        <v>6756.75</v>
      </c>
      <c r="AM1044" s="19">
        <f>U1044-O1044</f>
        <v>7258</v>
      </c>
      <c r="AN1044" s="22">
        <f t="shared" si="185"/>
        <v>0.54037883116463081</v>
      </c>
      <c r="AO1044" s="22">
        <f>IFERROR(AL1044/N1044,0)</f>
        <v>0.5</v>
      </c>
      <c r="AP1044" s="22">
        <f>IFERROR(AM1044/O1044,0)</f>
        <v>0.50259364078473301</v>
      </c>
    </row>
    <row r="1045" spans="1:42" ht="54" x14ac:dyDescent="0.3">
      <c r="A1045" s="13" t="s">
        <v>3173</v>
      </c>
      <c r="B1045" s="13"/>
      <c r="C1045" s="27" t="s">
        <v>1912</v>
      </c>
      <c r="D1045" s="24"/>
      <c r="E1045" s="24" t="s">
        <v>1986</v>
      </c>
      <c r="F1045" s="35" t="s">
        <v>102</v>
      </c>
      <c r="G1045" s="36">
        <v>4.5</v>
      </c>
      <c r="H1045" s="24"/>
      <c r="I1045" s="36">
        <v>60.75</v>
      </c>
      <c r="J1045" s="38">
        <v>12.26</v>
      </c>
      <c r="K1045" s="14"/>
      <c r="L1045" s="14"/>
      <c r="M1045" s="38">
        <f>ROUND(ROUND(J1045, 2)*I1045, 2)</f>
        <v>744.8</v>
      </c>
      <c r="N1045" s="14"/>
      <c r="O1045" s="14"/>
      <c r="P1045" s="38">
        <v>20.51</v>
      </c>
      <c r="Q1045" s="14"/>
      <c r="R1045" s="14"/>
      <c r="S1045" s="38">
        <f>ROUND(ROUND(P1045, 2)*I1045, 2)</f>
        <v>1245.98</v>
      </c>
      <c r="T1045" s="14"/>
      <c r="U1045" s="39"/>
      <c r="V1045" s="9">
        <f>ROUND(ROUND(P1045, 2)/1.2, 2)</f>
        <v>17.09</v>
      </c>
      <c r="Y1045" s="9">
        <f t="shared" si="183"/>
        <v>1038.32</v>
      </c>
      <c r="AD1045" s="5" t="s">
        <v>3174</v>
      </c>
      <c r="AE1045" s="5" t="s">
        <v>3175</v>
      </c>
      <c r="AF1045" s="5" t="s">
        <v>1915</v>
      </c>
      <c r="AK1045" s="32">
        <f t="shared" si="184"/>
        <v>501.18000000000006</v>
      </c>
      <c r="AL1045" s="32"/>
      <c r="AM1045" s="32"/>
      <c r="AN1045" s="34">
        <f t="shared" si="185"/>
        <v>0.67290547798066602</v>
      </c>
      <c r="AO1045" s="32"/>
      <c r="AP1045" s="32"/>
    </row>
    <row r="1046" spans="1:42" ht="36" x14ac:dyDescent="0.3">
      <c r="A1046" s="13" t="s">
        <v>3176</v>
      </c>
      <c r="B1046" s="13"/>
      <c r="C1046" s="41" t="s">
        <v>730</v>
      </c>
      <c r="D1046" s="24"/>
      <c r="E1046" s="24"/>
      <c r="F1046" s="35" t="s">
        <v>102</v>
      </c>
      <c r="G1046" s="36">
        <v>0.15</v>
      </c>
      <c r="H1046" s="24"/>
      <c r="I1046" s="36">
        <v>2.0249999999999999</v>
      </c>
      <c r="J1046" s="38">
        <v>90.28</v>
      </c>
      <c r="K1046" s="14"/>
      <c r="L1046" s="14"/>
      <c r="M1046" s="38">
        <f>ROUND(ROUND(J1046, 2)*I1046, 2)</f>
        <v>182.82</v>
      </c>
      <c r="N1046" s="14"/>
      <c r="O1046" s="14"/>
      <c r="P1046" s="38">
        <v>90.28</v>
      </c>
      <c r="Q1046" s="14"/>
      <c r="R1046" s="14"/>
      <c r="S1046" s="38">
        <f>ROUND(ROUND(P1046, 2)*I1046, 2)</f>
        <v>182.82</v>
      </c>
      <c r="T1046" s="14"/>
      <c r="U1046" s="39"/>
      <c r="V1046" s="9">
        <f>ROUND(ROUND(P1046, 2)/1.2, 2)</f>
        <v>75.23</v>
      </c>
      <c r="Y1046" s="9">
        <f t="shared" si="183"/>
        <v>152.35</v>
      </c>
      <c r="AD1046" s="5" t="s">
        <v>3177</v>
      </c>
      <c r="AE1046" s="5" t="s">
        <v>3178</v>
      </c>
      <c r="AF1046" s="5" t="s">
        <v>733</v>
      </c>
      <c r="AK1046" s="32">
        <f t="shared" si="184"/>
        <v>0</v>
      </c>
      <c r="AL1046" s="32"/>
      <c r="AM1046" s="32"/>
      <c r="AN1046" s="34">
        <f t="shared" si="185"/>
        <v>0</v>
      </c>
      <c r="AO1046" s="32"/>
      <c r="AP1046" s="32"/>
    </row>
    <row r="1047" spans="1:42" ht="36" x14ac:dyDescent="0.3">
      <c r="A1047" s="12" t="s">
        <v>3179</v>
      </c>
      <c r="B1047" s="12" t="s">
        <v>3180</v>
      </c>
      <c r="C1047" s="16" t="s">
        <v>3181</v>
      </c>
      <c r="D1047" s="17"/>
      <c r="E1047" s="17"/>
      <c r="F1047" s="17" t="s">
        <v>67</v>
      </c>
      <c r="G1047" s="18">
        <v>1</v>
      </c>
      <c r="H1047" s="17"/>
      <c r="I1047" s="18">
        <v>0</v>
      </c>
      <c r="J1047" s="19">
        <v>0</v>
      </c>
      <c r="K1047" s="20">
        <v>1477</v>
      </c>
      <c r="L1047" s="19">
        <f>J1047+ROUND(K1047, 2)</f>
        <v>1477</v>
      </c>
      <c r="M1047" s="19">
        <v>0</v>
      </c>
      <c r="N1047" s="19">
        <v>0</v>
      </c>
      <c r="O1047" s="19">
        <f>M1047+N1047</f>
        <v>0</v>
      </c>
      <c r="P1047" s="19">
        <v>2032.78</v>
      </c>
      <c r="Q1047" s="21">
        <v>1477</v>
      </c>
      <c r="R1047" s="19">
        <f>P1047+ROUND(Q1047, 2)</f>
        <v>3509.7799999999997</v>
      </c>
      <c r="S1047" s="19">
        <v>0</v>
      </c>
      <c r="T1047" s="19">
        <v>0</v>
      </c>
      <c r="U1047" s="19">
        <f>S1047+T1047</f>
        <v>0</v>
      </c>
      <c r="V1047" s="9">
        <f>ROUND(P1047 / 1.2, 2)</f>
        <v>1693.98</v>
      </c>
      <c r="W1047" s="9">
        <f>ROUND(Q1047 / 1.2, 2)</f>
        <v>1230.83</v>
      </c>
      <c r="X1047" s="9">
        <f>ROUND(R1047 / 1.2, 2)</f>
        <v>2924.82</v>
      </c>
      <c r="Y1047" s="9">
        <f t="shared" si="183"/>
        <v>0</v>
      </c>
      <c r="Z1047" s="9">
        <f>ROUND(T1047 / 1.2, 2)</f>
        <v>0</v>
      </c>
      <c r="AA1047" s="9">
        <f>Y1047+Z1047</f>
        <v>0</v>
      </c>
      <c r="AD1047" s="5">
        <v>378365751</v>
      </c>
      <c r="AE1047" s="5">
        <v>27245600</v>
      </c>
      <c r="AG1047" s="5" t="s">
        <v>3182</v>
      </c>
      <c r="AH1047" s="5" t="s">
        <v>3183</v>
      </c>
      <c r="AI1047" s="5" t="s">
        <v>593</v>
      </c>
      <c r="AK1047" s="19">
        <f t="shared" si="184"/>
        <v>0</v>
      </c>
      <c r="AL1047" s="19">
        <f>T1047-N1047</f>
        <v>0</v>
      </c>
      <c r="AM1047" s="19">
        <f>U1047-O1047</f>
        <v>0</v>
      </c>
      <c r="AN1047" s="22">
        <f t="shared" si="185"/>
        <v>0</v>
      </c>
      <c r="AO1047" s="22">
        <f>IFERROR(AL1047/N1047,0)</f>
        <v>0</v>
      </c>
      <c r="AP1047" s="22">
        <f>IFERROR(AM1047/O1047,0)</f>
        <v>0</v>
      </c>
    </row>
    <row r="1048" spans="1:42" ht="18" x14ac:dyDescent="0.3">
      <c r="A1048" s="12" t="s">
        <v>3184</v>
      </c>
      <c r="B1048" s="12"/>
      <c r="C1048" s="40" t="s">
        <v>3185</v>
      </c>
      <c r="D1048" s="17"/>
      <c r="E1048" s="17"/>
      <c r="F1048" s="28" t="s">
        <v>67</v>
      </c>
      <c r="G1048" s="29">
        <v>1.1000000000000001</v>
      </c>
      <c r="H1048" s="17"/>
      <c r="I1048" s="30">
        <v>0</v>
      </c>
      <c r="J1048" s="31">
        <v>0</v>
      </c>
      <c r="M1048" s="32">
        <f>ROUND(ROUND(J1048, 2)*I1048, 2)</f>
        <v>0</v>
      </c>
      <c r="P1048" s="33">
        <v>1520.33</v>
      </c>
      <c r="S1048" s="32">
        <f>ROUND(ROUND(P1048, 2)*I1048, 2)</f>
        <v>0</v>
      </c>
      <c r="V1048" s="9">
        <f>ROUND(ROUND(P1048, 2)/1.2, 2)</f>
        <v>1266.94</v>
      </c>
      <c r="Y1048" s="9">
        <f t="shared" si="183"/>
        <v>0</v>
      </c>
      <c r="AD1048" s="5" t="s">
        <v>3186</v>
      </c>
      <c r="AE1048" s="5" t="s">
        <v>3187</v>
      </c>
      <c r="AF1048" s="5" t="s">
        <v>3188</v>
      </c>
      <c r="AK1048" s="32">
        <f t="shared" si="184"/>
        <v>0</v>
      </c>
      <c r="AL1048" s="32"/>
      <c r="AM1048" s="32"/>
      <c r="AN1048" s="34">
        <f t="shared" si="185"/>
        <v>0</v>
      </c>
      <c r="AO1048" s="32"/>
      <c r="AP1048" s="32"/>
    </row>
    <row r="1049" spans="1:42" ht="18" x14ac:dyDescent="0.3">
      <c r="A1049" s="12" t="s">
        <v>3189</v>
      </c>
      <c r="B1049" s="12"/>
      <c r="C1049" s="40" t="s">
        <v>3190</v>
      </c>
      <c r="D1049" s="17"/>
      <c r="E1049" s="17"/>
      <c r="F1049" s="28" t="s">
        <v>114</v>
      </c>
      <c r="G1049" s="29">
        <v>1</v>
      </c>
      <c r="H1049" s="17"/>
      <c r="I1049" s="30">
        <v>0</v>
      </c>
      <c r="J1049" s="31">
        <v>44.71</v>
      </c>
      <c r="M1049" s="32">
        <f>ROUND(ROUND(J1049, 2)*I1049, 2)</f>
        <v>0</v>
      </c>
      <c r="P1049" s="33">
        <v>44.71</v>
      </c>
      <c r="S1049" s="32">
        <f>ROUND(ROUND(P1049, 2)*I1049, 2)</f>
        <v>0</v>
      </c>
      <c r="V1049" s="9">
        <f>ROUND(ROUND(P1049, 2)/1.2, 2)</f>
        <v>37.26</v>
      </c>
      <c r="Y1049" s="9">
        <f t="shared" ref="Y1049:Y1062" si="186">ROUND(S1049 / 1.2, 2)</f>
        <v>0</v>
      </c>
      <c r="AD1049" s="5" t="s">
        <v>3191</v>
      </c>
      <c r="AE1049" s="5" t="s">
        <v>3192</v>
      </c>
      <c r="AF1049" s="5" t="s">
        <v>3193</v>
      </c>
      <c r="AK1049" s="32">
        <f t="shared" si="184"/>
        <v>0</v>
      </c>
      <c r="AL1049" s="32"/>
      <c r="AM1049" s="32"/>
      <c r="AN1049" s="34">
        <f t="shared" si="185"/>
        <v>0</v>
      </c>
      <c r="AO1049" s="32"/>
      <c r="AP1049" s="32"/>
    </row>
    <row r="1050" spans="1:42" ht="18" x14ac:dyDescent="0.3">
      <c r="A1050" s="12" t="s">
        <v>3194</v>
      </c>
      <c r="B1050" s="12"/>
      <c r="C1050" s="40" t="s">
        <v>407</v>
      </c>
      <c r="D1050" s="17"/>
      <c r="E1050" s="17"/>
      <c r="F1050" s="28" t="s">
        <v>114</v>
      </c>
      <c r="G1050" s="29">
        <v>1</v>
      </c>
      <c r="H1050" s="17"/>
      <c r="I1050" s="30">
        <v>0</v>
      </c>
      <c r="J1050" s="31">
        <v>35.76</v>
      </c>
      <c r="M1050" s="32">
        <f>ROUND(ROUND(J1050, 2)*I1050, 2)</f>
        <v>0</v>
      </c>
      <c r="P1050" s="33">
        <v>35.76</v>
      </c>
      <c r="S1050" s="32">
        <f>ROUND(ROUND(P1050, 2)*I1050, 2)</f>
        <v>0</v>
      </c>
      <c r="V1050" s="9">
        <f>ROUND(ROUND(P1050, 2)/1.2, 2)</f>
        <v>29.8</v>
      </c>
      <c r="Y1050" s="9">
        <f t="shared" si="186"/>
        <v>0</v>
      </c>
      <c r="AD1050" s="5" t="s">
        <v>3195</v>
      </c>
      <c r="AE1050" s="5" t="s">
        <v>3196</v>
      </c>
      <c r="AF1050" s="5" t="s">
        <v>410</v>
      </c>
      <c r="AK1050" s="32">
        <f t="shared" si="184"/>
        <v>0</v>
      </c>
      <c r="AL1050" s="32"/>
      <c r="AM1050" s="32"/>
      <c r="AN1050" s="34">
        <f t="shared" si="185"/>
        <v>0</v>
      </c>
      <c r="AO1050" s="32"/>
      <c r="AP1050" s="32"/>
    </row>
    <row r="1051" spans="1:42" ht="18" x14ac:dyDescent="0.3">
      <c r="A1051" s="12" t="s">
        <v>3197</v>
      </c>
      <c r="B1051" s="12"/>
      <c r="C1051" s="40" t="s">
        <v>3198</v>
      </c>
      <c r="D1051" s="17"/>
      <c r="E1051" s="17"/>
      <c r="F1051" s="28" t="s">
        <v>139</v>
      </c>
      <c r="G1051" s="29">
        <v>1</v>
      </c>
      <c r="H1051" s="17"/>
      <c r="I1051" s="30">
        <v>0</v>
      </c>
      <c r="J1051" s="31">
        <v>80</v>
      </c>
      <c r="M1051" s="32">
        <f>ROUND(ROUND(J1051, 2)*I1051, 2)</f>
        <v>0</v>
      </c>
      <c r="P1051" s="33">
        <v>80</v>
      </c>
      <c r="S1051" s="32">
        <f>ROUND(ROUND(P1051, 2)*I1051, 2)</f>
        <v>0</v>
      </c>
      <c r="V1051" s="9">
        <f>ROUND(ROUND(P1051, 2)/1.2, 2)</f>
        <v>66.67</v>
      </c>
      <c r="Y1051" s="9">
        <f t="shared" si="186"/>
        <v>0</v>
      </c>
      <c r="AD1051" s="5" t="s">
        <v>3199</v>
      </c>
      <c r="AE1051" s="5" t="s">
        <v>3200</v>
      </c>
      <c r="AF1051" s="5" t="s">
        <v>3201</v>
      </c>
      <c r="AK1051" s="32">
        <f t="shared" si="184"/>
        <v>0</v>
      </c>
      <c r="AL1051" s="32"/>
      <c r="AM1051" s="32"/>
      <c r="AN1051" s="34">
        <f t="shared" si="185"/>
        <v>0</v>
      </c>
      <c r="AO1051" s="32"/>
      <c r="AP1051" s="32"/>
    </row>
    <row r="1052" spans="1:42" ht="36" x14ac:dyDescent="0.3">
      <c r="A1052" s="12" t="s">
        <v>3202</v>
      </c>
      <c r="B1052" s="12" t="s">
        <v>3180</v>
      </c>
      <c r="C1052" s="16" t="s">
        <v>3181</v>
      </c>
      <c r="D1052" s="17"/>
      <c r="E1052" s="17"/>
      <c r="F1052" s="17" t="s">
        <v>67</v>
      </c>
      <c r="G1052" s="18">
        <v>1</v>
      </c>
      <c r="H1052" s="17"/>
      <c r="I1052" s="18">
        <v>0</v>
      </c>
      <c r="J1052" s="19">
        <v>0</v>
      </c>
      <c r="K1052" s="20">
        <v>1477</v>
      </c>
      <c r="L1052" s="19">
        <f>J1052+ROUND(K1052, 2)</f>
        <v>1477</v>
      </c>
      <c r="M1052" s="19">
        <v>0</v>
      </c>
      <c r="N1052" s="19">
        <v>0</v>
      </c>
      <c r="O1052" s="19">
        <f>M1052+N1052</f>
        <v>0</v>
      </c>
      <c r="P1052" s="19">
        <v>475.79</v>
      </c>
      <c r="Q1052" s="21">
        <v>1477</v>
      </c>
      <c r="R1052" s="19">
        <f>P1052+ROUND(Q1052, 2)</f>
        <v>1952.79</v>
      </c>
      <c r="S1052" s="19">
        <v>0</v>
      </c>
      <c r="T1052" s="19">
        <v>0</v>
      </c>
      <c r="U1052" s="19">
        <f>S1052+T1052</f>
        <v>0</v>
      </c>
      <c r="V1052" s="9">
        <f>ROUND(P1052 / 1.2, 2)</f>
        <v>396.49</v>
      </c>
      <c r="W1052" s="9">
        <f>ROUND(Q1052 / 1.2, 2)</f>
        <v>1230.83</v>
      </c>
      <c r="X1052" s="9">
        <f>ROUND(R1052 / 1.2, 2)</f>
        <v>1627.33</v>
      </c>
      <c r="Y1052" s="9">
        <f t="shared" si="186"/>
        <v>0</v>
      </c>
      <c r="Z1052" s="9">
        <f>ROUND(T1052 / 1.2, 2)</f>
        <v>0</v>
      </c>
      <c r="AA1052" s="9">
        <f>Y1052+Z1052</f>
        <v>0</v>
      </c>
      <c r="AD1052" s="5">
        <v>378365965</v>
      </c>
      <c r="AE1052" s="5">
        <v>27245601</v>
      </c>
      <c r="AG1052" s="5" t="s">
        <v>3182</v>
      </c>
      <c r="AH1052" s="5" t="s">
        <v>3183</v>
      </c>
      <c r="AI1052" s="5" t="s">
        <v>593</v>
      </c>
      <c r="AK1052" s="19">
        <f t="shared" si="184"/>
        <v>0</v>
      </c>
      <c r="AL1052" s="19">
        <f>T1052-N1052</f>
        <v>0</v>
      </c>
      <c r="AM1052" s="19">
        <f>U1052-O1052</f>
        <v>0</v>
      </c>
      <c r="AN1052" s="22">
        <f t="shared" si="185"/>
        <v>0</v>
      </c>
      <c r="AO1052" s="22">
        <f>IFERROR(AL1052/N1052,0)</f>
        <v>0</v>
      </c>
      <c r="AP1052" s="22">
        <f>IFERROR(AM1052/O1052,0)</f>
        <v>0</v>
      </c>
    </row>
    <row r="1053" spans="1:42" ht="18" x14ac:dyDescent="0.3">
      <c r="A1053" s="12" t="s">
        <v>3203</v>
      </c>
      <c r="B1053" s="12"/>
      <c r="C1053" s="40" t="s">
        <v>3198</v>
      </c>
      <c r="D1053" s="17"/>
      <c r="E1053" s="17"/>
      <c r="F1053" s="28" t="s">
        <v>139</v>
      </c>
      <c r="G1053" s="29">
        <v>1</v>
      </c>
      <c r="H1053" s="17"/>
      <c r="I1053" s="30">
        <v>0</v>
      </c>
      <c r="J1053" s="31">
        <v>80</v>
      </c>
      <c r="M1053" s="32">
        <f>ROUND(ROUND(J1053, 2)*I1053, 2)</f>
        <v>0</v>
      </c>
      <c r="P1053" s="33">
        <v>80</v>
      </c>
      <c r="S1053" s="32">
        <f>ROUND(ROUND(P1053, 2)*I1053, 2)</f>
        <v>0</v>
      </c>
      <c r="V1053" s="9">
        <f>ROUND(ROUND(P1053, 2)/1.2, 2)</f>
        <v>66.67</v>
      </c>
      <c r="Y1053" s="9">
        <f t="shared" si="186"/>
        <v>0</v>
      </c>
      <c r="AD1053" s="5" t="s">
        <v>3204</v>
      </c>
      <c r="AE1053" s="5" t="s">
        <v>3205</v>
      </c>
      <c r="AF1053" s="5" t="s">
        <v>3201</v>
      </c>
      <c r="AK1053" s="32">
        <f t="shared" si="184"/>
        <v>0</v>
      </c>
      <c r="AL1053" s="32"/>
      <c r="AM1053" s="32"/>
      <c r="AN1053" s="34">
        <f t="shared" si="185"/>
        <v>0</v>
      </c>
      <c r="AO1053" s="32"/>
      <c r="AP1053" s="32"/>
    </row>
    <row r="1054" spans="1:42" ht="18" x14ac:dyDescent="0.3">
      <c r="A1054" s="12" t="s">
        <v>3206</v>
      </c>
      <c r="B1054" s="12"/>
      <c r="C1054" s="40" t="s">
        <v>3190</v>
      </c>
      <c r="D1054" s="17"/>
      <c r="E1054" s="17"/>
      <c r="F1054" s="28" t="s">
        <v>114</v>
      </c>
      <c r="G1054" s="29">
        <v>1</v>
      </c>
      <c r="H1054" s="17"/>
      <c r="I1054" s="30">
        <v>0</v>
      </c>
      <c r="J1054" s="31">
        <v>44.71</v>
      </c>
      <c r="M1054" s="32">
        <f>ROUND(ROUND(J1054, 2)*I1054, 2)</f>
        <v>0</v>
      </c>
      <c r="P1054" s="33">
        <v>44.71</v>
      </c>
      <c r="S1054" s="32">
        <f>ROUND(ROUND(P1054, 2)*I1054, 2)</f>
        <v>0</v>
      </c>
      <c r="V1054" s="9">
        <f>ROUND(ROUND(P1054, 2)/1.2, 2)</f>
        <v>37.26</v>
      </c>
      <c r="Y1054" s="9">
        <f t="shared" si="186"/>
        <v>0</v>
      </c>
      <c r="AD1054" s="5" t="s">
        <v>3207</v>
      </c>
      <c r="AE1054" s="5" t="s">
        <v>3208</v>
      </c>
      <c r="AF1054" s="5" t="s">
        <v>3193</v>
      </c>
      <c r="AK1054" s="32">
        <f t="shared" si="184"/>
        <v>0</v>
      </c>
      <c r="AL1054" s="32"/>
      <c r="AM1054" s="32"/>
      <c r="AN1054" s="34">
        <f t="shared" si="185"/>
        <v>0</v>
      </c>
      <c r="AO1054" s="32"/>
      <c r="AP1054" s="32"/>
    </row>
    <row r="1055" spans="1:42" ht="18" x14ac:dyDescent="0.3">
      <c r="A1055" s="12" t="s">
        <v>3209</v>
      </c>
      <c r="B1055" s="12"/>
      <c r="C1055" s="40" t="s">
        <v>407</v>
      </c>
      <c r="D1055" s="17"/>
      <c r="E1055" s="17"/>
      <c r="F1055" s="28" t="s">
        <v>114</v>
      </c>
      <c r="G1055" s="29">
        <v>1</v>
      </c>
      <c r="H1055" s="17"/>
      <c r="I1055" s="30">
        <v>0</v>
      </c>
      <c r="J1055" s="31">
        <v>35.76</v>
      </c>
      <c r="M1055" s="32">
        <f>ROUND(ROUND(J1055, 2)*I1055, 2)</f>
        <v>0</v>
      </c>
      <c r="P1055" s="33">
        <v>35.76</v>
      </c>
      <c r="S1055" s="32">
        <f>ROUND(ROUND(P1055, 2)*I1055, 2)</f>
        <v>0</v>
      </c>
      <c r="V1055" s="9">
        <f>ROUND(ROUND(P1055, 2)/1.2, 2)</f>
        <v>29.8</v>
      </c>
      <c r="Y1055" s="9">
        <f t="shared" si="186"/>
        <v>0</v>
      </c>
      <c r="AD1055" s="5" t="s">
        <v>3210</v>
      </c>
      <c r="AE1055" s="5" t="s">
        <v>3211</v>
      </c>
      <c r="AF1055" s="5" t="s">
        <v>410</v>
      </c>
      <c r="AK1055" s="32">
        <f t="shared" si="184"/>
        <v>0</v>
      </c>
      <c r="AL1055" s="32"/>
      <c r="AM1055" s="32"/>
      <c r="AN1055" s="34">
        <f t="shared" si="185"/>
        <v>0</v>
      </c>
      <c r="AO1055" s="32"/>
      <c r="AP1055" s="32"/>
    </row>
    <row r="1056" spans="1:42" ht="18" x14ac:dyDescent="0.3">
      <c r="A1056" s="12" t="s">
        <v>3212</v>
      </c>
      <c r="B1056" s="12"/>
      <c r="C1056" s="27" t="s">
        <v>430</v>
      </c>
      <c r="D1056" s="17"/>
      <c r="E1056" s="17"/>
      <c r="F1056" s="28" t="s">
        <v>67</v>
      </c>
      <c r="G1056" s="29">
        <v>1.1000000000000001</v>
      </c>
      <c r="H1056" s="17"/>
      <c r="I1056" s="30">
        <v>0</v>
      </c>
      <c r="J1056" s="31">
        <v>309.39999999999998</v>
      </c>
      <c r="M1056" s="32">
        <f>ROUND(ROUND(J1056, 2)*I1056, 2)</f>
        <v>0</v>
      </c>
      <c r="P1056" s="33">
        <v>104.57</v>
      </c>
      <c r="S1056" s="32">
        <f>ROUND(ROUND(P1056, 2)*I1056, 2)</f>
        <v>0</v>
      </c>
      <c r="V1056" s="9">
        <f>ROUND(ROUND(P1056, 2)/1.2, 2)</f>
        <v>87.14</v>
      </c>
      <c r="Y1056" s="9">
        <f t="shared" si="186"/>
        <v>0</v>
      </c>
      <c r="AD1056" s="5" t="s">
        <v>3213</v>
      </c>
      <c r="AE1056" s="5" t="s">
        <v>3214</v>
      </c>
      <c r="AF1056" s="5" t="s">
        <v>433</v>
      </c>
      <c r="AK1056" s="32">
        <f t="shared" si="184"/>
        <v>0</v>
      </c>
      <c r="AL1056" s="32"/>
      <c r="AM1056" s="32"/>
      <c r="AN1056" s="34">
        <f t="shared" si="185"/>
        <v>0</v>
      </c>
      <c r="AO1056" s="32"/>
      <c r="AP1056" s="32"/>
    </row>
    <row r="1057" spans="1:42" ht="90" x14ac:dyDescent="0.3">
      <c r="A1057" s="12" t="s">
        <v>3215</v>
      </c>
      <c r="B1057" s="12" t="s">
        <v>3180</v>
      </c>
      <c r="C1057" s="16" t="s">
        <v>3181</v>
      </c>
      <c r="D1057" s="17"/>
      <c r="E1057" s="17" t="s">
        <v>3216</v>
      </c>
      <c r="F1057" s="17" t="s">
        <v>67</v>
      </c>
      <c r="G1057" s="18">
        <v>1</v>
      </c>
      <c r="H1057" s="17"/>
      <c r="I1057" s="18">
        <v>118.4</v>
      </c>
      <c r="J1057" s="19">
        <v>360.42</v>
      </c>
      <c r="K1057" s="20">
        <v>1477</v>
      </c>
      <c r="L1057" s="19">
        <f>J1057+ROUND(K1057, 2)</f>
        <v>1837.42</v>
      </c>
      <c r="M1057" s="19">
        <v>42673.73</v>
      </c>
      <c r="N1057" s="19">
        <v>174876.79999999999</v>
      </c>
      <c r="O1057" s="19">
        <f>M1057+N1057</f>
        <v>217550.53</v>
      </c>
      <c r="P1057" s="19">
        <v>2032.78</v>
      </c>
      <c r="Q1057" s="21">
        <v>2215.5</v>
      </c>
      <c r="R1057" s="19">
        <f>P1057+ROUND(Q1057, 2)</f>
        <v>4248.28</v>
      </c>
      <c r="S1057" s="19">
        <v>240681.15</v>
      </c>
      <c r="T1057" s="19">
        <v>262315.2</v>
      </c>
      <c r="U1057" s="19">
        <f>S1057+T1057</f>
        <v>502996.35</v>
      </c>
      <c r="V1057" s="9">
        <f>ROUND(P1057 / 1.2, 2)</f>
        <v>1693.98</v>
      </c>
      <c r="W1057" s="9">
        <f>ROUND(Q1057 / 1.2, 2)</f>
        <v>1846.25</v>
      </c>
      <c r="X1057" s="9">
        <f>ROUND(R1057 / 1.2, 2)</f>
        <v>3540.23</v>
      </c>
      <c r="Y1057" s="9">
        <f t="shared" si="186"/>
        <v>200567.63</v>
      </c>
      <c r="Z1057" s="9">
        <f>ROUND(T1057 / 1.2, 2)</f>
        <v>218596</v>
      </c>
      <c r="AA1057" s="9">
        <f>Y1057+Z1057</f>
        <v>419163.63</v>
      </c>
      <c r="AD1057" s="5">
        <v>378365966</v>
      </c>
      <c r="AE1057" s="5">
        <v>27245791</v>
      </c>
      <c r="AG1057" s="5" t="s">
        <v>3182</v>
      </c>
      <c r="AH1057" s="5" t="s">
        <v>3183</v>
      </c>
      <c r="AI1057" s="5" t="s">
        <v>593</v>
      </c>
      <c r="AK1057" s="19">
        <f t="shared" si="184"/>
        <v>198007.41999999998</v>
      </c>
      <c r="AL1057" s="19">
        <f>T1057-N1057</f>
        <v>87438.400000000023</v>
      </c>
      <c r="AM1057" s="19">
        <f>U1057-O1057</f>
        <v>285445.81999999995</v>
      </c>
      <c r="AN1057" s="22">
        <f t="shared" si="185"/>
        <v>4.6400307636571716</v>
      </c>
      <c r="AO1057" s="22">
        <f>IFERROR(AL1057/N1057,0)</f>
        <v>0.50000000000000011</v>
      </c>
      <c r="AP1057" s="22">
        <f>IFERROR(AM1057/O1057,0)</f>
        <v>1.3120897476094402</v>
      </c>
    </row>
    <row r="1058" spans="1:42" ht="18" x14ac:dyDescent="0.3">
      <c r="A1058" s="12" t="s">
        <v>3217</v>
      </c>
      <c r="B1058" s="12"/>
      <c r="C1058" s="40" t="s">
        <v>3185</v>
      </c>
      <c r="D1058" s="17"/>
      <c r="E1058" s="17"/>
      <c r="F1058" s="28" t="s">
        <v>67</v>
      </c>
      <c r="G1058" s="29">
        <v>1.1000000000000001</v>
      </c>
      <c r="H1058" s="17"/>
      <c r="I1058" s="30">
        <v>130.24</v>
      </c>
      <c r="J1058" s="31">
        <v>0</v>
      </c>
      <c r="M1058" s="32">
        <f>ROUND(ROUND(J1058, 2)*I1058, 2)</f>
        <v>0</v>
      </c>
      <c r="P1058" s="33">
        <v>1520.33</v>
      </c>
      <c r="S1058" s="32">
        <f>ROUND(ROUND(P1058, 2)*I1058, 2)</f>
        <v>198007.78</v>
      </c>
      <c r="V1058" s="9">
        <f>ROUND(ROUND(P1058, 2)/1.2, 2)</f>
        <v>1266.94</v>
      </c>
      <c r="Y1058" s="9">
        <f t="shared" si="186"/>
        <v>165006.48000000001</v>
      </c>
      <c r="AD1058" s="5" t="s">
        <v>3218</v>
      </c>
      <c r="AE1058" s="5" t="s">
        <v>3219</v>
      </c>
      <c r="AF1058" s="5" t="s">
        <v>3188</v>
      </c>
      <c r="AK1058" s="32">
        <f t="shared" si="184"/>
        <v>198007.78</v>
      </c>
      <c r="AL1058" s="32"/>
      <c r="AM1058" s="32"/>
      <c r="AN1058" s="34">
        <f t="shared" si="185"/>
        <v>0</v>
      </c>
      <c r="AO1058" s="32"/>
      <c r="AP1058" s="32"/>
    </row>
    <row r="1059" spans="1:42" ht="18" x14ac:dyDescent="0.3">
      <c r="A1059" s="12" t="s">
        <v>3220</v>
      </c>
      <c r="B1059" s="12"/>
      <c r="C1059" s="40" t="s">
        <v>3190</v>
      </c>
      <c r="D1059" s="17"/>
      <c r="E1059" s="17"/>
      <c r="F1059" s="28" t="s">
        <v>114</v>
      </c>
      <c r="G1059" s="29">
        <v>1</v>
      </c>
      <c r="H1059" s="17"/>
      <c r="I1059" s="30">
        <v>592</v>
      </c>
      <c r="J1059" s="31">
        <v>44.71</v>
      </c>
      <c r="M1059" s="32">
        <f>ROUND(ROUND(J1059, 2)*I1059, 2)</f>
        <v>26468.32</v>
      </c>
      <c r="P1059" s="33">
        <v>44.71</v>
      </c>
      <c r="S1059" s="32">
        <f>ROUND(ROUND(P1059, 2)*I1059, 2)</f>
        <v>26468.32</v>
      </c>
      <c r="V1059" s="9">
        <f>ROUND(ROUND(P1059, 2)/1.2, 2)</f>
        <v>37.26</v>
      </c>
      <c r="Y1059" s="9">
        <f t="shared" si="186"/>
        <v>22056.93</v>
      </c>
      <c r="AD1059" s="5" t="s">
        <v>3221</v>
      </c>
      <c r="AE1059" s="5" t="s">
        <v>3222</v>
      </c>
      <c r="AF1059" s="5" t="s">
        <v>3193</v>
      </c>
      <c r="AK1059" s="32">
        <f t="shared" si="184"/>
        <v>0</v>
      </c>
      <c r="AL1059" s="32"/>
      <c r="AM1059" s="32"/>
      <c r="AN1059" s="34">
        <f t="shared" si="185"/>
        <v>0</v>
      </c>
      <c r="AO1059" s="32"/>
      <c r="AP1059" s="32"/>
    </row>
    <row r="1060" spans="1:42" ht="18" x14ac:dyDescent="0.3">
      <c r="A1060" s="12" t="s">
        <v>3223</v>
      </c>
      <c r="B1060" s="12"/>
      <c r="C1060" s="40" t="s">
        <v>407</v>
      </c>
      <c r="D1060" s="17"/>
      <c r="E1060" s="17"/>
      <c r="F1060" s="28" t="s">
        <v>114</v>
      </c>
      <c r="G1060" s="29">
        <v>1</v>
      </c>
      <c r="H1060" s="17"/>
      <c r="I1060" s="30">
        <v>178</v>
      </c>
      <c r="J1060" s="31">
        <v>35.76</v>
      </c>
      <c r="M1060" s="32">
        <f>ROUND(ROUND(J1060, 2)*I1060, 2)</f>
        <v>6365.28</v>
      </c>
      <c r="P1060" s="33">
        <v>35.76</v>
      </c>
      <c r="S1060" s="32">
        <f>ROUND(ROUND(P1060, 2)*I1060, 2)</f>
        <v>6365.28</v>
      </c>
      <c r="V1060" s="9">
        <f>ROUND(ROUND(P1060, 2)/1.2, 2)</f>
        <v>29.8</v>
      </c>
      <c r="Y1060" s="9">
        <f t="shared" si="186"/>
        <v>5304.4</v>
      </c>
      <c r="AD1060" s="5" t="s">
        <v>3224</v>
      </c>
      <c r="AE1060" s="5" t="s">
        <v>3225</v>
      </c>
      <c r="AF1060" s="5" t="s">
        <v>410</v>
      </c>
      <c r="AK1060" s="32">
        <f t="shared" si="184"/>
        <v>0</v>
      </c>
      <c r="AL1060" s="32"/>
      <c r="AM1060" s="32"/>
      <c r="AN1060" s="34">
        <f t="shared" si="185"/>
        <v>0</v>
      </c>
      <c r="AO1060" s="32"/>
      <c r="AP1060" s="32"/>
    </row>
    <row r="1061" spans="1:42" ht="18" x14ac:dyDescent="0.3">
      <c r="A1061" s="12" t="s">
        <v>3226</v>
      </c>
      <c r="B1061" s="12"/>
      <c r="C1061" s="40" t="s">
        <v>3198</v>
      </c>
      <c r="D1061" s="17"/>
      <c r="E1061" s="17"/>
      <c r="F1061" s="28" t="s">
        <v>139</v>
      </c>
      <c r="G1061" s="29">
        <v>1</v>
      </c>
      <c r="H1061" s="17"/>
      <c r="I1061" s="30">
        <v>123</v>
      </c>
      <c r="J1061" s="31">
        <v>80</v>
      </c>
      <c r="M1061" s="32">
        <f>ROUND(ROUND(J1061, 2)*I1061, 2)</f>
        <v>9840</v>
      </c>
      <c r="P1061" s="33">
        <v>80</v>
      </c>
      <c r="S1061" s="32">
        <f>ROUND(ROUND(P1061, 2)*I1061, 2)</f>
        <v>9840</v>
      </c>
      <c r="V1061" s="9">
        <f>ROUND(ROUND(P1061, 2)/1.2, 2)</f>
        <v>66.67</v>
      </c>
      <c r="Y1061" s="9">
        <f t="shared" si="186"/>
        <v>8200</v>
      </c>
      <c r="AD1061" s="5" t="s">
        <v>3227</v>
      </c>
      <c r="AE1061" s="5" t="s">
        <v>3228</v>
      </c>
      <c r="AF1061" s="5" t="s">
        <v>3201</v>
      </c>
      <c r="AK1061" s="32">
        <f t="shared" si="184"/>
        <v>0</v>
      </c>
      <c r="AL1061" s="32"/>
      <c r="AM1061" s="32"/>
      <c r="AN1061" s="34">
        <f t="shared" si="185"/>
        <v>0</v>
      </c>
      <c r="AO1061" s="32"/>
      <c r="AP1061" s="32"/>
    </row>
    <row r="1062" spans="1:42" ht="162" x14ac:dyDescent="0.3">
      <c r="A1062" s="42" t="s">
        <v>3229</v>
      </c>
      <c r="B1062" s="42" t="s">
        <v>3180</v>
      </c>
      <c r="C1062" s="43" t="s">
        <v>3181</v>
      </c>
      <c r="D1062" s="44"/>
      <c r="E1062" s="44" t="s">
        <v>3230</v>
      </c>
      <c r="F1062" s="44" t="s">
        <v>67</v>
      </c>
      <c r="G1062" s="45">
        <v>1</v>
      </c>
      <c r="H1062" s="44"/>
      <c r="I1062" s="46">
        <v>309.56</v>
      </c>
      <c r="J1062" s="47">
        <v>701.1</v>
      </c>
      <c r="K1062" s="47">
        <v>1477</v>
      </c>
      <c r="L1062" s="47">
        <f>J1062+ROUND(K1062, 2)</f>
        <v>2178.1</v>
      </c>
      <c r="M1062" s="47">
        <v>217032.52</v>
      </c>
      <c r="N1062" s="47">
        <v>457220.12</v>
      </c>
      <c r="O1062" s="47">
        <f>M1062+N1062</f>
        <v>674252.64</v>
      </c>
      <c r="P1062" s="47">
        <v>475.79</v>
      </c>
      <c r="Q1062" s="47">
        <v>2215.5</v>
      </c>
      <c r="R1062" s="47">
        <f>P1062+ROUND(Q1062, 2)</f>
        <v>2691.29</v>
      </c>
      <c r="S1062" s="47">
        <v>147285.54999999999</v>
      </c>
      <c r="T1062" s="47">
        <v>685830.18</v>
      </c>
      <c r="U1062" s="47">
        <f>S1062+T1062</f>
        <v>833115.73</v>
      </c>
      <c r="V1062" s="9">
        <f>ROUND(P1062 / 1.2, 2)</f>
        <v>396.49</v>
      </c>
      <c r="W1062" s="9">
        <f>ROUND(Q1062 / 1.2, 2)</f>
        <v>1846.25</v>
      </c>
      <c r="X1062" s="9">
        <f>ROUND(R1062 / 1.2, 2)</f>
        <v>2242.7399999999998</v>
      </c>
      <c r="Y1062" s="9">
        <f t="shared" si="186"/>
        <v>122737.96</v>
      </c>
      <c r="Z1062" s="9">
        <f>ROUND(T1062 / 1.2, 2)</f>
        <v>571525.15</v>
      </c>
      <c r="AA1062" s="9">
        <f>Y1062+Z1062</f>
        <v>694263.11</v>
      </c>
      <c r="AD1062" s="5">
        <v>378365967</v>
      </c>
      <c r="AE1062" s="5">
        <v>27245790</v>
      </c>
      <c r="AG1062" s="5" t="s">
        <v>3182</v>
      </c>
      <c r="AH1062" s="5" t="s">
        <v>3183</v>
      </c>
      <c r="AI1062" s="5" t="s">
        <v>593</v>
      </c>
      <c r="AK1062" s="19">
        <f t="shared" si="184"/>
        <v>-69746.97</v>
      </c>
      <c r="AL1062" s="19">
        <f>T1062-N1062</f>
        <v>228610.06000000006</v>
      </c>
      <c r="AM1062" s="19">
        <f>U1062-O1062</f>
        <v>158863.08999999997</v>
      </c>
      <c r="AN1062" s="22">
        <f t="shared" si="185"/>
        <v>-0.32136644775630863</v>
      </c>
      <c r="AO1062" s="22">
        <f>IFERROR(AL1062/N1062,0)</f>
        <v>0.50000000000000011</v>
      </c>
      <c r="AP1062" s="22">
        <f>IFERROR(AM1062/O1062,0)</f>
        <v>0.23561359730085737</v>
      </c>
    </row>
    <row r="1063" spans="1:42" ht="162" x14ac:dyDescent="0.3">
      <c r="A1063" s="48" t="s">
        <v>3231</v>
      </c>
      <c r="B1063" s="48" t="s">
        <v>3180</v>
      </c>
      <c r="C1063" s="49" t="s">
        <v>3181</v>
      </c>
      <c r="D1063" s="50"/>
      <c r="E1063" s="50" t="s">
        <v>3230</v>
      </c>
      <c r="F1063" s="50" t="s">
        <v>67</v>
      </c>
      <c r="G1063" s="51">
        <v>1</v>
      </c>
      <c r="H1063" s="50"/>
      <c r="I1063" s="51">
        <v>358.7</v>
      </c>
      <c r="J1063" s="52">
        <v>701.1</v>
      </c>
      <c r="K1063" s="52">
        <v>1477</v>
      </c>
      <c r="L1063" s="52">
        <v>1477</v>
      </c>
      <c r="M1063" s="52">
        <v>251484.57</v>
      </c>
      <c r="N1063" s="52">
        <v>529799.9</v>
      </c>
      <c r="O1063" s="52"/>
      <c r="P1063" s="52">
        <v>475.79</v>
      </c>
      <c r="Q1063" s="52">
        <v>2215.5</v>
      </c>
      <c r="R1063" s="52">
        <v>2215.5</v>
      </c>
      <c r="S1063" s="52">
        <v>170665.87</v>
      </c>
      <c r="T1063" s="52">
        <v>794699.85</v>
      </c>
      <c r="U1063" s="52"/>
      <c r="V1063" s="9"/>
      <c r="W1063" s="9">
        <f>ROUND(Q1063 / 1.2, 2)</f>
        <v>1846.25</v>
      </c>
      <c r="X1063" s="9">
        <f>ROUND(R1063 / 1.2, 2)</f>
        <v>1846.25</v>
      </c>
      <c r="Y1063" s="9"/>
      <c r="Z1063" s="9">
        <f>ROUND(T1063 / 1.2, 2)</f>
        <v>662249.88</v>
      </c>
      <c r="AA1063" s="9"/>
      <c r="AD1063" s="5">
        <v>315890036</v>
      </c>
      <c r="AE1063" s="5">
        <v>27245790</v>
      </c>
      <c r="AG1063" s="5" t="s">
        <v>3182</v>
      </c>
      <c r="AH1063" s="5" t="s">
        <v>3183</v>
      </c>
      <c r="AI1063" s="5"/>
      <c r="AK1063" s="19">
        <f>S1062-M1062</f>
        <v>-69746.97</v>
      </c>
      <c r="AL1063" s="19">
        <f>T1062-N1062</f>
        <v>228610.06000000006</v>
      </c>
      <c r="AM1063" s="19">
        <f>U1062-O1062</f>
        <v>158863.08999999997</v>
      </c>
      <c r="AN1063" s="22">
        <f>IFERROR(AK1063/M1062,0)</f>
        <v>-0.32136644775630863</v>
      </c>
      <c r="AO1063" s="22">
        <f>IFERROR(AL1063/N1062,0)</f>
        <v>0.50000000000000011</v>
      </c>
      <c r="AP1063" s="22">
        <f>IFERROR(AM1063/O1062,0)</f>
        <v>0.23561359730085737</v>
      </c>
    </row>
    <row r="1064" spans="1:42" ht="18" x14ac:dyDescent="0.3">
      <c r="A1064" s="42" t="s">
        <v>3232</v>
      </c>
      <c r="B1064" s="42"/>
      <c r="C1064" s="53" t="s">
        <v>3198</v>
      </c>
      <c r="D1064" s="44"/>
      <c r="E1064" s="44"/>
      <c r="F1064" s="54" t="s">
        <v>139</v>
      </c>
      <c r="G1064" s="55">
        <v>1</v>
      </c>
      <c r="H1064" s="44"/>
      <c r="I1064" s="66">
        <v>322.76400000000001</v>
      </c>
      <c r="J1064" s="57">
        <v>80</v>
      </c>
      <c r="K1064" s="58"/>
      <c r="L1064" s="58"/>
      <c r="M1064" s="57">
        <f t="shared" ref="M1064:M1071" si="187">ROUND(ROUND(J1064, 2)*I1064, 2)</f>
        <v>25821.119999999999</v>
      </c>
      <c r="N1064" s="58"/>
      <c r="O1064" s="58"/>
      <c r="P1064" s="57">
        <v>80</v>
      </c>
      <c r="Q1064" s="58"/>
      <c r="R1064" s="58"/>
      <c r="S1064" s="57">
        <f t="shared" ref="S1064:S1071" si="188">ROUND(ROUND(P1064, 2)*I1064, 2)</f>
        <v>25821.119999999999</v>
      </c>
      <c r="T1064" s="58"/>
      <c r="U1064" s="59"/>
      <c r="V1064" s="9">
        <f t="shared" ref="V1064:V1071" si="189">ROUND(ROUND(P1064, 2)/1.2, 2)</f>
        <v>66.67</v>
      </c>
      <c r="Y1064" s="9">
        <f t="shared" ref="Y1064:Y1071" si="190">ROUND(S1064 / 1.2, 2)</f>
        <v>21517.599999999999</v>
      </c>
      <c r="AD1064" s="5" t="s">
        <v>3233</v>
      </c>
      <c r="AE1064" s="5" t="s">
        <v>3234</v>
      </c>
      <c r="AF1064" s="5" t="s">
        <v>3201</v>
      </c>
      <c r="AK1064" s="32">
        <f>S1064-M1064</f>
        <v>0</v>
      </c>
      <c r="AL1064" s="32"/>
      <c r="AM1064" s="32"/>
      <c r="AN1064" s="34">
        <f>IFERROR(AK1064/M1064,0)</f>
        <v>0</v>
      </c>
      <c r="AO1064" s="32"/>
      <c r="AP1064" s="32"/>
    </row>
    <row r="1065" spans="1:42" ht="18" x14ac:dyDescent="0.3">
      <c r="A1065" s="48" t="s">
        <v>3235</v>
      </c>
      <c r="B1065" s="48"/>
      <c r="C1065" s="60" t="s">
        <v>3198</v>
      </c>
      <c r="D1065" s="50"/>
      <c r="E1065" s="50"/>
      <c r="F1065" s="61" t="s">
        <v>139</v>
      </c>
      <c r="G1065" s="62">
        <v>1</v>
      </c>
      <c r="H1065" s="50"/>
      <c r="I1065" s="67">
        <v>374</v>
      </c>
      <c r="J1065" s="63">
        <v>80</v>
      </c>
      <c r="K1065" s="64"/>
      <c r="L1065" s="64"/>
      <c r="M1065" s="63">
        <f t="shared" si="187"/>
        <v>29920</v>
      </c>
      <c r="N1065" s="64"/>
      <c r="O1065" s="64"/>
      <c r="P1065" s="63">
        <v>80</v>
      </c>
      <c r="Q1065" s="64"/>
      <c r="R1065" s="64"/>
      <c r="S1065" s="63">
        <f t="shared" si="188"/>
        <v>29920</v>
      </c>
      <c r="T1065" s="64"/>
      <c r="U1065" s="65"/>
      <c r="V1065" s="9">
        <f t="shared" si="189"/>
        <v>66.67</v>
      </c>
      <c r="Y1065" s="9">
        <f t="shared" si="190"/>
        <v>24933.33</v>
      </c>
      <c r="AD1065" s="5" t="s">
        <v>3236</v>
      </c>
      <c r="AE1065" s="5" t="s">
        <v>3234</v>
      </c>
      <c r="AF1065" s="5" t="s">
        <v>3201</v>
      </c>
      <c r="AK1065" s="32">
        <f>S1064-M1064</f>
        <v>0</v>
      </c>
      <c r="AL1065" s="32"/>
      <c r="AM1065" s="32"/>
      <c r="AN1065" s="34">
        <f>IFERROR(AK1065/M1064,0)</f>
        <v>0</v>
      </c>
      <c r="AO1065" s="32"/>
      <c r="AP1065" s="32"/>
    </row>
    <row r="1066" spans="1:42" ht="18" x14ac:dyDescent="0.3">
      <c r="A1066" s="42" t="s">
        <v>3237</v>
      </c>
      <c r="B1066" s="42"/>
      <c r="C1066" s="53" t="s">
        <v>3190</v>
      </c>
      <c r="D1066" s="44"/>
      <c r="E1066" s="44"/>
      <c r="F1066" s="54" t="s">
        <v>114</v>
      </c>
      <c r="G1066" s="55">
        <v>1</v>
      </c>
      <c r="H1066" s="44"/>
      <c r="I1066" s="66">
        <v>1548.232</v>
      </c>
      <c r="J1066" s="57">
        <v>44.71</v>
      </c>
      <c r="K1066" s="58"/>
      <c r="L1066" s="58"/>
      <c r="M1066" s="57">
        <f t="shared" si="187"/>
        <v>69221.45</v>
      </c>
      <c r="N1066" s="58"/>
      <c r="O1066" s="58"/>
      <c r="P1066" s="57">
        <v>44.71</v>
      </c>
      <c r="Q1066" s="58"/>
      <c r="R1066" s="58"/>
      <c r="S1066" s="57">
        <f t="shared" si="188"/>
        <v>69221.45</v>
      </c>
      <c r="T1066" s="58"/>
      <c r="U1066" s="59"/>
      <c r="V1066" s="9">
        <f t="shared" si="189"/>
        <v>37.26</v>
      </c>
      <c r="Y1066" s="9">
        <f t="shared" si="190"/>
        <v>57684.54</v>
      </c>
      <c r="AD1066" s="5" t="s">
        <v>3238</v>
      </c>
      <c r="AE1066" s="5" t="s">
        <v>3239</v>
      </c>
      <c r="AF1066" s="5" t="s">
        <v>3193</v>
      </c>
      <c r="AK1066" s="32">
        <f>S1066-M1066</f>
        <v>0</v>
      </c>
      <c r="AL1066" s="32"/>
      <c r="AM1066" s="32"/>
      <c r="AN1066" s="34">
        <f>IFERROR(AK1066/M1066,0)</f>
        <v>0</v>
      </c>
      <c r="AO1066" s="32"/>
      <c r="AP1066" s="32"/>
    </row>
    <row r="1067" spans="1:42" ht="18" x14ac:dyDescent="0.3">
      <c r="A1067" s="48" t="s">
        <v>3240</v>
      </c>
      <c r="B1067" s="48"/>
      <c r="C1067" s="60" t="s">
        <v>3190</v>
      </c>
      <c r="D1067" s="50"/>
      <c r="E1067" s="50"/>
      <c r="F1067" s="61" t="s">
        <v>114</v>
      </c>
      <c r="G1067" s="62">
        <v>1</v>
      </c>
      <c r="H1067" s="50"/>
      <c r="I1067" s="67">
        <v>1794</v>
      </c>
      <c r="J1067" s="63">
        <v>44.71</v>
      </c>
      <c r="K1067" s="64"/>
      <c r="L1067" s="64"/>
      <c r="M1067" s="63">
        <f t="shared" si="187"/>
        <v>80209.740000000005</v>
      </c>
      <c r="N1067" s="64"/>
      <c r="O1067" s="64"/>
      <c r="P1067" s="63">
        <v>44.71</v>
      </c>
      <c r="Q1067" s="64"/>
      <c r="R1067" s="64"/>
      <c r="S1067" s="63">
        <f t="shared" si="188"/>
        <v>80209.740000000005</v>
      </c>
      <c r="T1067" s="64"/>
      <c r="U1067" s="65"/>
      <c r="V1067" s="9">
        <f t="shared" si="189"/>
        <v>37.26</v>
      </c>
      <c r="Y1067" s="9">
        <f t="shared" si="190"/>
        <v>66841.45</v>
      </c>
      <c r="AD1067" s="5" t="s">
        <v>3241</v>
      </c>
      <c r="AE1067" s="5" t="s">
        <v>3239</v>
      </c>
      <c r="AF1067" s="5" t="s">
        <v>3193</v>
      </c>
      <c r="AK1067" s="32">
        <f>S1066-M1066</f>
        <v>0</v>
      </c>
      <c r="AL1067" s="32"/>
      <c r="AM1067" s="32"/>
      <c r="AN1067" s="34">
        <f>IFERROR(AK1067/M1066,0)</f>
        <v>0</v>
      </c>
      <c r="AO1067" s="32"/>
      <c r="AP1067" s="32"/>
    </row>
    <row r="1068" spans="1:42" ht="18" x14ac:dyDescent="0.3">
      <c r="A1068" s="42" t="s">
        <v>3242</v>
      </c>
      <c r="B1068" s="42"/>
      <c r="C1068" s="53" t="s">
        <v>407</v>
      </c>
      <c r="D1068" s="44"/>
      <c r="E1068" s="44"/>
      <c r="F1068" s="54" t="s">
        <v>114</v>
      </c>
      <c r="G1068" s="55">
        <v>1</v>
      </c>
      <c r="H1068" s="44"/>
      <c r="I1068" s="66">
        <v>465.16</v>
      </c>
      <c r="J1068" s="57">
        <v>35.76</v>
      </c>
      <c r="K1068" s="58"/>
      <c r="L1068" s="58"/>
      <c r="M1068" s="57">
        <f t="shared" si="187"/>
        <v>16634.12</v>
      </c>
      <c r="N1068" s="58"/>
      <c r="O1068" s="58"/>
      <c r="P1068" s="57">
        <v>35.76</v>
      </c>
      <c r="Q1068" s="58"/>
      <c r="R1068" s="58"/>
      <c r="S1068" s="57">
        <f t="shared" si="188"/>
        <v>16634.12</v>
      </c>
      <c r="T1068" s="58"/>
      <c r="U1068" s="59"/>
      <c r="V1068" s="9">
        <f t="shared" si="189"/>
        <v>29.8</v>
      </c>
      <c r="Y1068" s="9">
        <f t="shared" si="190"/>
        <v>13861.77</v>
      </c>
      <c r="AD1068" s="5" t="s">
        <v>3243</v>
      </c>
      <c r="AE1068" s="5" t="s">
        <v>3244</v>
      </c>
      <c r="AF1068" s="5" t="s">
        <v>410</v>
      </c>
      <c r="AK1068" s="32">
        <f>S1068-M1068</f>
        <v>0</v>
      </c>
      <c r="AL1068" s="32"/>
      <c r="AM1068" s="32"/>
      <c r="AN1068" s="34">
        <f>IFERROR(AK1068/M1068,0)</f>
        <v>0</v>
      </c>
      <c r="AO1068" s="32"/>
      <c r="AP1068" s="32"/>
    </row>
    <row r="1069" spans="1:42" ht="18" x14ac:dyDescent="0.3">
      <c r="A1069" s="48" t="s">
        <v>3245</v>
      </c>
      <c r="B1069" s="48"/>
      <c r="C1069" s="60" t="s">
        <v>407</v>
      </c>
      <c r="D1069" s="50"/>
      <c r="E1069" s="50"/>
      <c r="F1069" s="61" t="s">
        <v>114</v>
      </c>
      <c r="G1069" s="62">
        <v>1</v>
      </c>
      <c r="H1069" s="50"/>
      <c r="I1069" s="67">
        <v>539</v>
      </c>
      <c r="J1069" s="63">
        <v>35.76</v>
      </c>
      <c r="K1069" s="64"/>
      <c r="L1069" s="64"/>
      <c r="M1069" s="63">
        <f t="shared" si="187"/>
        <v>19274.64</v>
      </c>
      <c r="N1069" s="64"/>
      <c r="O1069" s="64"/>
      <c r="P1069" s="63">
        <v>35.76</v>
      </c>
      <c r="Q1069" s="64"/>
      <c r="R1069" s="64"/>
      <c r="S1069" s="63">
        <f t="shared" si="188"/>
        <v>19274.64</v>
      </c>
      <c r="T1069" s="64"/>
      <c r="U1069" s="65"/>
      <c r="V1069" s="9">
        <f t="shared" si="189"/>
        <v>29.8</v>
      </c>
      <c r="Y1069" s="9">
        <f t="shared" si="190"/>
        <v>16062.2</v>
      </c>
      <c r="AD1069" s="5" t="s">
        <v>3246</v>
      </c>
      <c r="AE1069" s="5" t="s">
        <v>3244</v>
      </c>
      <c r="AF1069" s="5" t="s">
        <v>410</v>
      </c>
      <c r="AK1069" s="32">
        <f>S1068-M1068</f>
        <v>0</v>
      </c>
      <c r="AL1069" s="32"/>
      <c r="AM1069" s="32"/>
      <c r="AN1069" s="34">
        <f>IFERROR(AK1069/M1068,0)</f>
        <v>0</v>
      </c>
      <c r="AO1069" s="32"/>
      <c r="AP1069" s="32"/>
    </row>
    <row r="1070" spans="1:42" ht="18" x14ac:dyDescent="0.3">
      <c r="A1070" s="42" t="s">
        <v>3247</v>
      </c>
      <c r="B1070" s="42"/>
      <c r="C1070" s="53" t="s">
        <v>430</v>
      </c>
      <c r="D1070" s="44"/>
      <c r="E1070" s="44"/>
      <c r="F1070" s="54" t="s">
        <v>67</v>
      </c>
      <c r="G1070" s="55">
        <v>1.1000000000000001</v>
      </c>
      <c r="H1070" s="44"/>
      <c r="I1070" s="66">
        <v>340.51600000000002</v>
      </c>
      <c r="J1070" s="57">
        <v>309.39999999999998</v>
      </c>
      <c r="K1070" s="58"/>
      <c r="L1070" s="58"/>
      <c r="M1070" s="57">
        <f t="shared" si="187"/>
        <v>105355.65</v>
      </c>
      <c r="N1070" s="58"/>
      <c r="O1070" s="58"/>
      <c r="P1070" s="57">
        <v>104.57</v>
      </c>
      <c r="Q1070" s="58"/>
      <c r="R1070" s="58"/>
      <c r="S1070" s="57">
        <f t="shared" si="188"/>
        <v>35607.760000000002</v>
      </c>
      <c r="T1070" s="58"/>
      <c r="U1070" s="59"/>
      <c r="V1070" s="9">
        <f t="shared" si="189"/>
        <v>87.14</v>
      </c>
      <c r="Y1070" s="9">
        <f t="shared" si="190"/>
        <v>29673.13</v>
      </c>
      <c r="AD1070" s="5" t="s">
        <v>3248</v>
      </c>
      <c r="AE1070" s="5" t="s">
        <v>3249</v>
      </c>
      <c r="AF1070" s="5" t="s">
        <v>433</v>
      </c>
      <c r="AK1070" s="32">
        <f>S1070-M1070</f>
        <v>-69747.889999999985</v>
      </c>
      <c r="AL1070" s="32"/>
      <c r="AM1070" s="32"/>
      <c r="AN1070" s="34">
        <f>IFERROR(AK1070/M1070,0)</f>
        <v>-0.66202325171929544</v>
      </c>
      <c r="AO1070" s="32"/>
      <c r="AP1070" s="32"/>
    </row>
    <row r="1071" spans="1:42" ht="18" x14ac:dyDescent="0.3">
      <c r="A1071" s="48" t="s">
        <v>3250</v>
      </c>
      <c r="B1071" s="48"/>
      <c r="C1071" s="60" t="s">
        <v>430</v>
      </c>
      <c r="D1071" s="50"/>
      <c r="E1071" s="50"/>
      <c r="F1071" s="61" t="s">
        <v>67</v>
      </c>
      <c r="G1071" s="62">
        <v>1.1000000000000001</v>
      </c>
      <c r="H1071" s="50"/>
      <c r="I1071" s="67">
        <v>394.57</v>
      </c>
      <c r="J1071" s="63">
        <v>309.39999999999998</v>
      </c>
      <c r="K1071" s="64"/>
      <c r="L1071" s="64"/>
      <c r="M1071" s="63">
        <f t="shared" si="187"/>
        <v>122079.96</v>
      </c>
      <c r="N1071" s="64"/>
      <c r="O1071" s="64"/>
      <c r="P1071" s="63">
        <v>104.57</v>
      </c>
      <c r="Q1071" s="64"/>
      <c r="R1071" s="64"/>
      <c r="S1071" s="63">
        <f t="shared" si="188"/>
        <v>41260.18</v>
      </c>
      <c r="T1071" s="64"/>
      <c r="U1071" s="65"/>
      <c r="V1071" s="9">
        <f t="shared" si="189"/>
        <v>87.14</v>
      </c>
      <c r="Y1071" s="9">
        <f t="shared" si="190"/>
        <v>34383.480000000003</v>
      </c>
      <c r="AD1071" s="5" t="s">
        <v>3251</v>
      </c>
      <c r="AE1071" s="5" t="s">
        <v>3249</v>
      </c>
      <c r="AF1071" s="5" t="s">
        <v>433</v>
      </c>
      <c r="AK1071" s="32">
        <f>S1070-M1070</f>
        <v>-69747.889999999985</v>
      </c>
      <c r="AL1071" s="32"/>
      <c r="AM1071" s="32"/>
      <c r="AN1071" s="34">
        <f>IFERROR(AK1071/M1070,0)</f>
        <v>-0.66202325171929544</v>
      </c>
      <c r="AO1071" s="32"/>
      <c r="AP1071" s="32"/>
    </row>
    <row r="1072" spans="1:42" ht="16.95" customHeight="1" x14ac:dyDescent="0.3">
      <c r="A1072" s="13" t="s">
        <v>3252</v>
      </c>
      <c r="B1072" s="13" t="s">
        <v>3253</v>
      </c>
      <c r="C1072" s="453" t="s">
        <v>3254</v>
      </c>
      <c r="D1072" s="454"/>
      <c r="E1072" s="454"/>
      <c r="F1072" s="454"/>
      <c r="G1072" s="454"/>
      <c r="H1072" s="454"/>
      <c r="I1072" s="455"/>
      <c r="J1072" s="14"/>
      <c r="K1072" s="14"/>
      <c r="L1072" s="14"/>
      <c r="M1072" s="15">
        <f>SUM(M1073,M1075,M1077,M1079,M1081,M1083,M1085,M1087,M1089,M1091,M1093)</f>
        <v>321584.70999999996</v>
      </c>
      <c r="N1072" s="15">
        <f>SUM(N1073,N1075,N1077,N1079,N1081,N1083,N1085,N1087,N1089,N1091,N1093)</f>
        <v>40442</v>
      </c>
      <c r="O1072" s="15">
        <f>SUM(O1073,O1075,O1077,O1079,O1081,O1083,O1085,O1087,O1089,O1091,O1093)</f>
        <v>362026.70999999996</v>
      </c>
      <c r="P1072" s="14"/>
      <c r="Q1072" s="14"/>
      <c r="R1072" s="14"/>
      <c r="S1072" s="15">
        <f>SUM(S1073,S1075,S1077,S1079,S1081,S1083,S1085,S1087,S1089,S1091,S1093)</f>
        <v>551160</v>
      </c>
      <c r="T1072" s="15">
        <f>SUM(T1073,T1075,T1077,T1079,T1081,T1083,T1085,T1087,T1089,T1091,T1093)</f>
        <v>60663</v>
      </c>
      <c r="U1072" s="15">
        <f>SUM(U1073,U1075,U1077,U1079,U1081,U1083,U1085,U1087,U1089,U1091,U1093)</f>
        <v>611823</v>
      </c>
      <c r="Y1072" s="9">
        <f>SUM(Y1073,Y1075,Y1077,Y1079,Y1081,Y1083,Y1085,Y1087,Y1089,Y1091,Y1093)</f>
        <v>459300</v>
      </c>
      <c r="Z1072" s="9">
        <f>SUM(Z1073,Z1075,Z1077,Z1079,Z1081,Z1083,Z1085,Z1087,Z1089,Z1091,Z1093)</f>
        <v>50552.5</v>
      </c>
      <c r="AA1072" s="9">
        <f>SUM(AA1073,AA1075,AA1077,AA1079,AA1081,AA1083,AA1085,AA1087,AA1089,AA1091,AA1093)</f>
        <v>509852.5</v>
      </c>
      <c r="AD1072" s="5">
        <v>378365752</v>
      </c>
      <c r="AE1072" s="5">
        <v>33560260</v>
      </c>
      <c r="AK1072" s="6">
        <f t="shared" ref="AK1072:AM1073" si="191">S1072-M1072</f>
        <v>229575.29000000004</v>
      </c>
      <c r="AL1072" s="6">
        <f t="shared" si="191"/>
        <v>20221</v>
      </c>
      <c r="AM1072" s="6">
        <f t="shared" si="191"/>
        <v>249796.29000000004</v>
      </c>
      <c r="AN1072" s="10">
        <f t="shared" ref="AN1072:AP1073" si="192">IFERROR(AK1072/M1072,0)</f>
        <v>0.71388745441286705</v>
      </c>
      <c r="AO1072" s="10">
        <f t="shared" si="192"/>
        <v>0.5</v>
      </c>
      <c r="AP1072" s="10">
        <f t="shared" si="192"/>
        <v>0.68999408911016558</v>
      </c>
    </row>
    <row r="1073" spans="1:42" ht="126" x14ac:dyDescent="0.3">
      <c r="A1073" s="13" t="s">
        <v>3255</v>
      </c>
      <c r="B1073" s="13" t="s">
        <v>3256</v>
      </c>
      <c r="C1073" s="23" t="s">
        <v>3257</v>
      </c>
      <c r="D1073" s="24"/>
      <c r="E1073" s="24" t="s">
        <v>3258</v>
      </c>
      <c r="F1073" s="24" t="s">
        <v>139</v>
      </c>
      <c r="G1073" s="25">
        <v>1</v>
      </c>
      <c r="H1073" s="24"/>
      <c r="I1073" s="25">
        <v>39</v>
      </c>
      <c r="J1073" s="26">
        <v>2455.25</v>
      </c>
      <c r="K1073" s="26">
        <v>277</v>
      </c>
      <c r="L1073" s="26">
        <f>J1073+ROUND(K1073, 2)</f>
        <v>2732.25</v>
      </c>
      <c r="M1073" s="26">
        <v>95754.75</v>
      </c>
      <c r="N1073" s="26">
        <v>10803</v>
      </c>
      <c r="O1073" s="26">
        <f>M1073+N1073</f>
        <v>106557.75</v>
      </c>
      <c r="P1073" s="26">
        <v>4600</v>
      </c>
      <c r="Q1073" s="26">
        <v>415.5</v>
      </c>
      <c r="R1073" s="26">
        <f>P1073+ROUND(Q1073, 2)</f>
        <v>5015.5</v>
      </c>
      <c r="S1073" s="26">
        <v>179400</v>
      </c>
      <c r="T1073" s="26">
        <v>16204.5</v>
      </c>
      <c r="U1073" s="26">
        <f>S1073+T1073</f>
        <v>195604.5</v>
      </c>
      <c r="V1073" s="9">
        <f>ROUND(P1073 / 1.2, 2)</f>
        <v>3833.33</v>
      </c>
      <c r="W1073" s="9">
        <f>ROUND(Q1073 / 1.2, 2)</f>
        <v>346.25</v>
      </c>
      <c r="X1073" s="9">
        <f>ROUND(R1073 / 1.2, 2)</f>
        <v>4179.58</v>
      </c>
      <c r="Y1073" s="9">
        <f>ROUND(S1073 / 1.2, 2)</f>
        <v>149500</v>
      </c>
      <c r="Z1073" s="9">
        <f>ROUND(T1073 / 1.2, 2)</f>
        <v>13503.75</v>
      </c>
      <c r="AA1073" s="9">
        <f>Y1073+Z1073</f>
        <v>163003.75</v>
      </c>
      <c r="AD1073" s="5">
        <v>378365754</v>
      </c>
      <c r="AE1073" s="5">
        <v>33560273</v>
      </c>
      <c r="AG1073" s="5" t="s">
        <v>3259</v>
      </c>
      <c r="AH1073" s="5" t="s">
        <v>3260</v>
      </c>
      <c r="AI1073" s="5" t="s">
        <v>593</v>
      </c>
      <c r="AK1073" s="19">
        <f t="shared" si="191"/>
        <v>83645.25</v>
      </c>
      <c r="AL1073" s="19">
        <f t="shared" si="191"/>
        <v>5401.5</v>
      </c>
      <c r="AM1073" s="19">
        <f t="shared" si="191"/>
        <v>89046.75</v>
      </c>
      <c r="AN1073" s="22">
        <f t="shared" si="192"/>
        <v>0.87353629976580793</v>
      </c>
      <c r="AO1073" s="22">
        <f t="shared" si="192"/>
        <v>0.5</v>
      </c>
      <c r="AP1073" s="22">
        <f t="shared" si="192"/>
        <v>0.83566657516698695</v>
      </c>
    </row>
    <row r="1074" spans="1:42" ht="36" x14ac:dyDescent="0.3">
      <c r="A1074" s="13" t="s">
        <v>3261</v>
      </c>
      <c r="B1074" s="13"/>
      <c r="C1074" s="41" t="s">
        <v>3262</v>
      </c>
      <c r="D1074" s="24"/>
      <c r="E1074" s="24"/>
      <c r="F1074" s="35" t="s">
        <v>139</v>
      </c>
      <c r="G1074" s="36">
        <v>1</v>
      </c>
      <c r="H1074" s="24"/>
      <c r="I1074" s="37">
        <v>39</v>
      </c>
      <c r="J1074" s="38">
        <v>2455.25</v>
      </c>
      <c r="K1074" s="14"/>
      <c r="L1074" s="14"/>
      <c r="M1074" s="38">
        <f>ROUND(ROUND(J1074, 2)*I1074, 2)</f>
        <v>95754.75</v>
      </c>
      <c r="N1074" s="14"/>
      <c r="O1074" s="14"/>
      <c r="P1074" s="38">
        <v>4600</v>
      </c>
      <c r="Q1074" s="14"/>
      <c r="R1074" s="14"/>
      <c r="S1074" s="38">
        <f>ROUND(ROUND(P1074, 2)*I1074, 2)</f>
        <v>179400</v>
      </c>
      <c r="T1074" s="14"/>
      <c r="U1074" s="39"/>
      <c r="V1074" s="9">
        <f>ROUND(ROUND(P1074, 2)/1.2, 2)</f>
        <v>3833.33</v>
      </c>
      <c r="Y1074" s="9">
        <f t="shared" ref="Y1074:Y1094" si="193">ROUND(S1074 / 1.2, 2)</f>
        <v>149500</v>
      </c>
      <c r="AD1074" s="5" t="s">
        <v>3263</v>
      </c>
      <c r="AE1074" s="5" t="s">
        <v>3264</v>
      </c>
      <c r="AF1074" s="5" t="s">
        <v>3265</v>
      </c>
      <c r="AK1074" s="32">
        <f t="shared" ref="AK1074:AK1109" si="194">S1074-M1074</f>
        <v>83645.25</v>
      </c>
      <c r="AL1074" s="32"/>
      <c r="AM1074" s="32"/>
      <c r="AN1074" s="34">
        <f t="shared" ref="AN1074:AN1109" si="195">IFERROR(AK1074/M1074,0)</f>
        <v>0.87353629976580793</v>
      </c>
      <c r="AO1074" s="32"/>
      <c r="AP1074" s="32"/>
    </row>
    <row r="1075" spans="1:42" ht="90" x14ac:dyDescent="0.3">
      <c r="A1075" s="13" t="s">
        <v>3266</v>
      </c>
      <c r="B1075" s="13" t="s">
        <v>3256</v>
      </c>
      <c r="C1075" s="23" t="s">
        <v>3257</v>
      </c>
      <c r="D1075" s="24"/>
      <c r="E1075" s="24" t="s">
        <v>3267</v>
      </c>
      <c r="F1075" s="24" t="s">
        <v>139</v>
      </c>
      <c r="G1075" s="25">
        <v>1</v>
      </c>
      <c r="H1075" s="24"/>
      <c r="I1075" s="25">
        <v>3</v>
      </c>
      <c r="J1075" s="26">
        <v>2013</v>
      </c>
      <c r="K1075" s="26">
        <v>277</v>
      </c>
      <c r="L1075" s="26">
        <f>J1075+ROUND(K1075, 2)</f>
        <v>2290</v>
      </c>
      <c r="M1075" s="26">
        <v>6039</v>
      </c>
      <c r="N1075" s="26">
        <v>831</v>
      </c>
      <c r="O1075" s="26">
        <f>M1075+N1075</f>
        <v>6870</v>
      </c>
      <c r="P1075" s="26">
        <v>4400</v>
      </c>
      <c r="Q1075" s="26">
        <v>415.5</v>
      </c>
      <c r="R1075" s="26">
        <f>P1075+ROUND(Q1075, 2)</f>
        <v>4815.5</v>
      </c>
      <c r="S1075" s="26">
        <v>13200</v>
      </c>
      <c r="T1075" s="26">
        <v>1246.5</v>
      </c>
      <c r="U1075" s="26">
        <f>S1075+T1075</f>
        <v>14446.5</v>
      </c>
      <c r="V1075" s="9">
        <f>ROUND(P1075 / 1.2, 2)</f>
        <v>3666.67</v>
      </c>
      <c r="W1075" s="9">
        <f>ROUND(Q1075 / 1.2, 2)</f>
        <v>346.25</v>
      </c>
      <c r="X1075" s="9">
        <f>ROUND(R1075 / 1.2, 2)</f>
        <v>4012.92</v>
      </c>
      <c r="Y1075" s="9">
        <f t="shared" si="193"/>
        <v>11000</v>
      </c>
      <c r="Z1075" s="9">
        <f>ROUND(T1075 / 1.2, 2)</f>
        <v>1038.75</v>
      </c>
      <c r="AA1075" s="9">
        <f>Y1075+Z1075</f>
        <v>12038.75</v>
      </c>
      <c r="AD1075" s="5">
        <v>378365968</v>
      </c>
      <c r="AE1075" s="5">
        <v>33560272</v>
      </c>
      <c r="AG1075" s="5" t="s">
        <v>3259</v>
      </c>
      <c r="AH1075" s="5" t="s">
        <v>3260</v>
      </c>
      <c r="AI1075" s="5" t="s">
        <v>593</v>
      </c>
      <c r="AK1075" s="19">
        <f t="shared" si="194"/>
        <v>7161</v>
      </c>
      <c r="AL1075" s="19">
        <f>T1075-N1075</f>
        <v>415.5</v>
      </c>
      <c r="AM1075" s="19">
        <f>U1075-O1075</f>
        <v>7576.5</v>
      </c>
      <c r="AN1075" s="22">
        <f t="shared" si="195"/>
        <v>1.1857923497267759</v>
      </c>
      <c r="AO1075" s="22">
        <f>IFERROR(AL1075/N1075,0)</f>
        <v>0.5</v>
      </c>
      <c r="AP1075" s="22">
        <f>IFERROR(AM1075/O1075,0)</f>
        <v>1.1028384279475982</v>
      </c>
    </row>
    <row r="1076" spans="1:42" ht="36" x14ac:dyDescent="0.3">
      <c r="A1076" s="13" t="s">
        <v>3268</v>
      </c>
      <c r="B1076" s="13"/>
      <c r="C1076" s="41" t="s">
        <v>3269</v>
      </c>
      <c r="D1076" s="24"/>
      <c r="E1076" s="24"/>
      <c r="F1076" s="35" t="s">
        <v>139</v>
      </c>
      <c r="G1076" s="36">
        <v>1</v>
      </c>
      <c r="H1076" s="24"/>
      <c r="I1076" s="37">
        <v>3</v>
      </c>
      <c r="J1076" s="38">
        <v>2013</v>
      </c>
      <c r="K1076" s="14"/>
      <c r="L1076" s="14"/>
      <c r="M1076" s="38">
        <f>ROUND(ROUND(J1076, 2)*I1076, 2)</f>
        <v>6039</v>
      </c>
      <c r="N1076" s="14"/>
      <c r="O1076" s="14"/>
      <c r="P1076" s="38">
        <v>4400</v>
      </c>
      <c r="Q1076" s="14"/>
      <c r="R1076" s="14"/>
      <c r="S1076" s="38">
        <f>ROUND(ROUND(P1076, 2)*I1076, 2)</f>
        <v>13200</v>
      </c>
      <c r="T1076" s="14"/>
      <c r="U1076" s="39"/>
      <c r="V1076" s="9">
        <f>ROUND(ROUND(P1076, 2)/1.2, 2)</f>
        <v>3666.67</v>
      </c>
      <c r="Y1076" s="9">
        <f t="shared" si="193"/>
        <v>11000</v>
      </c>
      <c r="AD1076" s="5" t="s">
        <v>3270</v>
      </c>
      <c r="AE1076" s="5" t="s">
        <v>3271</v>
      </c>
      <c r="AF1076" s="5" t="s">
        <v>3272</v>
      </c>
      <c r="AK1076" s="32">
        <f t="shared" si="194"/>
        <v>7161</v>
      </c>
      <c r="AL1076" s="32"/>
      <c r="AM1076" s="32"/>
      <c r="AN1076" s="34">
        <f t="shared" si="195"/>
        <v>1.1857923497267759</v>
      </c>
      <c r="AO1076" s="32"/>
      <c r="AP1076" s="32"/>
    </row>
    <row r="1077" spans="1:42" ht="108" x14ac:dyDescent="0.3">
      <c r="A1077" s="13" t="s">
        <v>3273</v>
      </c>
      <c r="B1077" s="13" t="s">
        <v>3256</v>
      </c>
      <c r="C1077" s="23" t="s">
        <v>3257</v>
      </c>
      <c r="D1077" s="24"/>
      <c r="E1077" s="24" t="s">
        <v>3274</v>
      </c>
      <c r="F1077" s="24" t="s">
        <v>139</v>
      </c>
      <c r="G1077" s="25">
        <v>1</v>
      </c>
      <c r="H1077" s="24"/>
      <c r="I1077" s="25">
        <v>4</v>
      </c>
      <c r="J1077" s="26">
        <v>2572.16</v>
      </c>
      <c r="K1077" s="26">
        <v>277</v>
      </c>
      <c r="L1077" s="26">
        <f>J1077+ROUND(K1077, 2)</f>
        <v>2849.16</v>
      </c>
      <c r="M1077" s="26">
        <v>10288.64</v>
      </c>
      <c r="N1077" s="26">
        <v>1108</v>
      </c>
      <c r="O1077" s="26">
        <f>M1077+N1077</f>
        <v>11396.64</v>
      </c>
      <c r="P1077" s="26">
        <v>4240</v>
      </c>
      <c r="Q1077" s="26">
        <v>415.5</v>
      </c>
      <c r="R1077" s="26">
        <f>P1077+ROUND(Q1077, 2)</f>
        <v>4655.5</v>
      </c>
      <c r="S1077" s="26">
        <v>16960</v>
      </c>
      <c r="T1077" s="26">
        <v>1662</v>
      </c>
      <c r="U1077" s="26">
        <f>S1077+T1077</f>
        <v>18622</v>
      </c>
      <c r="V1077" s="9">
        <f>ROUND(P1077 / 1.2, 2)</f>
        <v>3533.33</v>
      </c>
      <c r="W1077" s="9">
        <f>ROUND(Q1077 / 1.2, 2)</f>
        <v>346.25</v>
      </c>
      <c r="X1077" s="9">
        <f>ROUND(R1077 / 1.2, 2)</f>
        <v>3879.58</v>
      </c>
      <c r="Y1077" s="9">
        <f t="shared" si="193"/>
        <v>14133.33</v>
      </c>
      <c r="Z1077" s="9">
        <f>ROUND(T1077 / 1.2, 2)</f>
        <v>1385</v>
      </c>
      <c r="AA1077" s="9">
        <f>Y1077+Z1077</f>
        <v>15518.33</v>
      </c>
      <c r="AD1077" s="5">
        <v>378365969</v>
      </c>
      <c r="AE1077" s="5">
        <v>33560270</v>
      </c>
      <c r="AG1077" s="5" t="s">
        <v>3259</v>
      </c>
      <c r="AH1077" s="5" t="s">
        <v>3260</v>
      </c>
      <c r="AI1077" s="5" t="s">
        <v>593</v>
      </c>
      <c r="AK1077" s="19">
        <f t="shared" si="194"/>
        <v>6671.3600000000006</v>
      </c>
      <c r="AL1077" s="19">
        <f>T1077-N1077</f>
        <v>554</v>
      </c>
      <c r="AM1077" s="19">
        <f>U1077-O1077</f>
        <v>7225.3600000000006</v>
      </c>
      <c r="AN1077" s="22">
        <f t="shared" si="195"/>
        <v>0.64842000497636232</v>
      </c>
      <c r="AO1077" s="22">
        <f>IFERROR(AL1077/N1077,0)</f>
        <v>0.5</v>
      </c>
      <c r="AP1077" s="22">
        <f>IFERROR(AM1077/O1077,0)</f>
        <v>0.63399036909124096</v>
      </c>
    </row>
    <row r="1078" spans="1:42" ht="36" x14ac:dyDescent="0.3">
      <c r="A1078" s="13" t="s">
        <v>3275</v>
      </c>
      <c r="B1078" s="13"/>
      <c r="C1078" s="41" t="s">
        <v>3276</v>
      </c>
      <c r="D1078" s="24"/>
      <c r="E1078" s="24"/>
      <c r="F1078" s="35" t="s">
        <v>139</v>
      </c>
      <c r="G1078" s="36">
        <v>1</v>
      </c>
      <c r="H1078" s="24"/>
      <c r="I1078" s="37">
        <v>4</v>
      </c>
      <c r="J1078" s="38">
        <v>2572.16</v>
      </c>
      <c r="K1078" s="14"/>
      <c r="L1078" s="14"/>
      <c r="M1078" s="38">
        <f>ROUND(ROUND(J1078, 2)*I1078, 2)</f>
        <v>10288.64</v>
      </c>
      <c r="N1078" s="14"/>
      <c r="O1078" s="14"/>
      <c r="P1078" s="38">
        <v>4240</v>
      </c>
      <c r="Q1078" s="14"/>
      <c r="R1078" s="14"/>
      <c r="S1078" s="38">
        <f>ROUND(ROUND(P1078, 2)*I1078, 2)</f>
        <v>16960</v>
      </c>
      <c r="T1078" s="14"/>
      <c r="U1078" s="39"/>
      <c r="V1078" s="9">
        <f>ROUND(ROUND(P1078, 2)/1.2, 2)</f>
        <v>3533.33</v>
      </c>
      <c r="Y1078" s="9">
        <f t="shared" si="193"/>
        <v>14133.33</v>
      </c>
      <c r="AD1078" s="5" t="s">
        <v>3277</v>
      </c>
      <c r="AE1078" s="5" t="s">
        <v>3278</v>
      </c>
      <c r="AF1078" s="5" t="s">
        <v>3279</v>
      </c>
      <c r="AK1078" s="32">
        <f t="shared" si="194"/>
        <v>6671.3600000000006</v>
      </c>
      <c r="AL1078" s="32"/>
      <c r="AM1078" s="32"/>
      <c r="AN1078" s="34">
        <f t="shared" si="195"/>
        <v>0.64842000497636232</v>
      </c>
      <c r="AO1078" s="32"/>
      <c r="AP1078" s="32"/>
    </row>
    <row r="1079" spans="1:42" ht="90" x14ac:dyDescent="0.3">
      <c r="A1079" s="13" t="s">
        <v>3280</v>
      </c>
      <c r="B1079" s="13" t="s">
        <v>3256</v>
      </c>
      <c r="C1079" s="23" t="s">
        <v>3257</v>
      </c>
      <c r="D1079" s="24"/>
      <c r="E1079" s="24" t="s">
        <v>3281</v>
      </c>
      <c r="F1079" s="24" t="s">
        <v>139</v>
      </c>
      <c r="G1079" s="25">
        <v>1</v>
      </c>
      <c r="H1079" s="24"/>
      <c r="I1079" s="25">
        <v>2</v>
      </c>
      <c r="J1079" s="26">
        <v>2572.16</v>
      </c>
      <c r="K1079" s="26">
        <v>277</v>
      </c>
      <c r="L1079" s="26">
        <f>J1079+ROUND(K1079, 2)</f>
        <v>2849.16</v>
      </c>
      <c r="M1079" s="26">
        <v>5144.32</v>
      </c>
      <c r="N1079" s="26">
        <v>554</v>
      </c>
      <c r="O1079" s="26">
        <f>M1079+N1079</f>
        <v>5698.32</v>
      </c>
      <c r="P1079" s="26">
        <v>5040</v>
      </c>
      <c r="Q1079" s="26">
        <v>415.5</v>
      </c>
      <c r="R1079" s="26">
        <f>P1079+ROUND(Q1079, 2)</f>
        <v>5455.5</v>
      </c>
      <c r="S1079" s="26">
        <v>10080</v>
      </c>
      <c r="T1079" s="26">
        <v>831</v>
      </c>
      <c r="U1079" s="26">
        <f>S1079+T1079</f>
        <v>10911</v>
      </c>
      <c r="V1079" s="9">
        <f>ROUND(P1079 / 1.2, 2)</f>
        <v>4200</v>
      </c>
      <c r="W1079" s="9">
        <f>ROUND(Q1079 / 1.2, 2)</f>
        <v>346.25</v>
      </c>
      <c r="X1079" s="9">
        <f>ROUND(R1079 / 1.2, 2)</f>
        <v>4546.25</v>
      </c>
      <c r="Y1079" s="9">
        <f t="shared" si="193"/>
        <v>8400</v>
      </c>
      <c r="Z1079" s="9">
        <f>ROUND(T1079 / 1.2, 2)</f>
        <v>692.5</v>
      </c>
      <c r="AA1079" s="9">
        <f>Y1079+Z1079</f>
        <v>9092.5</v>
      </c>
      <c r="AD1079" s="5">
        <v>378365970</v>
      </c>
      <c r="AE1079" s="5">
        <v>33560266</v>
      </c>
      <c r="AG1079" s="5" t="s">
        <v>3259</v>
      </c>
      <c r="AH1079" s="5" t="s">
        <v>3260</v>
      </c>
      <c r="AI1079" s="5" t="s">
        <v>593</v>
      </c>
      <c r="AK1079" s="19">
        <f t="shared" si="194"/>
        <v>4935.68</v>
      </c>
      <c r="AL1079" s="19">
        <f>T1079-N1079</f>
        <v>277</v>
      </c>
      <c r="AM1079" s="19">
        <f>U1079-O1079</f>
        <v>5212.68</v>
      </c>
      <c r="AN1079" s="22">
        <f t="shared" si="195"/>
        <v>0.95944264742473262</v>
      </c>
      <c r="AO1079" s="22">
        <f>IFERROR(AL1079/N1079,0)</f>
        <v>0.5</v>
      </c>
      <c r="AP1079" s="22">
        <f>IFERROR(AM1079/O1079,0)</f>
        <v>0.91477488101756321</v>
      </c>
    </row>
    <row r="1080" spans="1:42" ht="36" x14ac:dyDescent="0.3">
      <c r="A1080" s="13" t="s">
        <v>3282</v>
      </c>
      <c r="B1080" s="13"/>
      <c r="C1080" s="41" t="s">
        <v>3276</v>
      </c>
      <c r="D1080" s="24"/>
      <c r="E1080" s="24"/>
      <c r="F1080" s="35" t="s">
        <v>139</v>
      </c>
      <c r="G1080" s="36">
        <v>1</v>
      </c>
      <c r="H1080" s="24"/>
      <c r="I1080" s="37">
        <v>2</v>
      </c>
      <c r="J1080" s="38">
        <v>2572.16</v>
      </c>
      <c r="K1080" s="14"/>
      <c r="L1080" s="14"/>
      <c r="M1080" s="38">
        <f>ROUND(ROUND(J1080, 2)*I1080, 2)</f>
        <v>5144.32</v>
      </c>
      <c r="N1080" s="14"/>
      <c r="O1080" s="14"/>
      <c r="P1080" s="38">
        <v>5040</v>
      </c>
      <c r="Q1080" s="14"/>
      <c r="R1080" s="14"/>
      <c r="S1080" s="38">
        <f>ROUND(ROUND(P1080, 2)*I1080, 2)</f>
        <v>10080</v>
      </c>
      <c r="T1080" s="14"/>
      <c r="U1080" s="39"/>
      <c r="V1080" s="9">
        <f>ROUND(ROUND(P1080, 2)/1.2, 2)</f>
        <v>4200</v>
      </c>
      <c r="Y1080" s="9">
        <f t="shared" si="193"/>
        <v>8400</v>
      </c>
      <c r="AD1080" s="5" t="s">
        <v>3283</v>
      </c>
      <c r="AE1080" s="5" t="s">
        <v>3284</v>
      </c>
      <c r="AF1080" s="5" t="s">
        <v>3279</v>
      </c>
      <c r="AK1080" s="32">
        <f t="shared" si="194"/>
        <v>4935.68</v>
      </c>
      <c r="AL1080" s="32"/>
      <c r="AM1080" s="32"/>
      <c r="AN1080" s="34">
        <f t="shared" si="195"/>
        <v>0.95944264742473262</v>
      </c>
      <c r="AO1080" s="32"/>
      <c r="AP1080" s="32"/>
    </row>
    <row r="1081" spans="1:42" ht="108" x14ac:dyDescent="0.3">
      <c r="A1081" s="13" t="s">
        <v>3285</v>
      </c>
      <c r="B1081" s="13" t="s">
        <v>3256</v>
      </c>
      <c r="C1081" s="23" t="s">
        <v>3257</v>
      </c>
      <c r="D1081" s="24"/>
      <c r="E1081" s="24" t="s">
        <v>3286</v>
      </c>
      <c r="F1081" s="24" t="s">
        <v>139</v>
      </c>
      <c r="G1081" s="25">
        <v>1</v>
      </c>
      <c r="H1081" s="24"/>
      <c r="I1081" s="25">
        <v>2</v>
      </c>
      <c r="J1081" s="26">
        <v>2572.16</v>
      </c>
      <c r="K1081" s="26">
        <v>277</v>
      </c>
      <c r="L1081" s="26">
        <f>J1081+ROUND(K1081, 2)</f>
        <v>2849.16</v>
      </c>
      <c r="M1081" s="26">
        <v>5144.32</v>
      </c>
      <c r="N1081" s="26">
        <v>554</v>
      </c>
      <c r="O1081" s="26">
        <f>M1081+N1081</f>
        <v>5698.32</v>
      </c>
      <c r="P1081" s="26">
        <v>4240</v>
      </c>
      <c r="Q1081" s="26">
        <v>415.5</v>
      </c>
      <c r="R1081" s="26">
        <f>P1081+ROUND(Q1081, 2)</f>
        <v>4655.5</v>
      </c>
      <c r="S1081" s="26">
        <v>8480</v>
      </c>
      <c r="T1081" s="26">
        <v>831</v>
      </c>
      <c r="U1081" s="26">
        <f>S1081+T1081</f>
        <v>9311</v>
      </c>
      <c r="V1081" s="9">
        <f>ROUND(P1081 / 1.2, 2)</f>
        <v>3533.33</v>
      </c>
      <c r="W1081" s="9">
        <f>ROUND(Q1081 / 1.2, 2)</f>
        <v>346.25</v>
      </c>
      <c r="X1081" s="9">
        <f>ROUND(R1081 / 1.2, 2)</f>
        <v>3879.58</v>
      </c>
      <c r="Y1081" s="9">
        <f t="shared" si="193"/>
        <v>7066.67</v>
      </c>
      <c r="Z1081" s="9">
        <f>ROUND(T1081 / 1.2, 2)</f>
        <v>692.5</v>
      </c>
      <c r="AA1081" s="9">
        <f>Y1081+Z1081</f>
        <v>7759.17</v>
      </c>
      <c r="AD1081" s="5">
        <v>378365971</v>
      </c>
      <c r="AE1081" s="5">
        <v>33560271</v>
      </c>
      <c r="AG1081" s="5" t="s">
        <v>3259</v>
      </c>
      <c r="AH1081" s="5" t="s">
        <v>3260</v>
      </c>
      <c r="AI1081" s="5" t="s">
        <v>593</v>
      </c>
      <c r="AK1081" s="19">
        <f t="shared" si="194"/>
        <v>3335.6800000000003</v>
      </c>
      <c r="AL1081" s="19">
        <f>T1081-N1081</f>
        <v>277</v>
      </c>
      <c r="AM1081" s="19">
        <f>U1081-O1081</f>
        <v>3612.6800000000003</v>
      </c>
      <c r="AN1081" s="22">
        <f t="shared" si="195"/>
        <v>0.64842000497636232</v>
      </c>
      <c r="AO1081" s="22">
        <f>IFERROR(AL1081/N1081,0)</f>
        <v>0.5</v>
      </c>
      <c r="AP1081" s="22">
        <f>IFERROR(AM1081/O1081,0)</f>
        <v>0.63399036909124096</v>
      </c>
    </row>
    <row r="1082" spans="1:42" ht="36" x14ac:dyDescent="0.3">
      <c r="A1082" s="13" t="s">
        <v>3287</v>
      </c>
      <c r="B1082" s="13"/>
      <c r="C1082" s="41" t="s">
        <v>3276</v>
      </c>
      <c r="D1082" s="24"/>
      <c r="E1082" s="24"/>
      <c r="F1082" s="35" t="s">
        <v>139</v>
      </c>
      <c r="G1082" s="36">
        <v>1</v>
      </c>
      <c r="H1082" s="24"/>
      <c r="I1082" s="37">
        <v>2</v>
      </c>
      <c r="J1082" s="38">
        <v>2572.16</v>
      </c>
      <c r="K1082" s="14"/>
      <c r="L1082" s="14"/>
      <c r="M1082" s="38">
        <f>ROUND(ROUND(J1082, 2)*I1082, 2)</f>
        <v>5144.32</v>
      </c>
      <c r="N1082" s="14"/>
      <c r="O1082" s="14"/>
      <c r="P1082" s="38">
        <v>4240</v>
      </c>
      <c r="Q1082" s="14"/>
      <c r="R1082" s="14"/>
      <c r="S1082" s="38">
        <f>ROUND(ROUND(P1082, 2)*I1082, 2)</f>
        <v>8480</v>
      </c>
      <c r="T1082" s="14"/>
      <c r="U1082" s="39"/>
      <c r="V1082" s="9">
        <f>ROUND(ROUND(P1082, 2)/1.2, 2)</f>
        <v>3533.33</v>
      </c>
      <c r="Y1082" s="9">
        <f t="shared" si="193"/>
        <v>7066.67</v>
      </c>
      <c r="AD1082" s="5" t="s">
        <v>3288</v>
      </c>
      <c r="AE1082" s="5" t="s">
        <v>3289</v>
      </c>
      <c r="AF1082" s="5" t="s">
        <v>3279</v>
      </c>
      <c r="AK1082" s="32">
        <f t="shared" si="194"/>
        <v>3335.6800000000003</v>
      </c>
      <c r="AL1082" s="32"/>
      <c r="AM1082" s="32"/>
      <c r="AN1082" s="34">
        <f t="shared" si="195"/>
        <v>0.64842000497636232</v>
      </c>
      <c r="AO1082" s="32"/>
      <c r="AP1082" s="32"/>
    </row>
    <row r="1083" spans="1:42" ht="108" x14ac:dyDescent="0.3">
      <c r="A1083" s="13" t="s">
        <v>3290</v>
      </c>
      <c r="B1083" s="13" t="s">
        <v>3256</v>
      </c>
      <c r="C1083" s="23" t="s">
        <v>3257</v>
      </c>
      <c r="D1083" s="24"/>
      <c r="E1083" s="24" t="s">
        <v>3291</v>
      </c>
      <c r="F1083" s="24" t="s">
        <v>139</v>
      </c>
      <c r="G1083" s="25">
        <v>1</v>
      </c>
      <c r="H1083" s="24"/>
      <c r="I1083" s="25">
        <v>15</v>
      </c>
      <c r="J1083" s="26">
        <v>2572.16</v>
      </c>
      <c r="K1083" s="26">
        <v>277</v>
      </c>
      <c r="L1083" s="26">
        <f>J1083+ROUND(K1083, 2)</f>
        <v>2849.16</v>
      </c>
      <c r="M1083" s="26">
        <v>38582.400000000001</v>
      </c>
      <c r="N1083" s="26">
        <v>4155</v>
      </c>
      <c r="O1083" s="26">
        <f>M1083+N1083</f>
        <v>42737.4</v>
      </c>
      <c r="P1083" s="26">
        <v>3840</v>
      </c>
      <c r="Q1083" s="26">
        <v>415.5</v>
      </c>
      <c r="R1083" s="26">
        <f>P1083+ROUND(Q1083, 2)</f>
        <v>4255.5</v>
      </c>
      <c r="S1083" s="26">
        <v>57600</v>
      </c>
      <c r="T1083" s="26">
        <v>6232.5</v>
      </c>
      <c r="U1083" s="26">
        <f>S1083+T1083</f>
        <v>63832.5</v>
      </c>
      <c r="V1083" s="9">
        <f>ROUND(P1083 / 1.2, 2)</f>
        <v>3200</v>
      </c>
      <c r="W1083" s="9">
        <f>ROUND(Q1083 / 1.2, 2)</f>
        <v>346.25</v>
      </c>
      <c r="X1083" s="9">
        <f>ROUND(R1083 / 1.2, 2)</f>
        <v>3546.25</v>
      </c>
      <c r="Y1083" s="9">
        <f t="shared" si="193"/>
        <v>48000</v>
      </c>
      <c r="Z1083" s="9">
        <f>ROUND(T1083 / 1.2, 2)</f>
        <v>5193.75</v>
      </c>
      <c r="AA1083" s="9">
        <f>Y1083+Z1083</f>
        <v>53193.75</v>
      </c>
      <c r="AD1083" s="5">
        <v>378365972</v>
      </c>
      <c r="AE1083" s="5">
        <v>33560269</v>
      </c>
      <c r="AG1083" s="5" t="s">
        <v>3259</v>
      </c>
      <c r="AH1083" s="5" t="s">
        <v>3260</v>
      </c>
      <c r="AI1083" s="5" t="s">
        <v>593</v>
      </c>
      <c r="AK1083" s="19">
        <f t="shared" si="194"/>
        <v>19017.599999999999</v>
      </c>
      <c r="AL1083" s="19">
        <f>T1083-N1083</f>
        <v>2077.5</v>
      </c>
      <c r="AM1083" s="19">
        <f>U1083-O1083</f>
        <v>21095.1</v>
      </c>
      <c r="AN1083" s="22">
        <f t="shared" si="195"/>
        <v>0.49290868375217711</v>
      </c>
      <c r="AO1083" s="22">
        <f>IFERROR(AL1083/N1083,0)</f>
        <v>0.5</v>
      </c>
      <c r="AP1083" s="22">
        <f>IFERROR(AM1083/O1083,0)</f>
        <v>0.49359811312807983</v>
      </c>
    </row>
    <row r="1084" spans="1:42" ht="36" x14ac:dyDescent="0.3">
      <c r="A1084" s="13" t="s">
        <v>3292</v>
      </c>
      <c r="B1084" s="13"/>
      <c r="C1084" s="41" t="s">
        <v>3276</v>
      </c>
      <c r="D1084" s="24"/>
      <c r="E1084" s="24"/>
      <c r="F1084" s="35" t="s">
        <v>139</v>
      </c>
      <c r="G1084" s="36">
        <v>1</v>
      </c>
      <c r="H1084" s="24"/>
      <c r="I1084" s="37">
        <v>15</v>
      </c>
      <c r="J1084" s="38">
        <v>2572.16</v>
      </c>
      <c r="K1084" s="14"/>
      <c r="L1084" s="14"/>
      <c r="M1084" s="38">
        <f>ROUND(ROUND(J1084, 2)*I1084, 2)</f>
        <v>38582.400000000001</v>
      </c>
      <c r="N1084" s="14"/>
      <c r="O1084" s="14"/>
      <c r="P1084" s="38">
        <v>3840</v>
      </c>
      <c r="Q1084" s="14"/>
      <c r="R1084" s="14"/>
      <c r="S1084" s="38">
        <f>ROUND(ROUND(P1084, 2)*I1084, 2)</f>
        <v>57600</v>
      </c>
      <c r="T1084" s="14"/>
      <c r="U1084" s="39"/>
      <c r="V1084" s="9">
        <f>ROUND(ROUND(P1084, 2)/1.2, 2)</f>
        <v>3200</v>
      </c>
      <c r="Y1084" s="9">
        <f t="shared" si="193"/>
        <v>48000</v>
      </c>
      <c r="AD1084" s="5" t="s">
        <v>3293</v>
      </c>
      <c r="AE1084" s="5" t="s">
        <v>3294</v>
      </c>
      <c r="AF1084" s="5" t="s">
        <v>3279</v>
      </c>
      <c r="AK1084" s="32">
        <f t="shared" si="194"/>
        <v>19017.599999999999</v>
      </c>
      <c r="AL1084" s="32"/>
      <c r="AM1084" s="32"/>
      <c r="AN1084" s="34">
        <f t="shared" si="195"/>
        <v>0.49290868375217711</v>
      </c>
      <c r="AO1084" s="32"/>
      <c r="AP1084" s="32"/>
    </row>
    <row r="1085" spans="1:42" ht="126" x14ac:dyDescent="0.3">
      <c r="A1085" s="13" t="s">
        <v>3295</v>
      </c>
      <c r="B1085" s="13" t="s">
        <v>3256</v>
      </c>
      <c r="C1085" s="23" t="s">
        <v>3257</v>
      </c>
      <c r="D1085" s="24"/>
      <c r="E1085" s="24" t="s">
        <v>3296</v>
      </c>
      <c r="F1085" s="24" t="s">
        <v>139</v>
      </c>
      <c r="G1085" s="25">
        <v>1</v>
      </c>
      <c r="H1085" s="24"/>
      <c r="I1085" s="25">
        <v>32</v>
      </c>
      <c r="J1085" s="26">
        <v>2455.25</v>
      </c>
      <c r="K1085" s="26">
        <v>277</v>
      </c>
      <c r="L1085" s="26">
        <f>J1085+ROUND(K1085, 2)</f>
        <v>2732.25</v>
      </c>
      <c r="M1085" s="26">
        <v>78568</v>
      </c>
      <c r="N1085" s="26">
        <v>8864</v>
      </c>
      <c r="O1085" s="26">
        <f>M1085+N1085</f>
        <v>87432</v>
      </c>
      <c r="P1085" s="26">
        <v>3520</v>
      </c>
      <c r="Q1085" s="26">
        <v>415.5</v>
      </c>
      <c r="R1085" s="26">
        <f>P1085+ROUND(Q1085, 2)</f>
        <v>3935.5</v>
      </c>
      <c r="S1085" s="26">
        <v>112640</v>
      </c>
      <c r="T1085" s="26">
        <v>13296</v>
      </c>
      <c r="U1085" s="26">
        <f>S1085+T1085</f>
        <v>125936</v>
      </c>
      <c r="V1085" s="9">
        <f>ROUND(P1085 / 1.2, 2)</f>
        <v>2933.33</v>
      </c>
      <c r="W1085" s="9">
        <f>ROUND(Q1085 / 1.2, 2)</f>
        <v>346.25</v>
      </c>
      <c r="X1085" s="9">
        <f>ROUND(R1085 / 1.2, 2)</f>
        <v>3279.58</v>
      </c>
      <c r="Y1085" s="9">
        <f t="shared" si="193"/>
        <v>93866.67</v>
      </c>
      <c r="Z1085" s="9">
        <f>ROUND(T1085 / 1.2, 2)</f>
        <v>11080</v>
      </c>
      <c r="AA1085" s="9">
        <f>Y1085+Z1085</f>
        <v>104946.67</v>
      </c>
      <c r="AD1085" s="5">
        <v>378365973</v>
      </c>
      <c r="AE1085" s="5">
        <v>33560268</v>
      </c>
      <c r="AG1085" s="5" t="s">
        <v>3259</v>
      </c>
      <c r="AH1085" s="5" t="s">
        <v>3260</v>
      </c>
      <c r="AI1085" s="5" t="s">
        <v>593</v>
      </c>
      <c r="AK1085" s="19">
        <f t="shared" si="194"/>
        <v>34072</v>
      </c>
      <c r="AL1085" s="19">
        <f>T1085-N1085</f>
        <v>4432</v>
      </c>
      <c r="AM1085" s="19">
        <f>U1085-O1085</f>
        <v>38504</v>
      </c>
      <c r="AN1085" s="22">
        <f t="shared" si="195"/>
        <v>0.43366255982079216</v>
      </c>
      <c r="AO1085" s="22">
        <f>IFERROR(AL1085/N1085,0)</f>
        <v>0.5</v>
      </c>
      <c r="AP1085" s="22">
        <f>IFERROR(AM1085/O1085,0)</f>
        <v>0.44038795864214475</v>
      </c>
    </row>
    <row r="1086" spans="1:42" ht="36" x14ac:dyDescent="0.3">
      <c r="A1086" s="13" t="s">
        <v>3297</v>
      </c>
      <c r="B1086" s="13"/>
      <c r="C1086" s="41" t="s">
        <v>3262</v>
      </c>
      <c r="D1086" s="24"/>
      <c r="E1086" s="24"/>
      <c r="F1086" s="35" t="s">
        <v>139</v>
      </c>
      <c r="G1086" s="36">
        <v>1</v>
      </c>
      <c r="H1086" s="24"/>
      <c r="I1086" s="37">
        <v>32</v>
      </c>
      <c r="J1086" s="38">
        <v>2455.25</v>
      </c>
      <c r="K1086" s="14"/>
      <c r="L1086" s="14"/>
      <c r="M1086" s="38">
        <f>ROUND(ROUND(J1086, 2)*I1086, 2)</f>
        <v>78568</v>
      </c>
      <c r="N1086" s="14"/>
      <c r="O1086" s="14"/>
      <c r="P1086" s="38">
        <v>3520</v>
      </c>
      <c r="Q1086" s="14"/>
      <c r="R1086" s="14"/>
      <c r="S1086" s="38">
        <f>ROUND(ROUND(P1086, 2)*I1086, 2)</f>
        <v>112640</v>
      </c>
      <c r="T1086" s="14"/>
      <c r="U1086" s="39"/>
      <c r="V1086" s="9">
        <f>ROUND(ROUND(P1086, 2)/1.2, 2)</f>
        <v>2933.33</v>
      </c>
      <c r="Y1086" s="9">
        <f t="shared" si="193"/>
        <v>93866.67</v>
      </c>
      <c r="AD1086" s="5" t="s">
        <v>3298</v>
      </c>
      <c r="AE1086" s="5" t="s">
        <v>3299</v>
      </c>
      <c r="AF1086" s="5" t="s">
        <v>3265</v>
      </c>
      <c r="AK1086" s="32">
        <f t="shared" si="194"/>
        <v>34072</v>
      </c>
      <c r="AL1086" s="32"/>
      <c r="AM1086" s="32"/>
      <c r="AN1086" s="34">
        <f t="shared" si="195"/>
        <v>0.43366255982079216</v>
      </c>
      <c r="AO1086" s="32"/>
      <c r="AP1086" s="32"/>
    </row>
    <row r="1087" spans="1:42" ht="108" x14ac:dyDescent="0.3">
      <c r="A1087" s="13" t="s">
        <v>3300</v>
      </c>
      <c r="B1087" s="13" t="s">
        <v>3256</v>
      </c>
      <c r="C1087" s="23" t="s">
        <v>3257</v>
      </c>
      <c r="D1087" s="24"/>
      <c r="E1087" s="24" t="s">
        <v>3301</v>
      </c>
      <c r="F1087" s="24" t="s">
        <v>139</v>
      </c>
      <c r="G1087" s="25">
        <v>1</v>
      </c>
      <c r="H1087" s="24"/>
      <c r="I1087" s="25">
        <v>8</v>
      </c>
      <c r="J1087" s="26">
        <v>2455.25</v>
      </c>
      <c r="K1087" s="26">
        <v>277</v>
      </c>
      <c r="L1087" s="26">
        <f>J1087+ROUND(K1087, 2)</f>
        <v>2732.25</v>
      </c>
      <c r="M1087" s="26">
        <v>19642</v>
      </c>
      <c r="N1087" s="26">
        <v>2216</v>
      </c>
      <c r="O1087" s="26">
        <f>M1087+N1087</f>
        <v>21858</v>
      </c>
      <c r="P1087" s="26">
        <v>3440</v>
      </c>
      <c r="Q1087" s="26">
        <v>415.5</v>
      </c>
      <c r="R1087" s="26">
        <f>P1087+ROUND(Q1087, 2)</f>
        <v>3855.5</v>
      </c>
      <c r="S1087" s="26">
        <v>27520</v>
      </c>
      <c r="T1087" s="26">
        <v>3324</v>
      </c>
      <c r="U1087" s="26">
        <f>S1087+T1087</f>
        <v>30844</v>
      </c>
      <c r="V1087" s="9">
        <f>ROUND(P1087 / 1.2, 2)</f>
        <v>2866.67</v>
      </c>
      <c r="W1087" s="9">
        <f>ROUND(Q1087 / 1.2, 2)</f>
        <v>346.25</v>
      </c>
      <c r="X1087" s="9">
        <f>ROUND(R1087 / 1.2, 2)</f>
        <v>3212.92</v>
      </c>
      <c r="Y1087" s="9">
        <f t="shared" si="193"/>
        <v>22933.33</v>
      </c>
      <c r="Z1087" s="9">
        <f>ROUND(T1087 / 1.2, 2)</f>
        <v>2770</v>
      </c>
      <c r="AA1087" s="9">
        <f>Y1087+Z1087</f>
        <v>25703.33</v>
      </c>
      <c r="AD1087" s="5">
        <v>378365974</v>
      </c>
      <c r="AE1087" s="5">
        <v>33560265</v>
      </c>
      <c r="AG1087" s="5" t="s">
        <v>3259</v>
      </c>
      <c r="AH1087" s="5" t="s">
        <v>3260</v>
      </c>
      <c r="AI1087" s="5" t="s">
        <v>593</v>
      </c>
      <c r="AK1087" s="19">
        <f t="shared" si="194"/>
        <v>7878</v>
      </c>
      <c r="AL1087" s="19">
        <f>T1087-N1087</f>
        <v>1108</v>
      </c>
      <c r="AM1087" s="19">
        <f>U1087-O1087</f>
        <v>8986</v>
      </c>
      <c r="AN1087" s="22">
        <f t="shared" si="195"/>
        <v>0.40107931982486511</v>
      </c>
      <c r="AO1087" s="22">
        <f>IFERROR(AL1087/N1087,0)</f>
        <v>0.5</v>
      </c>
      <c r="AP1087" s="22">
        <f>IFERROR(AM1087/O1087,0)</f>
        <v>0.41110806112178605</v>
      </c>
    </row>
    <row r="1088" spans="1:42" ht="36" x14ac:dyDescent="0.3">
      <c r="A1088" s="13" t="s">
        <v>3302</v>
      </c>
      <c r="B1088" s="13"/>
      <c r="C1088" s="41" t="s">
        <v>3262</v>
      </c>
      <c r="D1088" s="24"/>
      <c r="E1088" s="24"/>
      <c r="F1088" s="35" t="s">
        <v>139</v>
      </c>
      <c r="G1088" s="36">
        <v>1</v>
      </c>
      <c r="H1088" s="24"/>
      <c r="I1088" s="37">
        <v>8</v>
      </c>
      <c r="J1088" s="38">
        <v>2455.25</v>
      </c>
      <c r="K1088" s="14"/>
      <c r="L1088" s="14"/>
      <c r="M1088" s="38">
        <f>ROUND(ROUND(J1088, 2)*I1088, 2)</f>
        <v>19642</v>
      </c>
      <c r="N1088" s="14"/>
      <c r="O1088" s="14"/>
      <c r="P1088" s="38">
        <v>3440</v>
      </c>
      <c r="Q1088" s="14"/>
      <c r="R1088" s="14"/>
      <c r="S1088" s="38">
        <f>ROUND(ROUND(P1088, 2)*I1088, 2)</f>
        <v>27520</v>
      </c>
      <c r="T1088" s="14"/>
      <c r="U1088" s="39"/>
      <c r="V1088" s="9">
        <f>ROUND(ROUND(P1088, 2)/1.2, 2)</f>
        <v>2866.67</v>
      </c>
      <c r="Y1088" s="9">
        <f t="shared" si="193"/>
        <v>22933.33</v>
      </c>
      <c r="AD1088" s="5" t="s">
        <v>3303</v>
      </c>
      <c r="AE1088" s="5" t="s">
        <v>3304</v>
      </c>
      <c r="AF1088" s="5" t="s">
        <v>3265</v>
      </c>
      <c r="AK1088" s="32">
        <f t="shared" si="194"/>
        <v>7878</v>
      </c>
      <c r="AL1088" s="32"/>
      <c r="AM1088" s="32"/>
      <c r="AN1088" s="34">
        <f t="shared" si="195"/>
        <v>0.40107931982486511</v>
      </c>
      <c r="AO1088" s="32"/>
      <c r="AP1088" s="32"/>
    </row>
    <row r="1089" spans="1:42" ht="90" x14ac:dyDescent="0.3">
      <c r="A1089" s="13" t="s">
        <v>3305</v>
      </c>
      <c r="B1089" s="13" t="s">
        <v>3256</v>
      </c>
      <c r="C1089" s="23" t="s">
        <v>3257</v>
      </c>
      <c r="D1089" s="24"/>
      <c r="E1089" s="24" t="s">
        <v>3306</v>
      </c>
      <c r="F1089" s="24" t="s">
        <v>139</v>
      </c>
      <c r="G1089" s="25">
        <v>1</v>
      </c>
      <c r="H1089" s="24"/>
      <c r="I1089" s="25">
        <v>3</v>
      </c>
      <c r="J1089" s="26">
        <v>2572.16</v>
      </c>
      <c r="K1089" s="26">
        <v>277</v>
      </c>
      <c r="L1089" s="26">
        <f>J1089+ROUND(K1089, 2)</f>
        <v>2849.16</v>
      </c>
      <c r="M1089" s="26">
        <v>7716.48</v>
      </c>
      <c r="N1089" s="26">
        <v>831</v>
      </c>
      <c r="O1089" s="26">
        <f>M1089+N1089</f>
        <v>8547.48</v>
      </c>
      <c r="P1089" s="26">
        <v>3200</v>
      </c>
      <c r="Q1089" s="26">
        <v>415.5</v>
      </c>
      <c r="R1089" s="26">
        <f>P1089+ROUND(Q1089, 2)</f>
        <v>3615.5</v>
      </c>
      <c r="S1089" s="26">
        <v>9600</v>
      </c>
      <c r="T1089" s="26">
        <v>1246.5</v>
      </c>
      <c r="U1089" s="26">
        <f>S1089+T1089</f>
        <v>10846.5</v>
      </c>
      <c r="V1089" s="9">
        <f>ROUND(P1089 / 1.2, 2)</f>
        <v>2666.67</v>
      </c>
      <c r="W1089" s="9">
        <f>ROUND(Q1089 / 1.2, 2)</f>
        <v>346.25</v>
      </c>
      <c r="X1089" s="9">
        <f>ROUND(R1089 / 1.2, 2)</f>
        <v>3012.92</v>
      </c>
      <c r="Y1089" s="9">
        <f t="shared" si="193"/>
        <v>8000</v>
      </c>
      <c r="Z1089" s="9">
        <f>ROUND(T1089 / 1.2, 2)</f>
        <v>1038.75</v>
      </c>
      <c r="AA1089" s="9">
        <f>Y1089+Z1089</f>
        <v>9038.75</v>
      </c>
      <c r="AD1089" s="5">
        <v>378365975</v>
      </c>
      <c r="AE1089" s="5">
        <v>33560267</v>
      </c>
      <c r="AG1089" s="5" t="s">
        <v>3259</v>
      </c>
      <c r="AH1089" s="5" t="s">
        <v>3260</v>
      </c>
      <c r="AI1089" s="5" t="s">
        <v>593</v>
      </c>
      <c r="AK1089" s="19">
        <f t="shared" si="194"/>
        <v>1883.5200000000004</v>
      </c>
      <c r="AL1089" s="19">
        <f>T1089-N1089</f>
        <v>415.5</v>
      </c>
      <c r="AM1089" s="19">
        <f>U1089-O1089</f>
        <v>2299.0200000000004</v>
      </c>
      <c r="AN1089" s="22">
        <f t="shared" si="195"/>
        <v>0.24409056979348104</v>
      </c>
      <c r="AO1089" s="22">
        <f>IFERROR(AL1089/N1089,0)</f>
        <v>0.5</v>
      </c>
      <c r="AP1089" s="22">
        <f>IFERROR(AM1089/O1089,0)</f>
        <v>0.26897050358702218</v>
      </c>
    </row>
    <row r="1090" spans="1:42" ht="36" x14ac:dyDescent="0.3">
      <c r="A1090" s="13" t="s">
        <v>3307</v>
      </c>
      <c r="B1090" s="13"/>
      <c r="C1090" s="41" t="s">
        <v>3276</v>
      </c>
      <c r="D1090" s="24"/>
      <c r="E1090" s="24"/>
      <c r="F1090" s="35" t="s">
        <v>139</v>
      </c>
      <c r="G1090" s="36">
        <v>1</v>
      </c>
      <c r="H1090" s="24"/>
      <c r="I1090" s="37">
        <v>3</v>
      </c>
      <c r="J1090" s="38">
        <v>2572.16</v>
      </c>
      <c r="K1090" s="14"/>
      <c r="L1090" s="14"/>
      <c r="M1090" s="38">
        <f>ROUND(ROUND(J1090, 2)*I1090, 2)</f>
        <v>7716.48</v>
      </c>
      <c r="N1090" s="14"/>
      <c r="O1090" s="14"/>
      <c r="P1090" s="38">
        <v>3200</v>
      </c>
      <c r="Q1090" s="14"/>
      <c r="R1090" s="14"/>
      <c r="S1090" s="38">
        <f>ROUND(ROUND(P1090, 2)*I1090, 2)</f>
        <v>9600</v>
      </c>
      <c r="T1090" s="14"/>
      <c r="U1090" s="39"/>
      <c r="V1090" s="9">
        <f>ROUND(ROUND(P1090, 2)/1.2, 2)</f>
        <v>2666.67</v>
      </c>
      <c r="Y1090" s="9">
        <f t="shared" si="193"/>
        <v>8000</v>
      </c>
      <c r="AD1090" s="5" t="s">
        <v>3308</v>
      </c>
      <c r="AE1090" s="5" t="s">
        <v>3309</v>
      </c>
      <c r="AF1090" s="5" t="s">
        <v>3279</v>
      </c>
      <c r="AK1090" s="32">
        <f t="shared" si="194"/>
        <v>1883.5200000000004</v>
      </c>
      <c r="AL1090" s="32"/>
      <c r="AM1090" s="32"/>
      <c r="AN1090" s="34">
        <f t="shared" si="195"/>
        <v>0.24409056979348104</v>
      </c>
      <c r="AO1090" s="32"/>
      <c r="AP1090" s="32"/>
    </row>
    <row r="1091" spans="1:42" ht="108" x14ac:dyDescent="0.3">
      <c r="A1091" s="13" t="s">
        <v>3310</v>
      </c>
      <c r="B1091" s="13" t="s">
        <v>3256</v>
      </c>
      <c r="C1091" s="23" t="s">
        <v>3257</v>
      </c>
      <c r="D1091" s="24"/>
      <c r="E1091" s="24" t="s">
        <v>3311</v>
      </c>
      <c r="F1091" s="24" t="s">
        <v>139</v>
      </c>
      <c r="G1091" s="25">
        <v>1</v>
      </c>
      <c r="H1091" s="24"/>
      <c r="I1091" s="25">
        <v>2</v>
      </c>
      <c r="J1091" s="26">
        <v>1439.6</v>
      </c>
      <c r="K1091" s="26">
        <v>277</v>
      </c>
      <c r="L1091" s="26">
        <f>J1091+ROUND(K1091, 2)</f>
        <v>1716.6</v>
      </c>
      <c r="M1091" s="26">
        <v>2879.2</v>
      </c>
      <c r="N1091" s="26">
        <v>554</v>
      </c>
      <c r="O1091" s="26">
        <f>M1091+N1091</f>
        <v>3433.2</v>
      </c>
      <c r="P1091" s="26">
        <v>3120</v>
      </c>
      <c r="Q1091" s="26">
        <v>415.5</v>
      </c>
      <c r="R1091" s="26">
        <f>P1091+ROUND(Q1091, 2)</f>
        <v>3535.5</v>
      </c>
      <c r="S1091" s="26">
        <v>6240</v>
      </c>
      <c r="T1091" s="26">
        <v>831</v>
      </c>
      <c r="U1091" s="26">
        <f>S1091+T1091</f>
        <v>7071</v>
      </c>
      <c r="V1091" s="9">
        <f>ROUND(P1091 / 1.2, 2)</f>
        <v>2600</v>
      </c>
      <c r="W1091" s="9">
        <f>ROUND(Q1091 / 1.2, 2)</f>
        <v>346.25</v>
      </c>
      <c r="X1091" s="9">
        <f>ROUND(R1091 / 1.2, 2)</f>
        <v>2946.25</v>
      </c>
      <c r="Y1091" s="9">
        <f t="shared" si="193"/>
        <v>5200</v>
      </c>
      <c r="Z1091" s="9">
        <f>ROUND(T1091 / 1.2, 2)</f>
        <v>692.5</v>
      </c>
      <c r="AA1091" s="9">
        <f>Y1091+Z1091</f>
        <v>5892.5</v>
      </c>
      <c r="AD1091" s="5">
        <v>378365976</v>
      </c>
      <c r="AE1091" s="5">
        <v>33560264</v>
      </c>
      <c r="AG1091" s="5" t="s">
        <v>3259</v>
      </c>
      <c r="AH1091" s="5" t="s">
        <v>3260</v>
      </c>
      <c r="AI1091" s="5" t="s">
        <v>593</v>
      </c>
      <c r="AK1091" s="19">
        <f t="shared" si="194"/>
        <v>3360.8</v>
      </c>
      <c r="AL1091" s="19">
        <f>T1091-N1091</f>
        <v>277</v>
      </c>
      <c r="AM1091" s="19">
        <f>U1091-O1091</f>
        <v>3637.8</v>
      </c>
      <c r="AN1091" s="22">
        <f t="shared" si="195"/>
        <v>1.1672686857460408</v>
      </c>
      <c r="AO1091" s="22">
        <f>IFERROR(AL1091/N1091,0)</f>
        <v>0.5</v>
      </c>
      <c r="AP1091" s="22">
        <f>IFERROR(AM1091/O1091,0)</f>
        <v>1.0595945473610626</v>
      </c>
    </row>
    <row r="1092" spans="1:42" ht="36" x14ac:dyDescent="0.3">
      <c r="A1092" s="13" t="s">
        <v>3312</v>
      </c>
      <c r="B1092" s="13"/>
      <c r="C1092" s="41" t="s">
        <v>3313</v>
      </c>
      <c r="D1092" s="24"/>
      <c r="E1092" s="24"/>
      <c r="F1092" s="35" t="s">
        <v>139</v>
      </c>
      <c r="G1092" s="36">
        <v>1</v>
      </c>
      <c r="H1092" s="24"/>
      <c r="I1092" s="37">
        <v>2</v>
      </c>
      <c r="J1092" s="38">
        <v>1439.6</v>
      </c>
      <c r="K1092" s="14"/>
      <c r="L1092" s="14"/>
      <c r="M1092" s="38">
        <f>ROUND(ROUND(J1092, 2)*I1092, 2)</f>
        <v>2879.2</v>
      </c>
      <c r="N1092" s="14"/>
      <c r="O1092" s="14"/>
      <c r="P1092" s="38">
        <v>3120</v>
      </c>
      <c r="Q1092" s="14"/>
      <c r="R1092" s="14"/>
      <c r="S1092" s="38">
        <f>ROUND(ROUND(P1092, 2)*I1092, 2)</f>
        <v>6240</v>
      </c>
      <c r="T1092" s="14"/>
      <c r="U1092" s="39"/>
      <c r="V1092" s="9">
        <f>ROUND(ROUND(P1092, 2)/1.2, 2)</f>
        <v>2600</v>
      </c>
      <c r="Y1092" s="9">
        <f t="shared" si="193"/>
        <v>5200</v>
      </c>
      <c r="AD1092" s="5" t="s">
        <v>3314</v>
      </c>
      <c r="AE1092" s="5" t="s">
        <v>3315</v>
      </c>
      <c r="AF1092" s="5" t="s">
        <v>3316</v>
      </c>
      <c r="AK1092" s="32">
        <f t="shared" si="194"/>
        <v>3360.8</v>
      </c>
      <c r="AL1092" s="32"/>
      <c r="AM1092" s="32"/>
      <c r="AN1092" s="34">
        <f t="shared" si="195"/>
        <v>1.1672686857460408</v>
      </c>
      <c r="AO1092" s="32"/>
      <c r="AP1092" s="32"/>
    </row>
    <row r="1093" spans="1:42" ht="144" x14ac:dyDescent="0.3">
      <c r="A1093" s="13" t="s">
        <v>3317</v>
      </c>
      <c r="B1093" s="13" t="s">
        <v>3256</v>
      </c>
      <c r="C1093" s="23" t="s">
        <v>3257</v>
      </c>
      <c r="D1093" s="24"/>
      <c r="E1093" s="24" t="s">
        <v>3318</v>
      </c>
      <c r="F1093" s="24" t="s">
        <v>139</v>
      </c>
      <c r="G1093" s="25">
        <v>1</v>
      </c>
      <c r="H1093" s="24"/>
      <c r="I1093" s="25">
        <v>36</v>
      </c>
      <c r="J1093" s="26">
        <v>1439.6</v>
      </c>
      <c r="K1093" s="26">
        <v>277</v>
      </c>
      <c r="L1093" s="26">
        <f>J1093+ROUND(K1093, 2)</f>
        <v>1716.6</v>
      </c>
      <c r="M1093" s="26">
        <v>51825.599999999999</v>
      </c>
      <c r="N1093" s="26">
        <v>9972</v>
      </c>
      <c r="O1093" s="26">
        <f>M1093+N1093</f>
        <v>61797.599999999999</v>
      </c>
      <c r="P1093" s="26">
        <v>3040</v>
      </c>
      <c r="Q1093" s="26">
        <v>415.5</v>
      </c>
      <c r="R1093" s="26">
        <f>P1093+ROUND(Q1093, 2)</f>
        <v>3455.5</v>
      </c>
      <c r="S1093" s="26">
        <v>109440</v>
      </c>
      <c r="T1093" s="26">
        <v>14958</v>
      </c>
      <c r="U1093" s="26">
        <f>S1093+T1093</f>
        <v>124398</v>
      </c>
      <c r="V1093" s="9">
        <f>ROUND(P1093 / 1.2, 2)</f>
        <v>2533.33</v>
      </c>
      <c r="W1093" s="9">
        <f>ROUND(Q1093 / 1.2, 2)</f>
        <v>346.25</v>
      </c>
      <c r="X1093" s="9">
        <f>ROUND(R1093 / 1.2, 2)</f>
        <v>2879.58</v>
      </c>
      <c r="Y1093" s="9">
        <f t="shared" si="193"/>
        <v>91200</v>
      </c>
      <c r="Z1093" s="9">
        <f>ROUND(T1093 / 1.2, 2)</f>
        <v>12465</v>
      </c>
      <c r="AA1093" s="9">
        <f>Y1093+Z1093</f>
        <v>103665</v>
      </c>
      <c r="AD1093" s="5">
        <v>378365977</v>
      </c>
      <c r="AE1093" s="5">
        <v>33560263</v>
      </c>
      <c r="AG1093" s="5" t="s">
        <v>3259</v>
      </c>
      <c r="AH1093" s="5" t="s">
        <v>3260</v>
      </c>
      <c r="AI1093" s="5" t="s">
        <v>593</v>
      </c>
      <c r="AK1093" s="19">
        <f t="shared" si="194"/>
        <v>57614.400000000001</v>
      </c>
      <c r="AL1093" s="19">
        <f>T1093-N1093</f>
        <v>4986</v>
      </c>
      <c r="AM1093" s="19">
        <f>U1093-O1093</f>
        <v>62600.4</v>
      </c>
      <c r="AN1093" s="22">
        <f t="shared" si="195"/>
        <v>1.1116976938038345</v>
      </c>
      <c r="AO1093" s="22">
        <f>IFERROR(AL1093/N1093,0)</f>
        <v>0.5</v>
      </c>
      <c r="AP1093" s="22">
        <f>IFERROR(AM1093/O1093,0)</f>
        <v>1.0129907957590587</v>
      </c>
    </row>
    <row r="1094" spans="1:42" ht="36" x14ac:dyDescent="0.3">
      <c r="A1094" s="13" t="s">
        <v>3319</v>
      </c>
      <c r="B1094" s="13"/>
      <c r="C1094" s="41" t="s">
        <v>3313</v>
      </c>
      <c r="D1094" s="24"/>
      <c r="E1094" s="24"/>
      <c r="F1094" s="35" t="s">
        <v>139</v>
      </c>
      <c r="G1094" s="36">
        <v>1</v>
      </c>
      <c r="H1094" s="24"/>
      <c r="I1094" s="37">
        <v>36</v>
      </c>
      <c r="J1094" s="38">
        <v>1439.6</v>
      </c>
      <c r="K1094" s="14"/>
      <c r="L1094" s="14"/>
      <c r="M1094" s="38">
        <f>ROUND(ROUND(J1094, 2)*I1094, 2)</f>
        <v>51825.599999999999</v>
      </c>
      <c r="N1094" s="14"/>
      <c r="O1094" s="14"/>
      <c r="P1094" s="38">
        <v>3040</v>
      </c>
      <c r="Q1094" s="14"/>
      <c r="R1094" s="14"/>
      <c r="S1094" s="38">
        <f>ROUND(ROUND(P1094, 2)*I1094, 2)</f>
        <v>109440</v>
      </c>
      <c r="T1094" s="14"/>
      <c r="U1094" s="39"/>
      <c r="V1094" s="9">
        <f>ROUND(ROUND(P1094, 2)/1.2, 2)</f>
        <v>2533.33</v>
      </c>
      <c r="Y1094" s="9">
        <f t="shared" si="193"/>
        <v>91200</v>
      </c>
      <c r="AD1094" s="5" t="s">
        <v>3320</v>
      </c>
      <c r="AE1094" s="5" t="s">
        <v>3321</v>
      </c>
      <c r="AF1094" s="5" t="s">
        <v>3316</v>
      </c>
      <c r="AK1094" s="32">
        <f t="shared" si="194"/>
        <v>57614.400000000001</v>
      </c>
      <c r="AL1094" s="32"/>
      <c r="AM1094" s="32"/>
      <c r="AN1094" s="34">
        <f t="shared" si="195"/>
        <v>1.1116976938038345</v>
      </c>
      <c r="AO1094" s="32"/>
      <c r="AP1094" s="32"/>
    </row>
    <row r="1095" spans="1:42" ht="16.95" customHeight="1" x14ac:dyDescent="0.3">
      <c r="A1095" s="12" t="s">
        <v>3322</v>
      </c>
      <c r="B1095" s="12" t="s">
        <v>3323</v>
      </c>
      <c r="C1095" s="456" t="s">
        <v>3324</v>
      </c>
      <c r="D1095" s="457"/>
      <c r="E1095" s="457"/>
      <c r="F1095" s="457"/>
      <c r="G1095" s="457"/>
      <c r="H1095" s="457"/>
      <c r="I1095" s="458"/>
      <c r="M1095" s="6">
        <f>SUM(M1096,M1133)</f>
        <v>1457619.4899999998</v>
      </c>
      <c r="N1095" s="6">
        <f>SUM(N1096,N1133)</f>
        <v>7422826.1800000006</v>
      </c>
      <c r="O1095" s="6">
        <f>SUM(O1096,O1133)</f>
        <v>8880445.6699999999</v>
      </c>
      <c r="S1095" s="6">
        <f>SUM(S1096,S1133)</f>
        <v>947207.24000000022</v>
      </c>
      <c r="T1095" s="6">
        <f>SUM(T1096,T1133)</f>
        <v>11134239.280000001</v>
      </c>
      <c r="U1095" s="6">
        <f>SUM(U1096,U1133)</f>
        <v>12081446.52</v>
      </c>
      <c r="Y1095" s="9">
        <f>SUM(Y1096,Y1133)</f>
        <v>789339.37999999989</v>
      </c>
      <c r="Z1095" s="9">
        <f>SUM(Z1096,Z1133)</f>
        <v>9278532.75</v>
      </c>
      <c r="AA1095" s="9">
        <f>SUM(AA1096,AA1133)</f>
        <v>10067872.130000001</v>
      </c>
      <c r="AD1095" s="5">
        <v>378365755</v>
      </c>
      <c r="AE1095" s="5">
        <v>27245631</v>
      </c>
      <c r="AK1095" s="6">
        <f t="shared" si="194"/>
        <v>-510412.24999999953</v>
      </c>
      <c r="AL1095" s="6">
        <f t="shared" ref="AL1095:AM1097" si="196">T1095-N1095</f>
        <v>3711413.1000000006</v>
      </c>
      <c r="AM1095" s="6">
        <f t="shared" si="196"/>
        <v>3201000.8499999996</v>
      </c>
      <c r="AN1095" s="10">
        <f t="shared" si="195"/>
        <v>-0.35016837624749353</v>
      </c>
      <c r="AO1095" s="10">
        <f t="shared" ref="AO1095:AP1097" si="197">IFERROR(AL1095/N1095,0)</f>
        <v>0.5000000013471958</v>
      </c>
      <c r="AP1095" s="10">
        <f t="shared" si="197"/>
        <v>0.36045497815651856</v>
      </c>
    </row>
    <row r="1096" spans="1:42" ht="16.95" customHeight="1" x14ac:dyDescent="0.3">
      <c r="A1096" s="12" t="s">
        <v>3325</v>
      </c>
      <c r="B1096" s="12" t="s">
        <v>3326</v>
      </c>
      <c r="C1096" s="456" t="s">
        <v>3327</v>
      </c>
      <c r="D1096" s="457"/>
      <c r="E1096" s="457"/>
      <c r="F1096" s="457"/>
      <c r="G1096" s="457"/>
      <c r="H1096" s="457"/>
      <c r="I1096" s="458"/>
      <c r="M1096" s="6">
        <f>SUM(M1097,M1100,M1103,M1106,M1109,M1115,M1118,M1121,M1124,M1127,M1130)</f>
        <v>490253.43999999989</v>
      </c>
      <c r="N1096" s="6">
        <f>SUM(N1097,N1100,N1103,N1106,N1109,N1115,N1118,N1121,N1124,N1127,N1130)</f>
        <v>6109423.1400000006</v>
      </c>
      <c r="O1096" s="6">
        <f>SUM(O1097,O1100,O1103,O1106,O1109,O1115,O1118,O1121,O1124,O1127,O1130)</f>
        <v>6599676.5800000001</v>
      </c>
      <c r="S1096" s="6">
        <f>SUM(S1097,S1100,S1103,S1106,S1109,S1115,S1118,S1121,S1124,S1127,S1130)</f>
        <v>487331.76000000007</v>
      </c>
      <c r="T1096" s="6">
        <f>SUM(T1097,T1100,T1103,T1106,T1109,T1115,T1118,T1121,T1124,T1127,T1130)</f>
        <v>9164134.7200000007</v>
      </c>
      <c r="U1096" s="6">
        <f>SUM(U1097,U1100,U1103,U1106,U1109,U1115,U1118,U1121,U1124,U1127,U1130)</f>
        <v>9651466.4800000004</v>
      </c>
      <c r="Y1096" s="9">
        <f>SUM(Y1097,Y1100,Y1103,Y1106,Y1109,Y1115,Y1118,Y1121,Y1124,Y1127,Y1130)</f>
        <v>406109.79999999993</v>
      </c>
      <c r="Z1096" s="9">
        <f>SUM(Z1097,Z1100,Z1103,Z1106,Z1109,Z1115,Z1118,Z1121,Z1124,Z1127,Z1130)</f>
        <v>7636778.9499999993</v>
      </c>
      <c r="AA1096" s="9">
        <f>SUM(AA1097,AA1100,AA1103,AA1106,AA1109,AA1115,AA1118,AA1121,AA1124,AA1127,AA1130)</f>
        <v>8042888.7500000009</v>
      </c>
      <c r="AD1096" s="5">
        <v>378365756</v>
      </c>
      <c r="AE1096" s="5">
        <v>27245690</v>
      </c>
      <c r="AK1096" s="6">
        <f t="shared" si="194"/>
        <v>-2921.6799999998184</v>
      </c>
      <c r="AL1096" s="6">
        <f t="shared" si="196"/>
        <v>3054711.58</v>
      </c>
      <c r="AM1096" s="6">
        <f t="shared" si="196"/>
        <v>3051789.9000000004</v>
      </c>
      <c r="AN1096" s="10">
        <f t="shared" si="195"/>
        <v>-5.9595298301217819E-3</v>
      </c>
      <c r="AO1096" s="10">
        <f t="shared" si="197"/>
        <v>0.50000000163681568</v>
      </c>
      <c r="AP1096" s="10">
        <f t="shared" si="197"/>
        <v>0.46241506883053962</v>
      </c>
    </row>
    <row r="1097" spans="1:42" ht="126" x14ac:dyDescent="0.3">
      <c r="A1097" s="13" t="s">
        <v>3328</v>
      </c>
      <c r="B1097" s="13" t="s">
        <v>3329</v>
      </c>
      <c r="C1097" s="23" t="s">
        <v>3330</v>
      </c>
      <c r="D1097" s="24"/>
      <c r="E1097" s="24" t="s">
        <v>3331</v>
      </c>
      <c r="F1097" s="24" t="s">
        <v>67</v>
      </c>
      <c r="G1097" s="25">
        <v>1</v>
      </c>
      <c r="H1097" s="24"/>
      <c r="I1097" s="25">
        <v>303.92</v>
      </c>
      <c r="J1097" s="26">
        <v>65.02</v>
      </c>
      <c r="K1097" s="26">
        <v>629</v>
      </c>
      <c r="L1097" s="26">
        <f>J1097+ROUND(K1097, 2)</f>
        <v>694.02</v>
      </c>
      <c r="M1097" s="26">
        <v>19760.88</v>
      </c>
      <c r="N1097" s="26">
        <v>191165.68</v>
      </c>
      <c r="O1097" s="26">
        <f>M1097+N1097</f>
        <v>210926.56</v>
      </c>
      <c r="P1097" s="26">
        <v>65.02</v>
      </c>
      <c r="Q1097" s="26">
        <v>943.5</v>
      </c>
      <c r="R1097" s="26">
        <f>P1097+ROUND(Q1097, 2)</f>
        <v>1008.52</v>
      </c>
      <c r="S1097" s="26">
        <v>19760.88</v>
      </c>
      <c r="T1097" s="26">
        <v>286748.52</v>
      </c>
      <c r="U1097" s="26">
        <f>S1097+T1097</f>
        <v>306509.40000000002</v>
      </c>
      <c r="V1097" s="9">
        <f>ROUND(P1097 / 1.2, 2)</f>
        <v>54.18</v>
      </c>
      <c r="W1097" s="9">
        <f>ROUND(Q1097 / 1.2, 2)</f>
        <v>786.25</v>
      </c>
      <c r="X1097" s="9">
        <f>ROUND(R1097 / 1.2, 2)</f>
        <v>840.43</v>
      </c>
      <c r="Y1097" s="9">
        <f>ROUND(S1097 / 1.2, 2)</f>
        <v>16467.400000000001</v>
      </c>
      <c r="Z1097" s="9">
        <f>ROUND(T1097 / 1.2, 2)</f>
        <v>238957.1</v>
      </c>
      <c r="AA1097" s="9">
        <f>Y1097+Z1097</f>
        <v>255424.5</v>
      </c>
      <c r="AD1097" s="5">
        <v>378365758</v>
      </c>
      <c r="AE1097" s="5">
        <v>34040362</v>
      </c>
      <c r="AG1097" s="5" t="s">
        <v>3332</v>
      </c>
      <c r="AH1097" s="5" t="s">
        <v>3333</v>
      </c>
      <c r="AI1097" s="5" t="s">
        <v>593</v>
      </c>
      <c r="AK1097" s="19">
        <f t="shared" si="194"/>
        <v>0</v>
      </c>
      <c r="AL1097" s="19">
        <f t="shared" si="196"/>
        <v>95582.840000000026</v>
      </c>
      <c r="AM1097" s="19">
        <f t="shared" si="196"/>
        <v>95582.840000000026</v>
      </c>
      <c r="AN1097" s="22">
        <f t="shared" si="195"/>
        <v>0</v>
      </c>
      <c r="AO1097" s="22">
        <f t="shared" si="197"/>
        <v>0.50000000000000011</v>
      </c>
      <c r="AP1097" s="22">
        <f t="shared" si="197"/>
        <v>0.45315696610232503</v>
      </c>
    </row>
    <row r="1098" spans="1:42" ht="18" x14ac:dyDescent="0.3">
      <c r="A1098" s="13" t="s">
        <v>3334</v>
      </c>
      <c r="B1098" s="13"/>
      <c r="C1098" s="41" t="s">
        <v>2051</v>
      </c>
      <c r="D1098" s="24"/>
      <c r="E1098" s="24"/>
      <c r="F1098" s="35" t="s">
        <v>102</v>
      </c>
      <c r="G1098" s="36">
        <v>0.25</v>
      </c>
      <c r="H1098" s="24"/>
      <c r="I1098" s="36">
        <v>75.98</v>
      </c>
      <c r="J1098" s="38">
        <v>101.66</v>
      </c>
      <c r="K1098" s="14"/>
      <c r="L1098" s="14"/>
      <c r="M1098" s="38">
        <f>ROUND(ROUND(J1098, 2)*I1098, 2)</f>
        <v>7724.13</v>
      </c>
      <c r="N1098" s="14"/>
      <c r="O1098" s="14"/>
      <c r="P1098" s="38">
        <v>101.66</v>
      </c>
      <c r="Q1098" s="14"/>
      <c r="R1098" s="14"/>
      <c r="S1098" s="38">
        <f>ROUND(ROUND(P1098, 2)*I1098, 2)</f>
        <v>7724.13</v>
      </c>
      <c r="T1098" s="14"/>
      <c r="U1098" s="39"/>
      <c r="V1098" s="9">
        <f>ROUND(ROUND(P1098, 2)/1.2, 2)</f>
        <v>84.72</v>
      </c>
      <c r="Y1098" s="9">
        <f t="shared" ref="Y1098:Y1109" si="198">ROUND(S1098 / 1.2, 2)</f>
        <v>6436.78</v>
      </c>
      <c r="AD1098" s="5" t="s">
        <v>3335</v>
      </c>
      <c r="AE1098" s="5" t="s">
        <v>3336</v>
      </c>
      <c r="AF1098" s="5" t="s">
        <v>2054</v>
      </c>
      <c r="AK1098" s="32">
        <f t="shared" si="194"/>
        <v>0</v>
      </c>
      <c r="AL1098" s="32"/>
      <c r="AM1098" s="32"/>
      <c r="AN1098" s="34">
        <f t="shared" si="195"/>
        <v>0</v>
      </c>
      <c r="AO1098" s="32"/>
      <c r="AP1098" s="32"/>
    </row>
    <row r="1099" spans="1:42" ht="36" x14ac:dyDescent="0.3">
      <c r="A1099" s="13" t="s">
        <v>3337</v>
      </c>
      <c r="B1099" s="13"/>
      <c r="C1099" s="27" t="s">
        <v>2059</v>
      </c>
      <c r="D1099" s="24"/>
      <c r="E1099" s="24"/>
      <c r="F1099" s="35" t="s">
        <v>102</v>
      </c>
      <c r="G1099" s="36">
        <v>1</v>
      </c>
      <c r="H1099" s="24"/>
      <c r="I1099" s="37">
        <v>1519.6</v>
      </c>
      <c r="J1099" s="38">
        <v>7.92</v>
      </c>
      <c r="K1099" s="14"/>
      <c r="L1099" s="14"/>
      <c r="M1099" s="38">
        <f>ROUND(ROUND(J1099, 2)*I1099, 2)</f>
        <v>12035.23</v>
      </c>
      <c r="N1099" s="14"/>
      <c r="O1099" s="14"/>
      <c r="P1099" s="38">
        <v>7.92</v>
      </c>
      <c r="Q1099" s="14"/>
      <c r="R1099" s="14"/>
      <c r="S1099" s="38">
        <f>ROUND(ROUND(P1099, 2)*I1099, 2)</f>
        <v>12035.23</v>
      </c>
      <c r="T1099" s="14"/>
      <c r="U1099" s="39"/>
      <c r="V1099" s="9">
        <f>ROUND(ROUND(P1099, 2)/1.2, 2)</f>
        <v>6.6</v>
      </c>
      <c r="Y1099" s="9">
        <f t="shared" si="198"/>
        <v>10029.36</v>
      </c>
      <c r="AD1099" s="5" t="s">
        <v>3338</v>
      </c>
      <c r="AE1099" s="5" t="s">
        <v>3339</v>
      </c>
      <c r="AF1099" s="5" t="s">
        <v>2062</v>
      </c>
      <c r="AK1099" s="32">
        <f t="shared" si="194"/>
        <v>0</v>
      </c>
      <c r="AL1099" s="32"/>
      <c r="AM1099" s="32"/>
      <c r="AN1099" s="34">
        <f t="shared" si="195"/>
        <v>0</v>
      </c>
      <c r="AO1099" s="32"/>
      <c r="AP1099" s="32"/>
    </row>
    <row r="1100" spans="1:42" ht="144" x14ac:dyDescent="0.3">
      <c r="A1100" s="13" t="s">
        <v>3340</v>
      </c>
      <c r="B1100" s="13" t="s">
        <v>3329</v>
      </c>
      <c r="C1100" s="23" t="s">
        <v>3330</v>
      </c>
      <c r="D1100" s="24"/>
      <c r="E1100" s="24" t="s">
        <v>3341</v>
      </c>
      <c r="F1100" s="24" t="s">
        <v>67</v>
      </c>
      <c r="G1100" s="25">
        <v>1</v>
      </c>
      <c r="H1100" s="24"/>
      <c r="I1100" s="25">
        <v>3849.47</v>
      </c>
      <c r="J1100" s="26">
        <v>65.02</v>
      </c>
      <c r="K1100" s="26">
        <v>629</v>
      </c>
      <c r="L1100" s="26">
        <f>J1100+ROUND(K1100, 2)</f>
        <v>694.02</v>
      </c>
      <c r="M1100" s="26">
        <v>250292.54</v>
      </c>
      <c r="N1100" s="26">
        <v>2421316.63</v>
      </c>
      <c r="O1100" s="26">
        <f>M1100+N1100</f>
        <v>2671609.17</v>
      </c>
      <c r="P1100" s="26">
        <v>65.02</v>
      </c>
      <c r="Q1100" s="26">
        <v>943.5</v>
      </c>
      <c r="R1100" s="26">
        <f>P1100+ROUND(Q1100, 2)</f>
        <v>1008.52</v>
      </c>
      <c r="S1100" s="26">
        <v>250292.54</v>
      </c>
      <c r="T1100" s="26">
        <v>3631974.95</v>
      </c>
      <c r="U1100" s="26">
        <f>S1100+T1100</f>
        <v>3882267.49</v>
      </c>
      <c r="V1100" s="9">
        <f>ROUND(P1100 / 1.2, 2)</f>
        <v>54.18</v>
      </c>
      <c r="W1100" s="9">
        <f>ROUND(Q1100 / 1.2, 2)</f>
        <v>786.25</v>
      </c>
      <c r="X1100" s="9">
        <f>ROUND(R1100 / 1.2, 2)</f>
        <v>840.43</v>
      </c>
      <c r="Y1100" s="9">
        <f t="shared" si="198"/>
        <v>208577.12</v>
      </c>
      <c r="Z1100" s="9">
        <f>ROUND(T1100 / 1.2, 2)</f>
        <v>3026645.79</v>
      </c>
      <c r="AA1100" s="9">
        <f>Y1100+Z1100</f>
        <v>3235222.91</v>
      </c>
      <c r="AD1100" s="5">
        <v>378365978</v>
      </c>
      <c r="AE1100" s="5">
        <v>34040363</v>
      </c>
      <c r="AG1100" s="5" t="s">
        <v>3332</v>
      </c>
      <c r="AH1100" s="5" t="s">
        <v>3333</v>
      </c>
      <c r="AI1100" s="5" t="s">
        <v>593</v>
      </c>
      <c r="AK1100" s="19">
        <f t="shared" si="194"/>
        <v>0</v>
      </c>
      <c r="AL1100" s="19">
        <f>T1100-N1100</f>
        <v>1210658.3200000003</v>
      </c>
      <c r="AM1100" s="19">
        <f>U1100-O1100</f>
        <v>1210658.3200000003</v>
      </c>
      <c r="AN1100" s="22">
        <f t="shared" si="195"/>
        <v>0</v>
      </c>
      <c r="AO1100" s="22">
        <f>IFERROR(AL1100/N1100,0)</f>
        <v>0.5000000020649924</v>
      </c>
      <c r="AP1100" s="22">
        <f>IFERROR(AM1100/O1100,0)</f>
        <v>0.45315697130954236</v>
      </c>
    </row>
    <row r="1101" spans="1:42" ht="36" x14ac:dyDescent="0.3">
      <c r="A1101" s="13" t="s">
        <v>3342</v>
      </c>
      <c r="B1101" s="13"/>
      <c r="C1101" s="27" t="s">
        <v>2059</v>
      </c>
      <c r="D1101" s="24"/>
      <c r="E1101" s="24"/>
      <c r="F1101" s="35" t="s">
        <v>102</v>
      </c>
      <c r="G1101" s="36">
        <v>1</v>
      </c>
      <c r="H1101" s="24"/>
      <c r="I1101" s="37">
        <v>19247.349999999999</v>
      </c>
      <c r="J1101" s="38">
        <v>7.92</v>
      </c>
      <c r="K1101" s="14"/>
      <c r="L1101" s="14"/>
      <c r="M1101" s="38">
        <f>ROUND(ROUND(J1101, 2)*I1101, 2)</f>
        <v>152439.01</v>
      </c>
      <c r="N1101" s="14"/>
      <c r="O1101" s="14"/>
      <c r="P1101" s="38">
        <v>7.92</v>
      </c>
      <c r="Q1101" s="14"/>
      <c r="R1101" s="14"/>
      <c r="S1101" s="38">
        <f>ROUND(ROUND(P1101, 2)*I1101, 2)</f>
        <v>152439.01</v>
      </c>
      <c r="T1101" s="14"/>
      <c r="U1101" s="39"/>
      <c r="V1101" s="9">
        <f>ROUND(ROUND(P1101, 2)/1.2, 2)</f>
        <v>6.6</v>
      </c>
      <c r="Y1101" s="9">
        <f t="shared" si="198"/>
        <v>127032.51</v>
      </c>
      <c r="AD1101" s="5" t="s">
        <v>3343</v>
      </c>
      <c r="AE1101" s="5" t="s">
        <v>3344</v>
      </c>
      <c r="AF1101" s="5" t="s">
        <v>2062</v>
      </c>
      <c r="AK1101" s="32">
        <f t="shared" si="194"/>
        <v>0</v>
      </c>
      <c r="AL1101" s="32"/>
      <c r="AM1101" s="32"/>
      <c r="AN1101" s="34">
        <f t="shared" si="195"/>
        <v>0</v>
      </c>
      <c r="AO1101" s="32"/>
      <c r="AP1101" s="32"/>
    </row>
    <row r="1102" spans="1:42" ht="18" x14ac:dyDescent="0.3">
      <c r="A1102" s="13" t="s">
        <v>3345</v>
      </c>
      <c r="B1102" s="13"/>
      <c r="C1102" s="41" t="s">
        <v>2051</v>
      </c>
      <c r="D1102" s="24"/>
      <c r="E1102" s="24"/>
      <c r="F1102" s="35" t="s">
        <v>102</v>
      </c>
      <c r="G1102" s="36">
        <v>0.25</v>
      </c>
      <c r="H1102" s="24"/>
      <c r="I1102" s="36">
        <v>962.36800000000005</v>
      </c>
      <c r="J1102" s="38">
        <v>101.66</v>
      </c>
      <c r="K1102" s="14"/>
      <c r="L1102" s="14"/>
      <c r="M1102" s="38">
        <f>ROUND(ROUND(J1102, 2)*I1102, 2)</f>
        <v>97834.33</v>
      </c>
      <c r="N1102" s="14"/>
      <c r="O1102" s="14"/>
      <c r="P1102" s="38">
        <v>101.66</v>
      </c>
      <c r="Q1102" s="14"/>
      <c r="R1102" s="14"/>
      <c r="S1102" s="38">
        <f>ROUND(ROUND(P1102, 2)*I1102, 2)</f>
        <v>97834.33</v>
      </c>
      <c r="T1102" s="14"/>
      <c r="U1102" s="39"/>
      <c r="V1102" s="9">
        <f>ROUND(ROUND(P1102, 2)/1.2, 2)</f>
        <v>84.72</v>
      </c>
      <c r="Y1102" s="9">
        <f t="shared" si="198"/>
        <v>81528.61</v>
      </c>
      <c r="AD1102" s="5" t="s">
        <v>3346</v>
      </c>
      <c r="AE1102" s="5" t="s">
        <v>3347</v>
      </c>
      <c r="AF1102" s="5" t="s">
        <v>2054</v>
      </c>
      <c r="AK1102" s="32">
        <f t="shared" si="194"/>
        <v>0</v>
      </c>
      <c r="AL1102" s="32"/>
      <c r="AM1102" s="32"/>
      <c r="AN1102" s="34">
        <f t="shared" si="195"/>
        <v>0</v>
      </c>
      <c r="AO1102" s="32"/>
      <c r="AP1102" s="32"/>
    </row>
    <row r="1103" spans="1:42" ht="126" x14ac:dyDescent="0.3">
      <c r="A1103" s="13" t="s">
        <v>3348</v>
      </c>
      <c r="B1103" s="13" t="s">
        <v>3329</v>
      </c>
      <c r="C1103" s="23" t="s">
        <v>3330</v>
      </c>
      <c r="D1103" s="24"/>
      <c r="E1103" s="24" t="s">
        <v>3349</v>
      </c>
      <c r="F1103" s="24" t="s">
        <v>67</v>
      </c>
      <c r="G1103" s="25">
        <v>1</v>
      </c>
      <c r="H1103" s="24"/>
      <c r="I1103" s="25">
        <v>66.17</v>
      </c>
      <c r="J1103" s="26">
        <v>65.02</v>
      </c>
      <c r="K1103" s="26">
        <v>629</v>
      </c>
      <c r="L1103" s="26">
        <f>J1103+ROUND(K1103, 2)</f>
        <v>694.02</v>
      </c>
      <c r="M1103" s="26">
        <v>4302.37</v>
      </c>
      <c r="N1103" s="26">
        <v>41620.93</v>
      </c>
      <c r="O1103" s="26">
        <f>M1103+N1103</f>
        <v>45923.3</v>
      </c>
      <c r="P1103" s="26">
        <v>65.02</v>
      </c>
      <c r="Q1103" s="26">
        <v>943.5</v>
      </c>
      <c r="R1103" s="26">
        <f>P1103+ROUND(Q1103, 2)</f>
        <v>1008.52</v>
      </c>
      <c r="S1103" s="26">
        <v>4302.37</v>
      </c>
      <c r="T1103" s="26">
        <v>62431.4</v>
      </c>
      <c r="U1103" s="26">
        <f>S1103+T1103</f>
        <v>66733.77</v>
      </c>
      <c r="V1103" s="9">
        <f>ROUND(P1103 / 1.2, 2)</f>
        <v>54.18</v>
      </c>
      <c r="W1103" s="9">
        <f>ROUND(Q1103 / 1.2, 2)</f>
        <v>786.25</v>
      </c>
      <c r="X1103" s="9">
        <f>ROUND(R1103 / 1.2, 2)</f>
        <v>840.43</v>
      </c>
      <c r="Y1103" s="9">
        <f t="shared" si="198"/>
        <v>3585.31</v>
      </c>
      <c r="Z1103" s="9">
        <f>ROUND(T1103 / 1.2, 2)</f>
        <v>52026.17</v>
      </c>
      <c r="AA1103" s="9">
        <f>Y1103+Z1103</f>
        <v>55611.479999999996</v>
      </c>
      <c r="AD1103" s="5">
        <v>378365979</v>
      </c>
      <c r="AE1103" s="5">
        <v>34040364</v>
      </c>
      <c r="AG1103" s="5" t="s">
        <v>3332</v>
      </c>
      <c r="AH1103" s="5" t="s">
        <v>3333</v>
      </c>
      <c r="AI1103" s="5" t="s">
        <v>593</v>
      </c>
      <c r="AK1103" s="19">
        <f t="shared" si="194"/>
        <v>0</v>
      </c>
      <c r="AL1103" s="19">
        <f>T1103-N1103</f>
        <v>20810.47</v>
      </c>
      <c r="AM1103" s="19">
        <f>U1103-O1103</f>
        <v>20810.47</v>
      </c>
      <c r="AN1103" s="22">
        <f t="shared" si="195"/>
        <v>0</v>
      </c>
      <c r="AO1103" s="22">
        <f>IFERROR(AL1103/N1103,0)</f>
        <v>0.50000012013186634</v>
      </c>
      <c r="AP1103" s="22">
        <f>IFERROR(AM1103/O1103,0)</f>
        <v>0.45315711196712777</v>
      </c>
    </row>
    <row r="1104" spans="1:42" ht="18" x14ac:dyDescent="0.3">
      <c r="A1104" s="13" t="s">
        <v>3350</v>
      </c>
      <c r="B1104" s="13"/>
      <c r="C1104" s="41" t="s">
        <v>2051</v>
      </c>
      <c r="D1104" s="24"/>
      <c r="E1104" s="24"/>
      <c r="F1104" s="35" t="s">
        <v>102</v>
      </c>
      <c r="G1104" s="36">
        <v>0.25</v>
      </c>
      <c r="H1104" s="24"/>
      <c r="I1104" s="36">
        <v>16.542999999999999</v>
      </c>
      <c r="J1104" s="38">
        <v>101.66</v>
      </c>
      <c r="K1104" s="14"/>
      <c r="L1104" s="14"/>
      <c r="M1104" s="38">
        <f>ROUND(ROUND(J1104, 2)*I1104, 2)</f>
        <v>1681.76</v>
      </c>
      <c r="N1104" s="14"/>
      <c r="O1104" s="14"/>
      <c r="P1104" s="38">
        <v>101.66</v>
      </c>
      <c r="Q1104" s="14"/>
      <c r="R1104" s="14"/>
      <c r="S1104" s="38">
        <f>ROUND(ROUND(P1104, 2)*I1104, 2)</f>
        <v>1681.76</v>
      </c>
      <c r="T1104" s="14"/>
      <c r="U1104" s="39"/>
      <c r="V1104" s="9">
        <f>ROUND(ROUND(P1104, 2)/1.2, 2)</f>
        <v>84.72</v>
      </c>
      <c r="Y1104" s="9">
        <f t="shared" si="198"/>
        <v>1401.47</v>
      </c>
      <c r="AD1104" s="5" t="s">
        <v>3351</v>
      </c>
      <c r="AE1104" s="5" t="s">
        <v>3352</v>
      </c>
      <c r="AF1104" s="5" t="s">
        <v>2054</v>
      </c>
      <c r="AK1104" s="32">
        <f t="shared" si="194"/>
        <v>0</v>
      </c>
      <c r="AL1104" s="32"/>
      <c r="AM1104" s="32"/>
      <c r="AN1104" s="34">
        <f t="shared" si="195"/>
        <v>0</v>
      </c>
      <c r="AO1104" s="32"/>
      <c r="AP1104" s="32"/>
    </row>
    <row r="1105" spans="1:42" ht="36" x14ac:dyDescent="0.3">
      <c r="A1105" s="13" t="s">
        <v>3353</v>
      </c>
      <c r="B1105" s="13"/>
      <c r="C1105" s="27" t="s">
        <v>2059</v>
      </c>
      <c r="D1105" s="24"/>
      <c r="E1105" s="24"/>
      <c r="F1105" s="35" t="s">
        <v>102</v>
      </c>
      <c r="G1105" s="36">
        <v>1</v>
      </c>
      <c r="H1105" s="24"/>
      <c r="I1105" s="37">
        <v>330.85</v>
      </c>
      <c r="J1105" s="38">
        <v>7.92</v>
      </c>
      <c r="K1105" s="14"/>
      <c r="L1105" s="14"/>
      <c r="M1105" s="38">
        <f>ROUND(ROUND(J1105, 2)*I1105, 2)</f>
        <v>2620.33</v>
      </c>
      <c r="N1105" s="14"/>
      <c r="O1105" s="14"/>
      <c r="P1105" s="38">
        <v>7.92</v>
      </c>
      <c r="Q1105" s="14"/>
      <c r="R1105" s="14"/>
      <c r="S1105" s="38">
        <f>ROUND(ROUND(P1105, 2)*I1105, 2)</f>
        <v>2620.33</v>
      </c>
      <c r="T1105" s="14"/>
      <c r="U1105" s="39"/>
      <c r="V1105" s="9">
        <f>ROUND(ROUND(P1105, 2)/1.2, 2)</f>
        <v>6.6</v>
      </c>
      <c r="Y1105" s="9">
        <f t="shared" si="198"/>
        <v>2183.61</v>
      </c>
      <c r="AD1105" s="5" t="s">
        <v>3354</v>
      </c>
      <c r="AE1105" s="5" t="s">
        <v>3355</v>
      </c>
      <c r="AF1105" s="5" t="s">
        <v>2062</v>
      </c>
      <c r="AK1105" s="32">
        <f t="shared" si="194"/>
        <v>0</v>
      </c>
      <c r="AL1105" s="32"/>
      <c r="AM1105" s="32"/>
      <c r="AN1105" s="34">
        <f t="shared" si="195"/>
        <v>0</v>
      </c>
      <c r="AO1105" s="32"/>
      <c r="AP1105" s="32"/>
    </row>
    <row r="1106" spans="1:42" ht="36" x14ac:dyDescent="0.3">
      <c r="A1106" s="12" t="s">
        <v>3356</v>
      </c>
      <c r="B1106" s="12" t="s">
        <v>3357</v>
      </c>
      <c r="C1106" s="16" t="s">
        <v>3358</v>
      </c>
      <c r="D1106" s="17"/>
      <c r="E1106" s="17"/>
      <c r="F1106" s="17" t="s">
        <v>67</v>
      </c>
      <c r="G1106" s="18">
        <v>1</v>
      </c>
      <c r="H1106" s="17"/>
      <c r="I1106" s="18">
        <v>0</v>
      </c>
      <c r="J1106" s="19">
        <v>0</v>
      </c>
      <c r="K1106" s="20">
        <v>790</v>
      </c>
      <c r="L1106" s="19">
        <f>J1106+ROUND(K1106, 2)</f>
        <v>790</v>
      </c>
      <c r="M1106" s="19">
        <v>0</v>
      </c>
      <c r="N1106" s="19">
        <v>0</v>
      </c>
      <c r="O1106" s="19">
        <f>M1106+N1106</f>
        <v>0</v>
      </c>
      <c r="P1106" s="19">
        <v>70.47</v>
      </c>
      <c r="Q1106" s="21">
        <v>790</v>
      </c>
      <c r="R1106" s="19">
        <f>P1106+ROUND(Q1106, 2)</f>
        <v>860.47</v>
      </c>
      <c r="S1106" s="19">
        <v>0</v>
      </c>
      <c r="T1106" s="19">
        <v>0</v>
      </c>
      <c r="U1106" s="19">
        <f>S1106+T1106</f>
        <v>0</v>
      </c>
      <c r="V1106" s="9">
        <f>ROUND(P1106 / 1.2, 2)</f>
        <v>58.73</v>
      </c>
      <c r="W1106" s="9">
        <f>ROUND(Q1106 / 1.2, 2)</f>
        <v>658.33</v>
      </c>
      <c r="X1106" s="9">
        <f>ROUND(R1106 / 1.2, 2)</f>
        <v>717.06</v>
      </c>
      <c r="Y1106" s="9">
        <f t="shared" si="198"/>
        <v>0</v>
      </c>
      <c r="Z1106" s="9">
        <f>ROUND(T1106 / 1.2, 2)</f>
        <v>0</v>
      </c>
      <c r="AA1106" s="9">
        <f>Y1106+Z1106</f>
        <v>0</v>
      </c>
      <c r="AD1106" s="5">
        <v>378365760</v>
      </c>
      <c r="AE1106" s="5">
        <v>27245705</v>
      </c>
      <c r="AG1106" s="5" t="s">
        <v>3359</v>
      </c>
      <c r="AH1106" s="5" t="s">
        <v>3360</v>
      </c>
      <c r="AI1106" s="5" t="s">
        <v>593</v>
      </c>
      <c r="AK1106" s="19">
        <f t="shared" si="194"/>
        <v>0</v>
      </c>
      <c r="AL1106" s="19">
        <f>T1106-N1106</f>
        <v>0</v>
      </c>
      <c r="AM1106" s="19">
        <f>U1106-O1106</f>
        <v>0</v>
      </c>
      <c r="AN1106" s="22">
        <f t="shared" si="195"/>
        <v>0</v>
      </c>
      <c r="AO1106" s="22">
        <f>IFERROR(AL1106/N1106,0)</f>
        <v>0</v>
      </c>
      <c r="AP1106" s="22">
        <f>IFERROR(AM1106/O1106,0)</f>
        <v>0</v>
      </c>
    </row>
    <row r="1107" spans="1:42" ht="36" x14ac:dyDescent="0.3">
      <c r="A1107" s="12" t="s">
        <v>3361</v>
      </c>
      <c r="B1107" s="12"/>
      <c r="C1107" s="40" t="s">
        <v>730</v>
      </c>
      <c r="D1107" s="17"/>
      <c r="E1107" s="17"/>
      <c r="F1107" s="28" t="s">
        <v>102</v>
      </c>
      <c r="G1107" s="29">
        <v>0.15</v>
      </c>
      <c r="H1107" s="17"/>
      <c r="I1107" s="29">
        <v>0</v>
      </c>
      <c r="J1107" s="31">
        <v>88.8</v>
      </c>
      <c r="M1107" s="32">
        <f>ROUND(ROUND(J1107, 2)*I1107, 2)</f>
        <v>0</v>
      </c>
      <c r="P1107" s="33">
        <v>88.8</v>
      </c>
      <c r="S1107" s="32">
        <f>ROUND(ROUND(P1107, 2)*I1107, 2)</f>
        <v>0</v>
      </c>
      <c r="V1107" s="9">
        <f>ROUND(ROUND(P1107, 2)/1.2, 2)</f>
        <v>74</v>
      </c>
      <c r="Y1107" s="9">
        <f t="shared" si="198"/>
        <v>0</v>
      </c>
      <c r="AD1107" s="5" t="s">
        <v>3362</v>
      </c>
      <c r="AE1107" s="5" t="s">
        <v>3363</v>
      </c>
      <c r="AF1107" s="5" t="s">
        <v>733</v>
      </c>
      <c r="AK1107" s="32">
        <f t="shared" si="194"/>
        <v>0</v>
      </c>
      <c r="AL1107" s="32"/>
      <c r="AM1107" s="32"/>
      <c r="AN1107" s="34">
        <f t="shared" si="195"/>
        <v>0</v>
      </c>
      <c r="AO1107" s="32"/>
      <c r="AP1107" s="32"/>
    </row>
    <row r="1108" spans="1:42" ht="36" x14ac:dyDescent="0.3">
      <c r="A1108" s="12" t="s">
        <v>3364</v>
      </c>
      <c r="B1108" s="12"/>
      <c r="C1108" s="27" t="s">
        <v>1912</v>
      </c>
      <c r="D1108" s="17"/>
      <c r="E1108" s="17"/>
      <c r="F1108" s="28" t="s">
        <v>102</v>
      </c>
      <c r="G1108" s="29">
        <v>4.5</v>
      </c>
      <c r="H1108" s="17"/>
      <c r="I1108" s="29">
        <v>0</v>
      </c>
      <c r="J1108" s="31">
        <v>12.7</v>
      </c>
      <c r="M1108" s="32">
        <f>ROUND(ROUND(J1108, 2)*I1108, 2)</f>
        <v>0</v>
      </c>
      <c r="P1108" s="33">
        <v>12.7</v>
      </c>
      <c r="S1108" s="32">
        <f>ROUND(ROUND(P1108, 2)*I1108, 2)</f>
        <v>0</v>
      </c>
      <c r="V1108" s="9">
        <f>ROUND(ROUND(P1108, 2)/1.2, 2)</f>
        <v>10.58</v>
      </c>
      <c r="Y1108" s="9">
        <f t="shared" si="198"/>
        <v>0</v>
      </c>
      <c r="AD1108" s="5" t="s">
        <v>3365</v>
      </c>
      <c r="AE1108" s="5" t="s">
        <v>3366</v>
      </c>
      <c r="AF1108" s="5" t="s">
        <v>1915</v>
      </c>
      <c r="AK1108" s="32">
        <f t="shared" si="194"/>
        <v>0</v>
      </c>
      <c r="AL1108" s="32"/>
      <c r="AM1108" s="32"/>
      <c r="AN1108" s="34">
        <f t="shared" si="195"/>
        <v>0</v>
      </c>
      <c r="AO1108" s="32"/>
      <c r="AP1108" s="32"/>
    </row>
    <row r="1109" spans="1:42" ht="54" x14ac:dyDescent="0.3">
      <c r="A1109" s="42" t="s">
        <v>3367</v>
      </c>
      <c r="B1109" s="42" t="s">
        <v>3357</v>
      </c>
      <c r="C1109" s="43" t="s">
        <v>3358</v>
      </c>
      <c r="D1109" s="44"/>
      <c r="E1109" s="44" t="s">
        <v>3368</v>
      </c>
      <c r="F1109" s="44" t="s">
        <v>67</v>
      </c>
      <c r="G1109" s="45">
        <v>1</v>
      </c>
      <c r="H1109" s="44"/>
      <c r="I1109" s="46">
        <v>0</v>
      </c>
      <c r="J1109" s="47">
        <v>67.59</v>
      </c>
      <c r="K1109" s="47">
        <v>790</v>
      </c>
      <c r="L1109" s="47">
        <f>J1109+ROUND(K1109, 2)</f>
        <v>857.59</v>
      </c>
      <c r="M1109" s="47">
        <v>0</v>
      </c>
      <c r="N1109" s="47">
        <v>0</v>
      </c>
      <c r="O1109" s="47">
        <f>M1109+N1109</f>
        <v>0</v>
      </c>
      <c r="P1109" s="47">
        <v>67.64</v>
      </c>
      <c r="Q1109" s="47">
        <v>1185</v>
      </c>
      <c r="R1109" s="47">
        <f>P1109+ROUND(Q1109, 2)</f>
        <v>1252.6400000000001</v>
      </c>
      <c r="S1109" s="47">
        <v>0</v>
      </c>
      <c r="T1109" s="47">
        <v>0</v>
      </c>
      <c r="U1109" s="47">
        <f>S1109+T1109</f>
        <v>0</v>
      </c>
      <c r="V1109" s="9">
        <f>ROUND(P1109 / 1.2, 2)</f>
        <v>56.37</v>
      </c>
      <c r="W1109" s="9">
        <f>ROUND(Q1109 / 1.2, 2)</f>
        <v>987.5</v>
      </c>
      <c r="X1109" s="9">
        <f>ROUND(R1109 / 1.2, 2)</f>
        <v>1043.8699999999999</v>
      </c>
      <c r="Y1109" s="9">
        <f t="shared" si="198"/>
        <v>0</v>
      </c>
      <c r="Z1109" s="9">
        <f>ROUND(T1109 / 1.2, 2)</f>
        <v>0</v>
      </c>
      <c r="AA1109" s="9">
        <f>Y1109+Z1109</f>
        <v>0</v>
      </c>
      <c r="AD1109" s="5">
        <v>378365980</v>
      </c>
      <c r="AE1109" s="5">
        <v>27245792</v>
      </c>
      <c r="AG1109" s="5" t="s">
        <v>3359</v>
      </c>
      <c r="AH1109" s="5" t="s">
        <v>3360</v>
      </c>
      <c r="AI1109" s="5" t="s">
        <v>593</v>
      </c>
      <c r="AK1109" s="19">
        <f t="shared" si="194"/>
        <v>0</v>
      </c>
      <c r="AL1109" s="19">
        <f>T1109-N1109</f>
        <v>0</v>
      </c>
      <c r="AM1109" s="19">
        <f>U1109-O1109</f>
        <v>0</v>
      </c>
      <c r="AN1109" s="22">
        <f t="shared" si="195"/>
        <v>0</v>
      </c>
      <c r="AO1109" s="22">
        <f>IFERROR(AL1109/N1109,0)</f>
        <v>0</v>
      </c>
      <c r="AP1109" s="22">
        <f>IFERROR(AM1109/O1109,0)</f>
        <v>0</v>
      </c>
    </row>
    <row r="1110" spans="1:42" ht="54" x14ac:dyDescent="0.3">
      <c r="A1110" s="48" t="s">
        <v>3369</v>
      </c>
      <c r="B1110" s="48" t="s">
        <v>3357</v>
      </c>
      <c r="C1110" s="49" t="s">
        <v>3358</v>
      </c>
      <c r="D1110" s="50"/>
      <c r="E1110" s="50" t="s">
        <v>3368</v>
      </c>
      <c r="F1110" s="50" t="s">
        <v>67</v>
      </c>
      <c r="G1110" s="51">
        <v>1</v>
      </c>
      <c r="H1110" s="50"/>
      <c r="I1110" s="51">
        <v>3898.4</v>
      </c>
      <c r="J1110" s="52">
        <v>67.59</v>
      </c>
      <c r="K1110" s="52">
        <v>790</v>
      </c>
      <c r="L1110" s="52">
        <v>790</v>
      </c>
      <c r="M1110" s="52">
        <v>263492.86</v>
      </c>
      <c r="N1110" s="52">
        <v>3079736</v>
      </c>
      <c r="O1110" s="52"/>
      <c r="P1110" s="52">
        <v>67.64</v>
      </c>
      <c r="Q1110" s="52">
        <v>1185</v>
      </c>
      <c r="R1110" s="52">
        <v>1185</v>
      </c>
      <c r="S1110" s="52">
        <v>263687.78000000003</v>
      </c>
      <c r="T1110" s="52">
        <v>4619604</v>
      </c>
      <c r="U1110" s="52"/>
      <c r="V1110" s="9"/>
      <c r="W1110" s="9">
        <f>ROUND(Q1110 / 1.2, 2)</f>
        <v>987.5</v>
      </c>
      <c r="X1110" s="9">
        <f>ROUND(R1110 / 1.2, 2)</f>
        <v>987.5</v>
      </c>
      <c r="Y1110" s="9"/>
      <c r="Z1110" s="9">
        <f>ROUND(T1110 / 1.2, 2)</f>
        <v>3849670</v>
      </c>
      <c r="AA1110" s="9"/>
      <c r="AD1110" s="5">
        <v>315890041</v>
      </c>
      <c r="AE1110" s="5">
        <v>27245792</v>
      </c>
      <c r="AG1110" s="5" t="s">
        <v>3359</v>
      </c>
      <c r="AH1110" s="5" t="s">
        <v>3360</v>
      </c>
      <c r="AI1110" s="5"/>
      <c r="AK1110" s="19">
        <f>S1109-M1109</f>
        <v>0</v>
      </c>
      <c r="AL1110" s="19">
        <f>T1109-N1109</f>
        <v>0</v>
      </c>
      <c r="AM1110" s="19">
        <f>U1109-O1109</f>
        <v>0</v>
      </c>
      <c r="AN1110" s="22">
        <f>IFERROR(AK1110/M1109,0)</f>
        <v>0</v>
      </c>
      <c r="AO1110" s="22">
        <f>IFERROR(AL1110/N1109,0)</f>
        <v>0</v>
      </c>
      <c r="AP1110" s="22">
        <f>IFERROR(AM1110/O1109,0)</f>
        <v>0</v>
      </c>
    </row>
    <row r="1111" spans="1:42" ht="36" x14ac:dyDescent="0.3">
      <c r="A1111" s="42" t="s">
        <v>3370</v>
      </c>
      <c r="B1111" s="42"/>
      <c r="C1111" s="53" t="s">
        <v>1912</v>
      </c>
      <c r="D1111" s="44"/>
      <c r="E1111" s="44"/>
      <c r="F1111" s="54" t="s">
        <v>102</v>
      </c>
      <c r="G1111" s="55">
        <v>4.5</v>
      </c>
      <c r="H1111" s="44"/>
      <c r="I1111" s="56">
        <v>0</v>
      </c>
      <c r="J1111" s="57">
        <v>12.06</v>
      </c>
      <c r="K1111" s="58"/>
      <c r="L1111" s="58"/>
      <c r="M1111" s="57">
        <f>ROUND(ROUND(J1111, 2)*I1111, 2)</f>
        <v>0</v>
      </c>
      <c r="N1111" s="58"/>
      <c r="O1111" s="58"/>
      <c r="P1111" s="57">
        <v>12.07</v>
      </c>
      <c r="Q1111" s="58"/>
      <c r="R1111" s="58"/>
      <c r="S1111" s="57">
        <f>ROUND(ROUND(P1111, 2)*I1111, 2)</f>
        <v>0</v>
      </c>
      <c r="T1111" s="58"/>
      <c r="U1111" s="59"/>
      <c r="V1111" s="9">
        <f>ROUND(ROUND(P1111, 2)/1.2, 2)</f>
        <v>10.06</v>
      </c>
      <c r="Y1111" s="9">
        <f t="shared" ref="Y1111:Y1132" si="199">ROUND(S1111 / 1.2, 2)</f>
        <v>0</v>
      </c>
      <c r="AD1111" s="5" t="s">
        <v>3371</v>
      </c>
      <c r="AE1111" s="5" t="s">
        <v>3372</v>
      </c>
      <c r="AF1111" s="5" t="s">
        <v>1915</v>
      </c>
      <c r="AK1111" s="32">
        <f>S1111-M1111</f>
        <v>0</v>
      </c>
      <c r="AL1111" s="32"/>
      <c r="AM1111" s="32"/>
      <c r="AN1111" s="34">
        <f>IFERROR(AK1111/M1111,0)</f>
        <v>0</v>
      </c>
      <c r="AO1111" s="32"/>
      <c r="AP1111" s="32"/>
    </row>
    <row r="1112" spans="1:42" ht="36" x14ac:dyDescent="0.3">
      <c r="A1112" s="48" t="s">
        <v>3373</v>
      </c>
      <c r="B1112" s="48"/>
      <c r="C1112" s="60" t="s">
        <v>1912</v>
      </c>
      <c r="D1112" s="50"/>
      <c r="E1112" s="50"/>
      <c r="F1112" s="61" t="s">
        <v>102</v>
      </c>
      <c r="G1112" s="62">
        <v>4.5</v>
      </c>
      <c r="H1112" s="50"/>
      <c r="I1112" s="62">
        <v>17542.8</v>
      </c>
      <c r="J1112" s="63">
        <v>12.06</v>
      </c>
      <c r="K1112" s="64"/>
      <c r="L1112" s="64"/>
      <c r="M1112" s="63">
        <f>ROUND(ROUND(J1112, 2)*I1112, 2)</f>
        <v>211566.17</v>
      </c>
      <c r="N1112" s="64"/>
      <c r="O1112" s="64"/>
      <c r="P1112" s="63">
        <v>12.07</v>
      </c>
      <c r="Q1112" s="64"/>
      <c r="R1112" s="64"/>
      <c r="S1112" s="63">
        <f>ROUND(ROUND(P1112, 2)*I1112, 2)</f>
        <v>211741.6</v>
      </c>
      <c r="T1112" s="64"/>
      <c r="U1112" s="65"/>
      <c r="V1112" s="9">
        <f>ROUND(ROUND(P1112, 2)/1.2, 2)</f>
        <v>10.06</v>
      </c>
      <c r="Y1112" s="9">
        <f t="shared" si="199"/>
        <v>176451.33</v>
      </c>
      <c r="AD1112" s="5" t="s">
        <v>3374</v>
      </c>
      <c r="AE1112" s="5" t="s">
        <v>3372</v>
      </c>
      <c r="AF1112" s="5" t="s">
        <v>1915</v>
      </c>
      <c r="AK1112" s="32">
        <f>S1111-M1111</f>
        <v>0</v>
      </c>
      <c r="AL1112" s="32"/>
      <c r="AM1112" s="32"/>
      <c r="AN1112" s="34">
        <f>IFERROR(AK1112/M1111,0)</f>
        <v>0</v>
      </c>
      <c r="AO1112" s="32"/>
      <c r="AP1112" s="32"/>
    </row>
    <row r="1113" spans="1:42" ht="36" x14ac:dyDescent="0.3">
      <c r="A1113" s="42" t="s">
        <v>3375</v>
      </c>
      <c r="B1113" s="42"/>
      <c r="C1113" s="53" t="s">
        <v>730</v>
      </c>
      <c r="D1113" s="44"/>
      <c r="E1113" s="44"/>
      <c r="F1113" s="54" t="s">
        <v>102</v>
      </c>
      <c r="G1113" s="55">
        <v>0.15</v>
      </c>
      <c r="H1113" s="44"/>
      <c r="I1113" s="56">
        <v>0</v>
      </c>
      <c r="J1113" s="57">
        <v>88.8</v>
      </c>
      <c r="K1113" s="58"/>
      <c r="L1113" s="58"/>
      <c r="M1113" s="57">
        <f>ROUND(ROUND(J1113, 2)*I1113, 2)</f>
        <v>0</v>
      </c>
      <c r="N1113" s="58"/>
      <c r="O1113" s="58"/>
      <c r="P1113" s="57">
        <v>88.8</v>
      </c>
      <c r="Q1113" s="58"/>
      <c r="R1113" s="58"/>
      <c r="S1113" s="57">
        <f>ROUND(ROUND(P1113, 2)*I1113, 2)</f>
        <v>0</v>
      </c>
      <c r="T1113" s="58"/>
      <c r="U1113" s="59"/>
      <c r="V1113" s="9">
        <f>ROUND(ROUND(P1113, 2)/1.2, 2)</f>
        <v>74</v>
      </c>
      <c r="Y1113" s="9">
        <f t="shared" si="199"/>
        <v>0</v>
      </c>
      <c r="AD1113" s="5" t="s">
        <v>3376</v>
      </c>
      <c r="AE1113" s="5" t="s">
        <v>3377</v>
      </c>
      <c r="AF1113" s="5" t="s">
        <v>733</v>
      </c>
      <c r="AK1113" s="32">
        <f>S1113-M1113</f>
        <v>0</v>
      </c>
      <c r="AL1113" s="32"/>
      <c r="AM1113" s="32"/>
      <c r="AN1113" s="34">
        <f>IFERROR(AK1113/M1113,0)</f>
        <v>0</v>
      </c>
      <c r="AO1113" s="32"/>
      <c r="AP1113" s="32"/>
    </row>
    <row r="1114" spans="1:42" ht="36" x14ac:dyDescent="0.3">
      <c r="A1114" s="48" t="s">
        <v>3378</v>
      </c>
      <c r="B1114" s="48"/>
      <c r="C1114" s="60" t="s">
        <v>730</v>
      </c>
      <c r="D1114" s="50"/>
      <c r="E1114" s="50"/>
      <c r="F1114" s="61" t="s">
        <v>102</v>
      </c>
      <c r="G1114" s="62">
        <v>0.15</v>
      </c>
      <c r="H1114" s="50"/>
      <c r="I1114" s="62">
        <v>584.76</v>
      </c>
      <c r="J1114" s="63">
        <v>88.8</v>
      </c>
      <c r="K1114" s="64"/>
      <c r="L1114" s="64"/>
      <c r="M1114" s="63">
        <f>ROUND(ROUND(J1114, 2)*I1114, 2)</f>
        <v>51926.69</v>
      </c>
      <c r="N1114" s="64"/>
      <c r="O1114" s="64"/>
      <c r="P1114" s="63">
        <v>88.8</v>
      </c>
      <c r="Q1114" s="64"/>
      <c r="R1114" s="64"/>
      <c r="S1114" s="63">
        <f>ROUND(ROUND(P1114, 2)*I1114, 2)</f>
        <v>51926.69</v>
      </c>
      <c r="T1114" s="64"/>
      <c r="U1114" s="65"/>
      <c r="V1114" s="9">
        <f>ROUND(ROUND(P1114, 2)/1.2, 2)</f>
        <v>74</v>
      </c>
      <c r="Y1114" s="9">
        <f t="shared" si="199"/>
        <v>43272.24</v>
      </c>
      <c r="AD1114" s="5" t="s">
        <v>3379</v>
      </c>
      <c r="AE1114" s="5" t="s">
        <v>3377</v>
      </c>
      <c r="AF1114" s="5" t="s">
        <v>733</v>
      </c>
      <c r="AK1114" s="32">
        <f>S1113-M1113</f>
        <v>0</v>
      </c>
      <c r="AL1114" s="32"/>
      <c r="AM1114" s="32"/>
      <c r="AN1114" s="34">
        <f>IFERROR(AK1114/M1113,0)</f>
        <v>0</v>
      </c>
      <c r="AO1114" s="32"/>
      <c r="AP1114" s="32"/>
    </row>
    <row r="1115" spans="1:42" ht="36" x14ac:dyDescent="0.3">
      <c r="A1115" s="12" t="s">
        <v>3380</v>
      </c>
      <c r="B1115" s="12" t="s">
        <v>3381</v>
      </c>
      <c r="C1115" s="16" t="s">
        <v>1899</v>
      </c>
      <c r="D1115" s="17"/>
      <c r="E1115" s="17"/>
      <c r="F1115" s="17" t="s">
        <v>67</v>
      </c>
      <c r="G1115" s="18">
        <v>1</v>
      </c>
      <c r="H1115" s="17"/>
      <c r="I1115" s="18">
        <v>0</v>
      </c>
      <c r="J1115" s="19">
        <v>0</v>
      </c>
      <c r="K1115" s="20">
        <v>639</v>
      </c>
      <c r="L1115" s="19">
        <f>J1115+ROUND(K1115, 2)</f>
        <v>639</v>
      </c>
      <c r="M1115" s="19">
        <v>0</v>
      </c>
      <c r="N1115" s="19">
        <v>0</v>
      </c>
      <c r="O1115" s="19">
        <f>M1115+N1115</f>
        <v>0</v>
      </c>
      <c r="P1115" s="19">
        <v>32.369999999999997</v>
      </c>
      <c r="Q1115" s="21">
        <v>639</v>
      </c>
      <c r="R1115" s="19">
        <f>P1115+ROUND(Q1115, 2)</f>
        <v>671.37</v>
      </c>
      <c r="S1115" s="19">
        <v>0</v>
      </c>
      <c r="T1115" s="19">
        <v>0</v>
      </c>
      <c r="U1115" s="19">
        <f>S1115+T1115</f>
        <v>0</v>
      </c>
      <c r="V1115" s="9">
        <f>ROUND(P1115 / 1.2, 2)</f>
        <v>26.98</v>
      </c>
      <c r="W1115" s="9">
        <f>ROUND(Q1115 / 1.2, 2)</f>
        <v>532.5</v>
      </c>
      <c r="X1115" s="9">
        <f>ROUND(R1115 / 1.2, 2)</f>
        <v>559.48</v>
      </c>
      <c r="Y1115" s="9">
        <f t="shared" si="199"/>
        <v>0</v>
      </c>
      <c r="Z1115" s="9">
        <f>ROUND(T1115 / 1.2, 2)</f>
        <v>0</v>
      </c>
      <c r="AA1115" s="9">
        <f>Y1115+Z1115</f>
        <v>0</v>
      </c>
      <c r="AD1115" s="5">
        <v>378365761</v>
      </c>
      <c r="AE1115" s="5">
        <v>27245657</v>
      </c>
      <c r="AG1115" s="5" t="s">
        <v>1901</v>
      </c>
      <c r="AH1115" s="5" t="s">
        <v>3382</v>
      </c>
      <c r="AI1115" s="5" t="s">
        <v>593</v>
      </c>
      <c r="AK1115" s="19">
        <f>S1115-M1115</f>
        <v>0</v>
      </c>
      <c r="AL1115" s="19">
        <f>T1115-N1115</f>
        <v>0</v>
      </c>
      <c r="AM1115" s="19">
        <f>U1115-O1115</f>
        <v>0</v>
      </c>
      <c r="AN1115" s="22">
        <f>IFERROR(AK1115/M1115,0)</f>
        <v>0</v>
      </c>
      <c r="AO1115" s="22">
        <f>IFERROR(AL1115/N1115,0)</f>
        <v>0</v>
      </c>
      <c r="AP1115" s="22">
        <f>IFERROR(AM1115/O1115,0)</f>
        <v>0</v>
      </c>
    </row>
    <row r="1116" spans="1:42" ht="36" x14ac:dyDescent="0.3">
      <c r="A1116" s="12" t="s">
        <v>3383</v>
      </c>
      <c r="B1116" s="12"/>
      <c r="C1116" s="40" t="s">
        <v>730</v>
      </c>
      <c r="D1116" s="17"/>
      <c r="E1116" s="17"/>
      <c r="F1116" s="28" t="s">
        <v>102</v>
      </c>
      <c r="G1116" s="29">
        <v>0.15</v>
      </c>
      <c r="H1116" s="17"/>
      <c r="I1116" s="29">
        <v>0</v>
      </c>
      <c r="J1116" s="31">
        <v>88.8</v>
      </c>
      <c r="M1116" s="32">
        <f>ROUND(ROUND(J1116, 2)*I1116, 2)</f>
        <v>0</v>
      </c>
      <c r="P1116" s="33">
        <v>88.8</v>
      </c>
      <c r="S1116" s="32">
        <f>ROUND(ROUND(P1116, 2)*I1116, 2)</f>
        <v>0</v>
      </c>
      <c r="V1116" s="9">
        <f>ROUND(ROUND(P1116, 2)/1.2, 2)</f>
        <v>74</v>
      </c>
      <c r="Y1116" s="9">
        <f t="shared" si="199"/>
        <v>0</v>
      </c>
      <c r="AD1116" s="5" t="s">
        <v>3384</v>
      </c>
      <c r="AE1116" s="5" t="s">
        <v>3385</v>
      </c>
      <c r="AF1116" s="5" t="s">
        <v>733</v>
      </c>
      <c r="AK1116" s="32">
        <f t="shared" ref="AK1116:AK1146" si="200">S1116-M1116</f>
        <v>0</v>
      </c>
      <c r="AL1116" s="32"/>
      <c r="AM1116" s="32"/>
      <c r="AN1116" s="34">
        <f t="shared" ref="AN1116:AN1146" si="201">IFERROR(AK1116/M1116,0)</f>
        <v>0</v>
      </c>
      <c r="AO1116" s="32"/>
      <c r="AP1116" s="32"/>
    </row>
    <row r="1117" spans="1:42" ht="36" x14ac:dyDescent="0.3">
      <c r="A1117" s="12" t="s">
        <v>3386</v>
      </c>
      <c r="B1117" s="12"/>
      <c r="C1117" s="27" t="s">
        <v>1912</v>
      </c>
      <c r="D1117" s="17"/>
      <c r="E1117" s="17"/>
      <c r="F1117" s="28" t="s">
        <v>102</v>
      </c>
      <c r="G1117" s="29">
        <v>1.5</v>
      </c>
      <c r="H1117" s="17"/>
      <c r="I1117" s="29">
        <v>0</v>
      </c>
      <c r="J1117" s="31">
        <v>12.7</v>
      </c>
      <c r="M1117" s="32">
        <f>ROUND(ROUND(J1117, 2)*I1117, 2)</f>
        <v>0</v>
      </c>
      <c r="P1117" s="33">
        <v>12.7</v>
      </c>
      <c r="S1117" s="32">
        <f>ROUND(ROUND(P1117, 2)*I1117, 2)</f>
        <v>0</v>
      </c>
      <c r="V1117" s="9">
        <f>ROUND(ROUND(P1117, 2)/1.2, 2)</f>
        <v>10.58</v>
      </c>
      <c r="Y1117" s="9">
        <f t="shared" si="199"/>
        <v>0</v>
      </c>
      <c r="AD1117" s="5" t="s">
        <v>3387</v>
      </c>
      <c r="AE1117" s="5" t="s">
        <v>3388</v>
      </c>
      <c r="AF1117" s="5" t="s">
        <v>1915</v>
      </c>
      <c r="AK1117" s="32">
        <f t="shared" si="200"/>
        <v>0</v>
      </c>
      <c r="AL1117" s="32"/>
      <c r="AM1117" s="32"/>
      <c r="AN1117" s="34">
        <f t="shared" si="201"/>
        <v>0</v>
      </c>
      <c r="AO1117" s="32"/>
      <c r="AP1117" s="32"/>
    </row>
    <row r="1118" spans="1:42" ht="36" x14ac:dyDescent="0.3">
      <c r="A1118" s="12" t="s">
        <v>3389</v>
      </c>
      <c r="B1118" s="12" t="s">
        <v>3381</v>
      </c>
      <c r="C1118" s="16" t="s">
        <v>1899</v>
      </c>
      <c r="D1118" s="17"/>
      <c r="E1118" s="17" t="s">
        <v>3390</v>
      </c>
      <c r="F1118" s="17" t="s">
        <v>67</v>
      </c>
      <c r="G1118" s="18">
        <v>1</v>
      </c>
      <c r="H1118" s="17"/>
      <c r="I1118" s="18">
        <v>921.3</v>
      </c>
      <c r="J1118" s="19">
        <v>31.41</v>
      </c>
      <c r="K1118" s="20">
        <v>639</v>
      </c>
      <c r="L1118" s="19">
        <f>J1118+ROUND(K1118, 2)</f>
        <v>670.41</v>
      </c>
      <c r="M1118" s="19">
        <v>28938.03</v>
      </c>
      <c r="N1118" s="19">
        <v>588710.69999999995</v>
      </c>
      <c r="O1118" s="19">
        <f>M1118+N1118</f>
        <v>617648.73</v>
      </c>
      <c r="P1118" s="19">
        <v>31.43</v>
      </c>
      <c r="Q1118" s="21">
        <v>958.5</v>
      </c>
      <c r="R1118" s="19">
        <f>P1118+ROUND(Q1118, 2)</f>
        <v>989.93</v>
      </c>
      <c r="S1118" s="19">
        <v>28956.46</v>
      </c>
      <c r="T1118" s="19">
        <v>883066.05</v>
      </c>
      <c r="U1118" s="19">
        <f>S1118+T1118</f>
        <v>912022.51</v>
      </c>
      <c r="V1118" s="9">
        <f>ROUND(P1118 / 1.2, 2)</f>
        <v>26.19</v>
      </c>
      <c r="W1118" s="9">
        <f>ROUND(Q1118 / 1.2, 2)</f>
        <v>798.75</v>
      </c>
      <c r="X1118" s="9">
        <f>ROUND(R1118 / 1.2, 2)</f>
        <v>824.94</v>
      </c>
      <c r="Y1118" s="9">
        <f t="shared" si="199"/>
        <v>24130.38</v>
      </c>
      <c r="Z1118" s="9">
        <f>ROUND(T1118 / 1.2, 2)</f>
        <v>735888.38</v>
      </c>
      <c r="AA1118" s="9">
        <f>Y1118+Z1118</f>
        <v>760018.76</v>
      </c>
      <c r="AD1118" s="5">
        <v>378365981</v>
      </c>
      <c r="AE1118" s="5">
        <v>27245793</v>
      </c>
      <c r="AG1118" s="5" t="s">
        <v>1901</v>
      </c>
      <c r="AH1118" s="5" t="s">
        <v>3382</v>
      </c>
      <c r="AI1118" s="5" t="s">
        <v>593</v>
      </c>
      <c r="AK1118" s="19">
        <f t="shared" si="200"/>
        <v>18.430000000000291</v>
      </c>
      <c r="AL1118" s="19">
        <f>T1118-N1118</f>
        <v>294355.35000000009</v>
      </c>
      <c r="AM1118" s="19">
        <f>U1118-O1118</f>
        <v>294373.78000000003</v>
      </c>
      <c r="AN1118" s="22">
        <f t="shared" si="201"/>
        <v>6.3687818417495221E-4</v>
      </c>
      <c r="AO1118" s="22">
        <f>IFERROR(AL1118/N1118,0)</f>
        <v>0.50000000000000022</v>
      </c>
      <c r="AP1118" s="22">
        <f>IFERROR(AM1118/O1118,0)</f>
        <v>0.47660387806512616</v>
      </c>
    </row>
    <row r="1119" spans="1:42" ht="36" x14ac:dyDescent="0.3">
      <c r="A1119" s="12" t="s">
        <v>3391</v>
      </c>
      <c r="B1119" s="12"/>
      <c r="C1119" s="27" t="s">
        <v>1912</v>
      </c>
      <c r="D1119" s="17"/>
      <c r="E1119" s="17"/>
      <c r="F1119" s="28" t="s">
        <v>102</v>
      </c>
      <c r="G1119" s="29">
        <v>1.5</v>
      </c>
      <c r="H1119" s="17"/>
      <c r="I1119" s="29">
        <v>1381.95</v>
      </c>
      <c r="J1119" s="31">
        <v>12.06</v>
      </c>
      <c r="M1119" s="32">
        <f>ROUND(ROUND(J1119, 2)*I1119, 2)</f>
        <v>16666.32</v>
      </c>
      <c r="P1119" s="33">
        <v>12.07</v>
      </c>
      <c r="S1119" s="32">
        <f>ROUND(ROUND(P1119, 2)*I1119, 2)</f>
        <v>16680.14</v>
      </c>
      <c r="V1119" s="9">
        <f>ROUND(ROUND(P1119, 2)/1.2, 2)</f>
        <v>10.06</v>
      </c>
      <c r="Y1119" s="9">
        <f t="shared" si="199"/>
        <v>13900.12</v>
      </c>
      <c r="AD1119" s="5" t="s">
        <v>3392</v>
      </c>
      <c r="AE1119" s="5" t="s">
        <v>3393</v>
      </c>
      <c r="AF1119" s="5" t="s">
        <v>1915</v>
      </c>
      <c r="AK1119" s="32">
        <f t="shared" si="200"/>
        <v>13.819999999999709</v>
      </c>
      <c r="AL1119" s="32"/>
      <c r="AM1119" s="32"/>
      <c r="AN1119" s="34">
        <f t="shared" si="201"/>
        <v>8.292172477187351E-4</v>
      </c>
      <c r="AO1119" s="32"/>
      <c r="AP1119" s="32"/>
    </row>
    <row r="1120" spans="1:42" ht="36" x14ac:dyDescent="0.3">
      <c r="A1120" s="12" t="s">
        <v>3394</v>
      </c>
      <c r="B1120" s="12"/>
      <c r="C1120" s="40" t="s">
        <v>730</v>
      </c>
      <c r="D1120" s="17"/>
      <c r="E1120" s="17"/>
      <c r="F1120" s="28" t="s">
        <v>102</v>
      </c>
      <c r="G1120" s="29">
        <v>0.15</v>
      </c>
      <c r="H1120" s="17"/>
      <c r="I1120" s="29">
        <v>138.19499999999999</v>
      </c>
      <c r="J1120" s="31">
        <v>88.8</v>
      </c>
      <c r="M1120" s="32">
        <f>ROUND(ROUND(J1120, 2)*I1120, 2)</f>
        <v>12271.72</v>
      </c>
      <c r="P1120" s="33">
        <v>88.8</v>
      </c>
      <c r="S1120" s="32">
        <f>ROUND(ROUND(P1120, 2)*I1120, 2)</f>
        <v>12271.72</v>
      </c>
      <c r="V1120" s="9">
        <f>ROUND(ROUND(P1120, 2)/1.2, 2)</f>
        <v>74</v>
      </c>
      <c r="Y1120" s="9">
        <f t="shared" si="199"/>
        <v>10226.43</v>
      </c>
      <c r="AD1120" s="5" t="s">
        <v>3395</v>
      </c>
      <c r="AE1120" s="5" t="s">
        <v>3396</v>
      </c>
      <c r="AF1120" s="5" t="s">
        <v>733</v>
      </c>
      <c r="AK1120" s="32">
        <f t="shared" si="200"/>
        <v>0</v>
      </c>
      <c r="AL1120" s="32"/>
      <c r="AM1120" s="32"/>
      <c r="AN1120" s="34">
        <f t="shared" si="201"/>
        <v>0</v>
      </c>
      <c r="AO1120" s="32"/>
      <c r="AP1120" s="32"/>
    </row>
    <row r="1121" spans="1:42" ht="108" x14ac:dyDescent="0.3">
      <c r="A1121" s="13" t="s">
        <v>3397</v>
      </c>
      <c r="B1121" s="13" t="s">
        <v>3398</v>
      </c>
      <c r="C1121" s="23" t="s">
        <v>3399</v>
      </c>
      <c r="D1121" s="24"/>
      <c r="E1121" s="24" t="s">
        <v>3400</v>
      </c>
      <c r="F1121" s="24" t="s">
        <v>67</v>
      </c>
      <c r="G1121" s="25">
        <v>1</v>
      </c>
      <c r="H1121" s="24"/>
      <c r="I1121" s="25">
        <v>997.6</v>
      </c>
      <c r="J1121" s="26">
        <v>35.61</v>
      </c>
      <c r="K1121" s="26">
        <v>546</v>
      </c>
      <c r="L1121" s="26">
        <f>J1121+ROUND(K1121, 2)</f>
        <v>581.61</v>
      </c>
      <c r="M1121" s="26">
        <v>35524.54</v>
      </c>
      <c r="N1121" s="26">
        <v>544689.6</v>
      </c>
      <c r="O1121" s="26">
        <f>M1121+N1121</f>
        <v>580214.14</v>
      </c>
      <c r="P1121" s="26">
        <v>35.049999999999997</v>
      </c>
      <c r="Q1121" s="26">
        <v>819</v>
      </c>
      <c r="R1121" s="26">
        <f>P1121+ROUND(Q1121, 2)</f>
        <v>854.05</v>
      </c>
      <c r="S1121" s="26">
        <v>34965.879999999997</v>
      </c>
      <c r="T1121" s="26">
        <v>817034.4</v>
      </c>
      <c r="U1121" s="26">
        <f>S1121+T1121</f>
        <v>852000.28</v>
      </c>
      <c r="V1121" s="9">
        <f>ROUND(P1121 / 1.2, 2)</f>
        <v>29.21</v>
      </c>
      <c r="W1121" s="9">
        <f>ROUND(Q1121 / 1.2, 2)</f>
        <v>682.5</v>
      </c>
      <c r="X1121" s="9">
        <f>ROUND(R1121 / 1.2, 2)</f>
        <v>711.71</v>
      </c>
      <c r="Y1121" s="9">
        <f t="shared" si="199"/>
        <v>29138.23</v>
      </c>
      <c r="Z1121" s="9">
        <f>ROUND(T1121 / 1.2, 2)</f>
        <v>680862</v>
      </c>
      <c r="AA1121" s="9">
        <f>Y1121+Z1121</f>
        <v>710000.23</v>
      </c>
      <c r="AD1121" s="5">
        <v>378365762</v>
      </c>
      <c r="AE1121" s="5">
        <v>29299416</v>
      </c>
      <c r="AG1121" s="5" t="s">
        <v>3401</v>
      </c>
      <c r="AH1121" s="5" t="s">
        <v>3402</v>
      </c>
      <c r="AI1121" s="5" t="s">
        <v>593</v>
      </c>
      <c r="AK1121" s="19">
        <f t="shared" si="200"/>
        <v>-558.66000000000349</v>
      </c>
      <c r="AL1121" s="19">
        <f>T1121-N1121</f>
        <v>272344.80000000005</v>
      </c>
      <c r="AM1121" s="19">
        <f>U1121-O1121</f>
        <v>271786.14</v>
      </c>
      <c r="AN1121" s="22">
        <f t="shared" si="201"/>
        <v>-1.5726030512991963E-2</v>
      </c>
      <c r="AO1121" s="22">
        <f>IFERROR(AL1121/N1121,0)</f>
        <v>0.50000000000000011</v>
      </c>
      <c r="AP1121" s="22">
        <f>IFERROR(AM1121/O1121,0)</f>
        <v>0.46842384778833557</v>
      </c>
    </row>
    <row r="1122" spans="1:42" ht="36" x14ac:dyDescent="0.3">
      <c r="A1122" s="13" t="s">
        <v>3403</v>
      </c>
      <c r="B1122" s="13"/>
      <c r="C1122" s="41" t="s">
        <v>604</v>
      </c>
      <c r="D1122" s="24"/>
      <c r="E1122" s="24"/>
      <c r="F1122" s="35" t="s">
        <v>102</v>
      </c>
      <c r="G1122" s="36">
        <v>0.15</v>
      </c>
      <c r="H1122" s="24"/>
      <c r="I1122" s="36">
        <v>149.63999999999999</v>
      </c>
      <c r="J1122" s="38">
        <v>90.28</v>
      </c>
      <c r="K1122" s="14"/>
      <c r="L1122" s="14"/>
      <c r="M1122" s="38">
        <f>ROUND(ROUND(J1122, 2)*I1122, 2)</f>
        <v>13509.5</v>
      </c>
      <c r="N1122" s="14"/>
      <c r="O1122" s="14"/>
      <c r="P1122" s="38">
        <v>88.8</v>
      </c>
      <c r="Q1122" s="14"/>
      <c r="R1122" s="14"/>
      <c r="S1122" s="38">
        <f>ROUND(ROUND(P1122, 2)*I1122, 2)</f>
        <v>13288.03</v>
      </c>
      <c r="T1122" s="14"/>
      <c r="U1122" s="39"/>
      <c r="V1122" s="9">
        <f>ROUND(ROUND(P1122, 2)/1.2, 2)</f>
        <v>74</v>
      </c>
      <c r="Y1122" s="9">
        <f t="shared" si="199"/>
        <v>11073.36</v>
      </c>
      <c r="AD1122" s="5" t="s">
        <v>3404</v>
      </c>
      <c r="AE1122" s="5" t="s">
        <v>3405</v>
      </c>
      <c r="AF1122" s="5" t="s">
        <v>607</v>
      </c>
      <c r="AK1122" s="32">
        <f t="shared" si="200"/>
        <v>-221.46999999999935</v>
      </c>
      <c r="AL1122" s="32"/>
      <c r="AM1122" s="32"/>
      <c r="AN1122" s="34">
        <f t="shared" si="201"/>
        <v>-1.639364891372733E-2</v>
      </c>
      <c r="AO1122" s="32"/>
      <c r="AP1122" s="32"/>
    </row>
    <row r="1123" spans="1:42" ht="54" x14ac:dyDescent="0.3">
      <c r="A1123" s="13" t="s">
        <v>3406</v>
      </c>
      <c r="B1123" s="13"/>
      <c r="C1123" s="27" t="s">
        <v>3407</v>
      </c>
      <c r="D1123" s="24"/>
      <c r="E1123" s="24"/>
      <c r="F1123" s="35" t="s">
        <v>102</v>
      </c>
      <c r="G1123" s="36">
        <v>1.8</v>
      </c>
      <c r="H1123" s="24"/>
      <c r="I1123" s="36">
        <v>1795.68</v>
      </c>
      <c r="J1123" s="38">
        <v>12.26</v>
      </c>
      <c r="K1123" s="14"/>
      <c r="L1123" s="14"/>
      <c r="M1123" s="38">
        <f>ROUND(ROUND(J1123, 2)*I1123, 2)</f>
        <v>22015.040000000001</v>
      </c>
      <c r="N1123" s="14"/>
      <c r="O1123" s="14"/>
      <c r="P1123" s="38">
        <v>12.07</v>
      </c>
      <c r="Q1123" s="14"/>
      <c r="R1123" s="14"/>
      <c r="S1123" s="38">
        <f>ROUND(ROUND(P1123, 2)*I1123, 2)</f>
        <v>21673.86</v>
      </c>
      <c r="T1123" s="14"/>
      <c r="U1123" s="39"/>
      <c r="V1123" s="9">
        <f>ROUND(ROUND(P1123, 2)/1.2, 2)</f>
        <v>10.06</v>
      </c>
      <c r="Y1123" s="9">
        <f t="shared" si="199"/>
        <v>18061.55</v>
      </c>
      <c r="AD1123" s="5" t="s">
        <v>3408</v>
      </c>
      <c r="AE1123" s="5" t="s">
        <v>3409</v>
      </c>
      <c r="AF1123" s="5" t="s">
        <v>3410</v>
      </c>
      <c r="AK1123" s="32">
        <f t="shared" si="200"/>
        <v>-341.18000000000029</v>
      </c>
      <c r="AL1123" s="32"/>
      <c r="AM1123" s="32"/>
      <c r="AN1123" s="34">
        <f t="shared" si="201"/>
        <v>-1.5497587104088854E-2</v>
      </c>
      <c r="AO1123" s="32"/>
      <c r="AP1123" s="32"/>
    </row>
    <row r="1124" spans="1:42" ht="108" x14ac:dyDescent="0.3">
      <c r="A1124" s="13" t="s">
        <v>3411</v>
      </c>
      <c r="B1124" s="13" t="s">
        <v>3398</v>
      </c>
      <c r="C1124" s="23" t="s">
        <v>3399</v>
      </c>
      <c r="D1124" s="24"/>
      <c r="E1124" s="24" t="s">
        <v>3412</v>
      </c>
      <c r="F1124" s="24" t="s">
        <v>67</v>
      </c>
      <c r="G1124" s="25">
        <v>1</v>
      </c>
      <c r="H1124" s="24"/>
      <c r="I1124" s="25">
        <v>66.17</v>
      </c>
      <c r="J1124" s="26">
        <v>35.61</v>
      </c>
      <c r="K1124" s="26">
        <v>546</v>
      </c>
      <c r="L1124" s="26">
        <f>J1124+ROUND(K1124, 2)</f>
        <v>581.61</v>
      </c>
      <c r="M1124" s="26">
        <v>2356.31</v>
      </c>
      <c r="N1124" s="26">
        <v>36128.82</v>
      </c>
      <c r="O1124" s="26">
        <f>M1124+N1124</f>
        <v>38485.129999999997</v>
      </c>
      <c r="P1124" s="26">
        <v>35.049999999999997</v>
      </c>
      <c r="Q1124" s="26">
        <v>819</v>
      </c>
      <c r="R1124" s="26">
        <f>P1124+ROUND(Q1124, 2)</f>
        <v>854.05</v>
      </c>
      <c r="S1124" s="26">
        <v>2319.2600000000002</v>
      </c>
      <c r="T1124" s="26">
        <v>54193.23</v>
      </c>
      <c r="U1124" s="26">
        <f>S1124+T1124</f>
        <v>56512.490000000005</v>
      </c>
      <c r="V1124" s="9">
        <f>ROUND(P1124 / 1.2, 2)</f>
        <v>29.21</v>
      </c>
      <c r="W1124" s="9">
        <f>ROUND(Q1124 / 1.2, 2)</f>
        <v>682.5</v>
      </c>
      <c r="X1124" s="9">
        <f>ROUND(R1124 / 1.2, 2)</f>
        <v>711.71</v>
      </c>
      <c r="Y1124" s="9">
        <f t="shared" si="199"/>
        <v>1932.72</v>
      </c>
      <c r="Z1124" s="9">
        <f>ROUND(T1124 / 1.2, 2)</f>
        <v>45161.03</v>
      </c>
      <c r="AA1124" s="9">
        <f>Y1124+Z1124</f>
        <v>47093.75</v>
      </c>
      <c r="AD1124" s="5">
        <v>378365982</v>
      </c>
      <c r="AE1124" s="5">
        <v>29299417</v>
      </c>
      <c r="AG1124" s="5" t="s">
        <v>3401</v>
      </c>
      <c r="AH1124" s="5" t="s">
        <v>3402</v>
      </c>
      <c r="AI1124" s="5" t="s">
        <v>593</v>
      </c>
      <c r="AK1124" s="19">
        <f t="shared" si="200"/>
        <v>-37.049999999999727</v>
      </c>
      <c r="AL1124" s="19">
        <f>T1124-N1124</f>
        <v>18064.410000000003</v>
      </c>
      <c r="AM1124" s="19">
        <f>U1124-O1124</f>
        <v>18027.360000000008</v>
      </c>
      <c r="AN1124" s="22">
        <f t="shared" si="201"/>
        <v>-1.5723737538778738E-2</v>
      </c>
      <c r="AO1124" s="22">
        <f>IFERROR(AL1124/N1124,0)</f>
        <v>0.50000000000000011</v>
      </c>
      <c r="AP1124" s="22">
        <f>IFERROR(AM1124/O1124,0)</f>
        <v>0.46842403806353283</v>
      </c>
    </row>
    <row r="1125" spans="1:42" ht="54" x14ac:dyDescent="0.3">
      <c r="A1125" s="13" t="s">
        <v>3413</v>
      </c>
      <c r="B1125" s="13"/>
      <c r="C1125" s="27" t="s">
        <v>3407</v>
      </c>
      <c r="D1125" s="24"/>
      <c r="E1125" s="24"/>
      <c r="F1125" s="35" t="s">
        <v>102</v>
      </c>
      <c r="G1125" s="36">
        <v>1.8</v>
      </c>
      <c r="H1125" s="24"/>
      <c r="I1125" s="36">
        <v>119.10599999999999</v>
      </c>
      <c r="J1125" s="38">
        <v>12.26</v>
      </c>
      <c r="K1125" s="14"/>
      <c r="L1125" s="14"/>
      <c r="M1125" s="38">
        <f>ROUND(ROUND(J1125, 2)*I1125, 2)</f>
        <v>1460.24</v>
      </c>
      <c r="N1125" s="14"/>
      <c r="O1125" s="14"/>
      <c r="P1125" s="38">
        <v>12.07</v>
      </c>
      <c r="Q1125" s="14"/>
      <c r="R1125" s="14"/>
      <c r="S1125" s="38">
        <f>ROUND(ROUND(P1125, 2)*I1125, 2)</f>
        <v>1437.61</v>
      </c>
      <c r="T1125" s="14"/>
      <c r="U1125" s="39"/>
      <c r="V1125" s="9">
        <f>ROUND(ROUND(P1125, 2)/1.2, 2)</f>
        <v>10.06</v>
      </c>
      <c r="Y1125" s="9">
        <f t="shared" si="199"/>
        <v>1198.01</v>
      </c>
      <c r="AD1125" s="5" t="s">
        <v>3414</v>
      </c>
      <c r="AE1125" s="5" t="s">
        <v>3415</v>
      </c>
      <c r="AF1125" s="5" t="s">
        <v>3410</v>
      </c>
      <c r="AK1125" s="32">
        <f t="shared" si="200"/>
        <v>-22.630000000000109</v>
      </c>
      <c r="AL1125" s="32"/>
      <c r="AM1125" s="32"/>
      <c r="AN1125" s="34">
        <f t="shared" si="201"/>
        <v>-1.5497452473566063E-2</v>
      </c>
      <c r="AO1125" s="32"/>
      <c r="AP1125" s="32"/>
    </row>
    <row r="1126" spans="1:42" ht="36" x14ac:dyDescent="0.3">
      <c r="A1126" s="13" t="s">
        <v>3416</v>
      </c>
      <c r="B1126" s="13"/>
      <c r="C1126" s="41" t="s">
        <v>604</v>
      </c>
      <c r="D1126" s="24"/>
      <c r="E1126" s="24"/>
      <c r="F1126" s="35" t="s">
        <v>102</v>
      </c>
      <c r="G1126" s="36">
        <v>0.15</v>
      </c>
      <c r="H1126" s="24"/>
      <c r="I1126" s="36">
        <v>9.9260000000000002</v>
      </c>
      <c r="J1126" s="38">
        <v>90.28</v>
      </c>
      <c r="K1126" s="14"/>
      <c r="L1126" s="14"/>
      <c r="M1126" s="38">
        <f>ROUND(ROUND(J1126, 2)*I1126, 2)</f>
        <v>896.12</v>
      </c>
      <c r="N1126" s="14"/>
      <c r="O1126" s="14"/>
      <c r="P1126" s="38">
        <v>88.8</v>
      </c>
      <c r="Q1126" s="14"/>
      <c r="R1126" s="14"/>
      <c r="S1126" s="38">
        <f>ROUND(ROUND(P1126, 2)*I1126, 2)</f>
        <v>881.43</v>
      </c>
      <c r="T1126" s="14"/>
      <c r="U1126" s="39"/>
      <c r="V1126" s="9">
        <f>ROUND(ROUND(P1126, 2)/1.2, 2)</f>
        <v>74</v>
      </c>
      <c r="Y1126" s="9">
        <f t="shared" si="199"/>
        <v>734.53</v>
      </c>
      <c r="AD1126" s="5" t="s">
        <v>3417</v>
      </c>
      <c r="AE1126" s="5" t="s">
        <v>3418</v>
      </c>
      <c r="AF1126" s="5" t="s">
        <v>607</v>
      </c>
      <c r="AK1126" s="32">
        <f t="shared" si="200"/>
        <v>-14.690000000000055</v>
      </c>
      <c r="AL1126" s="32"/>
      <c r="AM1126" s="32"/>
      <c r="AN1126" s="34">
        <f t="shared" si="201"/>
        <v>-1.6392893808864946E-2</v>
      </c>
      <c r="AO1126" s="32"/>
      <c r="AP1126" s="32"/>
    </row>
    <row r="1127" spans="1:42" ht="126" x14ac:dyDescent="0.3">
      <c r="A1127" s="13" t="s">
        <v>3419</v>
      </c>
      <c r="B1127" s="13" t="s">
        <v>3398</v>
      </c>
      <c r="C1127" s="23" t="s">
        <v>3399</v>
      </c>
      <c r="D1127" s="24"/>
      <c r="E1127" s="24" t="s">
        <v>3420</v>
      </c>
      <c r="F1127" s="24" t="s">
        <v>67</v>
      </c>
      <c r="G1127" s="25">
        <v>1</v>
      </c>
      <c r="H1127" s="24"/>
      <c r="I1127" s="25">
        <v>3840.75</v>
      </c>
      <c r="J1127" s="26">
        <v>35.61</v>
      </c>
      <c r="K1127" s="26">
        <v>546</v>
      </c>
      <c r="L1127" s="26">
        <f>J1127+ROUND(K1127, 2)</f>
        <v>581.61</v>
      </c>
      <c r="M1127" s="26">
        <v>136769.10999999999</v>
      </c>
      <c r="N1127" s="26">
        <v>2097049.5</v>
      </c>
      <c r="O1127" s="26">
        <f>M1127+N1127</f>
        <v>2233818.61</v>
      </c>
      <c r="P1127" s="26">
        <v>35.049999999999997</v>
      </c>
      <c r="Q1127" s="26">
        <v>819</v>
      </c>
      <c r="R1127" s="26">
        <f>P1127+ROUND(Q1127, 2)</f>
        <v>854.05</v>
      </c>
      <c r="S1127" s="26">
        <v>134618.29</v>
      </c>
      <c r="T1127" s="26">
        <v>3145574.25</v>
      </c>
      <c r="U1127" s="26">
        <f>S1127+T1127</f>
        <v>3280192.54</v>
      </c>
      <c r="V1127" s="9">
        <f>ROUND(P1127 / 1.2, 2)</f>
        <v>29.21</v>
      </c>
      <c r="W1127" s="9">
        <f>ROUND(Q1127 / 1.2, 2)</f>
        <v>682.5</v>
      </c>
      <c r="X1127" s="9">
        <f>ROUND(R1127 / 1.2, 2)</f>
        <v>711.71</v>
      </c>
      <c r="Y1127" s="9">
        <f t="shared" si="199"/>
        <v>112181.91</v>
      </c>
      <c r="Z1127" s="9">
        <f>ROUND(T1127 / 1.2, 2)</f>
        <v>2621311.88</v>
      </c>
      <c r="AA1127" s="9">
        <f>Y1127+Z1127</f>
        <v>2733493.79</v>
      </c>
      <c r="AD1127" s="5">
        <v>378365983</v>
      </c>
      <c r="AE1127" s="5">
        <v>29299413</v>
      </c>
      <c r="AG1127" s="5" t="s">
        <v>3401</v>
      </c>
      <c r="AH1127" s="5" t="s">
        <v>3402</v>
      </c>
      <c r="AI1127" s="5" t="s">
        <v>593</v>
      </c>
      <c r="AK1127" s="19">
        <f t="shared" si="200"/>
        <v>-2150.8199999999779</v>
      </c>
      <c r="AL1127" s="19">
        <f>T1127-N1127</f>
        <v>1048524.75</v>
      </c>
      <c r="AM1127" s="19">
        <f>U1127-O1127</f>
        <v>1046373.9300000002</v>
      </c>
      <c r="AN1127" s="22">
        <f t="shared" si="201"/>
        <v>-1.5725919398027654E-2</v>
      </c>
      <c r="AO1127" s="22">
        <f>IFERROR(AL1127/N1127,0)</f>
        <v>0.5</v>
      </c>
      <c r="AP1127" s="22">
        <f>IFERROR(AM1127/O1127,0)</f>
        <v>0.46842385738741799</v>
      </c>
    </row>
    <row r="1128" spans="1:42" ht="36" x14ac:dyDescent="0.3">
      <c r="A1128" s="13" t="s">
        <v>3421</v>
      </c>
      <c r="B1128" s="13"/>
      <c r="C1128" s="41" t="s">
        <v>604</v>
      </c>
      <c r="D1128" s="24"/>
      <c r="E1128" s="24"/>
      <c r="F1128" s="35" t="s">
        <v>102</v>
      </c>
      <c r="G1128" s="36">
        <v>0.15</v>
      </c>
      <c r="H1128" s="24"/>
      <c r="I1128" s="36">
        <v>576.11300000000006</v>
      </c>
      <c r="J1128" s="38">
        <v>90.28</v>
      </c>
      <c r="K1128" s="14"/>
      <c r="L1128" s="14"/>
      <c r="M1128" s="38">
        <f>ROUND(ROUND(J1128, 2)*I1128, 2)</f>
        <v>52011.48</v>
      </c>
      <c r="N1128" s="14"/>
      <c r="O1128" s="14"/>
      <c r="P1128" s="38">
        <v>88.8</v>
      </c>
      <c r="Q1128" s="14"/>
      <c r="R1128" s="14"/>
      <c r="S1128" s="38">
        <f>ROUND(ROUND(P1128, 2)*I1128, 2)</f>
        <v>51158.83</v>
      </c>
      <c r="T1128" s="14"/>
      <c r="U1128" s="39"/>
      <c r="V1128" s="9">
        <f>ROUND(ROUND(P1128, 2)/1.2, 2)</f>
        <v>74</v>
      </c>
      <c r="Y1128" s="9">
        <f t="shared" si="199"/>
        <v>42632.36</v>
      </c>
      <c r="AD1128" s="5" t="s">
        <v>3422</v>
      </c>
      <c r="AE1128" s="5" t="s">
        <v>3423</v>
      </c>
      <c r="AF1128" s="5" t="s">
        <v>607</v>
      </c>
      <c r="AK1128" s="32">
        <f t="shared" si="200"/>
        <v>-852.65000000000146</v>
      </c>
      <c r="AL1128" s="32"/>
      <c r="AM1128" s="32"/>
      <c r="AN1128" s="34">
        <f t="shared" si="201"/>
        <v>-1.6393496205068601E-2</v>
      </c>
      <c r="AO1128" s="32"/>
      <c r="AP1128" s="32"/>
    </row>
    <row r="1129" spans="1:42" ht="54" x14ac:dyDescent="0.3">
      <c r="A1129" s="13" t="s">
        <v>3424</v>
      </c>
      <c r="B1129" s="13"/>
      <c r="C1129" s="27" t="s">
        <v>3407</v>
      </c>
      <c r="D1129" s="24"/>
      <c r="E1129" s="24"/>
      <c r="F1129" s="35" t="s">
        <v>102</v>
      </c>
      <c r="G1129" s="36">
        <v>1.8</v>
      </c>
      <c r="H1129" s="24"/>
      <c r="I1129" s="36">
        <v>6913.35</v>
      </c>
      <c r="J1129" s="38">
        <v>12.26</v>
      </c>
      <c r="K1129" s="14"/>
      <c r="L1129" s="14"/>
      <c r="M1129" s="38">
        <f>ROUND(ROUND(J1129, 2)*I1129, 2)</f>
        <v>84757.67</v>
      </c>
      <c r="N1129" s="14"/>
      <c r="O1129" s="14"/>
      <c r="P1129" s="38">
        <v>12.07</v>
      </c>
      <c r="Q1129" s="14"/>
      <c r="R1129" s="14"/>
      <c r="S1129" s="38">
        <f>ROUND(ROUND(P1129, 2)*I1129, 2)</f>
        <v>83444.13</v>
      </c>
      <c r="T1129" s="14"/>
      <c r="U1129" s="39"/>
      <c r="V1129" s="9">
        <f>ROUND(ROUND(P1129, 2)/1.2, 2)</f>
        <v>10.06</v>
      </c>
      <c r="Y1129" s="9">
        <f t="shared" si="199"/>
        <v>69536.78</v>
      </c>
      <c r="AD1129" s="5" t="s">
        <v>3425</v>
      </c>
      <c r="AE1129" s="5" t="s">
        <v>3426</v>
      </c>
      <c r="AF1129" s="5" t="s">
        <v>3410</v>
      </c>
      <c r="AK1129" s="32">
        <f t="shared" si="200"/>
        <v>-1313.5399999999936</v>
      </c>
      <c r="AL1129" s="32"/>
      <c r="AM1129" s="32"/>
      <c r="AN1129" s="34">
        <f t="shared" si="201"/>
        <v>-1.5497594494987813E-2</v>
      </c>
      <c r="AO1129" s="32"/>
      <c r="AP1129" s="32"/>
    </row>
    <row r="1130" spans="1:42" ht="108" x14ac:dyDescent="0.3">
      <c r="A1130" s="13" t="s">
        <v>3427</v>
      </c>
      <c r="B1130" s="13" t="s">
        <v>3398</v>
      </c>
      <c r="C1130" s="23" t="s">
        <v>3399</v>
      </c>
      <c r="D1130" s="24"/>
      <c r="E1130" s="24" t="s">
        <v>3428</v>
      </c>
      <c r="F1130" s="24" t="s">
        <v>67</v>
      </c>
      <c r="G1130" s="25">
        <v>1</v>
      </c>
      <c r="H1130" s="24"/>
      <c r="I1130" s="25">
        <v>345.68</v>
      </c>
      <c r="J1130" s="26">
        <v>35.61</v>
      </c>
      <c r="K1130" s="26">
        <v>546</v>
      </c>
      <c r="L1130" s="26">
        <f>J1130+ROUND(K1130, 2)</f>
        <v>581.61</v>
      </c>
      <c r="M1130" s="26">
        <v>12309.66</v>
      </c>
      <c r="N1130" s="26">
        <v>188741.28</v>
      </c>
      <c r="O1130" s="26">
        <f>M1130+N1130</f>
        <v>201050.94</v>
      </c>
      <c r="P1130" s="26">
        <v>35.049999999999997</v>
      </c>
      <c r="Q1130" s="26">
        <v>819</v>
      </c>
      <c r="R1130" s="26">
        <f>P1130+ROUND(Q1130, 2)</f>
        <v>854.05</v>
      </c>
      <c r="S1130" s="26">
        <v>12116.08</v>
      </c>
      <c r="T1130" s="26">
        <v>283111.92</v>
      </c>
      <c r="U1130" s="26">
        <f>S1130+T1130</f>
        <v>295228</v>
      </c>
      <c r="V1130" s="9">
        <f>ROUND(P1130 / 1.2, 2)</f>
        <v>29.21</v>
      </c>
      <c r="W1130" s="9">
        <f>ROUND(Q1130 / 1.2, 2)</f>
        <v>682.5</v>
      </c>
      <c r="X1130" s="9">
        <f>ROUND(R1130 / 1.2, 2)</f>
        <v>711.71</v>
      </c>
      <c r="Y1130" s="9">
        <f t="shared" si="199"/>
        <v>10096.73</v>
      </c>
      <c r="Z1130" s="9">
        <f>ROUND(T1130 / 1.2, 2)</f>
        <v>235926.6</v>
      </c>
      <c r="AA1130" s="9">
        <f>Y1130+Z1130</f>
        <v>246023.33000000002</v>
      </c>
      <c r="AD1130" s="5">
        <v>378365984</v>
      </c>
      <c r="AE1130" s="5">
        <v>29299418</v>
      </c>
      <c r="AG1130" s="5" t="s">
        <v>3401</v>
      </c>
      <c r="AH1130" s="5" t="s">
        <v>3402</v>
      </c>
      <c r="AI1130" s="5" t="s">
        <v>593</v>
      </c>
      <c r="AK1130" s="19">
        <f t="shared" si="200"/>
        <v>-193.57999999999993</v>
      </c>
      <c r="AL1130" s="19">
        <f>T1130-N1130</f>
        <v>94370.639999999985</v>
      </c>
      <c r="AM1130" s="19">
        <f>U1130-O1130</f>
        <v>94177.06</v>
      </c>
      <c r="AN1130" s="22">
        <f t="shared" si="201"/>
        <v>-1.5725860828000118E-2</v>
      </c>
      <c r="AO1130" s="22">
        <f>IFERROR(AL1130/N1130,0)</f>
        <v>0.49999999999999994</v>
      </c>
      <c r="AP1130" s="22">
        <f>IFERROR(AM1130/O1130,0)</f>
        <v>0.46842387307415723</v>
      </c>
    </row>
    <row r="1131" spans="1:42" ht="54" x14ac:dyDescent="0.3">
      <c r="A1131" s="13" t="s">
        <v>3429</v>
      </c>
      <c r="B1131" s="13"/>
      <c r="C1131" s="27" t="s">
        <v>3407</v>
      </c>
      <c r="D1131" s="24"/>
      <c r="E1131" s="24"/>
      <c r="F1131" s="35" t="s">
        <v>102</v>
      </c>
      <c r="G1131" s="36">
        <v>1.8</v>
      </c>
      <c r="H1131" s="24"/>
      <c r="I1131" s="36">
        <v>622.22400000000005</v>
      </c>
      <c r="J1131" s="38">
        <v>12.26</v>
      </c>
      <c r="K1131" s="14"/>
      <c r="L1131" s="14"/>
      <c r="M1131" s="38">
        <f>ROUND(ROUND(J1131, 2)*I1131, 2)</f>
        <v>7628.47</v>
      </c>
      <c r="N1131" s="14"/>
      <c r="O1131" s="14"/>
      <c r="P1131" s="38">
        <v>12.07</v>
      </c>
      <c r="Q1131" s="14"/>
      <c r="R1131" s="14"/>
      <c r="S1131" s="38">
        <f>ROUND(ROUND(P1131, 2)*I1131, 2)</f>
        <v>7510.24</v>
      </c>
      <c r="T1131" s="14"/>
      <c r="U1131" s="39"/>
      <c r="V1131" s="9">
        <f>ROUND(ROUND(P1131, 2)/1.2, 2)</f>
        <v>10.06</v>
      </c>
      <c r="Y1131" s="9">
        <f t="shared" si="199"/>
        <v>6258.53</v>
      </c>
      <c r="AD1131" s="5" t="s">
        <v>3430</v>
      </c>
      <c r="AE1131" s="5" t="s">
        <v>3431</v>
      </c>
      <c r="AF1131" s="5" t="s">
        <v>3410</v>
      </c>
      <c r="AK1131" s="32">
        <f t="shared" si="200"/>
        <v>-118.23000000000047</v>
      </c>
      <c r="AL1131" s="32"/>
      <c r="AM1131" s="32"/>
      <c r="AN1131" s="34">
        <f t="shared" si="201"/>
        <v>-1.5498520673215005E-2</v>
      </c>
      <c r="AO1131" s="32"/>
      <c r="AP1131" s="32"/>
    </row>
    <row r="1132" spans="1:42" ht="36" x14ac:dyDescent="0.3">
      <c r="A1132" s="13" t="s">
        <v>3432</v>
      </c>
      <c r="B1132" s="13"/>
      <c r="C1132" s="41" t="s">
        <v>604</v>
      </c>
      <c r="D1132" s="24"/>
      <c r="E1132" s="24"/>
      <c r="F1132" s="35" t="s">
        <v>102</v>
      </c>
      <c r="G1132" s="36">
        <v>0.15</v>
      </c>
      <c r="H1132" s="24"/>
      <c r="I1132" s="36">
        <v>51.851999999999997</v>
      </c>
      <c r="J1132" s="38">
        <v>90.28</v>
      </c>
      <c r="K1132" s="14"/>
      <c r="L1132" s="14"/>
      <c r="M1132" s="38">
        <f>ROUND(ROUND(J1132, 2)*I1132, 2)</f>
        <v>4681.2</v>
      </c>
      <c r="N1132" s="14"/>
      <c r="O1132" s="14"/>
      <c r="P1132" s="38">
        <v>88.8</v>
      </c>
      <c r="Q1132" s="14"/>
      <c r="R1132" s="14"/>
      <c r="S1132" s="38">
        <f>ROUND(ROUND(P1132, 2)*I1132, 2)</f>
        <v>4604.46</v>
      </c>
      <c r="T1132" s="14"/>
      <c r="U1132" s="39"/>
      <c r="V1132" s="9">
        <f>ROUND(ROUND(P1132, 2)/1.2, 2)</f>
        <v>74</v>
      </c>
      <c r="Y1132" s="9">
        <f t="shared" si="199"/>
        <v>3837.05</v>
      </c>
      <c r="AD1132" s="5" t="s">
        <v>3433</v>
      </c>
      <c r="AE1132" s="5" t="s">
        <v>3434</v>
      </c>
      <c r="AF1132" s="5" t="s">
        <v>607</v>
      </c>
      <c r="AK1132" s="32">
        <f t="shared" si="200"/>
        <v>-76.739999999999782</v>
      </c>
      <c r="AL1132" s="32"/>
      <c r="AM1132" s="32"/>
      <c r="AN1132" s="34">
        <f t="shared" si="201"/>
        <v>-1.6393232504485985E-2</v>
      </c>
      <c r="AO1132" s="32"/>
      <c r="AP1132" s="32"/>
    </row>
    <row r="1133" spans="1:42" ht="16.95" customHeight="1" x14ac:dyDescent="0.3">
      <c r="A1133" s="12" t="s">
        <v>3435</v>
      </c>
      <c r="B1133" s="12" t="s">
        <v>3436</v>
      </c>
      <c r="C1133" s="456" t="s">
        <v>3437</v>
      </c>
      <c r="D1133" s="457"/>
      <c r="E1133" s="457"/>
      <c r="F1133" s="457"/>
      <c r="G1133" s="457"/>
      <c r="H1133" s="457"/>
      <c r="I1133" s="458"/>
      <c r="M1133" s="6">
        <f>SUM(M1134,M1137,M1140,M1143,M1146,M1152,M1158,M1161,M1167,M1173,M1176,M1179,M1182,M1185,M1188,M1191,M1194)</f>
        <v>967366.04999999993</v>
      </c>
      <c r="N1133" s="6">
        <f>SUM(N1134,N1137,N1140,N1143,N1146,N1152,N1158,N1161,N1167,N1173,N1176,N1179,N1182,N1185,N1188,N1191,N1194)</f>
        <v>1313403.0400000003</v>
      </c>
      <c r="O1133" s="6">
        <f>SUM(O1134,O1137,O1140,O1143,O1146,O1152,O1158,O1161,O1167,O1173,O1176,O1179,O1182,O1185,O1188,O1191,O1194)</f>
        <v>2280769.09</v>
      </c>
      <c r="S1133" s="6">
        <f>SUM(S1134,S1137,S1140,S1143,S1146,S1152,S1158,S1161,S1167,S1173,S1176,S1179,S1182,S1185,S1188,S1191,S1194)</f>
        <v>459875.4800000001</v>
      </c>
      <c r="T1133" s="6">
        <f>SUM(T1134,T1137,T1140,T1143,T1146,T1152,T1158,T1161,T1167,T1173,T1176,T1179,T1182,T1185,T1188,T1191,T1194)</f>
        <v>1970104.56</v>
      </c>
      <c r="U1133" s="6">
        <f>SUM(U1134,U1137,U1140,U1143,U1146,U1152,U1158,U1161,U1167,U1173,U1176,U1179,U1182,U1185,U1188,U1191,U1194)</f>
        <v>2429980.0399999996</v>
      </c>
      <c r="Y1133" s="9">
        <f>SUM(Y1134,Y1137,Y1140,Y1143,Y1146,Y1152,Y1158,Y1161,Y1167,Y1173,Y1176,Y1179,Y1182,Y1185,Y1188,Y1191,Y1194)</f>
        <v>383229.58</v>
      </c>
      <c r="Z1133" s="9">
        <f>SUM(Z1134,Z1137,Z1140,Z1143,Z1146,Z1152,Z1158,Z1161,Z1167,Z1173,Z1176,Z1179,Z1182,Z1185,Z1188,Z1191,Z1194)</f>
        <v>1641753.8000000003</v>
      </c>
      <c r="AA1133" s="9">
        <f>SUM(AA1134,AA1137,AA1140,AA1143,AA1146,AA1152,AA1158,AA1161,AA1167,AA1173,AA1176,AA1179,AA1182,AA1185,AA1188,AA1191,AA1194)</f>
        <v>2024983.3800000004</v>
      </c>
      <c r="AD1133" s="5">
        <v>378365763</v>
      </c>
      <c r="AE1133" s="5">
        <v>27245700</v>
      </c>
      <c r="AK1133" s="6">
        <f t="shared" si="200"/>
        <v>-507490.56999999983</v>
      </c>
      <c r="AL1133" s="6">
        <f>T1133-N1133</f>
        <v>656701.51999999979</v>
      </c>
      <c r="AM1133" s="6">
        <f>U1133-O1133</f>
        <v>149210.94999999972</v>
      </c>
      <c r="AN1133" s="10">
        <f t="shared" si="201"/>
        <v>-0.52461068899409879</v>
      </c>
      <c r="AO1133" s="10">
        <f>IFERROR(AL1133/N1133,0)</f>
        <v>0.49999999999999972</v>
      </c>
      <c r="AP1133" s="10">
        <f>IFERROR(AM1133/O1133,0)</f>
        <v>6.5421331187893172E-2</v>
      </c>
    </row>
    <row r="1134" spans="1:42" ht="36" x14ac:dyDescent="0.3">
      <c r="A1134" s="12" t="s">
        <v>3438</v>
      </c>
      <c r="B1134" s="12" t="s">
        <v>3439</v>
      </c>
      <c r="C1134" s="16" t="s">
        <v>3440</v>
      </c>
      <c r="D1134" s="17"/>
      <c r="E1134" s="17"/>
      <c r="F1134" s="17" t="s">
        <v>67</v>
      </c>
      <c r="G1134" s="18">
        <v>1</v>
      </c>
      <c r="H1134" s="17"/>
      <c r="I1134" s="18">
        <v>0</v>
      </c>
      <c r="J1134" s="19">
        <v>0</v>
      </c>
      <c r="K1134" s="20">
        <v>464</v>
      </c>
      <c r="L1134" s="19">
        <f>J1134+ROUND(K1134, 2)</f>
        <v>464</v>
      </c>
      <c r="M1134" s="19">
        <v>0</v>
      </c>
      <c r="N1134" s="19">
        <v>0</v>
      </c>
      <c r="O1134" s="19">
        <f>M1134+N1134</f>
        <v>0</v>
      </c>
      <c r="P1134" s="19">
        <v>162.09</v>
      </c>
      <c r="Q1134" s="21">
        <v>464</v>
      </c>
      <c r="R1134" s="19">
        <f>P1134+ROUND(Q1134, 2)</f>
        <v>626.09</v>
      </c>
      <c r="S1134" s="19">
        <v>0</v>
      </c>
      <c r="T1134" s="19">
        <v>0</v>
      </c>
      <c r="U1134" s="19">
        <f>S1134+T1134</f>
        <v>0</v>
      </c>
      <c r="V1134" s="9">
        <f>ROUND(P1134 / 1.2, 2)</f>
        <v>135.08000000000001</v>
      </c>
      <c r="W1134" s="9">
        <f>ROUND(Q1134 / 1.2, 2)</f>
        <v>386.67</v>
      </c>
      <c r="X1134" s="9">
        <f>ROUND(R1134 / 1.2, 2)</f>
        <v>521.74</v>
      </c>
      <c r="Y1134" s="9">
        <f>ROUND(S1134 / 1.2, 2)</f>
        <v>0</v>
      </c>
      <c r="Z1134" s="9">
        <f>ROUND(T1134 / 1.2, 2)</f>
        <v>0</v>
      </c>
      <c r="AA1134" s="9">
        <f>Y1134+Z1134</f>
        <v>0</v>
      </c>
      <c r="AD1134" s="5">
        <v>378365765</v>
      </c>
      <c r="AE1134" s="5">
        <v>27245613</v>
      </c>
      <c r="AG1134" s="5" t="s">
        <v>3441</v>
      </c>
      <c r="AH1134" s="5" t="s">
        <v>3442</v>
      </c>
      <c r="AI1134" s="5" t="s">
        <v>593</v>
      </c>
      <c r="AK1134" s="19">
        <f t="shared" si="200"/>
        <v>0</v>
      </c>
      <c r="AL1134" s="19">
        <f>T1134-N1134</f>
        <v>0</v>
      </c>
      <c r="AM1134" s="19">
        <f>U1134-O1134</f>
        <v>0</v>
      </c>
      <c r="AN1134" s="22">
        <f t="shared" si="201"/>
        <v>0</v>
      </c>
      <c r="AO1134" s="22">
        <f>IFERROR(AL1134/N1134,0)</f>
        <v>0</v>
      </c>
      <c r="AP1134" s="22">
        <f>IFERROR(AM1134/O1134,0)</f>
        <v>0</v>
      </c>
    </row>
    <row r="1135" spans="1:42" ht="36" x14ac:dyDescent="0.3">
      <c r="A1135" s="12" t="s">
        <v>3443</v>
      </c>
      <c r="B1135" s="12"/>
      <c r="C1135" s="40" t="s">
        <v>730</v>
      </c>
      <c r="D1135" s="17"/>
      <c r="E1135" s="17"/>
      <c r="F1135" s="28" t="s">
        <v>102</v>
      </c>
      <c r="G1135" s="29">
        <v>0.15</v>
      </c>
      <c r="H1135" s="17"/>
      <c r="I1135" s="29">
        <v>0</v>
      </c>
      <c r="J1135" s="31">
        <v>88.8</v>
      </c>
      <c r="M1135" s="32">
        <f>ROUND(ROUND(J1135, 2)*I1135, 2)</f>
        <v>0</v>
      </c>
      <c r="P1135" s="33">
        <v>88.8</v>
      </c>
      <c r="S1135" s="32">
        <f>ROUND(ROUND(P1135, 2)*I1135, 2)</f>
        <v>0</v>
      </c>
      <c r="V1135" s="9">
        <f>ROUND(ROUND(P1135, 2)/1.2, 2)</f>
        <v>74</v>
      </c>
      <c r="Y1135" s="9">
        <f t="shared" ref="Y1135:Y1146" si="202">ROUND(S1135 / 1.2, 2)</f>
        <v>0</v>
      </c>
      <c r="AD1135" s="5" t="s">
        <v>3444</v>
      </c>
      <c r="AE1135" s="5" t="s">
        <v>3445</v>
      </c>
      <c r="AF1135" s="5" t="s">
        <v>733</v>
      </c>
      <c r="AK1135" s="32">
        <f t="shared" si="200"/>
        <v>0</v>
      </c>
      <c r="AL1135" s="32"/>
      <c r="AM1135" s="32"/>
      <c r="AN1135" s="34">
        <f t="shared" si="201"/>
        <v>0</v>
      </c>
      <c r="AO1135" s="32"/>
      <c r="AP1135" s="32"/>
    </row>
    <row r="1136" spans="1:42" ht="72" x14ac:dyDescent="0.3">
      <c r="A1136" s="12" t="s">
        <v>3446</v>
      </c>
      <c r="B1136" s="12"/>
      <c r="C1136" s="40" t="s">
        <v>2261</v>
      </c>
      <c r="D1136" s="17"/>
      <c r="E1136" s="17" t="s">
        <v>3447</v>
      </c>
      <c r="F1136" s="28" t="s">
        <v>102</v>
      </c>
      <c r="G1136" s="29">
        <v>0.3</v>
      </c>
      <c r="H1136" s="17"/>
      <c r="I1136" s="29">
        <v>0</v>
      </c>
      <c r="J1136" s="31">
        <v>1216.56</v>
      </c>
      <c r="M1136" s="32">
        <f>ROUND(ROUND(J1136, 2)*I1136, 2)</f>
        <v>0</v>
      </c>
      <c r="P1136" s="33">
        <v>495.9</v>
      </c>
      <c r="S1136" s="32">
        <f>ROUND(ROUND(P1136, 2)*I1136, 2)</f>
        <v>0</v>
      </c>
      <c r="V1136" s="9">
        <f>ROUND(ROUND(P1136, 2)/1.2, 2)</f>
        <v>413.25</v>
      </c>
      <c r="Y1136" s="9">
        <f t="shared" si="202"/>
        <v>0</v>
      </c>
      <c r="AD1136" s="5" t="s">
        <v>3448</v>
      </c>
      <c r="AE1136" s="5" t="s">
        <v>3449</v>
      </c>
      <c r="AF1136" s="5" t="s">
        <v>2264</v>
      </c>
      <c r="AK1136" s="32">
        <f t="shared" si="200"/>
        <v>0</v>
      </c>
      <c r="AL1136" s="32"/>
      <c r="AM1136" s="32"/>
      <c r="AN1136" s="34">
        <f t="shared" si="201"/>
        <v>0</v>
      </c>
      <c r="AO1136" s="32"/>
      <c r="AP1136" s="32"/>
    </row>
    <row r="1137" spans="1:42" ht="36" x14ac:dyDescent="0.3">
      <c r="A1137" s="12" t="s">
        <v>3450</v>
      </c>
      <c r="B1137" s="12" t="s">
        <v>3439</v>
      </c>
      <c r="C1137" s="16" t="s">
        <v>3440</v>
      </c>
      <c r="D1137" s="17"/>
      <c r="E1137" s="17"/>
      <c r="F1137" s="17" t="s">
        <v>67</v>
      </c>
      <c r="G1137" s="18">
        <v>1</v>
      </c>
      <c r="H1137" s="17"/>
      <c r="I1137" s="18">
        <v>0</v>
      </c>
      <c r="J1137" s="19">
        <v>0</v>
      </c>
      <c r="K1137" s="20">
        <v>464</v>
      </c>
      <c r="L1137" s="19">
        <f>J1137+ROUND(K1137, 2)</f>
        <v>464</v>
      </c>
      <c r="M1137" s="19">
        <v>0</v>
      </c>
      <c r="N1137" s="19">
        <v>0</v>
      </c>
      <c r="O1137" s="19">
        <f>M1137+N1137</f>
        <v>0</v>
      </c>
      <c r="P1137" s="19">
        <v>162.09</v>
      </c>
      <c r="Q1137" s="21">
        <v>464</v>
      </c>
      <c r="R1137" s="19">
        <f>P1137+ROUND(Q1137, 2)</f>
        <v>626.09</v>
      </c>
      <c r="S1137" s="19">
        <v>0</v>
      </c>
      <c r="T1137" s="19">
        <v>0</v>
      </c>
      <c r="U1137" s="19">
        <f>S1137+T1137</f>
        <v>0</v>
      </c>
      <c r="V1137" s="9">
        <f>ROUND(P1137 / 1.2, 2)</f>
        <v>135.08000000000001</v>
      </c>
      <c r="W1137" s="9">
        <f>ROUND(Q1137 / 1.2, 2)</f>
        <v>386.67</v>
      </c>
      <c r="X1137" s="9">
        <f>ROUND(R1137 / 1.2, 2)</f>
        <v>521.74</v>
      </c>
      <c r="Y1137" s="9">
        <f t="shared" si="202"/>
        <v>0</v>
      </c>
      <c r="Z1137" s="9">
        <f>ROUND(T1137 / 1.2, 2)</f>
        <v>0</v>
      </c>
      <c r="AA1137" s="9">
        <f>Y1137+Z1137</f>
        <v>0</v>
      </c>
      <c r="AD1137" s="5">
        <v>378365985</v>
      </c>
      <c r="AE1137" s="5">
        <v>27245614</v>
      </c>
      <c r="AG1137" s="5" t="s">
        <v>3441</v>
      </c>
      <c r="AH1137" s="5" t="s">
        <v>3442</v>
      </c>
      <c r="AI1137" s="5" t="s">
        <v>593</v>
      </c>
      <c r="AK1137" s="19">
        <f t="shared" si="200"/>
        <v>0</v>
      </c>
      <c r="AL1137" s="19">
        <f>T1137-N1137</f>
        <v>0</v>
      </c>
      <c r="AM1137" s="19">
        <f>U1137-O1137</f>
        <v>0</v>
      </c>
      <c r="AN1137" s="22">
        <f t="shared" si="201"/>
        <v>0</v>
      </c>
      <c r="AO1137" s="22">
        <f>IFERROR(AL1137/N1137,0)</f>
        <v>0</v>
      </c>
      <c r="AP1137" s="22">
        <f>IFERROR(AM1137/O1137,0)</f>
        <v>0</v>
      </c>
    </row>
    <row r="1138" spans="1:42" ht="36" x14ac:dyDescent="0.3">
      <c r="A1138" s="12" t="s">
        <v>3451</v>
      </c>
      <c r="B1138" s="12"/>
      <c r="C1138" s="40" t="s">
        <v>2261</v>
      </c>
      <c r="D1138" s="17"/>
      <c r="E1138" s="17"/>
      <c r="F1138" s="28" t="s">
        <v>102</v>
      </c>
      <c r="G1138" s="29">
        <v>0.3</v>
      </c>
      <c r="H1138" s="17"/>
      <c r="I1138" s="29">
        <v>0</v>
      </c>
      <c r="J1138" s="31">
        <v>1216.56</v>
      </c>
      <c r="M1138" s="32">
        <f>ROUND(ROUND(J1138, 2)*I1138, 2)</f>
        <v>0</v>
      </c>
      <c r="P1138" s="33">
        <v>495.9</v>
      </c>
      <c r="S1138" s="32">
        <f>ROUND(ROUND(P1138, 2)*I1138, 2)</f>
        <v>0</v>
      </c>
      <c r="V1138" s="9">
        <f>ROUND(ROUND(P1138, 2)/1.2, 2)</f>
        <v>413.25</v>
      </c>
      <c r="Y1138" s="9">
        <f t="shared" si="202"/>
        <v>0</v>
      </c>
      <c r="AD1138" s="5" t="s">
        <v>3452</v>
      </c>
      <c r="AE1138" s="5" t="s">
        <v>3453</v>
      </c>
      <c r="AF1138" s="5" t="s">
        <v>2264</v>
      </c>
      <c r="AK1138" s="32">
        <f t="shared" si="200"/>
        <v>0</v>
      </c>
      <c r="AL1138" s="32"/>
      <c r="AM1138" s="32"/>
      <c r="AN1138" s="34">
        <f t="shared" si="201"/>
        <v>0</v>
      </c>
      <c r="AO1138" s="32"/>
      <c r="AP1138" s="32"/>
    </row>
    <row r="1139" spans="1:42" ht="36" x14ac:dyDescent="0.3">
      <c r="A1139" s="12" t="s">
        <v>3454</v>
      </c>
      <c r="B1139" s="12"/>
      <c r="C1139" s="40" t="s">
        <v>730</v>
      </c>
      <c r="D1139" s="17"/>
      <c r="E1139" s="17"/>
      <c r="F1139" s="28" t="s">
        <v>102</v>
      </c>
      <c r="G1139" s="29">
        <v>0.15</v>
      </c>
      <c r="H1139" s="17"/>
      <c r="I1139" s="29">
        <v>0</v>
      </c>
      <c r="J1139" s="31">
        <v>88.8</v>
      </c>
      <c r="M1139" s="32">
        <f>ROUND(ROUND(J1139, 2)*I1139, 2)</f>
        <v>0</v>
      </c>
      <c r="P1139" s="33">
        <v>88.8</v>
      </c>
      <c r="S1139" s="32">
        <f>ROUND(ROUND(P1139, 2)*I1139, 2)</f>
        <v>0</v>
      </c>
      <c r="V1139" s="9">
        <f>ROUND(ROUND(P1139, 2)/1.2, 2)</f>
        <v>74</v>
      </c>
      <c r="Y1139" s="9">
        <f t="shared" si="202"/>
        <v>0</v>
      </c>
      <c r="AD1139" s="5" t="s">
        <v>3455</v>
      </c>
      <c r="AE1139" s="5" t="s">
        <v>3456</v>
      </c>
      <c r="AF1139" s="5" t="s">
        <v>733</v>
      </c>
      <c r="AK1139" s="32">
        <f t="shared" si="200"/>
        <v>0</v>
      </c>
      <c r="AL1139" s="32"/>
      <c r="AM1139" s="32"/>
      <c r="AN1139" s="34">
        <f t="shared" si="201"/>
        <v>0</v>
      </c>
      <c r="AO1139" s="32"/>
      <c r="AP1139" s="32"/>
    </row>
    <row r="1140" spans="1:42" ht="36" x14ac:dyDescent="0.3">
      <c r="A1140" s="12" t="s">
        <v>3457</v>
      </c>
      <c r="B1140" s="12" t="s">
        <v>3439</v>
      </c>
      <c r="C1140" s="16" t="s">
        <v>3440</v>
      </c>
      <c r="D1140" s="17"/>
      <c r="E1140" s="17"/>
      <c r="F1140" s="17" t="s">
        <v>67</v>
      </c>
      <c r="G1140" s="18">
        <v>1</v>
      </c>
      <c r="H1140" s="17"/>
      <c r="I1140" s="18">
        <v>0</v>
      </c>
      <c r="J1140" s="19">
        <v>0</v>
      </c>
      <c r="K1140" s="20">
        <v>464</v>
      </c>
      <c r="L1140" s="19">
        <f>J1140+ROUND(K1140, 2)</f>
        <v>464</v>
      </c>
      <c r="M1140" s="19">
        <v>0</v>
      </c>
      <c r="N1140" s="19">
        <v>0</v>
      </c>
      <c r="O1140" s="19">
        <f>M1140+N1140</f>
        <v>0</v>
      </c>
      <c r="P1140" s="19">
        <v>162.09</v>
      </c>
      <c r="Q1140" s="21">
        <v>464</v>
      </c>
      <c r="R1140" s="19">
        <f>P1140+ROUND(Q1140, 2)</f>
        <v>626.09</v>
      </c>
      <c r="S1140" s="19">
        <v>0</v>
      </c>
      <c r="T1140" s="19">
        <v>0</v>
      </c>
      <c r="U1140" s="19">
        <f>S1140+T1140</f>
        <v>0</v>
      </c>
      <c r="V1140" s="9">
        <f>ROUND(P1140 / 1.2, 2)</f>
        <v>135.08000000000001</v>
      </c>
      <c r="W1140" s="9">
        <f>ROUND(Q1140 / 1.2, 2)</f>
        <v>386.67</v>
      </c>
      <c r="X1140" s="9">
        <f>ROUND(R1140 / 1.2, 2)</f>
        <v>521.74</v>
      </c>
      <c r="Y1140" s="9">
        <f t="shared" si="202"/>
        <v>0</v>
      </c>
      <c r="Z1140" s="9">
        <f>ROUND(T1140 / 1.2, 2)</f>
        <v>0</v>
      </c>
      <c r="AA1140" s="9">
        <f>Y1140+Z1140</f>
        <v>0</v>
      </c>
      <c r="AD1140" s="5">
        <v>378365986</v>
      </c>
      <c r="AE1140" s="5">
        <v>27245615</v>
      </c>
      <c r="AG1140" s="5" t="s">
        <v>3441</v>
      </c>
      <c r="AH1140" s="5" t="s">
        <v>3442</v>
      </c>
      <c r="AI1140" s="5" t="s">
        <v>593</v>
      </c>
      <c r="AK1140" s="19">
        <f t="shared" si="200"/>
        <v>0</v>
      </c>
      <c r="AL1140" s="19">
        <f>T1140-N1140</f>
        <v>0</v>
      </c>
      <c r="AM1140" s="19">
        <f>U1140-O1140</f>
        <v>0</v>
      </c>
      <c r="AN1140" s="22">
        <f t="shared" si="201"/>
        <v>0</v>
      </c>
      <c r="AO1140" s="22">
        <f>IFERROR(AL1140/N1140,0)</f>
        <v>0</v>
      </c>
      <c r="AP1140" s="22">
        <f>IFERROR(AM1140/O1140,0)</f>
        <v>0</v>
      </c>
    </row>
    <row r="1141" spans="1:42" ht="36" x14ac:dyDescent="0.3">
      <c r="A1141" s="12" t="s">
        <v>3458</v>
      </c>
      <c r="B1141" s="12"/>
      <c r="C1141" s="40" t="s">
        <v>730</v>
      </c>
      <c r="D1141" s="17"/>
      <c r="E1141" s="17"/>
      <c r="F1141" s="28" t="s">
        <v>102</v>
      </c>
      <c r="G1141" s="29">
        <v>0.15</v>
      </c>
      <c r="H1141" s="17"/>
      <c r="I1141" s="29">
        <v>0</v>
      </c>
      <c r="J1141" s="31">
        <v>88.8</v>
      </c>
      <c r="M1141" s="32">
        <f>ROUND(ROUND(J1141, 2)*I1141, 2)</f>
        <v>0</v>
      </c>
      <c r="P1141" s="33">
        <v>88.8</v>
      </c>
      <c r="S1141" s="32">
        <f>ROUND(ROUND(P1141, 2)*I1141, 2)</f>
        <v>0</v>
      </c>
      <c r="V1141" s="9">
        <f>ROUND(ROUND(P1141, 2)/1.2, 2)</f>
        <v>74</v>
      </c>
      <c r="Y1141" s="9">
        <f t="shared" si="202"/>
        <v>0</v>
      </c>
      <c r="AD1141" s="5" t="s">
        <v>3459</v>
      </c>
      <c r="AE1141" s="5" t="s">
        <v>3460</v>
      </c>
      <c r="AF1141" s="5" t="s">
        <v>733</v>
      </c>
      <c r="AK1141" s="32">
        <f t="shared" si="200"/>
        <v>0</v>
      </c>
      <c r="AL1141" s="32"/>
      <c r="AM1141" s="32"/>
      <c r="AN1141" s="34">
        <f t="shared" si="201"/>
        <v>0</v>
      </c>
      <c r="AO1141" s="32"/>
      <c r="AP1141" s="32"/>
    </row>
    <row r="1142" spans="1:42" ht="36" x14ac:dyDescent="0.3">
      <c r="A1142" s="12" t="s">
        <v>3461</v>
      </c>
      <c r="B1142" s="12"/>
      <c r="C1142" s="40" t="s">
        <v>2261</v>
      </c>
      <c r="D1142" s="17"/>
      <c r="E1142" s="17"/>
      <c r="F1142" s="28" t="s">
        <v>102</v>
      </c>
      <c r="G1142" s="29">
        <v>0.3</v>
      </c>
      <c r="H1142" s="17"/>
      <c r="I1142" s="29">
        <v>0</v>
      </c>
      <c r="J1142" s="31">
        <v>1216.56</v>
      </c>
      <c r="M1142" s="32">
        <f>ROUND(ROUND(J1142, 2)*I1142, 2)</f>
        <v>0</v>
      </c>
      <c r="P1142" s="33">
        <v>495.9</v>
      </c>
      <c r="S1142" s="32">
        <f>ROUND(ROUND(P1142, 2)*I1142, 2)</f>
        <v>0</v>
      </c>
      <c r="V1142" s="9">
        <f>ROUND(ROUND(P1142, 2)/1.2, 2)</f>
        <v>413.25</v>
      </c>
      <c r="Y1142" s="9">
        <f t="shared" si="202"/>
        <v>0</v>
      </c>
      <c r="AD1142" s="5" t="s">
        <v>3462</v>
      </c>
      <c r="AE1142" s="5" t="s">
        <v>3463</v>
      </c>
      <c r="AF1142" s="5" t="s">
        <v>2264</v>
      </c>
      <c r="AK1142" s="32">
        <f t="shared" si="200"/>
        <v>0</v>
      </c>
      <c r="AL1142" s="32"/>
      <c r="AM1142" s="32"/>
      <c r="AN1142" s="34">
        <f t="shared" si="201"/>
        <v>0</v>
      </c>
      <c r="AO1142" s="32"/>
      <c r="AP1142" s="32"/>
    </row>
    <row r="1143" spans="1:42" ht="36" x14ac:dyDescent="0.3">
      <c r="A1143" s="12" t="s">
        <v>3464</v>
      </c>
      <c r="B1143" s="12" t="s">
        <v>3439</v>
      </c>
      <c r="C1143" s="16" t="s">
        <v>3440</v>
      </c>
      <c r="D1143" s="17"/>
      <c r="E1143" s="17"/>
      <c r="F1143" s="17" t="s">
        <v>67</v>
      </c>
      <c r="G1143" s="18">
        <v>1</v>
      </c>
      <c r="H1143" s="17"/>
      <c r="I1143" s="18">
        <v>0</v>
      </c>
      <c r="J1143" s="19">
        <v>0</v>
      </c>
      <c r="K1143" s="20">
        <v>464</v>
      </c>
      <c r="L1143" s="19">
        <f>J1143+ROUND(K1143, 2)</f>
        <v>464</v>
      </c>
      <c r="M1143" s="19">
        <v>0</v>
      </c>
      <c r="N1143" s="19">
        <v>0</v>
      </c>
      <c r="O1143" s="19">
        <f>M1143+N1143</f>
        <v>0</v>
      </c>
      <c r="P1143" s="19">
        <v>162.09</v>
      </c>
      <c r="Q1143" s="21">
        <v>464</v>
      </c>
      <c r="R1143" s="19">
        <f>P1143+ROUND(Q1143, 2)</f>
        <v>626.09</v>
      </c>
      <c r="S1143" s="19">
        <v>0</v>
      </c>
      <c r="T1143" s="19">
        <v>0</v>
      </c>
      <c r="U1143" s="19">
        <f>S1143+T1143</f>
        <v>0</v>
      </c>
      <c r="V1143" s="9">
        <f>ROUND(P1143 / 1.2, 2)</f>
        <v>135.08000000000001</v>
      </c>
      <c r="W1143" s="9">
        <f>ROUND(Q1143 / 1.2, 2)</f>
        <v>386.67</v>
      </c>
      <c r="X1143" s="9">
        <f>ROUND(R1143 / 1.2, 2)</f>
        <v>521.74</v>
      </c>
      <c r="Y1143" s="9">
        <f t="shared" si="202"/>
        <v>0</v>
      </c>
      <c r="Z1143" s="9">
        <f>ROUND(T1143 / 1.2, 2)</f>
        <v>0</v>
      </c>
      <c r="AA1143" s="9">
        <f>Y1143+Z1143</f>
        <v>0</v>
      </c>
      <c r="AD1143" s="5">
        <v>378365987</v>
      </c>
      <c r="AE1143" s="5">
        <v>27245616</v>
      </c>
      <c r="AG1143" s="5" t="s">
        <v>3441</v>
      </c>
      <c r="AH1143" s="5" t="s">
        <v>3442</v>
      </c>
      <c r="AI1143" s="5" t="s">
        <v>593</v>
      </c>
      <c r="AK1143" s="19">
        <f t="shared" si="200"/>
        <v>0</v>
      </c>
      <c r="AL1143" s="19">
        <f>T1143-N1143</f>
        <v>0</v>
      </c>
      <c r="AM1143" s="19">
        <f>U1143-O1143</f>
        <v>0</v>
      </c>
      <c r="AN1143" s="22">
        <f t="shared" si="201"/>
        <v>0</v>
      </c>
      <c r="AO1143" s="22">
        <f>IFERROR(AL1143/N1143,0)</f>
        <v>0</v>
      </c>
      <c r="AP1143" s="22">
        <f>IFERROR(AM1143/O1143,0)</f>
        <v>0</v>
      </c>
    </row>
    <row r="1144" spans="1:42" ht="36" x14ac:dyDescent="0.3">
      <c r="A1144" s="12" t="s">
        <v>3465</v>
      </c>
      <c r="B1144" s="12"/>
      <c r="C1144" s="40" t="s">
        <v>2261</v>
      </c>
      <c r="D1144" s="17"/>
      <c r="E1144" s="17"/>
      <c r="F1144" s="28" t="s">
        <v>102</v>
      </c>
      <c r="G1144" s="29">
        <v>0.3</v>
      </c>
      <c r="H1144" s="17"/>
      <c r="I1144" s="29">
        <v>0</v>
      </c>
      <c r="J1144" s="31">
        <v>1216.56</v>
      </c>
      <c r="M1144" s="32">
        <f>ROUND(ROUND(J1144, 2)*I1144, 2)</f>
        <v>0</v>
      </c>
      <c r="P1144" s="33">
        <v>495.9</v>
      </c>
      <c r="S1144" s="32">
        <f>ROUND(ROUND(P1144, 2)*I1144, 2)</f>
        <v>0</v>
      </c>
      <c r="V1144" s="9">
        <f>ROUND(ROUND(P1144, 2)/1.2, 2)</f>
        <v>413.25</v>
      </c>
      <c r="Y1144" s="9">
        <f t="shared" si="202"/>
        <v>0</v>
      </c>
      <c r="AD1144" s="5" t="s">
        <v>3466</v>
      </c>
      <c r="AE1144" s="5" t="s">
        <v>3467</v>
      </c>
      <c r="AF1144" s="5" t="s">
        <v>2264</v>
      </c>
      <c r="AK1144" s="32">
        <f t="shared" si="200"/>
        <v>0</v>
      </c>
      <c r="AL1144" s="32"/>
      <c r="AM1144" s="32"/>
      <c r="AN1144" s="34">
        <f t="shared" si="201"/>
        <v>0</v>
      </c>
      <c r="AO1144" s="32"/>
      <c r="AP1144" s="32"/>
    </row>
    <row r="1145" spans="1:42" ht="36" x14ac:dyDescent="0.3">
      <c r="A1145" s="12" t="s">
        <v>3468</v>
      </c>
      <c r="B1145" s="12"/>
      <c r="C1145" s="40" t="s">
        <v>730</v>
      </c>
      <c r="D1145" s="17"/>
      <c r="E1145" s="17"/>
      <c r="F1145" s="28" t="s">
        <v>102</v>
      </c>
      <c r="G1145" s="29">
        <v>0.15</v>
      </c>
      <c r="H1145" s="17"/>
      <c r="I1145" s="29">
        <v>0</v>
      </c>
      <c r="J1145" s="31">
        <v>88.8</v>
      </c>
      <c r="M1145" s="32">
        <f>ROUND(ROUND(J1145, 2)*I1145, 2)</f>
        <v>0</v>
      </c>
      <c r="P1145" s="33">
        <v>88.8</v>
      </c>
      <c r="S1145" s="32">
        <f>ROUND(ROUND(P1145, 2)*I1145, 2)</f>
        <v>0</v>
      </c>
      <c r="V1145" s="9">
        <f>ROUND(ROUND(P1145, 2)/1.2, 2)</f>
        <v>74</v>
      </c>
      <c r="Y1145" s="9">
        <f t="shared" si="202"/>
        <v>0</v>
      </c>
      <c r="AD1145" s="5" t="s">
        <v>3469</v>
      </c>
      <c r="AE1145" s="5" t="s">
        <v>3470</v>
      </c>
      <c r="AF1145" s="5" t="s">
        <v>733</v>
      </c>
      <c r="AK1145" s="32">
        <f t="shared" si="200"/>
        <v>0</v>
      </c>
      <c r="AL1145" s="32"/>
      <c r="AM1145" s="32"/>
      <c r="AN1145" s="34">
        <f t="shared" si="201"/>
        <v>0</v>
      </c>
      <c r="AO1145" s="32"/>
      <c r="AP1145" s="32"/>
    </row>
    <row r="1146" spans="1:42" ht="162" x14ac:dyDescent="0.3">
      <c r="A1146" s="42" t="s">
        <v>3471</v>
      </c>
      <c r="B1146" s="42" t="s">
        <v>3439</v>
      </c>
      <c r="C1146" s="43" t="s">
        <v>3440</v>
      </c>
      <c r="D1146" s="44"/>
      <c r="E1146" s="44" t="s">
        <v>3472</v>
      </c>
      <c r="F1146" s="44" t="s">
        <v>67</v>
      </c>
      <c r="G1146" s="45">
        <v>1</v>
      </c>
      <c r="H1146" s="44"/>
      <c r="I1146" s="46">
        <v>482.76</v>
      </c>
      <c r="J1146" s="47">
        <v>378.29</v>
      </c>
      <c r="K1146" s="47">
        <v>464</v>
      </c>
      <c r="L1146" s="47">
        <f>J1146+ROUND(K1146, 2)</f>
        <v>842.29</v>
      </c>
      <c r="M1146" s="47">
        <v>182623.28</v>
      </c>
      <c r="N1146" s="47">
        <v>224000.64000000001</v>
      </c>
      <c r="O1146" s="47">
        <f>M1146+N1146</f>
        <v>406623.92000000004</v>
      </c>
      <c r="P1146" s="47">
        <v>162.09</v>
      </c>
      <c r="Q1146" s="47">
        <v>696</v>
      </c>
      <c r="R1146" s="47">
        <f>P1146+ROUND(Q1146, 2)</f>
        <v>858.09</v>
      </c>
      <c r="S1146" s="47">
        <v>78250.570000000007</v>
      </c>
      <c r="T1146" s="47">
        <v>336000.96</v>
      </c>
      <c r="U1146" s="47">
        <f>S1146+T1146</f>
        <v>414251.53</v>
      </c>
      <c r="V1146" s="9">
        <f>ROUND(P1146 / 1.2, 2)</f>
        <v>135.08000000000001</v>
      </c>
      <c r="W1146" s="9">
        <f>ROUND(Q1146 / 1.2, 2)</f>
        <v>580</v>
      </c>
      <c r="X1146" s="9">
        <f>ROUND(R1146 / 1.2, 2)</f>
        <v>715.08</v>
      </c>
      <c r="Y1146" s="9">
        <f t="shared" si="202"/>
        <v>65208.81</v>
      </c>
      <c r="Z1146" s="9">
        <f>ROUND(T1146 / 1.2, 2)</f>
        <v>280000.8</v>
      </c>
      <c r="AA1146" s="9">
        <f>Y1146+Z1146</f>
        <v>345209.61</v>
      </c>
      <c r="AD1146" s="5">
        <v>378365988</v>
      </c>
      <c r="AE1146" s="5">
        <v>27245729</v>
      </c>
      <c r="AG1146" s="5" t="s">
        <v>3441</v>
      </c>
      <c r="AH1146" s="5" t="s">
        <v>3442</v>
      </c>
      <c r="AI1146" s="5" t="s">
        <v>593</v>
      </c>
      <c r="AK1146" s="19">
        <f t="shared" si="200"/>
        <v>-104372.70999999999</v>
      </c>
      <c r="AL1146" s="19">
        <f>T1146-N1146</f>
        <v>112000.32000000001</v>
      </c>
      <c r="AM1146" s="19">
        <f>U1146-O1146</f>
        <v>7627.609999999986</v>
      </c>
      <c r="AN1146" s="22">
        <f t="shared" si="201"/>
        <v>-0.57151919514313831</v>
      </c>
      <c r="AO1146" s="22">
        <f>IFERROR(AL1146/N1146,0)</f>
        <v>0.5</v>
      </c>
      <c r="AP1146" s="22">
        <f>IFERROR(AM1146/O1146,0)</f>
        <v>1.8758389816319672E-2</v>
      </c>
    </row>
    <row r="1147" spans="1:42" ht="162" x14ac:dyDescent="0.3">
      <c r="A1147" s="48" t="s">
        <v>3473</v>
      </c>
      <c r="B1147" s="48" t="s">
        <v>3439</v>
      </c>
      <c r="C1147" s="49" t="s">
        <v>3440</v>
      </c>
      <c r="D1147" s="50"/>
      <c r="E1147" s="50" t="s">
        <v>3472</v>
      </c>
      <c r="F1147" s="50" t="s">
        <v>67</v>
      </c>
      <c r="G1147" s="51">
        <v>1</v>
      </c>
      <c r="H1147" s="50"/>
      <c r="I1147" s="51">
        <v>3898.4</v>
      </c>
      <c r="J1147" s="52">
        <v>378.29</v>
      </c>
      <c r="K1147" s="52">
        <v>464</v>
      </c>
      <c r="L1147" s="52">
        <v>464</v>
      </c>
      <c r="M1147" s="52">
        <v>1474725.74</v>
      </c>
      <c r="N1147" s="52">
        <v>1808857.6</v>
      </c>
      <c r="O1147" s="52"/>
      <c r="P1147" s="52">
        <v>162.09</v>
      </c>
      <c r="Q1147" s="52">
        <v>696</v>
      </c>
      <c r="R1147" s="52">
        <v>696</v>
      </c>
      <c r="S1147" s="52">
        <v>631891.66</v>
      </c>
      <c r="T1147" s="52">
        <v>2713286.4</v>
      </c>
      <c r="U1147" s="52"/>
      <c r="V1147" s="9"/>
      <c r="W1147" s="9">
        <f>ROUND(Q1147 / 1.2, 2)</f>
        <v>580</v>
      </c>
      <c r="X1147" s="9">
        <f>ROUND(R1147 / 1.2, 2)</f>
        <v>580</v>
      </c>
      <c r="Y1147" s="9"/>
      <c r="Z1147" s="9">
        <f>ROUND(T1147 / 1.2, 2)</f>
        <v>2261072</v>
      </c>
      <c r="AA1147" s="9"/>
      <c r="AD1147" s="5">
        <v>315890050</v>
      </c>
      <c r="AE1147" s="5">
        <v>27245729</v>
      </c>
      <c r="AG1147" s="5" t="s">
        <v>3441</v>
      </c>
      <c r="AH1147" s="5" t="s">
        <v>3442</v>
      </c>
      <c r="AI1147" s="5"/>
      <c r="AK1147" s="19">
        <f>S1146-M1146</f>
        <v>-104372.70999999999</v>
      </c>
      <c r="AL1147" s="19">
        <f>T1146-N1146</f>
        <v>112000.32000000001</v>
      </c>
      <c r="AM1147" s="19">
        <f>U1146-O1146</f>
        <v>7627.609999999986</v>
      </c>
      <c r="AN1147" s="22">
        <f>IFERROR(AK1147/M1146,0)</f>
        <v>-0.57151919514313831</v>
      </c>
      <c r="AO1147" s="22">
        <f>IFERROR(AL1147/N1146,0)</f>
        <v>0.5</v>
      </c>
      <c r="AP1147" s="22">
        <f>IFERROR(AM1147/O1146,0)</f>
        <v>1.8758389816319672E-2</v>
      </c>
    </row>
    <row r="1148" spans="1:42" ht="36" x14ac:dyDescent="0.3">
      <c r="A1148" s="42" t="s">
        <v>3474</v>
      </c>
      <c r="B1148" s="42"/>
      <c r="C1148" s="53" t="s">
        <v>730</v>
      </c>
      <c r="D1148" s="44"/>
      <c r="E1148" s="44" t="s">
        <v>2425</v>
      </c>
      <c r="F1148" s="54" t="s">
        <v>102</v>
      </c>
      <c r="G1148" s="55">
        <v>0.15</v>
      </c>
      <c r="H1148" s="44"/>
      <c r="I1148" s="56">
        <v>72.414000000000001</v>
      </c>
      <c r="J1148" s="57">
        <v>88.8</v>
      </c>
      <c r="K1148" s="58"/>
      <c r="L1148" s="58"/>
      <c r="M1148" s="57">
        <f>ROUND(ROUND(J1148, 2)*I1148, 2)</f>
        <v>6430.36</v>
      </c>
      <c r="N1148" s="58"/>
      <c r="O1148" s="58"/>
      <c r="P1148" s="57">
        <v>88.8</v>
      </c>
      <c r="Q1148" s="58"/>
      <c r="R1148" s="58"/>
      <c r="S1148" s="57">
        <f>ROUND(ROUND(P1148, 2)*I1148, 2)</f>
        <v>6430.36</v>
      </c>
      <c r="T1148" s="58"/>
      <c r="U1148" s="59"/>
      <c r="V1148" s="9">
        <f>ROUND(ROUND(P1148, 2)/1.2, 2)</f>
        <v>74</v>
      </c>
      <c r="Y1148" s="9">
        <f>ROUND(S1148 / 1.2, 2)</f>
        <v>5358.63</v>
      </c>
      <c r="AD1148" s="5" t="s">
        <v>3475</v>
      </c>
      <c r="AE1148" s="5" t="s">
        <v>3476</v>
      </c>
      <c r="AF1148" s="5" t="s">
        <v>733</v>
      </c>
      <c r="AK1148" s="32">
        <f>S1148-M1148</f>
        <v>0</v>
      </c>
      <c r="AL1148" s="32"/>
      <c r="AM1148" s="32"/>
      <c r="AN1148" s="34">
        <f>IFERROR(AK1148/M1148,0)</f>
        <v>0</v>
      </c>
      <c r="AO1148" s="32"/>
      <c r="AP1148" s="32"/>
    </row>
    <row r="1149" spans="1:42" ht="36" x14ac:dyDescent="0.3">
      <c r="A1149" s="48" t="s">
        <v>3477</v>
      </c>
      <c r="B1149" s="48"/>
      <c r="C1149" s="60" t="s">
        <v>730</v>
      </c>
      <c r="D1149" s="50"/>
      <c r="E1149" s="50"/>
      <c r="F1149" s="61" t="s">
        <v>102</v>
      </c>
      <c r="G1149" s="62">
        <v>0.15</v>
      </c>
      <c r="H1149" s="50"/>
      <c r="I1149" s="62">
        <v>584.76</v>
      </c>
      <c r="J1149" s="63">
        <v>88.8</v>
      </c>
      <c r="K1149" s="64"/>
      <c r="L1149" s="64"/>
      <c r="M1149" s="63">
        <f>ROUND(ROUND(J1149, 2)*I1149, 2)</f>
        <v>51926.69</v>
      </c>
      <c r="N1149" s="64"/>
      <c r="O1149" s="64"/>
      <c r="P1149" s="63">
        <v>88.8</v>
      </c>
      <c r="Q1149" s="64"/>
      <c r="R1149" s="64"/>
      <c r="S1149" s="63">
        <f>ROUND(ROUND(P1149, 2)*I1149, 2)</f>
        <v>51926.69</v>
      </c>
      <c r="T1149" s="64"/>
      <c r="U1149" s="65"/>
      <c r="V1149" s="9">
        <f>ROUND(ROUND(P1149, 2)/1.2, 2)</f>
        <v>74</v>
      </c>
      <c r="Y1149" s="9">
        <f>ROUND(S1149 / 1.2, 2)</f>
        <v>43272.24</v>
      </c>
      <c r="AD1149" s="5" t="s">
        <v>3478</v>
      </c>
      <c r="AE1149" s="5" t="s">
        <v>3476</v>
      </c>
      <c r="AF1149" s="5" t="s">
        <v>733</v>
      </c>
      <c r="AK1149" s="32">
        <f>S1148-M1148</f>
        <v>0</v>
      </c>
      <c r="AL1149" s="32"/>
      <c r="AM1149" s="32"/>
      <c r="AN1149" s="34">
        <f>IFERROR(AK1149/M1148,0)</f>
        <v>0</v>
      </c>
      <c r="AO1149" s="32"/>
      <c r="AP1149" s="32"/>
    </row>
    <row r="1150" spans="1:42" ht="36" x14ac:dyDescent="0.3">
      <c r="A1150" s="42" t="s">
        <v>3479</v>
      </c>
      <c r="B1150" s="42"/>
      <c r="C1150" s="53" t="s">
        <v>2261</v>
      </c>
      <c r="D1150" s="44"/>
      <c r="E1150" s="44" t="s">
        <v>2430</v>
      </c>
      <c r="F1150" s="54" t="s">
        <v>102</v>
      </c>
      <c r="G1150" s="55">
        <v>0.3</v>
      </c>
      <c r="H1150" s="44"/>
      <c r="I1150" s="56">
        <v>144.828</v>
      </c>
      <c r="J1150" s="57">
        <v>1216.56</v>
      </c>
      <c r="K1150" s="58"/>
      <c r="L1150" s="58"/>
      <c r="M1150" s="57">
        <f>ROUND(ROUND(J1150, 2)*I1150, 2)</f>
        <v>176191.95</v>
      </c>
      <c r="N1150" s="58"/>
      <c r="O1150" s="58"/>
      <c r="P1150" s="57">
        <v>495.9</v>
      </c>
      <c r="Q1150" s="58"/>
      <c r="R1150" s="58"/>
      <c r="S1150" s="57">
        <f>ROUND(ROUND(P1150, 2)*I1150, 2)</f>
        <v>71820.210000000006</v>
      </c>
      <c r="T1150" s="58"/>
      <c r="U1150" s="59"/>
      <c r="V1150" s="9">
        <f>ROUND(ROUND(P1150, 2)/1.2, 2)</f>
        <v>413.25</v>
      </c>
      <c r="Y1150" s="9">
        <f>ROUND(S1150 / 1.2, 2)</f>
        <v>59850.18</v>
      </c>
      <c r="AD1150" s="5" t="s">
        <v>3480</v>
      </c>
      <c r="AE1150" s="5" t="s">
        <v>3481</v>
      </c>
      <c r="AF1150" s="5" t="s">
        <v>2264</v>
      </c>
      <c r="AK1150" s="32">
        <f>S1150-M1150</f>
        <v>-104371.74</v>
      </c>
      <c r="AL1150" s="32"/>
      <c r="AM1150" s="32"/>
      <c r="AN1150" s="34">
        <f>IFERROR(AK1150/M1150,0)</f>
        <v>-0.59237519080752554</v>
      </c>
      <c r="AO1150" s="32"/>
      <c r="AP1150" s="32"/>
    </row>
    <row r="1151" spans="1:42" ht="36" x14ac:dyDescent="0.3">
      <c r="A1151" s="48" t="s">
        <v>3482</v>
      </c>
      <c r="B1151" s="48"/>
      <c r="C1151" s="60" t="s">
        <v>2261</v>
      </c>
      <c r="D1151" s="50"/>
      <c r="E1151" s="50"/>
      <c r="F1151" s="61" t="s">
        <v>102</v>
      </c>
      <c r="G1151" s="62">
        <v>0.3</v>
      </c>
      <c r="H1151" s="50"/>
      <c r="I1151" s="62">
        <v>1169.52</v>
      </c>
      <c r="J1151" s="63">
        <v>1216.56</v>
      </c>
      <c r="K1151" s="64"/>
      <c r="L1151" s="64"/>
      <c r="M1151" s="63">
        <f>ROUND(ROUND(J1151, 2)*I1151, 2)</f>
        <v>1422791.25</v>
      </c>
      <c r="N1151" s="64"/>
      <c r="O1151" s="64"/>
      <c r="P1151" s="63">
        <v>495.9</v>
      </c>
      <c r="Q1151" s="64"/>
      <c r="R1151" s="64"/>
      <c r="S1151" s="63">
        <f>ROUND(ROUND(P1151, 2)*I1151, 2)</f>
        <v>579964.97</v>
      </c>
      <c r="T1151" s="64"/>
      <c r="U1151" s="65"/>
      <c r="V1151" s="9">
        <f>ROUND(ROUND(P1151, 2)/1.2, 2)</f>
        <v>413.25</v>
      </c>
      <c r="Y1151" s="9">
        <f>ROUND(S1151 / 1.2, 2)</f>
        <v>483304.14</v>
      </c>
      <c r="AD1151" s="5" t="s">
        <v>3483</v>
      </c>
      <c r="AE1151" s="5" t="s">
        <v>3481</v>
      </c>
      <c r="AF1151" s="5" t="s">
        <v>2264</v>
      </c>
      <c r="AK1151" s="32">
        <f>S1150-M1150</f>
        <v>-104371.74</v>
      </c>
      <c r="AL1151" s="32"/>
      <c r="AM1151" s="32"/>
      <c r="AN1151" s="34">
        <f>IFERROR(AK1151/M1150,0)</f>
        <v>-0.59237519080752554</v>
      </c>
      <c r="AO1151" s="32"/>
      <c r="AP1151" s="32"/>
    </row>
    <row r="1152" spans="1:42" ht="108" x14ac:dyDescent="0.3">
      <c r="A1152" s="42" t="s">
        <v>3484</v>
      </c>
      <c r="B1152" s="42" t="s">
        <v>3439</v>
      </c>
      <c r="C1152" s="43" t="s">
        <v>3440</v>
      </c>
      <c r="D1152" s="44"/>
      <c r="E1152" s="44" t="s">
        <v>3485</v>
      </c>
      <c r="F1152" s="44" t="s">
        <v>67</v>
      </c>
      <c r="G1152" s="45">
        <v>1</v>
      </c>
      <c r="H1152" s="44"/>
      <c r="I1152" s="46">
        <v>997.6</v>
      </c>
      <c r="J1152" s="47">
        <v>378.29</v>
      </c>
      <c r="K1152" s="47">
        <v>464</v>
      </c>
      <c r="L1152" s="47">
        <f>J1152+ROUND(K1152, 2)</f>
        <v>842.29</v>
      </c>
      <c r="M1152" s="47">
        <v>377382.1</v>
      </c>
      <c r="N1152" s="47">
        <v>462886.40000000002</v>
      </c>
      <c r="O1152" s="47">
        <f>M1152+N1152</f>
        <v>840268.5</v>
      </c>
      <c r="P1152" s="47">
        <v>162.09</v>
      </c>
      <c r="Q1152" s="47">
        <v>696</v>
      </c>
      <c r="R1152" s="47">
        <f>P1152+ROUND(Q1152, 2)</f>
        <v>858.09</v>
      </c>
      <c r="S1152" s="47">
        <v>161700.98000000001</v>
      </c>
      <c r="T1152" s="47">
        <v>694329.6</v>
      </c>
      <c r="U1152" s="47">
        <f>S1152+T1152</f>
        <v>856030.58</v>
      </c>
      <c r="V1152" s="9">
        <f>ROUND(P1152 / 1.2, 2)</f>
        <v>135.08000000000001</v>
      </c>
      <c r="W1152" s="9">
        <f>ROUND(Q1152 / 1.2, 2)</f>
        <v>580</v>
      </c>
      <c r="X1152" s="9">
        <f>ROUND(R1152 / 1.2, 2)</f>
        <v>715.08</v>
      </c>
      <c r="Y1152" s="9">
        <f>ROUND(S1152 / 1.2, 2)</f>
        <v>134750.82</v>
      </c>
      <c r="Z1152" s="9">
        <f>ROUND(T1152 / 1.2, 2)</f>
        <v>578608</v>
      </c>
      <c r="AA1152" s="9">
        <f>Y1152+Z1152</f>
        <v>713358.82000000007</v>
      </c>
      <c r="AD1152" s="5">
        <v>378365989</v>
      </c>
      <c r="AE1152" s="5">
        <v>27245736</v>
      </c>
      <c r="AG1152" s="5" t="s">
        <v>3441</v>
      </c>
      <c r="AH1152" s="5" t="s">
        <v>3442</v>
      </c>
      <c r="AI1152" s="5" t="s">
        <v>593</v>
      </c>
      <c r="AK1152" s="19">
        <f>S1152-M1152</f>
        <v>-215681.11999999997</v>
      </c>
      <c r="AL1152" s="19">
        <f>T1152-N1152</f>
        <v>231443.19999999995</v>
      </c>
      <c r="AM1152" s="19">
        <f>U1152-O1152</f>
        <v>15762.079999999958</v>
      </c>
      <c r="AN1152" s="22">
        <f>IFERROR(AK1152/M1152,0)</f>
        <v>-0.5715192109005699</v>
      </c>
      <c r="AO1152" s="22">
        <f>IFERROR(AL1152/N1152,0)</f>
        <v>0.49999999999999989</v>
      </c>
      <c r="AP1152" s="22">
        <f>IFERROR(AM1152/O1152,0)</f>
        <v>1.875838496861415E-2</v>
      </c>
    </row>
    <row r="1153" spans="1:42" ht="54" x14ac:dyDescent="0.3">
      <c r="A1153" s="48" t="s">
        <v>3486</v>
      </c>
      <c r="B1153" s="48" t="s">
        <v>3439</v>
      </c>
      <c r="C1153" s="49" t="s">
        <v>3440</v>
      </c>
      <c r="D1153" s="50"/>
      <c r="E1153" s="50" t="s">
        <v>3487</v>
      </c>
      <c r="F1153" s="50" t="s">
        <v>67</v>
      </c>
      <c r="G1153" s="51">
        <v>1</v>
      </c>
      <c r="H1153" s="50"/>
      <c r="I1153" s="51">
        <v>921.3</v>
      </c>
      <c r="J1153" s="52">
        <v>378.29</v>
      </c>
      <c r="K1153" s="52">
        <v>464</v>
      </c>
      <c r="L1153" s="52">
        <v>464</v>
      </c>
      <c r="M1153" s="52">
        <v>348518.58</v>
      </c>
      <c r="N1153" s="52">
        <v>427483.2</v>
      </c>
      <c r="O1153" s="52"/>
      <c r="P1153" s="52">
        <v>162.09</v>
      </c>
      <c r="Q1153" s="52">
        <v>696</v>
      </c>
      <c r="R1153" s="52">
        <v>696</v>
      </c>
      <c r="S1153" s="52">
        <v>149333.51999999999</v>
      </c>
      <c r="T1153" s="52">
        <v>641224.80000000005</v>
      </c>
      <c r="U1153" s="52"/>
      <c r="V1153" s="9"/>
      <c r="W1153" s="9">
        <f>ROUND(Q1153 / 1.2, 2)</f>
        <v>580</v>
      </c>
      <c r="X1153" s="9">
        <f>ROUND(R1153 / 1.2, 2)</f>
        <v>580</v>
      </c>
      <c r="Y1153" s="9"/>
      <c r="Z1153" s="9">
        <f>ROUND(T1153 / 1.2, 2)</f>
        <v>534354</v>
      </c>
      <c r="AA1153" s="9"/>
      <c r="AD1153" s="5">
        <v>315890051</v>
      </c>
      <c r="AE1153" s="5">
        <v>27245736</v>
      </c>
      <c r="AG1153" s="5" t="s">
        <v>3441</v>
      </c>
      <c r="AH1153" s="5" t="s">
        <v>3442</v>
      </c>
      <c r="AI1153" s="5"/>
      <c r="AK1153" s="19">
        <f>S1152-M1152</f>
        <v>-215681.11999999997</v>
      </c>
      <c r="AL1153" s="19">
        <f>T1152-N1152</f>
        <v>231443.19999999995</v>
      </c>
      <c r="AM1153" s="19">
        <f>U1152-O1152</f>
        <v>15762.079999999958</v>
      </c>
      <c r="AN1153" s="22">
        <f>IFERROR(AK1153/M1152,0)</f>
        <v>-0.5715192109005699</v>
      </c>
      <c r="AO1153" s="22">
        <f>IFERROR(AL1153/N1152,0)</f>
        <v>0.49999999999999989</v>
      </c>
      <c r="AP1153" s="22">
        <f>IFERROR(AM1153/O1152,0)</f>
        <v>1.875838496861415E-2</v>
      </c>
    </row>
    <row r="1154" spans="1:42" ht="36" x14ac:dyDescent="0.3">
      <c r="A1154" s="42" t="s">
        <v>3488</v>
      </c>
      <c r="B1154" s="42"/>
      <c r="C1154" s="53" t="s">
        <v>2261</v>
      </c>
      <c r="D1154" s="44"/>
      <c r="E1154" s="44"/>
      <c r="F1154" s="54" t="s">
        <v>102</v>
      </c>
      <c r="G1154" s="55">
        <v>0.3</v>
      </c>
      <c r="H1154" s="44"/>
      <c r="I1154" s="56">
        <v>299.27999999999997</v>
      </c>
      <c r="J1154" s="57">
        <v>1216.56</v>
      </c>
      <c r="K1154" s="58"/>
      <c r="L1154" s="58"/>
      <c r="M1154" s="57">
        <f>ROUND(ROUND(J1154, 2)*I1154, 2)</f>
        <v>364092.08</v>
      </c>
      <c r="N1154" s="58"/>
      <c r="O1154" s="58"/>
      <c r="P1154" s="57">
        <v>495.9</v>
      </c>
      <c r="Q1154" s="58"/>
      <c r="R1154" s="58"/>
      <c r="S1154" s="57">
        <f>ROUND(ROUND(P1154, 2)*I1154, 2)</f>
        <v>148412.95000000001</v>
      </c>
      <c r="T1154" s="58"/>
      <c r="U1154" s="59"/>
      <c r="V1154" s="9">
        <f>ROUND(ROUND(P1154, 2)/1.2, 2)</f>
        <v>413.25</v>
      </c>
      <c r="Y1154" s="9">
        <f t="shared" ref="Y1154:Y1161" si="203">ROUND(S1154 / 1.2, 2)</f>
        <v>123677.46</v>
      </c>
      <c r="AD1154" s="5" t="s">
        <v>3489</v>
      </c>
      <c r="AE1154" s="5" t="s">
        <v>3490</v>
      </c>
      <c r="AF1154" s="5" t="s">
        <v>2264</v>
      </c>
      <c r="AK1154" s="32">
        <f>S1154-M1154</f>
        <v>-215679.13</v>
      </c>
      <c r="AL1154" s="32"/>
      <c r="AM1154" s="32"/>
      <c r="AN1154" s="34">
        <f>IFERROR(AK1154/M1154,0)</f>
        <v>-0.59237523101298983</v>
      </c>
      <c r="AO1154" s="32"/>
      <c r="AP1154" s="32"/>
    </row>
    <row r="1155" spans="1:42" ht="36" x14ac:dyDescent="0.3">
      <c r="A1155" s="48" t="s">
        <v>3491</v>
      </c>
      <c r="B1155" s="48"/>
      <c r="C1155" s="60" t="s">
        <v>2261</v>
      </c>
      <c r="D1155" s="50"/>
      <c r="E1155" s="50"/>
      <c r="F1155" s="61" t="s">
        <v>102</v>
      </c>
      <c r="G1155" s="62">
        <v>0.3</v>
      </c>
      <c r="H1155" s="50"/>
      <c r="I1155" s="62">
        <v>276.39</v>
      </c>
      <c r="J1155" s="63">
        <v>1216.56</v>
      </c>
      <c r="K1155" s="64"/>
      <c r="L1155" s="64"/>
      <c r="M1155" s="63">
        <f>ROUND(ROUND(J1155, 2)*I1155, 2)</f>
        <v>336245.02</v>
      </c>
      <c r="N1155" s="64"/>
      <c r="O1155" s="64"/>
      <c r="P1155" s="63">
        <v>495.9</v>
      </c>
      <c r="Q1155" s="64"/>
      <c r="R1155" s="64"/>
      <c r="S1155" s="63">
        <f>ROUND(ROUND(P1155, 2)*I1155, 2)</f>
        <v>137061.79999999999</v>
      </c>
      <c r="T1155" s="64"/>
      <c r="U1155" s="65"/>
      <c r="V1155" s="9">
        <f>ROUND(ROUND(P1155, 2)/1.2, 2)</f>
        <v>413.25</v>
      </c>
      <c r="Y1155" s="9">
        <f t="shared" si="203"/>
        <v>114218.17</v>
      </c>
      <c r="AD1155" s="5" t="s">
        <v>3492</v>
      </c>
      <c r="AE1155" s="5" t="s">
        <v>3490</v>
      </c>
      <c r="AF1155" s="5" t="s">
        <v>2264</v>
      </c>
      <c r="AK1155" s="32">
        <f>S1154-M1154</f>
        <v>-215679.13</v>
      </c>
      <c r="AL1155" s="32"/>
      <c r="AM1155" s="32"/>
      <c r="AN1155" s="34">
        <f>IFERROR(AK1155/M1154,0)</f>
        <v>-0.59237523101298983</v>
      </c>
      <c r="AO1155" s="32"/>
      <c r="AP1155" s="32"/>
    </row>
    <row r="1156" spans="1:42" ht="36" x14ac:dyDescent="0.3">
      <c r="A1156" s="42" t="s">
        <v>3493</v>
      </c>
      <c r="B1156" s="42"/>
      <c r="C1156" s="53" t="s">
        <v>730</v>
      </c>
      <c r="D1156" s="44"/>
      <c r="E1156" s="44"/>
      <c r="F1156" s="54" t="s">
        <v>102</v>
      </c>
      <c r="G1156" s="55">
        <v>0.15</v>
      </c>
      <c r="H1156" s="44"/>
      <c r="I1156" s="56">
        <v>149.63999999999999</v>
      </c>
      <c r="J1156" s="57">
        <v>88.8</v>
      </c>
      <c r="K1156" s="58"/>
      <c r="L1156" s="58"/>
      <c r="M1156" s="57">
        <f>ROUND(ROUND(J1156, 2)*I1156, 2)</f>
        <v>13288.03</v>
      </c>
      <c r="N1156" s="58"/>
      <c r="O1156" s="58"/>
      <c r="P1156" s="57">
        <v>88.8</v>
      </c>
      <c r="Q1156" s="58"/>
      <c r="R1156" s="58"/>
      <c r="S1156" s="57">
        <f>ROUND(ROUND(P1156, 2)*I1156, 2)</f>
        <v>13288.03</v>
      </c>
      <c r="T1156" s="58"/>
      <c r="U1156" s="59"/>
      <c r="V1156" s="9">
        <f>ROUND(ROUND(P1156, 2)/1.2, 2)</f>
        <v>74</v>
      </c>
      <c r="Y1156" s="9">
        <f t="shared" si="203"/>
        <v>11073.36</v>
      </c>
      <c r="AD1156" s="5" t="s">
        <v>3494</v>
      </c>
      <c r="AE1156" s="5" t="s">
        <v>3495</v>
      </c>
      <c r="AF1156" s="5" t="s">
        <v>733</v>
      </c>
      <c r="AK1156" s="32">
        <f>S1156-M1156</f>
        <v>0</v>
      </c>
      <c r="AL1156" s="32"/>
      <c r="AM1156" s="32"/>
      <c r="AN1156" s="34">
        <f>IFERROR(AK1156/M1156,0)</f>
        <v>0</v>
      </c>
      <c r="AO1156" s="32"/>
      <c r="AP1156" s="32"/>
    </row>
    <row r="1157" spans="1:42" ht="36" x14ac:dyDescent="0.3">
      <c r="A1157" s="48" t="s">
        <v>3496</v>
      </c>
      <c r="B1157" s="48"/>
      <c r="C1157" s="60" t="s">
        <v>730</v>
      </c>
      <c r="D1157" s="50"/>
      <c r="E1157" s="50"/>
      <c r="F1157" s="61" t="s">
        <v>102</v>
      </c>
      <c r="G1157" s="62">
        <v>0.15</v>
      </c>
      <c r="H1157" s="50"/>
      <c r="I1157" s="62">
        <v>138.19499999999999</v>
      </c>
      <c r="J1157" s="63">
        <v>88.8</v>
      </c>
      <c r="K1157" s="64"/>
      <c r="L1157" s="64"/>
      <c r="M1157" s="63">
        <f>ROUND(ROUND(J1157, 2)*I1157, 2)</f>
        <v>12271.72</v>
      </c>
      <c r="N1157" s="64"/>
      <c r="O1157" s="64"/>
      <c r="P1157" s="63">
        <v>88.8</v>
      </c>
      <c r="Q1157" s="64"/>
      <c r="R1157" s="64"/>
      <c r="S1157" s="63">
        <f>ROUND(ROUND(P1157, 2)*I1157, 2)</f>
        <v>12271.72</v>
      </c>
      <c r="T1157" s="64"/>
      <c r="U1157" s="65"/>
      <c r="V1157" s="9">
        <f>ROUND(ROUND(P1157, 2)/1.2, 2)</f>
        <v>74</v>
      </c>
      <c r="Y1157" s="9">
        <f t="shared" si="203"/>
        <v>10226.43</v>
      </c>
      <c r="AD1157" s="5" t="s">
        <v>3497</v>
      </c>
      <c r="AE1157" s="5" t="s">
        <v>3495</v>
      </c>
      <c r="AF1157" s="5" t="s">
        <v>733</v>
      </c>
      <c r="AK1157" s="32">
        <f>S1156-M1156</f>
        <v>0</v>
      </c>
      <c r="AL1157" s="32"/>
      <c r="AM1157" s="32"/>
      <c r="AN1157" s="34">
        <f>IFERROR(AK1157/M1156,0)</f>
        <v>0</v>
      </c>
      <c r="AO1157" s="32"/>
      <c r="AP1157" s="32"/>
    </row>
    <row r="1158" spans="1:42" ht="36" x14ac:dyDescent="0.3">
      <c r="A1158" s="12" t="s">
        <v>3498</v>
      </c>
      <c r="B1158" s="12" t="s">
        <v>3439</v>
      </c>
      <c r="C1158" s="16" t="s">
        <v>3440</v>
      </c>
      <c r="D1158" s="17"/>
      <c r="E1158" s="17"/>
      <c r="F1158" s="17" t="s">
        <v>67</v>
      </c>
      <c r="G1158" s="18">
        <v>1</v>
      </c>
      <c r="H1158" s="17"/>
      <c r="I1158" s="18">
        <v>0</v>
      </c>
      <c r="J1158" s="19">
        <v>0</v>
      </c>
      <c r="K1158" s="20">
        <v>464</v>
      </c>
      <c r="L1158" s="19">
        <f>J1158+ROUND(K1158, 2)</f>
        <v>464</v>
      </c>
      <c r="M1158" s="19">
        <v>0</v>
      </c>
      <c r="N1158" s="19">
        <v>0</v>
      </c>
      <c r="O1158" s="19">
        <f>M1158+N1158</f>
        <v>0</v>
      </c>
      <c r="P1158" s="19">
        <v>0</v>
      </c>
      <c r="Q1158" s="21">
        <v>696</v>
      </c>
      <c r="R1158" s="19">
        <f>P1158+ROUND(Q1158, 2)</f>
        <v>696</v>
      </c>
      <c r="S1158" s="19">
        <v>0</v>
      </c>
      <c r="T1158" s="19">
        <v>0</v>
      </c>
      <c r="U1158" s="19">
        <f>S1158+T1158</f>
        <v>0</v>
      </c>
      <c r="V1158" s="9">
        <f>ROUND(P1158 / 1.2, 2)</f>
        <v>0</v>
      </c>
      <c r="W1158" s="9">
        <f>ROUND(Q1158 / 1.2, 2)</f>
        <v>580</v>
      </c>
      <c r="X1158" s="9">
        <f>ROUND(R1158 / 1.2, 2)</f>
        <v>580</v>
      </c>
      <c r="Y1158" s="9">
        <f t="shared" si="203"/>
        <v>0</v>
      </c>
      <c r="Z1158" s="9">
        <f>ROUND(T1158 / 1.2, 2)</f>
        <v>0</v>
      </c>
      <c r="AA1158" s="9">
        <f>Y1158+Z1158</f>
        <v>0</v>
      </c>
      <c r="AD1158" s="5">
        <v>378365990</v>
      </c>
      <c r="AE1158" s="5">
        <v>27245617</v>
      </c>
      <c r="AG1158" s="5" t="s">
        <v>3441</v>
      </c>
      <c r="AH1158" s="5" t="s">
        <v>3442</v>
      </c>
      <c r="AI1158" s="5" t="s">
        <v>593</v>
      </c>
      <c r="AK1158" s="19">
        <f>S1158-M1158</f>
        <v>0</v>
      </c>
      <c r="AL1158" s="19">
        <f>T1158-N1158</f>
        <v>0</v>
      </c>
      <c r="AM1158" s="19">
        <f>U1158-O1158</f>
        <v>0</v>
      </c>
      <c r="AN1158" s="22">
        <f>IFERROR(AK1158/M1158,0)</f>
        <v>0</v>
      </c>
      <c r="AO1158" s="22">
        <f>IFERROR(AL1158/N1158,0)</f>
        <v>0</v>
      </c>
      <c r="AP1158" s="22">
        <f>IFERROR(AM1158/O1158,0)</f>
        <v>0</v>
      </c>
    </row>
    <row r="1159" spans="1:42" ht="36" x14ac:dyDescent="0.3">
      <c r="A1159" s="12" t="s">
        <v>3499</v>
      </c>
      <c r="B1159" s="12"/>
      <c r="C1159" s="40" t="s">
        <v>730</v>
      </c>
      <c r="D1159" s="17"/>
      <c r="E1159" s="17"/>
      <c r="F1159" s="28" t="s">
        <v>102</v>
      </c>
      <c r="G1159" s="29">
        <v>0.15</v>
      </c>
      <c r="H1159" s="17"/>
      <c r="I1159" s="29">
        <v>0</v>
      </c>
      <c r="J1159" s="31">
        <v>88.8</v>
      </c>
      <c r="M1159" s="32">
        <f>ROUND(ROUND(J1159, 2)*I1159, 2)</f>
        <v>0</v>
      </c>
      <c r="P1159" s="33">
        <v>88.8</v>
      </c>
      <c r="S1159" s="32">
        <f>ROUND(ROUND(P1159, 2)*I1159, 2)</f>
        <v>0</v>
      </c>
      <c r="V1159" s="9">
        <f>ROUND(ROUND(P1159, 2)/1.2, 2)</f>
        <v>74</v>
      </c>
      <c r="Y1159" s="9">
        <f t="shared" si="203"/>
        <v>0</v>
      </c>
      <c r="AD1159" s="5" t="s">
        <v>3500</v>
      </c>
      <c r="AE1159" s="5" t="s">
        <v>3501</v>
      </c>
      <c r="AF1159" s="5" t="s">
        <v>733</v>
      </c>
      <c r="AK1159" s="32">
        <f>S1159-M1159</f>
        <v>0</v>
      </c>
      <c r="AL1159" s="32"/>
      <c r="AM1159" s="32"/>
      <c r="AN1159" s="34">
        <f>IFERROR(AK1159/M1159,0)</f>
        <v>0</v>
      </c>
      <c r="AO1159" s="32"/>
      <c r="AP1159" s="32"/>
    </row>
    <row r="1160" spans="1:42" ht="36" x14ac:dyDescent="0.3">
      <c r="A1160" s="12" t="s">
        <v>3502</v>
      </c>
      <c r="B1160" s="12"/>
      <c r="C1160" s="40" t="s">
        <v>2261</v>
      </c>
      <c r="D1160" s="17"/>
      <c r="E1160" s="17"/>
      <c r="F1160" s="28" t="s">
        <v>102</v>
      </c>
      <c r="G1160" s="29">
        <v>0.3</v>
      </c>
      <c r="H1160" s="17"/>
      <c r="I1160" s="29">
        <v>0</v>
      </c>
      <c r="J1160" s="31">
        <v>1216.56</v>
      </c>
      <c r="M1160" s="32">
        <f>ROUND(ROUND(J1160, 2)*I1160, 2)</f>
        <v>0</v>
      </c>
      <c r="P1160" s="33">
        <v>495.9</v>
      </c>
      <c r="S1160" s="32">
        <f>ROUND(ROUND(P1160, 2)*I1160, 2)</f>
        <v>0</v>
      </c>
      <c r="V1160" s="9">
        <f>ROUND(ROUND(P1160, 2)/1.2, 2)</f>
        <v>413.25</v>
      </c>
      <c r="Y1160" s="9">
        <f t="shared" si="203"/>
        <v>0</v>
      </c>
      <c r="AD1160" s="5" t="s">
        <v>3503</v>
      </c>
      <c r="AE1160" s="5" t="s">
        <v>3504</v>
      </c>
      <c r="AF1160" s="5" t="s">
        <v>2264</v>
      </c>
      <c r="AK1160" s="32">
        <f>S1160-M1160</f>
        <v>0</v>
      </c>
      <c r="AL1160" s="32"/>
      <c r="AM1160" s="32"/>
      <c r="AN1160" s="34">
        <f>IFERROR(AK1160/M1160,0)</f>
        <v>0</v>
      </c>
      <c r="AO1160" s="32"/>
      <c r="AP1160" s="32"/>
    </row>
    <row r="1161" spans="1:42" ht="90" x14ac:dyDescent="0.3">
      <c r="A1161" s="42" t="s">
        <v>3505</v>
      </c>
      <c r="B1161" s="42" t="s">
        <v>3439</v>
      </c>
      <c r="C1161" s="43" t="s">
        <v>3440</v>
      </c>
      <c r="D1161" s="44"/>
      <c r="E1161" s="44" t="s">
        <v>3506</v>
      </c>
      <c r="F1161" s="44" t="s">
        <v>67</v>
      </c>
      <c r="G1161" s="45">
        <v>1</v>
      </c>
      <c r="H1161" s="44"/>
      <c r="I1161" s="46">
        <v>169.7</v>
      </c>
      <c r="J1161" s="47">
        <v>378.29</v>
      </c>
      <c r="K1161" s="47">
        <v>464</v>
      </c>
      <c r="L1161" s="47">
        <f>J1161+ROUND(K1161, 2)</f>
        <v>842.29</v>
      </c>
      <c r="M1161" s="47">
        <v>64195.81</v>
      </c>
      <c r="N1161" s="47">
        <v>78740.800000000003</v>
      </c>
      <c r="O1161" s="47">
        <f>M1161+N1161</f>
        <v>142936.60999999999</v>
      </c>
      <c r="P1161" s="47">
        <v>162.09</v>
      </c>
      <c r="Q1161" s="47">
        <v>696</v>
      </c>
      <c r="R1161" s="47">
        <f>P1161+ROUND(Q1161, 2)</f>
        <v>858.09</v>
      </c>
      <c r="S1161" s="47">
        <v>27506.67</v>
      </c>
      <c r="T1161" s="47">
        <v>118111.2</v>
      </c>
      <c r="U1161" s="47">
        <f>S1161+T1161</f>
        <v>145617.87</v>
      </c>
      <c r="V1161" s="9">
        <f>ROUND(P1161 / 1.2, 2)</f>
        <v>135.08000000000001</v>
      </c>
      <c r="W1161" s="9">
        <f>ROUND(Q1161 / 1.2, 2)</f>
        <v>580</v>
      </c>
      <c r="X1161" s="9">
        <f>ROUND(R1161 / 1.2, 2)</f>
        <v>715.08</v>
      </c>
      <c r="Y1161" s="9">
        <f t="shared" si="203"/>
        <v>22922.23</v>
      </c>
      <c r="Z1161" s="9">
        <f>ROUND(T1161 / 1.2, 2)</f>
        <v>98426</v>
      </c>
      <c r="AA1161" s="9">
        <f>Y1161+Z1161</f>
        <v>121348.23</v>
      </c>
      <c r="AD1161" s="5">
        <v>378365991</v>
      </c>
      <c r="AE1161" s="5">
        <v>27245731</v>
      </c>
      <c r="AG1161" s="5" t="s">
        <v>3441</v>
      </c>
      <c r="AH1161" s="5" t="s">
        <v>3442</v>
      </c>
      <c r="AI1161" s="5" t="s">
        <v>593</v>
      </c>
      <c r="AK1161" s="19">
        <f>S1161-M1161</f>
        <v>-36689.14</v>
      </c>
      <c r="AL1161" s="19">
        <f>T1161-N1161</f>
        <v>39370.399999999994</v>
      </c>
      <c r="AM1161" s="19">
        <f>U1161-O1161</f>
        <v>2681.2600000000093</v>
      </c>
      <c r="AN1161" s="22">
        <f>IFERROR(AK1161/M1161,0)</f>
        <v>-0.57151923155109341</v>
      </c>
      <c r="AO1161" s="22">
        <f>IFERROR(AL1161/N1161,0)</f>
        <v>0.49999999999999989</v>
      </c>
      <c r="AP1161" s="22">
        <f>IFERROR(AM1161/O1161,0)</f>
        <v>1.8758385273024241E-2</v>
      </c>
    </row>
    <row r="1162" spans="1:42" ht="162" x14ac:dyDescent="0.3">
      <c r="A1162" s="48" t="s">
        <v>3507</v>
      </c>
      <c r="B1162" s="48" t="s">
        <v>3439</v>
      </c>
      <c r="C1162" s="49" t="s">
        <v>3440</v>
      </c>
      <c r="D1162" s="50"/>
      <c r="E1162" s="50" t="s">
        <v>3508</v>
      </c>
      <c r="F1162" s="50" t="s">
        <v>67</v>
      </c>
      <c r="G1162" s="51">
        <v>1</v>
      </c>
      <c r="H1162" s="50"/>
      <c r="I1162" s="51">
        <v>272.2</v>
      </c>
      <c r="J1162" s="52">
        <v>378.29</v>
      </c>
      <c r="K1162" s="52">
        <v>464</v>
      </c>
      <c r="L1162" s="52">
        <v>464</v>
      </c>
      <c r="M1162" s="52">
        <v>102970.54</v>
      </c>
      <c r="N1162" s="52">
        <v>126300.8</v>
      </c>
      <c r="O1162" s="52"/>
      <c r="P1162" s="52">
        <v>162.09</v>
      </c>
      <c r="Q1162" s="52">
        <v>696</v>
      </c>
      <c r="R1162" s="52">
        <v>696</v>
      </c>
      <c r="S1162" s="52">
        <v>44120.9</v>
      </c>
      <c r="T1162" s="52">
        <v>189451.2</v>
      </c>
      <c r="U1162" s="52"/>
      <c r="V1162" s="9"/>
      <c r="W1162" s="9">
        <f>ROUND(Q1162 / 1.2, 2)</f>
        <v>580</v>
      </c>
      <c r="X1162" s="9">
        <f>ROUND(R1162 / 1.2, 2)</f>
        <v>580</v>
      </c>
      <c r="Y1162" s="9"/>
      <c r="Z1162" s="9">
        <f>ROUND(T1162 / 1.2, 2)</f>
        <v>157876</v>
      </c>
      <c r="AA1162" s="9"/>
      <c r="AD1162" s="5">
        <v>315890053</v>
      </c>
      <c r="AE1162" s="5">
        <v>27245731</v>
      </c>
      <c r="AG1162" s="5" t="s">
        <v>3441</v>
      </c>
      <c r="AH1162" s="5" t="s">
        <v>3442</v>
      </c>
      <c r="AI1162" s="5"/>
      <c r="AK1162" s="19">
        <f>S1161-M1161</f>
        <v>-36689.14</v>
      </c>
      <c r="AL1162" s="19">
        <f>T1161-N1161</f>
        <v>39370.399999999994</v>
      </c>
      <c r="AM1162" s="19">
        <f>U1161-O1161</f>
        <v>2681.2600000000093</v>
      </c>
      <c r="AN1162" s="22">
        <f>IFERROR(AK1162/M1161,0)</f>
        <v>-0.57151923155109341</v>
      </c>
      <c r="AO1162" s="22">
        <f>IFERROR(AL1162/N1161,0)</f>
        <v>0.49999999999999989</v>
      </c>
      <c r="AP1162" s="22">
        <f>IFERROR(AM1162/O1161,0)</f>
        <v>1.8758385273024241E-2</v>
      </c>
    </row>
    <row r="1163" spans="1:42" ht="36" x14ac:dyDescent="0.3">
      <c r="A1163" s="42" t="s">
        <v>3509</v>
      </c>
      <c r="B1163" s="42"/>
      <c r="C1163" s="53" t="s">
        <v>2261</v>
      </c>
      <c r="D1163" s="44"/>
      <c r="E1163" s="44" t="s">
        <v>3510</v>
      </c>
      <c r="F1163" s="54" t="s">
        <v>102</v>
      </c>
      <c r="G1163" s="55">
        <v>0.3</v>
      </c>
      <c r="H1163" s="44"/>
      <c r="I1163" s="56">
        <v>50.91</v>
      </c>
      <c r="J1163" s="57">
        <v>1216.56</v>
      </c>
      <c r="K1163" s="58"/>
      <c r="L1163" s="58"/>
      <c r="M1163" s="57">
        <f>ROUND(ROUND(J1163, 2)*I1163, 2)</f>
        <v>61935.07</v>
      </c>
      <c r="N1163" s="58"/>
      <c r="O1163" s="58"/>
      <c r="P1163" s="57">
        <v>495.9</v>
      </c>
      <c r="Q1163" s="58"/>
      <c r="R1163" s="58"/>
      <c r="S1163" s="57">
        <f>ROUND(ROUND(P1163, 2)*I1163, 2)</f>
        <v>25246.27</v>
      </c>
      <c r="T1163" s="58"/>
      <c r="U1163" s="59"/>
      <c r="V1163" s="9">
        <f>ROUND(ROUND(P1163, 2)/1.2, 2)</f>
        <v>413.25</v>
      </c>
      <c r="Y1163" s="9">
        <f>ROUND(S1163 / 1.2, 2)</f>
        <v>21038.560000000001</v>
      </c>
      <c r="AD1163" s="5" t="s">
        <v>3511</v>
      </c>
      <c r="AE1163" s="5" t="s">
        <v>3512</v>
      </c>
      <c r="AF1163" s="5" t="s">
        <v>2264</v>
      </c>
      <c r="AK1163" s="32">
        <f>S1163-M1163</f>
        <v>-36688.800000000003</v>
      </c>
      <c r="AL1163" s="32"/>
      <c r="AM1163" s="32"/>
      <c r="AN1163" s="34">
        <f>IFERROR(AK1163/M1163,0)</f>
        <v>-0.59237520842391889</v>
      </c>
      <c r="AO1163" s="32"/>
      <c r="AP1163" s="32"/>
    </row>
    <row r="1164" spans="1:42" ht="54" x14ac:dyDescent="0.3">
      <c r="A1164" s="48" t="s">
        <v>3513</v>
      </c>
      <c r="B1164" s="48"/>
      <c r="C1164" s="60" t="s">
        <v>2261</v>
      </c>
      <c r="D1164" s="50"/>
      <c r="E1164" s="50" t="s">
        <v>3514</v>
      </c>
      <c r="F1164" s="61" t="s">
        <v>102</v>
      </c>
      <c r="G1164" s="62">
        <v>0.3</v>
      </c>
      <c r="H1164" s="50"/>
      <c r="I1164" s="62">
        <v>81.66</v>
      </c>
      <c r="J1164" s="63">
        <v>1216.56</v>
      </c>
      <c r="K1164" s="64"/>
      <c r="L1164" s="64"/>
      <c r="M1164" s="63">
        <f>ROUND(ROUND(J1164, 2)*I1164, 2)</f>
        <v>99344.29</v>
      </c>
      <c r="N1164" s="64"/>
      <c r="O1164" s="64"/>
      <c r="P1164" s="63">
        <v>495.9</v>
      </c>
      <c r="Q1164" s="64"/>
      <c r="R1164" s="64"/>
      <c r="S1164" s="63">
        <f>ROUND(ROUND(P1164, 2)*I1164, 2)</f>
        <v>40495.19</v>
      </c>
      <c r="T1164" s="64"/>
      <c r="U1164" s="65"/>
      <c r="V1164" s="9">
        <f>ROUND(ROUND(P1164, 2)/1.2, 2)</f>
        <v>413.25</v>
      </c>
      <c r="Y1164" s="9">
        <f>ROUND(S1164 / 1.2, 2)</f>
        <v>33745.99</v>
      </c>
      <c r="AD1164" s="5" t="s">
        <v>3515</v>
      </c>
      <c r="AE1164" s="5" t="s">
        <v>3512</v>
      </c>
      <c r="AF1164" s="5" t="s">
        <v>2264</v>
      </c>
      <c r="AK1164" s="32">
        <f>S1163-M1163</f>
        <v>-36688.800000000003</v>
      </c>
      <c r="AL1164" s="32"/>
      <c r="AM1164" s="32"/>
      <c r="AN1164" s="34">
        <f>IFERROR(AK1164/M1163,0)</f>
        <v>-0.59237520842391889</v>
      </c>
      <c r="AO1164" s="32"/>
      <c r="AP1164" s="32"/>
    </row>
    <row r="1165" spans="1:42" ht="36" x14ac:dyDescent="0.3">
      <c r="A1165" s="42" t="s">
        <v>3516</v>
      </c>
      <c r="B1165" s="42"/>
      <c r="C1165" s="53" t="s">
        <v>730</v>
      </c>
      <c r="D1165" s="44"/>
      <c r="E1165" s="44"/>
      <c r="F1165" s="54" t="s">
        <v>102</v>
      </c>
      <c r="G1165" s="55">
        <v>0.15</v>
      </c>
      <c r="H1165" s="44"/>
      <c r="I1165" s="56">
        <v>25.454999999999998</v>
      </c>
      <c r="J1165" s="57">
        <v>88.8</v>
      </c>
      <c r="K1165" s="58"/>
      <c r="L1165" s="58"/>
      <c r="M1165" s="57">
        <f>ROUND(ROUND(J1165, 2)*I1165, 2)</f>
        <v>2260.4</v>
      </c>
      <c r="N1165" s="58"/>
      <c r="O1165" s="58"/>
      <c r="P1165" s="57">
        <v>88.8</v>
      </c>
      <c r="Q1165" s="58"/>
      <c r="R1165" s="58"/>
      <c r="S1165" s="57">
        <f>ROUND(ROUND(P1165, 2)*I1165, 2)</f>
        <v>2260.4</v>
      </c>
      <c r="T1165" s="58"/>
      <c r="U1165" s="59"/>
      <c r="V1165" s="9">
        <f>ROUND(ROUND(P1165, 2)/1.2, 2)</f>
        <v>74</v>
      </c>
      <c r="Y1165" s="9">
        <f>ROUND(S1165 / 1.2, 2)</f>
        <v>1883.67</v>
      </c>
      <c r="AD1165" s="5" t="s">
        <v>3517</v>
      </c>
      <c r="AE1165" s="5" t="s">
        <v>3518</v>
      </c>
      <c r="AF1165" s="5" t="s">
        <v>733</v>
      </c>
      <c r="AK1165" s="32">
        <f>S1165-M1165</f>
        <v>0</v>
      </c>
      <c r="AL1165" s="32"/>
      <c r="AM1165" s="32"/>
      <c r="AN1165" s="34">
        <f>IFERROR(AK1165/M1165,0)</f>
        <v>0</v>
      </c>
      <c r="AO1165" s="32"/>
      <c r="AP1165" s="32"/>
    </row>
    <row r="1166" spans="1:42" ht="36" x14ac:dyDescent="0.3">
      <c r="A1166" s="48" t="s">
        <v>3519</v>
      </c>
      <c r="B1166" s="48"/>
      <c r="C1166" s="60" t="s">
        <v>730</v>
      </c>
      <c r="D1166" s="50"/>
      <c r="E1166" s="50"/>
      <c r="F1166" s="61" t="s">
        <v>102</v>
      </c>
      <c r="G1166" s="62">
        <v>0.15</v>
      </c>
      <c r="H1166" s="50"/>
      <c r="I1166" s="62">
        <v>40.83</v>
      </c>
      <c r="J1166" s="63">
        <v>88.8</v>
      </c>
      <c r="K1166" s="64"/>
      <c r="L1166" s="64"/>
      <c r="M1166" s="63">
        <f>ROUND(ROUND(J1166, 2)*I1166, 2)</f>
        <v>3625.7</v>
      </c>
      <c r="N1166" s="64"/>
      <c r="O1166" s="64"/>
      <c r="P1166" s="63">
        <v>88.8</v>
      </c>
      <c r="Q1166" s="64"/>
      <c r="R1166" s="64"/>
      <c r="S1166" s="63">
        <f>ROUND(ROUND(P1166, 2)*I1166, 2)</f>
        <v>3625.7</v>
      </c>
      <c r="T1166" s="64"/>
      <c r="U1166" s="65"/>
      <c r="V1166" s="9">
        <f>ROUND(ROUND(P1166, 2)/1.2, 2)</f>
        <v>74</v>
      </c>
      <c r="Y1166" s="9">
        <f>ROUND(S1166 / 1.2, 2)</f>
        <v>3021.42</v>
      </c>
      <c r="AD1166" s="5" t="s">
        <v>3520</v>
      </c>
      <c r="AE1166" s="5" t="s">
        <v>3518</v>
      </c>
      <c r="AF1166" s="5" t="s">
        <v>733</v>
      </c>
      <c r="AK1166" s="32">
        <f>S1165-M1165</f>
        <v>0</v>
      </c>
      <c r="AL1166" s="32"/>
      <c r="AM1166" s="32"/>
      <c r="AN1166" s="34">
        <f>IFERROR(AK1166/M1165,0)</f>
        <v>0</v>
      </c>
      <c r="AO1166" s="32"/>
      <c r="AP1166" s="32"/>
    </row>
    <row r="1167" spans="1:42" ht="144" x14ac:dyDescent="0.3">
      <c r="A1167" s="42" t="s">
        <v>3521</v>
      </c>
      <c r="B1167" s="42" t="s">
        <v>3439</v>
      </c>
      <c r="C1167" s="43" t="s">
        <v>3440</v>
      </c>
      <c r="D1167" s="44"/>
      <c r="E1167" s="44" t="s">
        <v>3522</v>
      </c>
      <c r="F1167" s="44" t="s">
        <v>67</v>
      </c>
      <c r="G1167" s="45">
        <v>1</v>
      </c>
      <c r="H1167" s="44"/>
      <c r="I1167" s="46">
        <v>445.4</v>
      </c>
      <c r="J1167" s="47">
        <v>378.29</v>
      </c>
      <c r="K1167" s="47">
        <v>464</v>
      </c>
      <c r="L1167" s="47">
        <f>J1167+ROUND(K1167, 2)</f>
        <v>842.29</v>
      </c>
      <c r="M1167" s="47">
        <v>168490.37</v>
      </c>
      <c r="N1167" s="47">
        <v>206665.60000000001</v>
      </c>
      <c r="O1167" s="47">
        <f>M1167+N1167</f>
        <v>375155.97</v>
      </c>
      <c r="P1167" s="47">
        <v>162.09</v>
      </c>
      <c r="Q1167" s="47">
        <v>696</v>
      </c>
      <c r="R1167" s="47">
        <f>P1167+ROUND(Q1167, 2)</f>
        <v>858.09</v>
      </c>
      <c r="S1167" s="47">
        <v>72194.89</v>
      </c>
      <c r="T1167" s="47">
        <v>309998.40000000002</v>
      </c>
      <c r="U1167" s="47">
        <f>S1167+T1167</f>
        <v>382193.29000000004</v>
      </c>
      <c r="V1167" s="9">
        <f>ROUND(P1167 / 1.2, 2)</f>
        <v>135.08000000000001</v>
      </c>
      <c r="W1167" s="9">
        <f>ROUND(Q1167 / 1.2, 2)</f>
        <v>580</v>
      </c>
      <c r="X1167" s="9">
        <f>ROUND(R1167 / 1.2, 2)</f>
        <v>715.08</v>
      </c>
      <c r="Y1167" s="9">
        <f>ROUND(S1167 / 1.2, 2)</f>
        <v>60162.41</v>
      </c>
      <c r="Z1167" s="9">
        <f>ROUND(T1167 / 1.2, 2)</f>
        <v>258332</v>
      </c>
      <c r="AA1167" s="9">
        <f>Y1167+Z1167</f>
        <v>318494.41000000003</v>
      </c>
      <c r="AD1167" s="5">
        <v>378365992</v>
      </c>
      <c r="AE1167" s="5">
        <v>27245732</v>
      </c>
      <c r="AG1167" s="5" t="s">
        <v>3441</v>
      </c>
      <c r="AH1167" s="5" t="s">
        <v>3442</v>
      </c>
      <c r="AI1167" s="5" t="s">
        <v>593</v>
      </c>
      <c r="AK1167" s="19">
        <f>S1167-M1167</f>
        <v>-96295.48</v>
      </c>
      <c r="AL1167" s="19">
        <f>T1167-N1167</f>
        <v>103332.80000000002</v>
      </c>
      <c r="AM1167" s="19">
        <f>U1167-O1167</f>
        <v>7037.3200000000652</v>
      </c>
      <c r="AN1167" s="22">
        <f>IFERROR(AK1167/M1167,0)</f>
        <v>-0.57151919127484851</v>
      </c>
      <c r="AO1167" s="22">
        <f>IFERROR(AL1167/N1167,0)</f>
        <v>0.50000000000000011</v>
      </c>
      <c r="AP1167" s="22">
        <f>IFERROR(AM1167/O1167,0)</f>
        <v>1.8758384679311024E-2</v>
      </c>
    </row>
    <row r="1168" spans="1:42" ht="162" x14ac:dyDescent="0.3">
      <c r="A1168" s="48" t="s">
        <v>3523</v>
      </c>
      <c r="B1168" s="48" t="s">
        <v>3439</v>
      </c>
      <c r="C1168" s="49" t="s">
        <v>3440</v>
      </c>
      <c r="D1168" s="50"/>
      <c r="E1168" s="50" t="s">
        <v>3524</v>
      </c>
      <c r="F1168" s="50" t="s">
        <v>67</v>
      </c>
      <c r="G1168" s="51">
        <v>1</v>
      </c>
      <c r="H1168" s="50"/>
      <c r="I1168" s="51">
        <v>263.7</v>
      </c>
      <c r="J1168" s="52">
        <v>378.29</v>
      </c>
      <c r="K1168" s="52">
        <v>464</v>
      </c>
      <c r="L1168" s="52">
        <v>464</v>
      </c>
      <c r="M1168" s="52">
        <v>99755.07</v>
      </c>
      <c r="N1168" s="52">
        <v>122356.8</v>
      </c>
      <c r="O1168" s="52"/>
      <c r="P1168" s="52">
        <v>162.09</v>
      </c>
      <c r="Q1168" s="52">
        <v>696</v>
      </c>
      <c r="R1168" s="52">
        <v>696</v>
      </c>
      <c r="S1168" s="52">
        <v>42743.13</v>
      </c>
      <c r="T1168" s="52">
        <v>183535.2</v>
      </c>
      <c r="U1168" s="52"/>
      <c r="V1168" s="9"/>
      <c r="W1168" s="9">
        <f>ROUND(Q1168 / 1.2, 2)</f>
        <v>580</v>
      </c>
      <c r="X1168" s="9">
        <f>ROUND(R1168 / 1.2, 2)</f>
        <v>580</v>
      </c>
      <c r="Y1168" s="9"/>
      <c r="Z1168" s="9">
        <f>ROUND(T1168 / 1.2, 2)</f>
        <v>152946</v>
      </c>
      <c r="AA1168" s="9"/>
      <c r="AD1168" s="5">
        <v>315890054</v>
      </c>
      <c r="AE1168" s="5">
        <v>27245732</v>
      </c>
      <c r="AG1168" s="5" t="s">
        <v>3441</v>
      </c>
      <c r="AH1168" s="5" t="s">
        <v>3442</v>
      </c>
      <c r="AI1168" s="5"/>
      <c r="AK1168" s="19">
        <f>S1167-M1167</f>
        <v>-96295.48</v>
      </c>
      <c r="AL1168" s="19">
        <f>T1167-N1167</f>
        <v>103332.80000000002</v>
      </c>
      <c r="AM1168" s="19">
        <f>U1167-O1167</f>
        <v>7037.3200000000652</v>
      </c>
      <c r="AN1168" s="22">
        <f>IFERROR(AK1168/M1167,0)</f>
        <v>-0.57151919127484851</v>
      </c>
      <c r="AO1168" s="22">
        <f>IFERROR(AL1168/N1167,0)</f>
        <v>0.50000000000000011</v>
      </c>
      <c r="AP1168" s="22">
        <f>IFERROR(AM1168/O1167,0)</f>
        <v>1.8758384679311024E-2</v>
      </c>
    </row>
    <row r="1169" spans="1:42" ht="36" x14ac:dyDescent="0.3">
      <c r="A1169" s="42" t="s">
        <v>3525</v>
      </c>
      <c r="B1169" s="42"/>
      <c r="C1169" s="53" t="s">
        <v>730</v>
      </c>
      <c r="D1169" s="44"/>
      <c r="E1169" s="44"/>
      <c r="F1169" s="54" t="s">
        <v>102</v>
      </c>
      <c r="G1169" s="55">
        <v>0.15</v>
      </c>
      <c r="H1169" s="44"/>
      <c r="I1169" s="56">
        <v>66.81</v>
      </c>
      <c r="J1169" s="57">
        <v>88.8</v>
      </c>
      <c r="K1169" s="58"/>
      <c r="L1169" s="58"/>
      <c r="M1169" s="57">
        <f>ROUND(ROUND(J1169, 2)*I1169, 2)</f>
        <v>5932.73</v>
      </c>
      <c r="N1169" s="58"/>
      <c r="O1169" s="58"/>
      <c r="P1169" s="57">
        <v>88.8</v>
      </c>
      <c r="Q1169" s="58"/>
      <c r="R1169" s="58"/>
      <c r="S1169" s="57">
        <f>ROUND(ROUND(P1169, 2)*I1169, 2)</f>
        <v>5932.73</v>
      </c>
      <c r="T1169" s="58"/>
      <c r="U1169" s="59"/>
      <c r="V1169" s="9">
        <f>ROUND(ROUND(P1169, 2)/1.2, 2)</f>
        <v>74</v>
      </c>
      <c r="Y1169" s="9">
        <f t="shared" ref="Y1169:Y1196" si="204">ROUND(S1169 / 1.2, 2)</f>
        <v>4943.9399999999996</v>
      </c>
      <c r="AD1169" s="5" t="s">
        <v>3526</v>
      </c>
      <c r="AE1169" s="5" t="s">
        <v>3527</v>
      </c>
      <c r="AF1169" s="5" t="s">
        <v>733</v>
      </c>
      <c r="AK1169" s="32">
        <f>S1169-M1169</f>
        <v>0</v>
      </c>
      <c r="AL1169" s="32"/>
      <c r="AM1169" s="32"/>
      <c r="AN1169" s="34">
        <f>IFERROR(AK1169/M1169,0)</f>
        <v>0</v>
      </c>
      <c r="AO1169" s="32"/>
      <c r="AP1169" s="32"/>
    </row>
    <row r="1170" spans="1:42" ht="36" x14ac:dyDescent="0.3">
      <c r="A1170" s="48" t="s">
        <v>3528</v>
      </c>
      <c r="B1170" s="48"/>
      <c r="C1170" s="60" t="s">
        <v>730</v>
      </c>
      <c r="D1170" s="50"/>
      <c r="E1170" s="50"/>
      <c r="F1170" s="61" t="s">
        <v>102</v>
      </c>
      <c r="G1170" s="62">
        <v>0.15</v>
      </c>
      <c r="H1170" s="50"/>
      <c r="I1170" s="62">
        <v>39.555</v>
      </c>
      <c r="J1170" s="63">
        <v>88.8</v>
      </c>
      <c r="K1170" s="64"/>
      <c r="L1170" s="64"/>
      <c r="M1170" s="63">
        <f>ROUND(ROUND(J1170, 2)*I1170, 2)</f>
        <v>3512.48</v>
      </c>
      <c r="N1170" s="64"/>
      <c r="O1170" s="64"/>
      <c r="P1170" s="63">
        <v>88.8</v>
      </c>
      <c r="Q1170" s="64"/>
      <c r="R1170" s="64"/>
      <c r="S1170" s="63">
        <f>ROUND(ROUND(P1170, 2)*I1170, 2)</f>
        <v>3512.48</v>
      </c>
      <c r="T1170" s="64"/>
      <c r="U1170" s="65"/>
      <c r="V1170" s="9">
        <f>ROUND(ROUND(P1170, 2)/1.2, 2)</f>
        <v>74</v>
      </c>
      <c r="Y1170" s="9">
        <f t="shared" si="204"/>
        <v>2927.07</v>
      </c>
      <c r="AD1170" s="5" t="s">
        <v>3529</v>
      </c>
      <c r="AE1170" s="5" t="s">
        <v>3527</v>
      </c>
      <c r="AF1170" s="5" t="s">
        <v>733</v>
      </c>
      <c r="AK1170" s="32">
        <f>S1169-M1169</f>
        <v>0</v>
      </c>
      <c r="AL1170" s="32"/>
      <c r="AM1170" s="32"/>
      <c r="AN1170" s="34">
        <f>IFERROR(AK1170/M1169,0)</f>
        <v>0</v>
      </c>
      <c r="AO1170" s="32"/>
      <c r="AP1170" s="32"/>
    </row>
    <row r="1171" spans="1:42" ht="72" x14ac:dyDescent="0.3">
      <c r="A1171" s="42" t="s">
        <v>3530</v>
      </c>
      <c r="B1171" s="42"/>
      <c r="C1171" s="53" t="s">
        <v>2261</v>
      </c>
      <c r="D1171" s="44"/>
      <c r="E1171" s="44" t="s">
        <v>3531</v>
      </c>
      <c r="F1171" s="54" t="s">
        <v>102</v>
      </c>
      <c r="G1171" s="55">
        <v>0.3</v>
      </c>
      <c r="H1171" s="44"/>
      <c r="I1171" s="56">
        <v>133.62</v>
      </c>
      <c r="J1171" s="57">
        <v>1216.56</v>
      </c>
      <c r="K1171" s="58"/>
      <c r="L1171" s="58"/>
      <c r="M1171" s="57">
        <f>ROUND(ROUND(J1171, 2)*I1171, 2)</f>
        <v>162556.75</v>
      </c>
      <c r="N1171" s="58"/>
      <c r="O1171" s="58"/>
      <c r="P1171" s="57">
        <v>495.9</v>
      </c>
      <c r="Q1171" s="58"/>
      <c r="R1171" s="58"/>
      <c r="S1171" s="57">
        <f>ROUND(ROUND(P1171, 2)*I1171, 2)</f>
        <v>66262.16</v>
      </c>
      <c r="T1171" s="58"/>
      <c r="U1171" s="59"/>
      <c r="V1171" s="9">
        <f>ROUND(ROUND(P1171, 2)/1.2, 2)</f>
        <v>413.25</v>
      </c>
      <c r="Y1171" s="9">
        <f t="shared" si="204"/>
        <v>55218.47</v>
      </c>
      <c r="AD1171" s="5" t="s">
        <v>3532</v>
      </c>
      <c r="AE1171" s="5" t="s">
        <v>3533</v>
      </c>
      <c r="AF1171" s="5" t="s">
        <v>2264</v>
      </c>
      <c r="AK1171" s="32">
        <f>S1171-M1171</f>
        <v>-96294.59</v>
      </c>
      <c r="AL1171" s="32"/>
      <c r="AM1171" s="32"/>
      <c r="AN1171" s="34">
        <f>IFERROR(AK1171/M1171,0)</f>
        <v>-0.59237521665510662</v>
      </c>
      <c r="AO1171" s="32"/>
      <c r="AP1171" s="32"/>
    </row>
    <row r="1172" spans="1:42" ht="72" x14ac:dyDescent="0.3">
      <c r="A1172" s="48" t="s">
        <v>3534</v>
      </c>
      <c r="B1172" s="48"/>
      <c r="C1172" s="60" t="s">
        <v>2261</v>
      </c>
      <c r="D1172" s="50"/>
      <c r="E1172" s="50" t="s">
        <v>3531</v>
      </c>
      <c r="F1172" s="61" t="s">
        <v>102</v>
      </c>
      <c r="G1172" s="62">
        <v>0.3</v>
      </c>
      <c r="H1172" s="50"/>
      <c r="I1172" s="62">
        <v>79.11</v>
      </c>
      <c r="J1172" s="63">
        <v>1216.56</v>
      </c>
      <c r="K1172" s="64"/>
      <c r="L1172" s="64"/>
      <c r="M1172" s="63">
        <f>ROUND(ROUND(J1172, 2)*I1172, 2)</f>
        <v>96242.06</v>
      </c>
      <c r="N1172" s="64"/>
      <c r="O1172" s="64"/>
      <c r="P1172" s="63">
        <v>495.9</v>
      </c>
      <c r="Q1172" s="64"/>
      <c r="R1172" s="64"/>
      <c r="S1172" s="63">
        <f>ROUND(ROUND(P1172, 2)*I1172, 2)</f>
        <v>39230.65</v>
      </c>
      <c r="T1172" s="64"/>
      <c r="U1172" s="65"/>
      <c r="V1172" s="9">
        <f>ROUND(ROUND(P1172, 2)/1.2, 2)</f>
        <v>413.25</v>
      </c>
      <c r="Y1172" s="9">
        <f t="shared" si="204"/>
        <v>32692.21</v>
      </c>
      <c r="AD1172" s="5" t="s">
        <v>3535</v>
      </c>
      <c r="AE1172" s="5" t="s">
        <v>3533</v>
      </c>
      <c r="AF1172" s="5" t="s">
        <v>2264</v>
      </c>
      <c r="AK1172" s="32">
        <f>S1171-M1171</f>
        <v>-96294.59</v>
      </c>
      <c r="AL1172" s="32"/>
      <c r="AM1172" s="32"/>
      <c r="AN1172" s="34">
        <f>IFERROR(AK1172/M1171,0)</f>
        <v>-0.59237521665510662</v>
      </c>
      <c r="AO1172" s="32"/>
      <c r="AP1172" s="32"/>
    </row>
    <row r="1173" spans="1:42" ht="180" x14ac:dyDescent="0.3">
      <c r="A1173" s="13" t="s">
        <v>3536</v>
      </c>
      <c r="B1173" s="13" t="s">
        <v>3439</v>
      </c>
      <c r="C1173" s="23" t="s">
        <v>3440</v>
      </c>
      <c r="D1173" s="24"/>
      <c r="E1173" s="24" t="s">
        <v>3537</v>
      </c>
      <c r="F1173" s="24" t="s">
        <v>67</v>
      </c>
      <c r="G1173" s="25">
        <v>1</v>
      </c>
      <c r="H1173" s="24"/>
      <c r="I1173" s="25">
        <v>291.22000000000003</v>
      </c>
      <c r="J1173" s="26">
        <v>13.54</v>
      </c>
      <c r="K1173" s="26">
        <v>464</v>
      </c>
      <c r="L1173" s="26">
        <f>J1173+ROUND(K1173, 2)</f>
        <v>477.54</v>
      </c>
      <c r="M1173" s="26">
        <v>3943.12</v>
      </c>
      <c r="N1173" s="26">
        <v>135126.07999999999</v>
      </c>
      <c r="O1173" s="26">
        <f>M1173+N1173</f>
        <v>139069.19999999998</v>
      </c>
      <c r="P1173" s="26">
        <v>163.77000000000001</v>
      </c>
      <c r="Q1173" s="26">
        <v>696</v>
      </c>
      <c r="R1173" s="26">
        <f>P1173+ROUND(Q1173, 2)</f>
        <v>859.77</v>
      </c>
      <c r="S1173" s="26">
        <v>47693.1</v>
      </c>
      <c r="T1173" s="26">
        <v>202689.12</v>
      </c>
      <c r="U1173" s="26">
        <f>S1173+T1173</f>
        <v>250382.22</v>
      </c>
      <c r="V1173" s="9">
        <f>ROUND(P1173 / 1.2, 2)</f>
        <v>136.47999999999999</v>
      </c>
      <c r="W1173" s="9">
        <f>ROUND(Q1173 / 1.2, 2)</f>
        <v>580</v>
      </c>
      <c r="X1173" s="9">
        <f>ROUND(R1173 / 1.2, 2)</f>
        <v>716.48</v>
      </c>
      <c r="Y1173" s="9">
        <f t="shared" si="204"/>
        <v>39744.25</v>
      </c>
      <c r="Z1173" s="9">
        <f>ROUND(T1173 / 1.2, 2)</f>
        <v>168907.6</v>
      </c>
      <c r="AA1173" s="9">
        <f>Y1173+Z1173</f>
        <v>208651.85</v>
      </c>
      <c r="AD1173" s="5">
        <v>378365993</v>
      </c>
      <c r="AE1173" s="5">
        <v>29436604</v>
      </c>
      <c r="AG1173" s="5" t="s">
        <v>3441</v>
      </c>
      <c r="AH1173" s="5" t="s">
        <v>3442</v>
      </c>
      <c r="AI1173" s="5" t="s">
        <v>593</v>
      </c>
      <c r="AK1173" s="19">
        <f>S1173-M1173</f>
        <v>43749.979999999996</v>
      </c>
      <c r="AL1173" s="19">
        <f>T1173-N1173</f>
        <v>67563.040000000008</v>
      </c>
      <c r="AM1173" s="19">
        <f>U1173-O1173</f>
        <v>111313.02000000002</v>
      </c>
      <c r="AN1173" s="22">
        <f>IFERROR(AK1173/M1173,0)</f>
        <v>11.095269735640812</v>
      </c>
      <c r="AO1173" s="22">
        <f>IFERROR(AL1173/N1173,0)</f>
        <v>0.50000000000000011</v>
      </c>
      <c r="AP1173" s="22">
        <f>IFERROR(AM1173/O1173,0)</f>
        <v>0.80041461373186895</v>
      </c>
    </row>
    <row r="1174" spans="1:42" ht="54" x14ac:dyDescent="0.3">
      <c r="A1174" s="13" t="s">
        <v>3538</v>
      </c>
      <c r="B1174" s="13"/>
      <c r="C1174" s="41" t="s">
        <v>3539</v>
      </c>
      <c r="D1174" s="24"/>
      <c r="E1174" s="24" t="s">
        <v>3540</v>
      </c>
      <c r="F1174" s="35" t="s">
        <v>102</v>
      </c>
      <c r="G1174" s="36">
        <v>0.3</v>
      </c>
      <c r="H1174" s="24"/>
      <c r="I1174" s="36">
        <v>87.366</v>
      </c>
      <c r="J1174" s="38">
        <v>0</v>
      </c>
      <c r="K1174" s="14"/>
      <c r="L1174" s="14"/>
      <c r="M1174" s="38">
        <f>ROUND(ROUND(J1174, 2)*I1174, 2)</f>
        <v>0</v>
      </c>
      <c r="N1174" s="14"/>
      <c r="O1174" s="14"/>
      <c r="P1174" s="38">
        <v>495.9</v>
      </c>
      <c r="Q1174" s="14"/>
      <c r="R1174" s="14"/>
      <c r="S1174" s="38">
        <f>ROUND(ROUND(P1174, 2)*I1174, 2)</f>
        <v>43324.800000000003</v>
      </c>
      <c r="T1174" s="14"/>
      <c r="U1174" s="39"/>
      <c r="V1174" s="9">
        <f>ROUND(ROUND(P1174, 2)/1.2, 2)</f>
        <v>413.25</v>
      </c>
      <c r="Y1174" s="9">
        <f t="shared" si="204"/>
        <v>36104</v>
      </c>
      <c r="AD1174" s="5" t="s">
        <v>3541</v>
      </c>
      <c r="AE1174" s="5" t="s">
        <v>3542</v>
      </c>
      <c r="AF1174" s="5" t="s">
        <v>3543</v>
      </c>
      <c r="AK1174" s="32">
        <f t="shared" ref="AK1174:AK1202" si="205">S1174-M1174</f>
        <v>43324.800000000003</v>
      </c>
      <c r="AL1174" s="32"/>
      <c r="AM1174" s="32"/>
      <c r="AN1174" s="34">
        <f t="shared" ref="AN1174:AN1202" si="206">IFERROR(AK1174/M1174,0)</f>
        <v>0</v>
      </c>
      <c r="AO1174" s="32"/>
      <c r="AP1174" s="32"/>
    </row>
    <row r="1175" spans="1:42" ht="36" x14ac:dyDescent="0.3">
      <c r="A1175" s="13" t="s">
        <v>3544</v>
      </c>
      <c r="B1175" s="13"/>
      <c r="C1175" s="41" t="s">
        <v>730</v>
      </c>
      <c r="D1175" s="24"/>
      <c r="E1175" s="24" t="s">
        <v>2425</v>
      </c>
      <c r="F1175" s="35" t="s">
        <v>102</v>
      </c>
      <c r="G1175" s="36">
        <v>0.15</v>
      </c>
      <c r="H1175" s="24"/>
      <c r="I1175" s="36">
        <v>43.683</v>
      </c>
      <c r="J1175" s="38">
        <v>90.28</v>
      </c>
      <c r="K1175" s="14"/>
      <c r="L1175" s="14"/>
      <c r="M1175" s="38">
        <f>ROUND(ROUND(J1175, 2)*I1175, 2)</f>
        <v>3943.7</v>
      </c>
      <c r="N1175" s="14"/>
      <c r="O1175" s="14"/>
      <c r="P1175" s="38">
        <v>100</v>
      </c>
      <c r="Q1175" s="14"/>
      <c r="R1175" s="14"/>
      <c r="S1175" s="38">
        <f>ROUND(ROUND(P1175, 2)*I1175, 2)</f>
        <v>4368.3</v>
      </c>
      <c r="T1175" s="14"/>
      <c r="U1175" s="39"/>
      <c r="V1175" s="9">
        <f>ROUND(ROUND(P1175, 2)/1.2, 2)</f>
        <v>83.33</v>
      </c>
      <c r="Y1175" s="9">
        <f t="shared" si="204"/>
        <v>3640.25</v>
      </c>
      <c r="AD1175" s="5" t="s">
        <v>3545</v>
      </c>
      <c r="AE1175" s="5" t="s">
        <v>3546</v>
      </c>
      <c r="AF1175" s="5" t="s">
        <v>733</v>
      </c>
      <c r="AK1175" s="32">
        <f t="shared" si="205"/>
        <v>424.60000000000036</v>
      </c>
      <c r="AL1175" s="32"/>
      <c r="AM1175" s="32"/>
      <c r="AN1175" s="34">
        <f t="shared" si="206"/>
        <v>0.10766539036945011</v>
      </c>
      <c r="AO1175" s="32"/>
      <c r="AP1175" s="32"/>
    </row>
    <row r="1176" spans="1:42" ht="126" x14ac:dyDescent="0.3">
      <c r="A1176" s="13" t="s">
        <v>3547</v>
      </c>
      <c r="B1176" s="13" t="s">
        <v>3439</v>
      </c>
      <c r="C1176" s="23" t="s">
        <v>3440</v>
      </c>
      <c r="D1176" s="24"/>
      <c r="E1176" s="24" t="s">
        <v>3548</v>
      </c>
      <c r="F1176" s="24" t="s">
        <v>67</v>
      </c>
      <c r="G1176" s="25">
        <v>1</v>
      </c>
      <c r="H1176" s="24"/>
      <c r="I1176" s="25">
        <v>34.049999999999997</v>
      </c>
      <c r="J1176" s="26">
        <v>384.6</v>
      </c>
      <c r="K1176" s="26">
        <v>464</v>
      </c>
      <c r="L1176" s="26">
        <f>J1176+ROUND(K1176, 2)</f>
        <v>848.6</v>
      </c>
      <c r="M1176" s="26">
        <v>13095.63</v>
      </c>
      <c r="N1176" s="26">
        <v>15799.2</v>
      </c>
      <c r="O1176" s="26">
        <f>M1176+N1176</f>
        <v>28894.83</v>
      </c>
      <c r="P1176" s="26">
        <v>163.77000000000001</v>
      </c>
      <c r="Q1176" s="26">
        <v>696</v>
      </c>
      <c r="R1176" s="26">
        <f>P1176+ROUND(Q1176, 2)</f>
        <v>859.77</v>
      </c>
      <c r="S1176" s="26">
        <v>5576.37</v>
      </c>
      <c r="T1176" s="26">
        <v>23698.799999999999</v>
      </c>
      <c r="U1176" s="26">
        <f>S1176+T1176</f>
        <v>29275.17</v>
      </c>
      <c r="V1176" s="9">
        <f>ROUND(P1176 / 1.2, 2)</f>
        <v>136.47999999999999</v>
      </c>
      <c r="W1176" s="9">
        <f>ROUND(Q1176 / 1.2, 2)</f>
        <v>580</v>
      </c>
      <c r="X1176" s="9">
        <f>ROUND(R1176 / 1.2, 2)</f>
        <v>716.48</v>
      </c>
      <c r="Y1176" s="9">
        <f t="shared" si="204"/>
        <v>4646.9799999999996</v>
      </c>
      <c r="Z1176" s="9">
        <f>ROUND(T1176 / 1.2, 2)</f>
        <v>19749</v>
      </c>
      <c r="AA1176" s="9">
        <f>Y1176+Z1176</f>
        <v>24395.98</v>
      </c>
      <c r="AD1176" s="5">
        <v>378365994</v>
      </c>
      <c r="AE1176" s="5">
        <v>29436605</v>
      </c>
      <c r="AG1176" s="5" t="s">
        <v>3441</v>
      </c>
      <c r="AH1176" s="5" t="s">
        <v>3442</v>
      </c>
      <c r="AI1176" s="5" t="s">
        <v>593</v>
      </c>
      <c r="AK1176" s="19">
        <f t="shared" si="205"/>
        <v>-7519.2599999999993</v>
      </c>
      <c r="AL1176" s="19">
        <f>T1176-N1176</f>
        <v>7899.5999999999985</v>
      </c>
      <c r="AM1176" s="19">
        <f>U1176-O1176</f>
        <v>380.33999999999651</v>
      </c>
      <c r="AN1176" s="22">
        <f t="shared" si="206"/>
        <v>-0.57418085269666297</v>
      </c>
      <c r="AO1176" s="22">
        <f>IFERROR(AL1176/N1176,0)</f>
        <v>0.49999999999999989</v>
      </c>
      <c r="AP1176" s="22">
        <f>IFERROR(AM1176/O1176,0)</f>
        <v>1.3162908381879959E-2</v>
      </c>
    </row>
    <row r="1177" spans="1:42" ht="36" x14ac:dyDescent="0.3">
      <c r="A1177" s="13" t="s">
        <v>3549</v>
      </c>
      <c r="B1177" s="13"/>
      <c r="C1177" s="41" t="s">
        <v>730</v>
      </c>
      <c r="D1177" s="24"/>
      <c r="E1177" s="24" t="s">
        <v>2425</v>
      </c>
      <c r="F1177" s="35" t="s">
        <v>102</v>
      </c>
      <c r="G1177" s="36">
        <v>0.15</v>
      </c>
      <c r="H1177" s="24"/>
      <c r="I1177" s="36">
        <v>5.1079999999999997</v>
      </c>
      <c r="J1177" s="38">
        <v>90.28</v>
      </c>
      <c r="K1177" s="14"/>
      <c r="L1177" s="14"/>
      <c r="M1177" s="38">
        <f>ROUND(ROUND(J1177, 2)*I1177, 2)</f>
        <v>461.15</v>
      </c>
      <c r="N1177" s="14"/>
      <c r="O1177" s="14"/>
      <c r="P1177" s="38">
        <v>100</v>
      </c>
      <c r="Q1177" s="14"/>
      <c r="R1177" s="14"/>
      <c r="S1177" s="38">
        <f>ROUND(ROUND(P1177, 2)*I1177, 2)</f>
        <v>510.8</v>
      </c>
      <c r="T1177" s="14"/>
      <c r="U1177" s="39"/>
      <c r="V1177" s="9">
        <f>ROUND(ROUND(P1177, 2)/1.2, 2)</f>
        <v>83.33</v>
      </c>
      <c r="Y1177" s="9">
        <f t="shared" si="204"/>
        <v>425.67</v>
      </c>
      <c r="AD1177" s="5" t="s">
        <v>3550</v>
      </c>
      <c r="AE1177" s="5" t="s">
        <v>3551</v>
      </c>
      <c r="AF1177" s="5" t="s">
        <v>733</v>
      </c>
      <c r="AK1177" s="32">
        <f t="shared" si="205"/>
        <v>49.650000000000034</v>
      </c>
      <c r="AL1177" s="32"/>
      <c r="AM1177" s="32"/>
      <c r="AN1177" s="34">
        <f t="shared" si="206"/>
        <v>0.10766561856229001</v>
      </c>
      <c r="AO1177" s="32"/>
      <c r="AP1177" s="32"/>
    </row>
    <row r="1178" spans="1:42" ht="36" x14ac:dyDescent="0.3">
      <c r="A1178" s="13" t="s">
        <v>3552</v>
      </c>
      <c r="B1178" s="13"/>
      <c r="C1178" s="41" t="s">
        <v>2261</v>
      </c>
      <c r="D1178" s="24"/>
      <c r="E1178" s="24" t="s">
        <v>3553</v>
      </c>
      <c r="F1178" s="35" t="s">
        <v>102</v>
      </c>
      <c r="G1178" s="36">
        <v>0.3</v>
      </c>
      <c r="H1178" s="24"/>
      <c r="I1178" s="36">
        <v>10.215</v>
      </c>
      <c r="J1178" s="38">
        <v>1236.8399999999999</v>
      </c>
      <c r="K1178" s="14"/>
      <c r="L1178" s="14"/>
      <c r="M1178" s="38">
        <f>ROUND(ROUND(J1178, 2)*I1178, 2)</f>
        <v>12634.32</v>
      </c>
      <c r="N1178" s="14"/>
      <c r="O1178" s="14"/>
      <c r="P1178" s="38">
        <v>495.9</v>
      </c>
      <c r="Q1178" s="14"/>
      <c r="R1178" s="14"/>
      <c r="S1178" s="38">
        <f>ROUND(ROUND(P1178, 2)*I1178, 2)</f>
        <v>5065.62</v>
      </c>
      <c r="T1178" s="14"/>
      <c r="U1178" s="39"/>
      <c r="V1178" s="9">
        <f>ROUND(ROUND(P1178, 2)/1.2, 2)</f>
        <v>413.25</v>
      </c>
      <c r="Y1178" s="9">
        <f t="shared" si="204"/>
        <v>4221.3500000000004</v>
      </c>
      <c r="AD1178" s="5" t="s">
        <v>3554</v>
      </c>
      <c r="AE1178" s="5" t="s">
        <v>3555</v>
      </c>
      <c r="AF1178" s="5" t="s">
        <v>2264</v>
      </c>
      <c r="AK1178" s="32">
        <f t="shared" si="205"/>
        <v>-7568.7</v>
      </c>
      <c r="AL1178" s="32"/>
      <c r="AM1178" s="32"/>
      <c r="AN1178" s="34">
        <f t="shared" si="206"/>
        <v>-0.59905875425032773</v>
      </c>
      <c r="AO1178" s="32"/>
      <c r="AP1178" s="32"/>
    </row>
    <row r="1179" spans="1:42" ht="126" x14ac:dyDescent="0.3">
      <c r="A1179" s="13" t="s">
        <v>3556</v>
      </c>
      <c r="B1179" s="13" t="s">
        <v>3439</v>
      </c>
      <c r="C1179" s="23" t="s">
        <v>3440</v>
      </c>
      <c r="D1179" s="24"/>
      <c r="E1179" s="24" t="s">
        <v>3557</v>
      </c>
      <c r="F1179" s="24" t="s">
        <v>67</v>
      </c>
      <c r="G1179" s="25">
        <v>1</v>
      </c>
      <c r="H1179" s="24"/>
      <c r="I1179" s="25">
        <v>197.66300000000001</v>
      </c>
      <c r="J1179" s="26">
        <v>384.59</v>
      </c>
      <c r="K1179" s="26">
        <v>464</v>
      </c>
      <c r="L1179" s="26">
        <f>J1179+ROUND(K1179, 2)</f>
        <v>848.58999999999992</v>
      </c>
      <c r="M1179" s="26">
        <v>76019.210000000006</v>
      </c>
      <c r="N1179" s="26">
        <v>91715.63</v>
      </c>
      <c r="O1179" s="26">
        <f>M1179+N1179</f>
        <v>167734.84000000003</v>
      </c>
      <c r="P1179" s="26">
        <v>163.77000000000001</v>
      </c>
      <c r="Q1179" s="26">
        <v>696</v>
      </c>
      <c r="R1179" s="26">
        <f>P1179+ROUND(Q1179, 2)</f>
        <v>859.77</v>
      </c>
      <c r="S1179" s="26">
        <v>32371.27</v>
      </c>
      <c r="T1179" s="26">
        <v>137573.45000000001</v>
      </c>
      <c r="U1179" s="26">
        <f>S1179+T1179</f>
        <v>169944.72</v>
      </c>
      <c r="V1179" s="9">
        <f>ROUND(P1179 / 1.2, 2)</f>
        <v>136.47999999999999</v>
      </c>
      <c r="W1179" s="9">
        <f>ROUND(Q1179 / 1.2, 2)</f>
        <v>580</v>
      </c>
      <c r="X1179" s="9">
        <f>ROUND(R1179 / 1.2, 2)</f>
        <v>716.48</v>
      </c>
      <c r="Y1179" s="9">
        <f t="shared" si="204"/>
        <v>26976.06</v>
      </c>
      <c r="Z1179" s="9">
        <f>ROUND(T1179 / 1.2, 2)</f>
        <v>114644.54</v>
      </c>
      <c r="AA1179" s="9">
        <f>Y1179+Z1179</f>
        <v>141620.6</v>
      </c>
      <c r="AD1179" s="5">
        <v>378365995</v>
      </c>
      <c r="AE1179" s="5">
        <v>33552339</v>
      </c>
      <c r="AG1179" s="5" t="s">
        <v>3441</v>
      </c>
      <c r="AH1179" s="5" t="s">
        <v>3442</v>
      </c>
      <c r="AI1179" s="5" t="s">
        <v>593</v>
      </c>
      <c r="AK1179" s="19">
        <f t="shared" si="205"/>
        <v>-43647.94</v>
      </c>
      <c r="AL1179" s="19">
        <f>T1179-N1179</f>
        <v>45857.820000000007</v>
      </c>
      <c r="AM1179" s="19">
        <f>U1179-O1179</f>
        <v>2209.8799999999756</v>
      </c>
      <c r="AN1179" s="22">
        <f t="shared" si="206"/>
        <v>-0.57416987101023542</v>
      </c>
      <c r="AO1179" s="22">
        <f>IFERROR(AL1179/N1179,0)</f>
        <v>0.50000005451633489</v>
      </c>
      <c r="AP1179" s="22">
        <f>IFERROR(AM1179/O1179,0)</f>
        <v>1.3174841911197312E-2</v>
      </c>
    </row>
    <row r="1180" spans="1:42" ht="54" x14ac:dyDescent="0.3">
      <c r="A1180" s="13" t="s">
        <v>3558</v>
      </c>
      <c r="B1180" s="13"/>
      <c r="C1180" s="41" t="s">
        <v>2261</v>
      </c>
      <c r="D1180" s="24"/>
      <c r="E1180" s="24" t="s">
        <v>3559</v>
      </c>
      <c r="F1180" s="35" t="s">
        <v>102</v>
      </c>
      <c r="G1180" s="36">
        <v>0.3</v>
      </c>
      <c r="H1180" s="24"/>
      <c r="I1180" s="36">
        <v>59.298999999999999</v>
      </c>
      <c r="J1180" s="38">
        <v>1236.8399999999999</v>
      </c>
      <c r="K1180" s="14"/>
      <c r="L1180" s="14"/>
      <c r="M1180" s="38">
        <f>ROUND(ROUND(J1180, 2)*I1180, 2)</f>
        <v>73343.38</v>
      </c>
      <c r="N1180" s="14"/>
      <c r="O1180" s="14"/>
      <c r="P1180" s="38">
        <v>495.9</v>
      </c>
      <c r="Q1180" s="14"/>
      <c r="R1180" s="14"/>
      <c r="S1180" s="38">
        <f>ROUND(ROUND(P1180, 2)*I1180, 2)</f>
        <v>29406.37</v>
      </c>
      <c r="T1180" s="14"/>
      <c r="U1180" s="39"/>
      <c r="V1180" s="9">
        <f>ROUND(ROUND(P1180, 2)/1.2, 2)</f>
        <v>413.25</v>
      </c>
      <c r="Y1180" s="9">
        <f t="shared" si="204"/>
        <v>24505.31</v>
      </c>
      <c r="AD1180" s="5" t="s">
        <v>3560</v>
      </c>
      <c r="AE1180" s="5" t="s">
        <v>3561</v>
      </c>
      <c r="AF1180" s="5" t="s">
        <v>2264</v>
      </c>
      <c r="AK1180" s="32">
        <f t="shared" si="205"/>
        <v>-43937.010000000009</v>
      </c>
      <c r="AL1180" s="32"/>
      <c r="AM1180" s="32"/>
      <c r="AN1180" s="34">
        <f t="shared" si="206"/>
        <v>-0.59905897437505617</v>
      </c>
      <c r="AO1180" s="32"/>
      <c r="AP1180" s="32"/>
    </row>
    <row r="1181" spans="1:42" ht="36" x14ac:dyDescent="0.3">
      <c r="A1181" s="13" t="s">
        <v>3562</v>
      </c>
      <c r="B1181" s="13"/>
      <c r="C1181" s="41" t="s">
        <v>730</v>
      </c>
      <c r="D1181" s="24"/>
      <c r="E1181" s="24" t="s">
        <v>2425</v>
      </c>
      <c r="F1181" s="35" t="s">
        <v>102</v>
      </c>
      <c r="G1181" s="36">
        <v>0.15</v>
      </c>
      <c r="H1181" s="24"/>
      <c r="I1181" s="36">
        <v>29.649000000000001</v>
      </c>
      <c r="J1181" s="38">
        <v>90.28</v>
      </c>
      <c r="K1181" s="14"/>
      <c r="L1181" s="14"/>
      <c r="M1181" s="38">
        <f>ROUND(ROUND(J1181, 2)*I1181, 2)</f>
        <v>2676.71</v>
      </c>
      <c r="N1181" s="14"/>
      <c r="O1181" s="14"/>
      <c r="P1181" s="38">
        <v>100</v>
      </c>
      <c r="Q1181" s="14"/>
      <c r="R1181" s="14"/>
      <c r="S1181" s="38">
        <f>ROUND(ROUND(P1181, 2)*I1181, 2)</f>
        <v>2964.9</v>
      </c>
      <c r="T1181" s="14"/>
      <c r="U1181" s="39"/>
      <c r="V1181" s="9">
        <f>ROUND(ROUND(P1181, 2)/1.2, 2)</f>
        <v>83.33</v>
      </c>
      <c r="Y1181" s="9">
        <f t="shared" si="204"/>
        <v>2470.75</v>
      </c>
      <c r="AD1181" s="5" t="s">
        <v>3563</v>
      </c>
      <c r="AE1181" s="5" t="s">
        <v>3564</v>
      </c>
      <c r="AF1181" s="5" t="s">
        <v>733</v>
      </c>
      <c r="AK1181" s="32">
        <f t="shared" si="205"/>
        <v>288.19000000000005</v>
      </c>
      <c r="AL1181" s="32"/>
      <c r="AM1181" s="32"/>
      <c r="AN1181" s="34">
        <f t="shared" si="206"/>
        <v>0.10766575385454534</v>
      </c>
      <c r="AO1181" s="32"/>
      <c r="AP1181" s="32"/>
    </row>
    <row r="1182" spans="1:42" ht="108" x14ac:dyDescent="0.3">
      <c r="A1182" s="13" t="s">
        <v>3565</v>
      </c>
      <c r="B1182" s="13" t="s">
        <v>3439</v>
      </c>
      <c r="C1182" s="23" t="s">
        <v>3440</v>
      </c>
      <c r="D1182" s="24"/>
      <c r="E1182" s="24" t="s">
        <v>3566</v>
      </c>
      <c r="F1182" s="24" t="s">
        <v>67</v>
      </c>
      <c r="G1182" s="25">
        <v>1</v>
      </c>
      <c r="H1182" s="24"/>
      <c r="I1182" s="25">
        <v>39.417000000000002</v>
      </c>
      <c r="J1182" s="26">
        <v>384.59</v>
      </c>
      <c r="K1182" s="26">
        <v>464</v>
      </c>
      <c r="L1182" s="26">
        <f>J1182+ROUND(K1182, 2)</f>
        <v>848.58999999999992</v>
      </c>
      <c r="M1182" s="26">
        <v>15159.38</v>
      </c>
      <c r="N1182" s="26">
        <v>18289.490000000002</v>
      </c>
      <c r="O1182" s="26">
        <f>M1182+N1182</f>
        <v>33448.870000000003</v>
      </c>
      <c r="P1182" s="26">
        <v>163.77000000000001</v>
      </c>
      <c r="Q1182" s="26">
        <v>696</v>
      </c>
      <c r="R1182" s="26">
        <f>P1182+ROUND(Q1182, 2)</f>
        <v>859.77</v>
      </c>
      <c r="S1182" s="26">
        <v>6455.32</v>
      </c>
      <c r="T1182" s="26">
        <v>27434.23</v>
      </c>
      <c r="U1182" s="26">
        <f>S1182+T1182</f>
        <v>33889.550000000003</v>
      </c>
      <c r="V1182" s="9">
        <f>ROUND(P1182 / 1.2, 2)</f>
        <v>136.47999999999999</v>
      </c>
      <c r="W1182" s="9">
        <f>ROUND(Q1182 / 1.2, 2)</f>
        <v>580</v>
      </c>
      <c r="X1182" s="9">
        <f>ROUND(R1182 / 1.2, 2)</f>
        <v>716.48</v>
      </c>
      <c r="Y1182" s="9">
        <f t="shared" si="204"/>
        <v>5379.43</v>
      </c>
      <c r="Z1182" s="9">
        <f>ROUND(T1182 / 1.2, 2)</f>
        <v>22861.86</v>
      </c>
      <c r="AA1182" s="9">
        <f>Y1182+Z1182</f>
        <v>28241.29</v>
      </c>
      <c r="AD1182" s="5">
        <v>378365996</v>
      </c>
      <c r="AE1182" s="5">
        <v>33552338</v>
      </c>
      <c r="AG1182" s="5" t="s">
        <v>3441</v>
      </c>
      <c r="AH1182" s="5" t="s">
        <v>3442</v>
      </c>
      <c r="AI1182" s="5" t="s">
        <v>593</v>
      </c>
      <c r="AK1182" s="19">
        <f t="shared" si="205"/>
        <v>-8704.06</v>
      </c>
      <c r="AL1182" s="19">
        <f>T1182-N1182</f>
        <v>9144.739999999998</v>
      </c>
      <c r="AM1182" s="19">
        <f>U1182-O1182</f>
        <v>440.68000000000029</v>
      </c>
      <c r="AN1182" s="22">
        <f t="shared" si="206"/>
        <v>-0.57416991987798971</v>
      </c>
      <c r="AO1182" s="22">
        <f>IFERROR(AL1182/N1182,0)</f>
        <v>0.49999972661894876</v>
      </c>
      <c r="AP1182" s="22">
        <f>IFERROR(AM1182/O1182,0)</f>
        <v>1.317473505084029E-2</v>
      </c>
    </row>
    <row r="1183" spans="1:42" ht="36" x14ac:dyDescent="0.3">
      <c r="A1183" s="13" t="s">
        <v>3567</v>
      </c>
      <c r="B1183" s="13"/>
      <c r="C1183" s="41" t="s">
        <v>730</v>
      </c>
      <c r="D1183" s="24"/>
      <c r="E1183" s="24" t="s">
        <v>2425</v>
      </c>
      <c r="F1183" s="35" t="s">
        <v>102</v>
      </c>
      <c r="G1183" s="36">
        <v>0.15</v>
      </c>
      <c r="H1183" s="24"/>
      <c r="I1183" s="36">
        <v>5.9130000000000003</v>
      </c>
      <c r="J1183" s="38">
        <v>90.28</v>
      </c>
      <c r="K1183" s="14"/>
      <c r="L1183" s="14"/>
      <c r="M1183" s="38">
        <f>ROUND(ROUND(J1183, 2)*I1183, 2)</f>
        <v>533.83000000000004</v>
      </c>
      <c r="N1183" s="14"/>
      <c r="O1183" s="14"/>
      <c r="P1183" s="38">
        <v>100</v>
      </c>
      <c r="Q1183" s="14"/>
      <c r="R1183" s="14"/>
      <c r="S1183" s="38">
        <f>ROUND(ROUND(P1183, 2)*I1183, 2)</f>
        <v>591.29999999999995</v>
      </c>
      <c r="T1183" s="14"/>
      <c r="U1183" s="39"/>
      <c r="V1183" s="9">
        <f>ROUND(ROUND(P1183, 2)/1.2, 2)</f>
        <v>83.33</v>
      </c>
      <c r="Y1183" s="9">
        <f t="shared" si="204"/>
        <v>492.75</v>
      </c>
      <c r="AD1183" s="5" t="s">
        <v>3568</v>
      </c>
      <c r="AE1183" s="5" t="s">
        <v>3569</v>
      </c>
      <c r="AF1183" s="5" t="s">
        <v>733</v>
      </c>
      <c r="AK1183" s="32">
        <f t="shared" si="205"/>
        <v>57.469999999999914</v>
      </c>
      <c r="AL1183" s="32"/>
      <c r="AM1183" s="32"/>
      <c r="AN1183" s="34">
        <f t="shared" si="206"/>
        <v>0.10765599535432611</v>
      </c>
      <c r="AO1183" s="32"/>
      <c r="AP1183" s="32"/>
    </row>
    <row r="1184" spans="1:42" ht="36" x14ac:dyDescent="0.3">
      <c r="A1184" s="13" t="s">
        <v>3570</v>
      </c>
      <c r="B1184" s="13"/>
      <c r="C1184" s="41" t="s">
        <v>2261</v>
      </c>
      <c r="D1184" s="24"/>
      <c r="E1184" s="24" t="s">
        <v>3553</v>
      </c>
      <c r="F1184" s="35" t="s">
        <v>102</v>
      </c>
      <c r="G1184" s="36">
        <v>0.3</v>
      </c>
      <c r="H1184" s="24"/>
      <c r="I1184" s="36">
        <v>11.824999999999999</v>
      </c>
      <c r="J1184" s="38">
        <v>1236.8399999999999</v>
      </c>
      <c r="K1184" s="14"/>
      <c r="L1184" s="14"/>
      <c r="M1184" s="38">
        <f>ROUND(ROUND(J1184, 2)*I1184, 2)</f>
        <v>14625.63</v>
      </c>
      <c r="N1184" s="14"/>
      <c r="O1184" s="14"/>
      <c r="P1184" s="38">
        <v>495.9</v>
      </c>
      <c r="Q1184" s="14"/>
      <c r="R1184" s="14"/>
      <c r="S1184" s="38">
        <f>ROUND(ROUND(P1184, 2)*I1184, 2)</f>
        <v>5864.02</v>
      </c>
      <c r="T1184" s="14"/>
      <c r="U1184" s="39"/>
      <c r="V1184" s="9">
        <f>ROUND(ROUND(P1184, 2)/1.2, 2)</f>
        <v>413.25</v>
      </c>
      <c r="Y1184" s="9">
        <f t="shared" si="204"/>
        <v>4886.68</v>
      </c>
      <c r="AD1184" s="5" t="s">
        <v>3571</v>
      </c>
      <c r="AE1184" s="5" t="s">
        <v>3572</v>
      </c>
      <c r="AF1184" s="5" t="s">
        <v>2264</v>
      </c>
      <c r="AK1184" s="32">
        <f t="shared" si="205"/>
        <v>-8761.6099999999988</v>
      </c>
      <c r="AL1184" s="32"/>
      <c r="AM1184" s="32"/>
      <c r="AN1184" s="34">
        <f t="shared" si="206"/>
        <v>-0.59905863884154043</v>
      </c>
      <c r="AO1184" s="32"/>
      <c r="AP1184" s="32"/>
    </row>
    <row r="1185" spans="1:42" ht="108" x14ac:dyDescent="0.3">
      <c r="A1185" s="13" t="s">
        <v>3573</v>
      </c>
      <c r="B1185" s="13" t="s">
        <v>3439</v>
      </c>
      <c r="C1185" s="23" t="s">
        <v>3440</v>
      </c>
      <c r="D1185" s="24"/>
      <c r="E1185" s="24" t="s">
        <v>3574</v>
      </c>
      <c r="F1185" s="24" t="s">
        <v>67</v>
      </c>
      <c r="G1185" s="25">
        <v>1</v>
      </c>
      <c r="H1185" s="24"/>
      <c r="I1185" s="25">
        <v>37.700000000000003</v>
      </c>
      <c r="J1185" s="26">
        <v>384.59</v>
      </c>
      <c r="K1185" s="26">
        <v>464</v>
      </c>
      <c r="L1185" s="26">
        <f>J1185+ROUND(K1185, 2)</f>
        <v>848.58999999999992</v>
      </c>
      <c r="M1185" s="26">
        <v>14499.04</v>
      </c>
      <c r="N1185" s="26">
        <v>17492.8</v>
      </c>
      <c r="O1185" s="26">
        <f>M1185+N1185</f>
        <v>31991.84</v>
      </c>
      <c r="P1185" s="26">
        <v>162.31</v>
      </c>
      <c r="Q1185" s="26">
        <v>696</v>
      </c>
      <c r="R1185" s="26">
        <f>P1185+ROUND(Q1185, 2)</f>
        <v>858.31</v>
      </c>
      <c r="S1185" s="26">
        <v>6119.09</v>
      </c>
      <c r="T1185" s="26">
        <v>26239.200000000001</v>
      </c>
      <c r="U1185" s="26">
        <f>S1185+T1185</f>
        <v>32358.29</v>
      </c>
      <c r="V1185" s="9">
        <f>ROUND(P1185 / 1.2, 2)</f>
        <v>135.26</v>
      </c>
      <c r="W1185" s="9">
        <f>ROUND(Q1185 / 1.2, 2)</f>
        <v>580</v>
      </c>
      <c r="X1185" s="9">
        <f>ROUND(R1185 / 1.2, 2)</f>
        <v>715.26</v>
      </c>
      <c r="Y1185" s="9">
        <f t="shared" si="204"/>
        <v>5099.24</v>
      </c>
      <c r="Z1185" s="9">
        <f>ROUND(T1185 / 1.2, 2)</f>
        <v>21866</v>
      </c>
      <c r="AA1185" s="9">
        <f>Y1185+Z1185</f>
        <v>26965.239999999998</v>
      </c>
      <c r="AD1185" s="5">
        <v>378365997</v>
      </c>
      <c r="AE1185" s="5">
        <v>33552341</v>
      </c>
      <c r="AG1185" s="5" t="s">
        <v>3441</v>
      </c>
      <c r="AH1185" s="5" t="s">
        <v>3442</v>
      </c>
      <c r="AI1185" s="5" t="s">
        <v>593</v>
      </c>
      <c r="AK1185" s="19">
        <f t="shared" si="205"/>
        <v>-8379.9500000000007</v>
      </c>
      <c r="AL1185" s="19">
        <f>T1185-N1185</f>
        <v>8746.4000000000015</v>
      </c>
      <c r="AM1185" s="19">
        <f>U1185-O1185</f>
        <v>366.45000000000073</v>
      </c>
      <c r="AN1185" s="22">
        <f t="shared" si="206"/>
        <v>-0.57796585153223934</v>
      </c>
      <c r="AO1185" s="22">
        <f>IFERROR(AL1185/N1185,0)</f>
        <v>0.50000000000000011</v>
      </c>
      <c r="AP1185" s="22">
        <f>IFERROR(AM1185/O1185,0)</f>
        <v>1.1454483393265305E-2</v>
      </c>
    </row>
    <row r="1186" spans="1:42" ht="36" x14ac:dyDescent="0.3">
      <c r="A1186" s="13" t="s">
        <v>3575</v>
      </c>
      <c r="B1186" s="13"/>
      <c r="C1186" s="41" t="s">
        <v>2261</v>
      </c>
      <c r="D1186" s="24"/>
      <c r="E1186" s="24" t="s">
        <v>3576</v>
      </c>
      <c r="F1186" s="35" t="s">
        <v>102</v>
      </c>
      <c r="G1186" s="36">
        <v>0.3</v>
      </c>
      <c r="H1186" s="24"/>
      <c r="I1186" s="36">
        <v>11.31</v>
      </c>
      <c r="J1186" s="38">
        <v>1236.8399999999999</v>
      </c>
      <c r="K1186" s="14"/>
      <c r="L1186" s="14"/>
      <c r="M1186" s="38">
        <f>ROUND(ROUND(J1186, 2)*I1186, 2)</f>
        <v>13988.66</v>
      </c>
      <c r="N1186" s="14"/>
      <c r="O1186" s="14"/>
      <c r="P1186" s="38">
        <v>495.9</v>
      </c>
      <c r="Q1186" s="14"/>
      <c r="R1186" s="14"/>
      <c r="S1186" s="38">
        <f>ROUND(ROUND(P1186, 2)*I1186, 2)</f>
        <v>5608.63</v>
      </c>
      <c r="T1186" s="14"/>
      <c r="U1186" s="39"/>
      <c r="V1186" s="9">
        <f>ROUND(ROUND(P1186, 2)/1.2, 2)</f>
        <v>413.25</v>
      </c>
      <c r="Y1186" s="9">
        <f t="shared" si="204"/>
        <v>4673.8599999999997</v>
      </c>
      <c r="AD1186" s="5" t="s">
        <v>3577</v>
      </c>
      <c r="AE1186" s="5" t="s">
        <v>3578</v>
      </c>
      <c r="AF1186" s="5" t="s">
        <v>2264</v>
      </c>
      <c r="AK1186" s="32">
        <f t="shared" si="205"/>
        <v>-8380.0299999999988</v>
      </c>
      <c r="AL1186" s="32"/>
      <c r="AM1186" s="32"/>
      <c r="AN1186" s="34">
        <f t="shared" si="206"/>
        <v>-0.59905880906391307</v>
      </c>
      <c r="AO1186" s="32"/>
      <c r="AP1186" s="32"/>
    </row>
    <row r="1187" spans="1:42" ht="36" x14ac:dyDescent="0.3">
      <c r="A1187" s="13" t="s">
        <v>3579</v>
      </c>
      <c r="B1187" s="13"/>
      <c r="C1187" s="41" t="s">
        <v>730</v>
      </c>
      <c r="D1187" s="24"/>
      <c r="E1187" s="24"/>
      <c r="F1187" s="35" t="s">
        <v>102</v>
      </c>
      <c r="G1187" s="36">
        <v>0.15</v>
      </c>
      <c r="H1187" s="24"/>
      <c r="I1187" s="36">
        <v>5.6550000000000002</v>
      </c>
      <c r="J1187" s="38">
        <v>90.28</v>
      </c>
      <c r="K1187" s="14"/>
      <c r="L1187" s="14"/>
      <c r="M1187" s="38">
        <f>ROUND(ROUND(J1187, 2)*I1187, 2)</f>
        <v>510.53</v>
      </c>
      <c r="N1187" s="14"/>
      <c r="O1187" s="14"/>
      <c r="P1187" s="38">
        <v>90.28</v>
      </c>
      <c r="Q1187" s="14"/>
      <c r="R1187" s="14"/>
      <c r="S1187" s="38">
        <f>ROUND(ROUND(P1187, 2)*I1187, 2)</f>
        <v>510.53</v>
      </c>
      <c r="T1187" s="14"/>
      <c r="U1187" s="39"/>
      <c r="V1187" s="9">
        <f>ROUND(ROUND(P1187, 2)/1.2, 2)</f>
        <v>75.23</v>
      </c>
      <c r="Y1187" s="9">
        <f t="shared" si="204"/>
        <v>425.44</v>
      </c>
      <c r="AD1187" s="5" t="s">
        <v>3580</v>
      </c>
      <c r="AE1187" s="5" t="s">
        <v>3581</v>
      </c>
      <c r="AF1187" s="5" t="s">
        <v>733</v>
      </c>
      <c r="AK1187" s="32">
        <f t="shared" si="205"/>
        <v>0</v>
      </c>
      <c r="AL1187" s="32"/>
      <c r="AM1187" s="32"/>
      <c r="AN1187" s="34">
        <f t="shared" si="206"/>
        <v>0</v>
      </c>
      <c r="AO1187" s="32"/>
      <c r="AP1187" s="32"/>
    </row>
    <row r="1188" spans="1:42" ht="90" x14ac:dyDescent="0.3">
      <c r="A1188" s="13" t="s">
        <v>3582</v>
      </c>
      <c r="B1188" s="13" t="s">
        <v>3439</v>
      </c>
      <c r="C1188" s="23" t="s">
        <v>3440</v>
      </c>
      <c r="D1188" s="24"/>
      <c r="E1188" s="24" t="s">
        <v>3583</v>
      </c>
      <c r="F1188" s="24" t="s">
        <v>67</v>
      </c>
      <c r="G1188" s="25">
        <v>1</v>
      </c>
      <c r="H1188" s="24"/>
      <c r="I1188" s="25">
        <v>80.900000000000006</v>
      </c>
      <c r="J1188" s="26">
        <v>384.59</v>
      </c>
      <c r="K1188" s="26">
        <v>464</v>
      </c>
      <c r="L1188" s="26">
        <f>J1188+ROUND(K1188, 2)</f>
        <v>848.58999999999992</v>
      </c>
      <c r="M1188" s="26">
        <v>31113.33</v>
      </c>
      <c r="N1188" s="26">
        <v>37537.599999999999</v>
      </c>
      <c r="O1188" s="26">
        <f>M1188+N1188</f>
        <v>68650.929999999993</v>
      </c>
      <c r="P1188" s="26">
        <v>162.31</v>
      </c>
      <c r="Q1188" s="26">
        <v>696</v>
      </c>
      <c r="R1188" s="26">
        <f>P1188+ROUND(Q1188, 2)</f>
        <v>858.31</v>
      </c>
      <c r="S1188" s="26">
        <v>13130.88</v>
      </c>
      <c r="T1188" s="26">
        <v>56306.400000000001</v>
      </c>
      <c r="U1188" s="26">
        <f>S1188+T1188</f>
        <v>69437.279999999999</v>
      </c>
      <c r="V1188" s="9">
        <f>ROUND(P1188 / 1.2, 2)</f>
        <v>135.26</v>
      </c>
      <c r="W1188" s="9">
        <f>ROUND(Q1188 / 1.2, 2)</f>
        <v>580</v>
      </c>
      <c r="X1188" s="9">
        <f>ROUND(R1188 / 1.2, 2)</f>
        <v>715.26</v>
      </c>
      <c r="Y1188" s="9">
        <f t="shared" si="204"/>
        <v>10942.4</v>
      </c>
      <c r="Z1188" s="9">
        <f>ROUND(T1188 / 1.2, 2)</f>
        <v>46922</v>
      </c>
      <c r="AA1188" s="9">
        <f>Y1188+Z1188</f>
        <v>57864.4</v>
      </c>
      <c r="AD1188" s="5">
        <v>378365998</v>
      </c>
      <c r="AE1188" s="5">
        <v>33552342</v>
      </c>
      <c r="AG1188" s="5" t="s">
        <v>3441</v>
      </c>
      <c r="AH1188" s="5" t="s">
        <v>3442</v>
      </c>
      <c r="AI1188" s="5" t="s">
        <v>593</v>
      </c>
      <c r="AK1188" s="19">
        <f t="shared" si="205"/>
        <v>-17982.450000000004</v>
      </c>
      <c r="AL1188" s="19">
        <f>T1188-N1188</f>
        <v>18768.800000000003</v>
      </c>
      <c r="AM1188" s="19">
        <f>U1188-O1188</f>
        <v>786.35000000000582</v>
      </c>
      <c r="AN1188" s="22">
        <f t="shared" si="206"/>
        <v>-0.5779661000606493</v>
      </c>
      <c r="AO1188" s="22">
        <f>IFERROR(AL1188/N1188,0)</f>
        <v>0.50000000000000011</v>
      </c>
      <c r="AP1188" s="22">
        <f>IFERROR(AM1188/O1188,0)</f>
        <v>1.145432407106511E-2</v>
      </c>
    </row>
    <row r="1189" spans="1:42" ht="36" x14ac:dyDescent="0.3">
      <c r="A1189" s="13" t="s">
        <v>3584</v>
      </c>
      <c r="B1189" s="13"/>
      <c r="C1189" s="41" t="s">
        <v>730</v>
      </c>
      <c r="D1189" s="24"/>
      <c r="E1189" s="24"/>
      <c r="F1189" s="35" t="s">
        <v>102</v>
      </c>
      <c r="G1189" s="36">
        <v>0.15</v>
      </c>
      <c r="H1189" s="24"/>
      <c r="I1189" s="36">
        <v>12.135</v>
      </c>
      <c r="J1189" s="38">
        <v>90.28</v>
      </c>
      <c r="K1189" s="14"/>
      <c r="L1189" s="14"/>
      <c r="M1189" s="38">
        <f>ROUND(ROUND(J1189, 2)*I1189, 2)</f>
        <v>1095.55</v>
      </c>
      <c r="N1189" s="14"/>
      <c r="O1189" s="14"/>
      <c r="P1189" s="38">
        <v>90.28</v>
      </c>
      <c r="Q1189" s="14"/>
      <c r="R1189" s="14"/>
      <c r="S1189" s="38">
        <f>ROUND(ROUND(P1189, 2)*I1189, 2)</f>
        <v>1095.55</v>
      </c>
      <c r="T1189" s="14"/>
      <c r="U1189" s="39"/>
      <c r="V1189" s="9">
        <f>ROUND(ROUND(P1189, 2)/1.2, 2)</f>
        <v>75.23</v>
      </c>
      <c r="Y1189" s="9">
        <f t="shared" si="204"/>
        <v>912.96</v>
      </c>
      <c r="AD1189" s="5" t="s">
        <v>3585</v>
      </c>
      <c r="AE1189" s="5" t="s">
        <v>3586</v>
      </c>
      <c r="AF1189" s="5" t="s">
        <v>733</v>
      </c>
      <c r="AK1189" s="32">
        <f t="shared" si="205"/>
        <v>0</v>
      </c>
      <c r="AL1189" s="32"/>
      <c r="AM1189" s="32"/>
      <c r="AN1189" s="34">
        <f t="shared" si="206"/>
        <v>0</v>
      </c>
      <c r="AO1189" s="32"/>
      <c r="AP1189" s="32"/>
    </row>
    <row r="1190" spans="1:42" ht="36" x14ac:dyDescent="0.3">
      <c r="A1190" s="13" t="s">
        <v>3587</v>
      </c>
      <c r="B1190" s="13"/>
      <c r="C1190" s="41" t="s">
        <v>2261</v>
      </c>
      <c r="D1190" s="24"/>
      <c r="E1190" s="24" t="s">
        <v>3576</v>
      </c>
      <c r="F1190" s="35" t="s">
        <v>102</v>
      </c>
      <c r="G1190" s="36">
        <v>0.3</v>
      </c>
      <c r="H1190" s="24"/>
      <c r="I1190" s="36">
        <v>24.27</v>
      </c>
      <c r="J1190" s="38">
        <v>1236.8399999999999</v>
      </c>
      <c r="K1190" s="14"/>
      <c r="L1190" s="14"/>
      <c r="M1190" s="38">
        <f>ROUND(ROUND(J1190, 2)*I1190, 2)</f>
        <v>30018.11</v>
      </c>
      <c r="N1190" s="14"/>
      <c r="O1190" s="14"/>
      <c r="P1190" s="38">
        <v>495.9</v>
      </c>
      <c r="Q1190" s="14"/>
      <c r="R1190" s="14"/>
      <c r="S1190" s="38">
        <f>ROUND(ROUND(P1190, 2)*I1190, 2)</f>
        <v>12035.49</v>
      </c>
      <c r="T1190" s="14"/>
      <c r="U1190" s="39"/>
      <c r="V1190" s="9">
        <f>ROUND(ROUND(P1190, 2)/1.2, 2)</f>
        <v>413.25</v>
      </c>
      <c r="Y1190" s="9">
        <f t="shared" si="204"/>
        <v>10029.58</v>
      </c>
      <c r="AD1190" s="5" t="s">
        <v>3588</v>
      </c>
      <c r="AE1190" s="5" t="s">
        <v>3589</v>
      </c>
      <c r="AF1190" s="5" t="s">
        <v>2264</v>
      </c>
      <c r="AK1190" s="32">
        <f t="shared" si="205"/>
        <v>-17982.620000000003</v>
      </c>
      <c r="AL1190" s="32"/>
      <c r="AM1190" s="32"/>
      <c r="AN1190" s="34">
        <f t="shared" si="206"/>
        <v>-0.59905903469605526</v>
      </c>
      <c r="AO1190" s="32"/>
      <c r="AP1190" s="32"/>
    </row>
    <row r="1191" spans="1:42" ht="126" x14ac:dyDescent="0.3">
      <c r="A1191" s="13" t="s">
        <v>3590</v>
      </c>
      <c r="B1191" s="13" t="s">
        <v>3439</v>
      </c>
      <c r="C1191" s="23" t="s">
        <v>3440</v>
      </c>
      <c r="D1191" s="24"/>
      <c r="E1191" s="24" t="s">
        <v>3591</v>
      </c>
      <c r="F1191" s="24" t="s">
        <v>67</v>
      </c>
      <c r="G1191" s="25">
        <v>1</v>
      </c>
      <c r="H1191" s="24"/>
      <c r="I1191" s="25">
        <v>13.5</v>
      </c>
      <c r="J1191" s="26">
        <v>384.59</v>
      </c>
      <c r="K1191" s="26">
        <v>464</v>
      </c>
      <c r="L1191" s="26">
        <f>J1191+ROUND(K1191, 2)</f>
        <v>848.58999999999992</v>
      </c>
      <c r="M1191" s="26">
        <v>5191.97</v>
      </c>
      <c r="N1191" s="26">
        <v>6264</v>
      </c>
      <c r="O1191" s="26">
        <f>M1191+N1191</f>
        <v>11455.970000000001</v>
      </c>
      <c r="P1191" s="26">
        <v>163.77000000000001</v>
      </c>
      <c r="Q1191" s="26">
        <v>696</v>
      </c>
      <c r="R1191" s="26">
        <f>P1191+ROUND(Q1191, 2)</f>
        <v>859.77</v>
      </c>
      <c r="S1191" s="26">
        <v>2210.9</v>
      </c>
      <c r="T1191" s="26">
        <v>9396</v>
      </c>
      <c r="U1191" s="26">
        <f>S1191+T1191</f>
        <v>11606.9</v>
      </c>
      <c r="V1191" s="9">
        <f>ROUND(P1191 / 1.2, 2)</f>
        <v>136.47999999999999</v>
      </c>
      <c r="W1191" s="9">
        <f>ROUND(Q1191 / 1.2, 2)</f>
        <v>580</v>
      </c>
      <c r="X1191" s="9">
        <f>ROUND(R1191 / 1.2, 2)</f>
        <v>716.48</v>
      </c>
      <c r="Y1191" s="9">
        <f t="shared" si="204"/>
        <v>1842.42</v>
      </c>
      <c r="Z1191" s="9">
        <f>ROUND(T1191 / 1.2, 2)</f>
        <v>7830</v>
      </c>
      <c r="AA1191" s="9">
        <f>Y1191+Z1191</f>
        <v>9672.42</v>
      </c>
      <c r="AD1191" s="5">
        <v>378365999</v>
      </c>
      <c r="AE1191" s="5">
        <v>33552756</v>
      </c>
      <c r="AG1191" s="5" t="s">
        <v>3441</v>
      </c>
      <c r="AH1191" s="5" t="s">
        <v>3442</v>
      </c>
      <c r="AI1191" s="5" t="s">
        <v>593</v>
      </c>
      <c r="AK1191" s="19">
        <f t="shared" si="205"/>
        <v>-2981.07</v>
      </c>
      <c r="AL1191" s="19">
        <f>T1191-N1191</f>
        <v>3132</v>
      </c>
      <c r="AM1191" s="19">
        <f>U1191-O1191</f>
        <v>150.92999999999847</v>
      </c>
      <c r="AN1191" s="22">
        <f t="shared" si="206"/>
        <v>-0.57416934227277894</v>
      </c>
      <c r="AO1191" s="22">
        <f>IFERROR(AL1191/N1191,0)</f>
        <v>0.5</v>
      </c>
      <c r="AP1191" s="22">
        <f>IFERROR(AM1191/O1191,0)</f>
        <v>1.3174790087613573E-2</v>
      </c>
    </row>
    <row r="1192" spans="1:42" ht="54" x14ac:dyDescent="0.3">
      <c r="A1192" s="13" t="s">
        <v>3592</v>
      </c>
      <c r="B1192" s="13"/>
      <c r="C1192" s="41" t="s">
        <v>2261</v>
      </c>
      <c r="D1192" s="24"/>
      <c r="E1192" s="24" t="s">
        <v>3593</v>
      </c>
      <c r="F1192" s="35" t="s">
        <v>102</v>
      </c>
      <c r="G1192" s="36">
        <v>0.3</v>
      </c>
      <c r="H1192" s="24"/>
      <c r="I1192" s="36">
        <v>4.05</v>
      </c>
      <c r="J1192" s="38">
        <v>1236.8399999999999</v>
      </c>
      <c r="K1192" s="14"/>
      <c r="L1192" s="14"/>
      <c r="M1192" s="38">
        <f>ROUND(ROUND(J1192, 2)*I1192, 2)</f>
        <v>5009.2</v>
      </c>
      <c r="N1192" s="14"/>
      <c r="O1192" s="14"/>
      <c r="P1192" s="38">
        <v>495.9</v>
      </c>
      <c r="Q1192" s="14"/>
      <c r="R1192" s="14"/>
      <c r="S1192" s="38">
        <f>ROUND(ROUND(P1192, 2)*I1192, 2)</f>
        <v>2008.4</v>
      </c>
      <c r="T1192" s="14"/>
      <c r="U1192" s="39"/>
      <c r="V1192" s="9">
        <f>ROUND(ROUND(P1192, 2)/1.2, 2)</f>
        <v>413.25</v>
      </c>
      <c r="Y1192" s="9">
        <f t="shared" si="204"/>
        <v>1673.67</v>
      </c>
      <c r="AD1192" s="5" t="s">
        <v>3594</v>
      </c>
      <c r="AE1192" s="5" t="s">
        <v>3595</v>
      </c>
      <c r="AF1192" s="5" t="s">
        <v>2264</v>
      </c>
      <c r="AK1192" s="32">
        <f t="shared" si="205"/>
        <v>-3000.7999999999997</v>
      </c>
      <c r="AL1192" s="32"/>
      <c r="AM1192" s="32"/>
      <c r="AN1192" s="34">
        <f t="shared" si="206"/>
        <v>-0.59905773376986338</v>
      </c>
      <c r="AO1192" s="32"/>
      <c r="AP1192" s="32"/>
    </row>
    <row r="1193" spans="1:42" ht="36" x14ac:dyDescent="0.3">
      <c r="A1193" s="13" t="s">
        <v>3596</v>
      </c>
      <c r="B1193" s="13"/>
      <c r="C1193" s="41" t="s">
        <v>730</v>
      </c>
      <c r="D1193" s="24"/>
      <c r="E1193" s="24" t="s">
        <v>2425</v>
      </c>
      <c r="F1193" s="35" t="s">
        <v>102</v>
      </c>
      <c r="G1193" s="36">
        <v>0.15</v>
      </c>
      <c r="H1193" s="24"/>
      <c r="I1193" s="36">
        <v>2.0249999999999999</v>
      </c>
      <c r="J1193" s="38">
        <v>90.28</v>
      </c>
      <c r="K1193" s="14"/>
      <c r="L1193" s="14"/>
      <c r="M1193" s="38">
        <f>ROUND(ROUND(J1193, 2)*I1193, 2)</f>
        <v>182.82</v>
      </c>
      <c r="N1193" s="14"/>
      <c r="O1193" s="14"/>
      <c r="P1193" s="38">
        <v>100</v>
      </c>
      <c r="Q1193" s="14"/>
      <c r="R1193" s="14"/>
      <c r="S1193" s="38">
        <f>ROUND(ROUND(P1193, 2)*I1193, 2)</f>
        <v>202.5</v>
      </c>
      <c r="T1193" s="14"/>
      <c r="U1193" s="39"/>
      <c r="V1193" s="9">
        <f>ROUND(ROUND(P1193, 2)/1.2, 2)</f>
        <v>83.33</v>
      </c>
      <c r="Y1193" s="9">
        <f t="shared" si="204"/>
        <v>168.75</v>
      </c>
      <c r="AD1193" s="5" t="s">
        <v>3597</v>
      </c>
      <c r="AE1193" s="5" t="s">
        <v>3598</v>
      </c>
      <c r="AF1193" s="5" t="s">
        <v>733</v>
      </c>
      <c r="AK1193" s="32">
        <f t="shared" si="205"/>
        <v>19.680000000000007</v>
      </c>
      <c r="AL1193" s="32"/>
      <c r="AM1193" s="32"/>
      <c r="AN1193" s="34">
        <f t="shared" si="206"/>
        <v>0.1076468657696095</v>
      </c>
      <c r="AO1193" s="32"/>
      <c r="AP1193" s="32"/>
    </row>
    <row r="1194" spans="1:42" ht="126" x14ac:dyDescent="0.3">
      <c r="A1194" s="13" t="s">
        <v>3599</v>
      </c>
      <c r="B1194" s="13" t="s">
        <v>3439</v>
      </c>
      <c r="C1194" s="23" t="s">
        <v>3440</v>
      </c>
      <c r="D1194" s="24"/>
      <c r="E1194" s="24" t="s">
        <v>3600</v>
      </c>
      <c r="F1194" s="24" t="s">
        <v>67</v>
      </c>
      <c r="G1194" s="25">
        <v>1</v>
      </c>
      <c r="H1194" s="24"/>
      <c r="I1194" s="25">
        <v>40.700000000000003</v>
      </c>
      <c r="J1194" s="26">
        <v>384.59</v>
      </c>
      <c r="K1194" s="26">
        <v>464</v>
      </c>
      <c r="L1194" s="26">
        <f>J1194+ROUND(K1194, 2)</f>
        <v>848.58999999999992</v>
      </c>
      <c r="M1194" s="26">
        <v>15652.81</v>
      </c>
      <c r="N1194" s="26">
        <v>18884.8</v>
      </c>
      <c r="O1194" s="26">
        <f>M1194+N1194</f>
        <v>34537.61</v>
      </c>
      <c r="P1194" s="26">
        <v>163.77000000000001</v>
      </c>
      <c r="Q1194" s="26">
        <v>696</v>
      </c>
      <c r="R1194" s="26">
        <f>P1194+ROUND(Q1194, 2)</f>
        <v>859.77</v>
      </c>
      <c r="S1194" s="26">
        <v>6665.44</v>
      </c>
      <c r="T1194" s="26">
        <v>28327.200000000001</v>
      </c>
      <c r="U1194" s="26">
        <f>S1194+T1194</f>
        <v>34992.639999999999</v>
      </c>
      <c r="V1194" s="9">
        <f>ROUND(P1194 / 1.2, 2)</f>
        <v>136.47999999999999</v>
      </c>
      <c r="W1194" s="9">
        <f>ROUND(Q1194 / 1.2, 2)</f>
        <v>580</v>
      </c>
      <c r="X1194" s="9">
        <f>ROUND(R1194 / 1.2, 2)</f>
        <v>716.48</v>
      </c>
      <c r="Y1194" s="9">
        <f t="shared" si="204"/>
        <v>5554.53</v>
      </c>
      <c r="Z1194" s="9">
        <f>ROUND(T1194 / 1.2, 2)</f>
        <v>23606</v>
      </c>
      <c r="AA1194" s="9">
        <f>Y1194+Z1194</f>
        <v>29160.53</v>
      </c>
      <c r="AD1194" s="5">
        <v>378366000</v>
      </c>
      <c r="AE1194" s="5">
        <v>33560134</v>
      </c>
      <c r="AG1194" s="5" t="s">
        <v>3441</v>
      </c>
      <c r="AH1194" s="5" t="s">
        <v>3442</v>
      </c>
      <c r="AI1194" s="5" t="s">
        <v>593</v>
      </c>
      <c r="AK1194" s="19">
        <f t="shared" si="205"/>
        <v>-8987.369999999999</v>
      </c>
      <c r="AL1194" s="19">
        <f>T1194-N1194</f>
        <v>9442.4000000000015</v>
      </c>
      <c r="AM1194" s="19">
        <f>U1194-O1194</f>
        <v>455.02999999999884</v>
      </c>
      <c r="AN1194" s="22">
        <f t="shared" si="206"/>
        <v>-0.57416974971267132</v>
      </c>
      <c r="AO1194" s="22">
        <f>IFERROR(AL1194/N1194,0)</f>
        <v>0.50000000000000011</v>
      </c>
      <c r="AP1194" s="22">
        <f>IFERROR(AM1194/O1194,0)</f>
        <v>1.3174912797961376E-2</v>
      </c>
    </row>
    <row r="1195" spans="1:42" ht="36" x14ac:dyDescent="0.3">
      <c r="A1195" s="13" t="s">
        <v>3601</v>
      </c>
      <c r="B1195" s="13"/>
      <c r="C1195" s="41" t="s">
        <v>730</v>
      </c>
      <c r="D1195" s="24"/>
      <c r="E1195" s="24" t="s">
        <v>2425</v>
      </c>
      <c r="F1195" s="35" t="s">
        <v>102</v>
      </c>
      <c r="G1195" s="36">
        <v>0.15</v>
      </c>
      <c r="H1195" s="24"/>
      <c r="I1195" s="36">
        <v>6.1050000000000004</v>
      </c>
      <c r="J1195" s="38">
        <v>90.28</v>
      </c>
      <c r="K1195" s="14"/>
      <c r="L1195" s="14"/>
      <c r="M1195" s="38">
        <f>ROUND(ROUND(J1195, 2)*I1195, 2)</f>
        <v>551.16</v>
      </c>
      <c r="N1195" s="14"/>
      <c r="O1195" s="14"/>
      <c r="P1195" s="38">
        <v>100</v>
      </c>
      <c r="Q1195" s="14"/>
      <c r="R1195" s="14"/>
      <c r="S1195" s="38">
        <f>ROUND(ROUND(P1195, 2)*I1195, 2)</f>
        <v>610.5</v>
      </c>
      <c r="T1195" s="14"/>
      <c r="U1195" s="39"/>
      <c r="V1195" s="9">
        <f>ROUND(ROUND(P1195, 2)/1.2, 2)</f>
        <v>83.33</v>
      </c>
      <c r="Y1195" s="9">
        <f t="shared" si="204"/>
        <v>508.75</v>
      </c>
      <c r="AD1195" s="5" t="s">
        <v>3602</v>
      </c>
      <c r="AE1195" s="5" t="s">
        <v>3603</v>
      </c>
      <c r="AF1195" s="5" t="s">
        <v>733</v>
      </c>
      <c r="AK1195" s="32">
        <f t="shared" si="205"/>
        <v>59.340000000000032</v>
      </c>
      <c r="AL1195" s="32"/>
      <c r="AM1195" s="32"/>
      <c r="AN1195" s="34">
        <f t="shared" si="206"/>
        <v>0.10766383627258878</v>
      </c>
      <c r="AO1195" s="32"/>
      <c r="AP1195" s="32"/>
    </row>
    <row r="1196" spans="1:42" ht="36" x14ac:dyDescent="0.3">
      <c r="A1196" s="13" t="s">
        <v>3604</v>
      </c>
      <c r="B1196" s="13"/>
      <c r="C1196" s="41" t="s">
        <v>2261</v>
      </c>
      <c r="D1196" s="24"/>
      <c r="E1196" s="24"/>
      <c r="F1196" s="35" t="s">
        <v>102</v>
      </c>
      <c r="G1196" s="36">
        <v>0.3</v>
      </c>
      <c r="H1196" s="24"/>
      <c r="I1196" s="36">
        <v>12.21</v>
      </c>
      <c r="J1196" s="38">
        <v>1236.8399999999999</v>
      </c>
      <c r="K1196" s="14"/>
      <c r="L1196" s="14"/>
      <c r="M1196" s="38">
        <f>ROUND(ROUND(J1196, 2)*I1196, 2)</f>
        <v>15101.82</v>
      </c>
      <c r="N1196" s="14"/>
      <c r="O1196" s="14"/>
      <c r="P1196" s="38">
        <v>495.9</v>
      </c>
      <c r="Q1196" s="14"/>
      <c r="R1196" s="14"/>
      <c r="S1196" s="38">
        <f>ROUND(ROUND(P1196, 2)*I1196, 2)</f>
        <v>6054.94</v>
      </c>
      <c r="T1196" s="14"/>
      <c r="U1196" s="39"/>
      <c r="V1196" s="9">
        <f>ROUND(ROUND(P1196, 2)/1.2, 2)</f>
        <v>413.25</v>
      </c>
      <c r="Y1196" s="9">
        <f t="shared" si="204"/>
        <v>5045.78</v>
      </c>
      <c r="AD1196" s="5" t="s">
        <v>3605</v>
      </c>
      <c r="AE1196" s="5" t="s">
        <v>3606</v>
      </c>
      <c r="AF1196" s="5" t="s">
        <v>2264</v>
      </c>
      <c r="AK1196" s="32">
        <f t="shared" si="205"/>
        <v>-9046.880000000001</v>
      </c>
      <c r="AL1196" s="32"/>
      <c r="AM1196" s="32"/>
      <c r="AN1196" s="34">
        <f t="shared" si="206"/>
        <v>-0.59905892137503969</v>
      </c>
      <c r="AO1196" s="32"/>
      <c r="AP1196" s="32"/>
    </row>
    <row r="1197" spans="1:42" ht="16.95" customHeight="1" x14ac:dyDescent="0.3">
      <c r="A1197" s="12" t="s">
        <v>3607</v>
      </c>
      <c r="B1197" s="12" t="s">
        <v>3608</v>
      </c>
      <c r="C1197" s="456" t="s">
        <v>3609</v>
      </c>
      <c r="D1197" s="457"/>
      <c r="E1197" s="457"/>
      <c r="F1197" s="457"/>
      <c r="G1197" s="457"/>
      <c r="H1197" s="457"/>
      <c r="I1197" s="458"/>
      <c r="M1197" s="6">
        <f>SUM(M1198,M1202,M1208,M1210,M1212,M1214,M1216,M1220,M1222,M1234,M1247,M1261,M1263,M1264,M1265,M1266,M1268,M1272,M1286,M1314,M1316,M1318,M1320,M1322,M1326,M1330,M1332,M1336)</f>
        <v>4735263.8299999991</v>
      </c>
      <c r="N1197" s="6">
        <f>SUM(N1198,N1202,N1208,N1210,N1212,N1214,N1216,N1220,N1222,N1234,N1247,N1261,N1263,N1264,N1265,N1266,N1268,N1272,N1286,N1314,N1316,N1318,N1320,N1322,N1326,N1330,N1332,N1336)</f>
        <v>5621429.4499999993</v>
      </c>
      <c r="O1197" s="6">
        <f>SUM(O1198,O1202,O1208,O1210,O1212,O1214,O1216,O1220,O1222,O1234,O1247,O1261,O1263,O1264,O1265,O1266,O1268,O1272,O1286,O1314,O1316,O1318,O1320,O1322,O1326,O1330,O1332,O1336)</f>
        <v>10356693.280000001</v>
      </c>
      <c r="S1197" s="6">
        <f>SUM(S1198,S1202,S1208,S1210,S1212,S1214,S1216,S1220,S1222,S1234,S1247,S1261,S1263,S1264,S1265,S1266,S1268,S1272,S1286,S1314,S1316,S1318,S1320,S1322,S1326,S1330,S1332,S1336)</f>
        <v>6548253.4499999993</v>
      </c>
      <c r="T1197" s="6">
        <f>SUM(T1198,T1202,T1208,T1210,T1212,T1214,T1216,T1220,T1222,T1234,T1247,T1261,T1263,T1264,T1265,T1266,T1268,T1272,T1286,T1314,T1316,T1318,T1320,T1322,T1326,T1330,T1332,T1336)</f>
        <v>8432150.9999999981</v>
      </c>
      <c r="U1197" s="6">
        <f>SUM(U1198,U1202,U1208,U1210,U1212,U1214,U1216,U1220,U1222,U1234,U1247,U1261,U1263,U1264,U1265,U1266,U1268,U1272,U1286,U1314,U1316,U1318,U1320,U1322,U1326,U1330,U1332,U1336)</f>
        <v>14980404.449999999</v>
      </c>
      <c r="Y1197" s="9">
        <f>SUM(Y1198,Y1202,Y1208,Y1210,Y1212,Y1214,Y1216,Y1220,Y1222,Y1234,Y1247,Y1261,Y1263,Y1264,Y1265,Y1266,Y1268,Y1272,Y1286,Y1314,Y1316,Y1318,Y1320,Y1322,Y1326,Y1330,Y1332,Y1336)</f>
        <v>5456877.8799999999</v>
      </c>
      <c r="Z1197" s="9">
        <f>SUM(Z1198,Z1202,Z1208,Z1210,Z1212,Z1214,Z1216,Z1220,Z1222,Z1234,Z1247,Z1261,Z1263,Z1264,Z1265,Z1266,Z1268,Z1272,Z1286,Z1314,Z1316,Z1318,Z1320,Z1322,Z1326,Z1330,Z1332,Z1336)</f>
        <v>7026792.5199999996</v>
      </c>
      <c r="AA1197" s="9">
        <f>SUM(AA1198,AA1202,AA1208,AA1210,AA1212,AA1214,AA1216,AA1220,AA1222,AA1234,AA1247,AA1261,AA1263,AA1264,AA1265,AA1266,AA1268,AA1272,AA1286,AA1314,AA1316,AA1318,AA1320,AA1322,AA1326,AA1330,AA1332,AA1336)</f>
        <v>12483670.399999999</v>
      </c>
      <c r="AD1197" s="5">
        <v>378365766</v>
      </c>
      <c r="AE1197" s="5">
        <v>27245701</v>
      </c>
      <c r="AK1197" s="6">
        <f t="shared" si="205"/>
        <v>1812989.62</v>
      </c>
      <c r="AL1197" s="6">
        <f>T1197-N1197</f>
        <v>2810721.5499999989</v>
      </c>
      <c r="AM1197" s="6">
        <f>U1197-O1197</f>
        <v>4623711.1699999981</v>
      </c>
      <c r="AN1197" s="10">
        <f t="shared" si="206"/>
        <v>0.38286982206015763</v>
      </c>
      <c r="AO1197" s="10">
        <f>IFERROR(AL1197/N1197,0)</f>
        <v>0.50000121410400322</v>
      </c>
      <c r="AP1197" s="10">
        <f>IFERROR(AM1197/O1197,0)</f>
        <v>0.44644666448980685</v>
      </c>
    </row>
    <row r="1198" spans="1:42" ht="18" x14ac:dyDescent="0.3">
      <c r="A1198" s="12" t="s">
        <v>3610</v>
      </c>
      <c r="B1198" s="12" t="s">
        <v>3611</v>
      </c>
      <c r="C1198" s="16" t="s">
        <v>3612</v>
      </c>
      <c r="D1198" s="17"/>
      <c r="E1198" s="17"/>
      <c r="F1198" s="17" t="s">
        <v>67</v>
      </c>
      <c r="G1198" s="18">
        <v>1</v>
      </c>
      <c r="H1198" s="17"/>
      <c r="I1198" s="18">
        <v>0</v>
      </c>
      <c r="J1198" s="19">
        <v>0</v>
      </c>
      <c r="K1198" s="20">
        <v>1359</v>
      </c>
      <c r="L1198" s="19">
        <f>J1198+ROUND(K1198, 2)</f>
        <v>1359</v>
      </c>
      <c r="M1198" s="19">
        <v>0</v>
      </c>
      <c r="N1198" s="19">
        <v>0</v>
      </c>
      <c r="O1198" s="19">
        <f>M1198+N1198</f>
        <v>0</v>
      </c>
      <c r="P1198" s="19">
        <v>1231.99</v>
      </c>
      <c r="Q1198" s="21">
        <v>1359</v>
      </c>
      <c r="R1198" s="19">
        <f>P1198+ROUND(Q1198, 2)</f>
        <v>2590.9899999999998</v>
      </c>
      <c r="S1198" s="19">
        <v>0</v>
      </c>
      <c r="T1198" s="19">
        <v>0</v>
      </c>
      <c r="U1198" s="19">
        <f>S1198+T1198</f>
        <v>0</v>
      </c>
      <c r="V1198" s="9">
        <f>ROUND(P1198 / 1.2, 2)</f>
        <v>1026.6600000000001</v>
      </c>
      <c r="W1198" s="9">
        <f>ROUND(Q1198 / 1.2, 2)</f>
        <v>1132.5</v>
      </c>
      <c r="X1198" s="9">
        <f>ROUND(R1198 / 1.2, 2)</f>
        <v>2159.16</v>
      </c>
      <c r="Y1198" s="9">
        <f>ROUND(S1198 / 1.2, 2)</f>
        <v>0</v>
      </c>
      <c r="Z1198" s="9">
        <f>ROUND(T1198 / 1.2, 2)</f>
        <v>0</v>
      </c>
      <c r="AA1198" s="9">
        <f>Y1198+Z1198</f>
        <v>0</v>
      </c>
      <c r="AD1198" s="5">
        <v>378365768</v>
      </c>
      <c r="AE1198" s="5">
        <v>27245636</v>
      </c>
      <c r="AG1198" s="5" t="s">
        <v>3613</v>
      </c>
      <c r="AH1198" s="5" t="s">
        <v>3614</v>
      </c>
      <c r="AI1198" s="5" t="s">
        <v>593</v>
      </c>
      <c r="AK1198" s="19">
        <f t="shared" si="205"/>
        <v>0</v>
      </c>
      <c r="AL1198" s="19">
        <f>T1198-N1198</f>
        <v>0</v>
      </c>
      <c r="AM1198" s="19">
        <f>U1198-O1198</f>
        <v>0</v>
      </c>
      <c r="AN1198" s="22">
        <f t="shared" si="206"/>
        <v>0</v>
      </c>
      <c r="AO1198" s="22">
        <f>IFERROR(AL1198/N1198,0)</f>
        <v>0</v>
      </c>
      <c r="AP1198" s="22">
        <f>IFERROR(AM1198/O1198,0)</f>
        <v>0</v>
      </c>
    </row>
    <row r="1199" spans="1:42" ht="18" x14ac:dyDescent="0.3">
      <c r="A1199" s="12" t="s">
        <v>3615</v>
      </c>
      <c r="B1199" s="12"/>
      <c r="C1199" s="40" t="s">
        <v>3616</v>
      </c>
      <c r="D1199" s="17"/>
      <c r="E1199" s="17"/>
      <c r="F1199" s="28" t="s">
        <v>108</v>
      </c>
      <c r="G1199" s="29">
        <v>1</v>
      </c>
      <c r="H1199" s="17"/>
      <c r="I1199" s="29">
        <v>0</v>
      </c>
      <c r="J1199" s="31">
        <v>109</v>
      </c>
      <c r="M1199" s="32">
        <f>ROUND(ROUND(J1199, 2)*I1199, 2)</f>
        <v>0</v>
      </c>
      <c r="P1199" s="33">
        <v>109</v>
      </c>
      <c r="S1199" s="32">
        <f>ROUND(ROUND(P1199, 2)*I1199, 2)</f>
        <v>0</v>
      </c>
      <c r="V1199" s="9">
        <f>ROUND(ROUND(P1199, 2)/1.2, 2)</f>
        <v>90.83</v>
      </c>
      <c r="Y1199" s="9">
        <f>ROUND(S1199 / 1.2, 2)</f>
        <v>0</v>
      </c>
      <c r="AD1199" s="5" t="s">
        <v>3617</v>
      </c>
      <c r="AE1199" s="5" t="s">
        <v>3618</v>
      </c>
      <c r="AF1199" s="5" t="s">
        <v>3619</v>
      </c>
      <c r="AK1199" s="32">
        <f t="shared" si="205"/>
        <v>0</v>
      </c>
      <c r="AL1199" s="32"/>
      <c r="AM1199" s="32"/>
      <c r="AN1199" s="34">
        <f t="shared" si="206"/>
        <v>0</v>
      </c>
      <c r="AO1199" s="32"/>
      <c r="AP1199" s="32"/>
    </row>
    <row r="1200" spans="1:42" ht="18" x14ac:dyDescent="0.3">
      <c r="A1200" s="12" t="s">
        <v>3620</v>
      </c>
      <c r="B1200" s="12"/>
      <c r="C1200" s="40" t="s">
        <v>3621</v>
      </c>
      <c r="D1200" s="17"/>
      <c r="E1200" s="17"/>
      <c r="F1200" s="28" t="s">
        <v>67</v>
      </c>
      <c r="G1200" s="29">
        <v>1.05</v>
      </c>
      <c r="H1200" s="17"/>
      <c r="I1200" s="29">
        <v>0</v>
      </c>
      <c r="J1200" s="31">
        <v>838.09</v>
      </c>
      <c r="M1200" s="32">
        <f>ROUND(ROUND(J1200, 2)*I1200, 2)</f>
        <v>0</v>
      </c>
      <c r="P1200" s="33">
        <v>838.09</v>
      </c>
      <c r="S1200" s="32">
        <f>ROUND(ROUND(P1200, 2)*I1200, 2)</f>
        <v>0</v>
      </c>
      <c r="V1200" s="9">
        <f>ROUND(ROUND(P1200, 2)/1.2, 2)</f>
        <v>698.41</v>
      </c>
      <c r="Y1200" s="9">
        <f>ROUND(S1200 / 1.2, 2)</f>
        <v>0</v>
      </c>
      <c r="AD1200" s="5" t="s">
        <v>3622</v>
      </c>
      <c r="AE1200" s="5" t="s">
        <v>3623</v>
      </c>
      <c r="AF1200" s="5" t="s">
        <v>3624</v>
      </c>
      <c r="AK1200" s="32">
        <f t="shared" si="205"/>
        <v>0</v>
      </c>
      <c r="AL1200" s="32"/>
      <c r="AM1200" s="32"/>
      <c r="AN1200" s="34">
        <f t="shared" si="206"/>
        <v>0</v>
      </c>
      <c r="AO1200" s="32"/>
      <c r="AP1200" s="32"/>
    </row>
    <row r="1201" spans="1:42" ht="18" x14ac:dyDescent="0.3">
      <c r="A1201" s="12" t="s">
        <v>3625</v>
      </c>
      <c r="B1201" s="12"/>
      <c r="C1201" s="40" t="s">
        <v>3626</v>
      </c>
      <c r="D1201" s="17"/>
      <c r="E1201" s="17"/>
      <c r="F1201" s="28" t="s">
        <v>108</v>
      </c>
      <c r="G1201" s="29">
        <v>1</v>
      </c>
      <c r="H1201" s="17"/>
      <c r="I1201" s="29">
        <v>0</v>
      </c>
      <c r="J1201" s="31">
        <v>0</v>
      </c>
      <c r="M1201" s="32">
        <f>ROUND(ROUND(J1201, 2)*I1201, 2)</f>
        <v>0</v>
      </c>
      <c r="P1201" s="33">
        <v>243</v>
      </c>
      <c r="S1201" s="32">
        <f>ROUND(ROUND(P1201, 2)*I1201, 2)</f>
        <v>0</v>
      </c>
      <c r="V1201" s="9">
        <f>ROUND(ROUND(P1201, 2)/1.2, 2)</f>
        <v>202.5</v>
      </c>
      <c r="Y1201" s="9">
        <f>ROUND(S1201 / 1.2, 2)</f>
        <v>0</v>
      </c>
      <c r="AD1201" s="5" t="s">
        <v>3627</v>
      </c>
      <c r="AE1201" s="5" t="s">
        <v>3628</v>
      </c>
      <c r="AF1201" s="5" t="s">
        <v>3629</v>
      </c>
      <c r="AK1201" s="32">
        <f t="shared" si="205"/>
        <v>0</v>
      </c>
      <c r="AL1201" s="32"/>
      <c r="AM1201" s="32"/>
      <c r="AN1201" s="34">
        <f t="shared" si="206"/>
        <v>0</v>
      </c>
      <c r="AO1201" s="32"/>
      <c r="AP1201" s="32"/>
    </row>
    <row r="1202" spans="1:42" ht="216" x14ac:dyDescent="0.3">
      <c r="A1202" s="42" t="s">
        <v>3630</v>
      </c>
      <c r="B1202" s="42" t="s">
        <v>3611</v>
      </c>
      <c r="C1202" s="43" t="s">
        <v>3612</v>
      </c>
      <c r="D1202" s="44"/>
      <c r="E1202" s="44" t="s">
        <v>3631</v>
      </c>
      <c r="F1202" s="44" t="s">
        <v>67</v>
      </c>
      <c r="G1202" s="45">
        <v>1</v>
      </c>
      <c r="H1202" s="44"/>
      <c r="I1202" s="46">
        <v>0</v>
      </c>
      <c r="J1202" s="47">
        <v>879.99</v>
      </c>
      <c r="K1202" s="47">
        <v>1359</v>
      </c>
      <c r="L1202" s="47">
        <f>J1202+ROUND(K1202, 2)</f>
        <v>2238.9899999999998</v>
      </c>
      <c r="M1202" s="47">
        <v>0</v>
      </c>
      <c r="N1202" s="47">
        <v>0</v>
      </c>
      <c r="O1202" s="47">
        <f>M1202+N1202</f>
        <v>0</v>
      </c>
      <c r="P1202" s="47">
        <v>1122.99</v>
      </c>
      <c r="Q1202" s="47">
        <v>2038.5</v>
      </c>
      <c r="R1202" s="47">
        <f>P1202+ROUND(Q1202, 2)</f>
        <v>3161.49</v>
      </c>
      <c r="S1202" s="47">
        <v>0</v>
      </c>
      <c r="T1202" s="47">
        <v>0</v>
      </c>
      <c r="U1202" s="47">
        <f>S1202+T1202</f>
        <v>0</v>
      </c>
      <c r="V1202" s="9">
        <f>ROUND(P1202 / 1.2, 2)</f>
        <v>935.83</v>
      </c>
      <c r="W1202" s="9">
        <f>ROUND(Q1202 / 1.2, 2)</f>
        <v>1698.75</v>
      </c>
      <c r="X1202" s="9">
        <f>ROUND(R1202 / 1.2, 2)</f>
        <v>2634.58</v>
      </c>
      <c r="Y1202" s="9">
        <f>ROUND(S1202 / 1.2, 2)</f>
        <v>0</v>
      </c>
      <c r="Z1202" s="9">
        <f>ROUND(T1202 / 1.2, 2)</f>
        <v>0</v>
      </c>
      <c r="AA1202" s="9">
        <f>Y1202+Z1202</f>
        <v>0</v>
      </c>
      <c r="AD1202" s="5">
        <v>378366001</v>
      </c>
      <c r="AE1202" s="5">
        <v>27245742</v>
      </c>
      <c r="AG1202" s="5" t="s">
        <v>3613</v>
      </c>
      <c r="AH1202" s="5" t="s">
        <v>3614</v>
      </c>
      <c r="AI1202" s="5" t="s">
        <v>593</v>
      </c>
      <c r="AK1202" s="19">
        <f t="shared" si="205"/>
        <v>0</v>
      </c>
      <c r="AL1202" s="19">
        <f>T1202-N1202</f>
        <v>0</v>
      </c>
      <c r="AM1202" s="19">
        <f>U1202-O1202</f>
        <v>0</v>
      </c>
      <c r="AN1202" s="22">
        <f t="shared" si="206"/>
        <v>0</v>
      </c>
      <c r="AO1202" s="22">
        <f>IFERROR(AL1202/N1202,0)</f>
        <v>0</v>
      </c>
      <c r="AP1202" s="22">
        <f>IFERROR(AM1202/O1202,0)</f>
        <v>0</v>
      </c>
    </row>
    <row r="1203" spans="1:42" ht="216" x14ac:dyDescent="0.3">
      <c r="A1203" s="48" t="s">
        <v>3632</v>
      </c>
      <c r="B1203" s="48" t="s">
        <v>3611</v>
      </c>
      <c r="C1203" s="49" t="s">
        <v>3612</v>
      </c>
      <c r="D1203" s="50"/>
      <c r="E1203" s="50" t="s">
        <v>3631</v>
      </c>
      <c r="F1203" s="50" t="s">
        <v>67</v>
      </c>
      <c r="G1203" s="51">
        <v>1</v>
      </c>
      <c r="H1203" s="50"/>
      <c r="I1203" s="51">
        <v>34.200000000000003</v>
      </c>
      <c r="J1203" s="52">
        <v>879.99</v>
      </c>
      <c r="K1203" s="52">
        <v>1359</v>
      </c>
      <c r="L1203" s="52">
        <v>1359</v>
      </c>
      <c r="M1203" s="52">
        <v>30095.66</v>
      </c>
      <c r="N1203" s="52">
        <v>46477.8</v>
      </c>
      <c r="O1203" s="52"/>
      <c r="P1203" s="52">
        <v>1122.99</v>
      </c>
      <c r="Q1203" s="52">
        <v>2038.5</v>
      </c>
      <c r="R1203" s="52">
        <v>2038.5</v>
      </c>
      <c r="S1203" s="52">
        <v>38406.26</v>
      </c>
      <c r="T1203" s="52">
        <v>69716.7</v>
      </c>
      <c r="U1203" s="52"/>
      <c r="V1203" s="9"/>
      <c r="W1203" s="9">
        <f>ROUND(Q1203 / 1.2, 2)</f>
        <v>1698.75</v>
      </c>
      <c r="X1203" s="9">
        <f>ROUND(R1203 / 1.2, 2)</f>
        <v>1698.75</v>
      </c>
      <c r="Y1203" s="9"/>
      <c r="Z1203" s="9">
        <f>ROUND(T1203 / 1.2, 2)</f>
        <v>58097.25</v>
      </c>
      <c r="AA1203" s="9"/>
      <c r="AD1203" s="5">
        <v>315890058</v>
      </c>
      <c r="AE1203" s="5">
        <v>27245742</v>
      </c>
      <c r="AG1203" s="5" t="s">
        <v>3613</v>
      </c>
      <c r="AH1203" s="5" t="s">
        <v>3614</v>
      </c>
      <c r="AI1203" s="5"/>
      <c r="AK1203" s="19">
        <f>S1202-M1202</f>
        <v>0</v>
      </c>
      <c r="AL1203" s="19">
        <f>T1202-N1202</f>
        <v>0</v>
      </c>
      <c r="AM1203" s="19">
        <f>U1202-O1202</f>
        <v>0</v>
      </c>
      <c r="AN1203" s="22">
        <f>IFERROR(AK1203/M1202,0)</f>
        <v>0</v>
      </c>
      <c r="AO1203" s="22">
        <f>IFERROR(AL1203/N1202,0)</f>
        <v>0</v>
      </c>
      <c r="AP1203" s="22">
        <f>IFERROR(AM1203/O1202,0)</f>
        <v>0</v>
      </c>
    </row>
    <row r="1204" spans="1:42" ht="18" x14ac:dyDescent="0.3">
      <c r="A1204" s="42" t="s">
        <v>3633</v>
      </c>
      <c r="B1204" s="42"/>
      <c r="C1204" s="53" t="s">
        <v>3626</v>
      </c>
      <c r="D1204" s="44"/>
      <c r="E1204" s="44"/>
      <c r="F1204" s="54" t="s">
        <v>108</v>
      </c>
      <c r="G1204" s="55">
        <v>1</v>
      </c>
      <c r="H1204" s="44"/>
      <c r="I1204" s="56">
        <v>0</v>
      </c>
      <c r="J1204" s="57">
        <v>0</v>
      </c>
      <c r="K1204" s="58"/>
      <c r="L1204" s="58"/>
      <c r="M1204" s="57">
        <f>ROUND(ROUND(J1204, 2)*I1204, 2)</f>
        <v>0</v>
      </c>
      <c r="N1204" s="58"/>
      <c r="O1204" s="58"/>
      <c r="P1204" s="57">
        <v>243</v>
      </c>
      <c r="Q1204" s="58"/>
      <c r="R1204" s="58"/>
      <c r="S1204" s="57">
        <f>ROUND(ROUND(P1204, 2)*I1204, 2)</f>
        <v>0</v>
      </c>
      <c r="T1204" s="58"/>
      <c r="U1204" s="59"/>
      <c r="V1204" s="9">
        <f>ROUND(ROUND(P1204, 2)/1.2, 2)</f>
        <v>202.5</v>
      </c>
      <c r="Y1204" s="9">
        <f t="shared" ref="Y1204:Y1216" si="207">ROUND(S1204 / 1.2, 2)</f>
        <v>0</v>
      </c>
      <c r="AD1204" s="5" t="s">
        <v>3634</v>
      </c>
      <c r="AE1204" s="5" t="s">
        <v>3635</v>
      </c>
      <c r="AF1204" s="5" t="s">
        <v>3629</v>
      </c>
      <c r="AK1204" s="32">
        <f>S1204-M1204</f>
        <v>0</v>
      </c>
      <c r="AL1204" s="32"/>
      <c r="AM1204" s="32"/>
      <c r="AN1204" s="34">
        <f>IFERROR(AK1204/M1204,0)</f>
        <v>0</v>
      </c>
      <c r="AO1204" s="32"/>
      <c r="AP1204" s="32"/>
    </row>
    <row r="1205" spans="1:42" ht="18" x14ac:dyDescent="0.3">
      <c r="A1205" s="48" t="s">
        <v>3636</v>
      </c>
      <c r="B1205" s="48"/>
      <c r="C1205" s="60" t="s">
        <v>3626</v>
      </c>
      <c r="D1205" s="50"/>
      <c r="E1205" s="50"/>
      <c r="F1205" s="61" t="s">
        <v>108</v>
      </c>
      <c r="G1205" s="62">
        <v>1</v>
      </c>
      <c r="H1205" s="50"/>
      <c r="I1205" s="62">
        <v>34.200000000000003</v>
      </c>
      <c r="J1205" s="63">
        <v>0</v>
      </c>
      <c r="K1205" s="64"/>
      <c r="L1205" s="64"/>
      <c r="M1205" s="63">
        <f>ROUND(ROUND(J1205, 2)*I1205, 2)</f>
        <v>0</v>
      </c>
      <c r="N1205" s="64"/>
      <c r="O1205" s="64"/>
      <c r="P1205" s="63">
        <v>243</v>
      </c>
      <c r="Q1205" s="64"/>
      <c r="R1205" s="64"/>
      <c r="S1205" s="63">
        <f>ROUND(ROUND(P1205, 2)*I1205, 2)</f>
        <v>8310.6</v>
      </c>
      <c r="T1205" s="64"/>
      <c r="U1205" s="65"/>
      <c r="V1205" s="9">
        <f>ROUND(ROUND(P1205, 2)/1.2, 2)</f>
        <v>202.5</v>
      </c>
      <c r="Y1205" s="9">
        <f t="shared" si="207"/>
        <v>6925.5</v>
      </c>
      <c r="AD1205" s="5" t="s">
        <v>3637</v>
      </c>
      <c r="AE1205" s="5" t="s">
        <v>3635</v>
      </c>
      <c r="AF1205" s="5" t="s">
        <v>3629</v>
      </c>
      <c r="AK1205" s="32">
        <f>S1204-M1204</f>
        <v>0</v>
      </c>
      <c r="AL1205" s="32"/>
      <c r="AM1205" s="32"/>
      <c r="AN1205" s="34">
        <f>IFERROR(AK1205/M1204,0)</f>
        <v>0</v>
      </c>
      <c r="AO1205" s="32"/>
      <c r="AP1205" s="32"/>
    </row>
    <row r="1206" spans="1:42" ht="18" x14ac:dyDescent="0.3">
      <c r="A1206" s="42" t="s">
        <v>3638</v>
      </c>
      <c r="B1206" s="42"/>
      <c r="C1206" s="53" t="s">
        <v>3621</v>
      </c>
      <c r="D1206" s="44"/>
      <c r="E1206" s="44"/>
      <c r="F1206" s="54" t="s">
        <v>67</v>
      </c>
      <c r="G1206" s="55">
        <v>1.05</v>
      </c>
      <c r="H1206" s="44"/>
      <c r="I1206" s="56">
        <v>0</v>
      </c>
      <c r="J1206" s="57">
        <v>838.09</v>
      </c>
      <c r="K1206" s="58"/>
      <c r="L1206" s="58"/>
      <c r="M1206" s="57">
        <f>ROUND(ROUND(J1206, 2)*I1206, 2)</f>
        <v>0</v>
      </c>
      <c r="N1206" s="58"/>
      <c r="O1206" s="58"/>
      <c r="P1206" s="57">
        <v>838.09</v>
      </c>
      <c r="Q1206" s="58"/>
      <c r="R1206" s="58"/>
      <c r="S1206" s="57">
        <f>ROUND(ROUND(P1206, 2)*I1206, 2)</f>
        <v>0</v>
      </c>
      <c r="T1206" s="58"/>
      <c r="U1206" s="59"/>
      <c r="V1206" s="9">
        <f>ROUND(ROUND(P1206, 2)/1.2, 2)</f>
        <v>698.41</v>
      </c>
      <c r="Y1206" s="9">
        <f t="shared" si="207"/>
        <v>0</v>
      </c>
      <c r="AD1206" s="5" t="s">
        <v>3639</v>
      </c>
      <c r="AE1206" s="5" t="s">
        <v>3640</v>
      </c>
      <c r="AF1206" s="5" t="s">
        <v>3624</v>
      </c>
      <c r="AK1206" s="32">
        <f>S1206-M1206</f>
        <v>0</v>
      </c>
      <c r="AL1206" s="32"/>
      <c r="AM1206" s="32"/>
      <c r="AN1206" s="34">
        <f>IFERROR(AK1206/M1206,0)</f>
        <v>0</v>
      </c>
      <c r="AO1206" s="32"/>
      <c r="AP1206" s="32"/>
    </row>
    <row r="1207" spans="1:42" ht="18" x14ac:dyDescent="0.3">
      <c r="A1207" s="48" t="s">
        <v>3641</v>
      </c>
      <c r="B1207" s="48"/>
      <c r="C1207" s="60" t="s">
        <v>3621</v>
      </c>
      <c r="D1207" s="50"/>
      <c r="E1207" s="50"/>
      <c r="F1207" s="61" t="s">
        <v>67</v>
      </c>
      <c r="G1207" s="62">
        <v>1.05</v>
      </c>
      <c r="H1207" s="50"/>
      <c r="I1207" s="62">
        <v>35.909999999999997</v>
      </c>
      <c r="J1207" s="63">
        <v>838.09</v>
      </c>
      <c r="K1207" s="64"/>
      <c r="L1207" s="64"/>
      <c r="M1207" s="63">
        <f>ROUND(ROUND(J1207, 2)*I1207, 2)</f>
        <v>30095.81</v>
      </c>
      <c r="N1207" s="64"/>
      <c r="O1207" s="64"/>
      <c r="P1207" s="63">
        <v>838.09</v>
      </c>
      <c r="Q1207" s="64"/>
      <c r="R1207" s="64"/>
      <c r="S1207" s="63">
        <f>ROUND(ROUND(P1207, 2)*I1207, 2)</f>
        <v>30095.81</v>
      </c>
      <c r="T1207" s="64"/>
      <c r="U1207" s="65"/>
      <c r="V1207" s="9">
        <f>ROUND(ROUND(P1207, 2)/1.2, 2)</f>
        <v>698.41</v>
      </c>
      <c r="Y1207" s="9">
        <f t="shared" si="207"/>
        <v>25079.84</v>
      </c>
      <c r="AD1207" s="5" t="s">
        <v>3642</v>
      </c>
      <c r="AE1207" s="5" t="s">
        <v>3640</v>
      </c>
      <c r="AF1207" s="5" t="s">
        <v>3624</v>
      </c>
      <c r="AK1207" s="32">
        <f>S1206-M1206</f>
        <v>0</v>
      </c>
      <c r="AL1207" s="32"/>
      <c r="AM1207" s="32"/>
      <c r="AN1207" s="34">
        <f>IFERROR(AK1207/M1206,0)</f>
        <v>0</v>
      </c>
      <c r="AO1207" s="32"/>
      <c r="AP1207" s="32"/>
    </row>
    <row r="1208" spans="1:42" ht="36" x14ac:dyDescent="0.3">
      <c r="A1208" s="12" t="s">
        <v>3643</v>
      </c>
      <c r="B1208" s="12" t="s">
        <v>3644</v>
      </c>
      <c r="C1208" s="16" t="s">
        <v>3645</v>
      </c>
      <c r="D1208" s="17"/>
      <c r="E1208" s="17"/>
      <c r="F1208" s="17" t="s">
        <v>67</v>
      </c>
      <c r="G1208" s="18">
        <v>1</v>
      </c>
      <c r="H1208" s="17"/>
      <c r="I1208" s="18">
        <v>0</v>
      </c>
      <c r="J1208" s="19">
        <v>0</v>
      </c>
      <c r="K1208" s="20">
        <v>837</v>
      </c>
      <c r="L1208" s="19">
        <f>J1208+ROUND(K1208, 2)</f>
        <v>837</v>
      </c>
      <c r="M1208" s="19">
        <v>0</v>
      </c>
      <c r="N1208" s="19">
        <v>0</v>
      </c>
      <c r="O1208" s="19">
        <f>M1208+N1208</f>
        <v>0</v>
      </c>
      <c r="P1208" s="19">
        <v>1280.4000000000001</v>
      </c>
      <c r="Q1208" s="21">
        <v>837</v>
      </c>
      <c r="R1208" s="19">
        <f>P1208+ROUND(Q1208, 2)</f>
        <v>2117.4</v>
      </c>
      <c r="S1208" s="19">
        <v>0</v>
      </c>
      <c r="T1208" s="19">
        <v>0</v>
      </c>
      <c r="U1208" s="19">
        <f>S1208+T1208</f>
        <v>0</v>
      </c>
      <c r="V1208" s="9">
        <f>ROUND(P1208 / 1.2, 2)</f>
        <v>1067</v>
      </c>
      <c r="W1208" s="9">
        <f>ROUND(Q1208 / 1.2, 2)</f>
        <v>697.5</v>
      </c>
      <c r="X1208" s="9">
        <f>ROUND(R1208 / 1.2, 2)</f>
        <v>1764.5</v>
      </c>
      <c r="Y1208" s="9">
        <f t="shared" si="207"/>
        <v>0</v>
      </c>
      <c r="Z1208" s="9">
        <f>ROUND(T1208 / 1.2, 2)</f>
        <v>0</v>
      </c>
      <c r="AA1208" s="9">
        <f>Y1208+Z1208</f>
        <v>0</v>
      </c>
      <c r="AD1208" s="5">
        <v>378365769</v>
      </c>
      <c r="AE1208" s="5">
        <v>27245723</v>
      </c>
      <c r="AG1208" s="5" t="s">
        <v>3646</v>
      </c>
      <c r="AH1208" s="5" t="s">
        <v>3647</v>
      </c>
      <c r="AI1208" s="5" t="s">
        <v>593</v>
      </c>
      <c r="AK1208" s="19">
        <f>S1208-M1208</f>
        <v>0</v>
      </c>
      <c r="AL1208" s="19">
        <f>T1208-N1208</f>
        <v>0</v>
      </c>
      <c r="AM1208" s="19">
        <f>U1208-O1208</f>
        <v>0</v>
      </c>
      <c r="AN1208" s="22">
        <f>IFERROR(AK1208/M1208,0)</f>
        <v>0</v>
      </c>
      <c r="AO1208" s="22">
        <f>IFERROR(AL1208/N1208,0)</f>
        <v>0</v>
      </c>
      <c r="AP1208" s="22">
        <f>IFERROR(AM1208/O1208,0)</f>
        <v>0</v>
      </c>
    </row>
    <row r="1209" spans="1:42" ht="18" x14ac:dyDescent="0.3">
      <c r="A1209" s="12" t="s">
        <v>3648</v>
      </c>
      <c r="B1209" s="12"/>
      <c r="C1209" s="40" t="s">
        <v>3649</v>
      </c>
      <c r="D1209" s="17"/>
      <c r="E1209" s="17"/>
      <c r="F1209" s="28" t="s">
        <v>67</v>
      </c>
      <c r="G1209" s="29">
        <v>1.1000000000000001</v>
      </c>
      <c r="H1209" s="17"/>
      <c r="I1209" s="30">
        <v>0</v>
      </c>
      <c r="J1209" s="31">
        <v>1164</v>
      </c>
      <c r="M1209" s="32">
        <f>ROUND(ROUND(J1209, 2)*I1209, 2)</f>
        <v>0</v>
      </c>
      <c r="P1209" s="33">
        <v>1164</v>
      </c>
      <c r="S1209" s="32">
        <f>ROUND(ROUND(P1209, 2)*I1209, 2)</f>
        <v>0</v>
      </c>
      <c r="V1209" s="9">
        <f>ROUND(ROUND(P1209, 2)/1.2, 2)</f>
        <v>970</v>
      </c>
      <c r="Y1209" s="9">
        <f t="shared" si="207"/>
        <v>0</v>
      </c>
      <c r="AD1209" s="5" t="s">
        <v>3650</v>
      </c>
      <c r="AE1209" s="5" t="s">
        <v>3651</v>
      </c>
      <c r="AF1209" s="5" t="s">
        <v>3652</v>
      </c>
      <c r="AK1209" s="32">
        <f t="shared" ref="AK1209:AK1216" si="208">S1209-M1209</f>
        <v>0</v>
      </c>
      <c r="AL1209" s="32"/>
      <c r="AM1209" s="32"/>
      <c r="AN1209" s="34">
        <f t="shared" ref="AN1209:AN1216" si="209">IFERROR(AK1209/M1209,0)</f>
        <v>0</v>
      </c>
      <c r="AO1209" s="32"/>
      <c r="AP1209" s="32"/>
    </row>
    <row r="1210" spans="1:42" ht="36" x14ac:dyDescent="0.3">
      <c r="A1210" s="12" t="s">
        <v>3653</v>
      </c>
      <c r="B1210" s="12" t="s">
        <v>3644</v>
      </c>
      <c r="C1210" s="16" t="s">
        <v>3645</v>
      </c>
      <c r="D1210" s="17"/>
      <c r="E1210" s="17"/>
      <c r="F1210" s="17" t="s">
        <v>67</v>
      </c>
      <c r="G1210" s="18">
        <v>1</v>
      </c>
      <c r="H1210" s="17"/>
      <c r="I1210" s="18">
        <v>0</v>
      </c>
      <c r="J1210" s="19">
        <v>0</v>
      </c>
      <c r="K1210" s="20">
        <v>837</v>
      </c>
      <c r="L1210" s="19">
        <f>J1210+ROUND(K1210, 2)</f>
        <v>837</v>
      </c>
      <c r="M1210" s="19">
        <v>0</v>
      </c>
      <c r="N1210" s="19">
        <v>0</v>
      </c>
      <c r="O1210" s="19">
        <f>M1210+N1210</f>
        <v>0</v>
      </c>
      <c r="P1210" s="19">
        <v>1280.4000000000001</v>
      </c>
      <c r="Q1210" s="21">
        <v>837</v>
      </c>
      <c r="R1210" s="19">
        <f>P1210+ROUND(Q1210, 2)</f>
        <v>2117.4</v>
      </c>
      <c r="S1210" s="19">
        <v>0</v>
      </c>
      <c r="T1210" s="19">
        <v>0</v>
      </c>
      <c r="U1210" s="19">
        <f>S1210+T1210</f>
        <v>0</v>
      </c>
      <c r="V1210" s="9">
        <f>ROUND(P1210 / 1.2, 2)</f>
        <v>1067</v>
      </c>
      <c r="W1210" s="9">
        <f>ROUND(Q1210 / 1.2, 2)</f>
        <v>697.5</v>
      </c>
      <c r="X1210" s="9">
        <f>ROUND(R1210 / 1.2, 2)</f>
        <v>1764.5</v>
      </c>
      <c r="Y1210" s="9">
        <f t="shared" si="207"/>
        <v>0</v>
      </c>
      <c r="Z1210" s="9">
        <f>ROUND(T1210 / 1.2, 2)</f>
        <v>0</v>
      </c>
      <c r="AA1210" s="9">
        <f>Y1210+Z1210</f>
        <v>0</v>
      </c>
      <c r="AD1210" s="5">
        <v>378366002</v>
      </c>
      <c r="AE1210" s="5">
        <v>27245724</v>
      </c>
      <c r="AG1210" s="5" t="s">
        <v>3646</v>
      </c>
      <c r="AH1210" s="5" t="s">
        <v>3647</v>
      </c>
      <c r="AI1210" s="5" t="s">
        <v>593</v>
      </c>
      <c r="AK1210" s="19">
        <f t="shared" si="208"/>
        <v>0</v>
      </c>
      <c r="AL1210" s="19">
        <f>T1210-N1210</f>
        <v>0</v>
      </c>
      <c r="AM1210" s="19">
        <f>U1210-O1210</f>
        <v>0</v>
      </c>
      <c r="AN1210" s="22">
        <f t="shared" si="209"/>
        <v>0</v>
      </c>
      <c r="AO1210" s="22">
        <f>IFERROR(AL1210/N1210,0)</f>
        <v>0</v>
      </c>
      <c r="AP1210" s="22">
        <f>IFERROR(AM1210/O1210,0)</f>
        <v>0</v>
      </c>
    </row>
    <row r="1211" spans="1:42" ht="18" x14ac:dyDescent="0.3">
      <c r="A1211" s="12" t="s">
        <v>3654</v>
      </c>
      <c r="B1211" s="12"/>
      <c r="C1211" s="40" t="s">
        <v>3649</v>
      </c>
      <c r="D1211" s="17"/>
      <c r="E1211" s="17"/>
      <c r="F1211" s="28" t="s">
        <v>67</v>
      </c>
      <c r="G1211" s="29">
        <v>1.1000000000000001</v>
      </c>
      <c r="H1211" s="17"/>
      <c r="I1211" s="30">
        <v>0</v>
      </c>
      <c r="J1211" s="31">
        <v>1164</v>
      </c>
      <c r="M1211" s="32">
        <f>ROUND(ROUND(J1211, 2)*I1211, 2)</f>
        <v>0</v>
      </c>
      <c r="P1211" s="33">
        <v>1164</v>
      </c>
      <c r="S1211" s="32">
        <f>ROUND(ROUND(P1211, 2)*I1211, 2)</f>
        <v>0</v>
      </c>
      <c r="V1211" s="9">
        <f>ROUND(ROUND(P1211, 2)/1.2, 2)</f>
        <v>970</v>
      </c>
      <c r="Y1211" s="9">
        <f t="shared" si="207"/>
        <v>0</v>
      </c>
      <c r="AD1211" s="5" t="s">
        <v>3655</v>
      </c>
      <c r="AE1211" s="5" t="s">
        <v>3656</v>
      </c>
      <c r="AF1211" s="5" t="s">
        <v>3652</v>
      </c>
      <c r="AK1211" s="32">
        <f t="shared" si="208"/>
        <v>0</v>
      </c>
      <c r="AL1211" s="32"/>
      <c r="AM1211" s="32"/>
      <c r="AN1211" s="34">
        <f t="shared" si="209"/>
        <v>0</v>
      </c>
      <c r="AO1211" s="32"/>
      <c r="AP1211" s="32"/>
    </row>
    <row r="1212" spans="1:42" ht="36" x14ac:dyDescent="0.3">
      <c r="A1212" s="12" t="s">
        <v>3657</v>
      </c>
      <c r="B1212" s="12" t="s">
        <v>3644</v>
      </c>
      <c r="C1212" s="16" t="s">
        <v>3645</v>
      </c>
      <c r="D1212" s="17"/>
      <c r="E1212" s="17"/>
      <c r="F1212" s="17" t="s">
        <v>67</v>
      </c>
      <c r="G1212" s="18">
        <v>1</v>
      </c>
      <c r="H1212" s="17"/>
      <c r="I1212" s="18">
        <v>0</v>
      </c>
      <c r="J1212" s="19">
        <v>0</v>
      </c>
      <c r="K1212" s="20">
        <v>837</v>
      </c>
      <c r="L1212" s="19">
        <f>J1212+ROUND(K1212, 2)</f>
        <v>837</v>
      </c>
      <c r="M1212" s="19">
        <v>0</v>
      </c>
      <c r="N1212" s="19">
        <v>0</v>
      </c>
      <c r="O1212" s="19">
        <f>M1212+N1212</f>
        <v>0</v>
      </c>
      <c r="P1212" s="19">
        <v>1280.4000000000001</v>
      </c>
      <c r="Q1212" s="21">
        <v>837</v>
      </c>
      <c r="R1212" s="19">
        <f>P1212+ROUND(Q1212, 2)</f>
        <v>2117.4</v>
      </c>
      <c r="S1212" s="19">
        <v>0</v>
      </c>
      <c r="T1212" s="19">
        <v>0</v>
      </c>
      <c r="U1212" s="19">
        <f>S1212+T1212</f>
        <v>0</v>
      </c>
      <c r="V1212" s="9">
        <f>ROUND(P1212 / 1.2, 2)</f>
        <v>1067</v>
      </c>
      <c r="W1212" s="9">
        <f>ROUND(Q1212 / 1.2, 2)</f>
        <v>697.5</v>
      </c>
      <c r="X1212" s="9">
        <f>ROUND(R1212 / 1.2, 2)</f>
        <v>1764.5</v>
      </c>
      <c r="Y1212" s="9">
        <f t="shared" si="207"/>
        <v>0</v>
      </c>
      <c r="Z1212" s="9">
        <f>ROUND(T1212 / 1.2, 2)</f>
        <v>0</v>
      </c>
      <c r="AA1212" s="9">
        <f>Y1212+Z1212</f>
        <v>0</v>
      </c>
      <c r="AD1212" s="5">
        <v>378366003</v>
      </c>
      <c r="AE1212" s="5">
        <v>27245725</v>
      </c>
      <c r="AG1212" s="5" t="s">
        <v>3646</v>
      </c>
      <c r="AH1212" s="5" t="s">
        <v>3647</v>
      </c>
      <c r="AI1212" s="5" t="s">
        <v>593</v>
      </c>
      <c r="AK1212" s="19">
        <f t="shared" si="208"/>
        <v>0</v>
      </c>
      <c r="AL1212" s="19">
        <f>T1212-N1212</f>
        <v>0</v>
      </c>
      <c r="AM1212" s="19">
        <f>U1212-O1212</f>
        <v>0</v>
      </c>
      <c r="AN1212" s="22">
        <f t="shared" si="209"/>
        <v>0</v>
      </c>
      <c r="AO1212" s="22">
        <f>IFERROR(AL1212/N1212,0)</f>
        <v>0</v>
      </c>
      <c r="AP1212" s="22">
        <f>IFERROR(AM1212/O1212,0)</f>
        <v>0</v>
      </c>
    </row>
    <row r="1213" spans="1:42" ht="18" x14ac:dyDescent="0.3">
      <c r="A1213" s="12" t="s">
        <v>3658</v>
      </c>
      <c r="B1213" s="12"/>
      <c r="C1213" s="40" t="s">
        <v>3649</v>
      </c>
      <c r="D1213" s="17"/>
      <c r="E1213" s="17"/>
      <c r="F1213" s="28" t="s">
        <v>67</v>
      </c>
      <c r="G1213" s="29">
        <v>1.1000000000000001</v>
      </c>
      <c r="H1213" s="17"/>
      <c r="I1213" s="30">
        <v>0</v>
      </c>
      <c r="J1213" s="31">
        <v>1164</v>
      </c>
      <c r="M1213" s="32">
        <f>ROUND(ROUND(J1213, 2)*I1213, 2)</f>
        <v>0</v>
      </c>
      <c r="P1213" s="33">
        <v>1164</v>
      </c>
      <c r="S1213" s="32">
        <f>ROUND(ROUND(P1213, 2)*I1213, 2)</f>
        <v>0</v>
      </c>
      <c r="V1213" s="9">
        <f>ROUND(ROUND(P1213, 2)/1.2, 2)</f>
        <v>970</v>
      </c>
      <c r="Y1213" s="9">
        <f t="shared" si="207"/>
        <v>0</v>
      </c>
      <c r="AD1213" s="5" t="s">
        <v>3659</v>
      </c>
      <c r="AE1213" s="5" t="s">
        <v>3660</v>
      </c>
      <c r="AF1213" s="5" t="s">
        <v>3652</v>
      </c>
      <c r="AK1213" s="32">
        <f t="shared" si="208"/>
        <v>0</v>
      </c>
      <c r="AL1213" s="32"/>
      <c r="AM1213" s="32"/>
      <c r="AN1213" s="34">
        <f t="shared" si="209"/>
        <v>0</v>
      </c>
      <c r="AO1213" s="32"/>
      <c r="AP1213" s="32"/>
    </row>
    <row r="1214" spans="1:42" ht="90" x14ac:dyDescent="0.3">
      <c r="A1214" s="12" t="s">
        <v>3661</v>
      </c>
      <c r="B1214" s="12" t="s">
        <v>3644</v>
      </c>
      <c r="C1214" s="16" t="s">
        <v>3645</v>
      </c>
      <c r="D1214" s="17"/>
      <c r="E1214" s="17" t="s">
        <v>3662</v>
      </c>
      <c r="F1214" s="17" t="s">
        <v>67</v>
      </c>
      <c r="G1214" s="18">
        <v>1</v>
      </c>
      <c r="H1214" s="17"/>
      <c r="I1214" s="18">
        <v>6</v>
      </c>
      <c r="J1214" s="19">
        <v>1280.4000000000001</v>
      </c>
      <c r="K1214" s="20">
        <v>837</v>
      </c>
      <c r="L1214" s="19">
        <f>J1214+ROUND(K1214, 2)</f>
        <v>2117.4</v>
      </c>
      <c r="M1214" s="19">
        <v>7682.4</v>
      </c>
      <c r="N1214" s="19">
        <v>5022</v>
      </c>
      <c r="O1214" s="19">
        <f>M1214+N1214</f>
        <v>12704.4</v>
      </c>
      <c r="P1214" s="19">
        <v>1280.4000000000001</v>
      </c>
      <c r="Q1214" s="21">
        <v>1255.5</v>
      </c>
      <c r="R1214" s="19">
        <f>P1214+ROUND(Q1214, 2)</f>
        <v>2535.9</v>
      </c>
      <c r="S1214" s="19">
        <v>7682.4</v>
      </c>
      <c r="T1214" s="19">
        <v>7533</v>
      </c>
      <c r="U1214" s="19">
        <f>S1214+T1214</f>
        <v>15215.4</v>
      </c>
      <c r="V1214" s="9">
        <f>ROUND(P1214 / 1.2, 2)</f>
        <v>1067</v>
      </c>
      <c r="W1214" s="9">
        <f>ROUND(Q1214 / 1.2, 2)</f>
        <v>1046.25</v>
      </c>
      <c r="X1214" s="9">
        <f>ROUND(R1214 / 1.2, 2)</f>
        <v>2113.25</v>
      </c>
      <c r="Y1214" s="9">
        <f t="shared" si="207"/>
        <v>6402</v>
      </c>
      <c r="Z1214" s="9">
        <f>ROUND(T1214 / 1.2, 2)</f>
        <v>6277.5</v>
      </c>
      <c r="AA1214" s="9">
        <f>Y1214+Z1214</f>
        <v>12679.5</v>
      </c>
      <c r="AD1214" s="5">
        <v>378366004</v>
      </c>
      <c r="AE1214" s="5">
        <v>27245740</v>
      </c>
      <c r="AG1214" s="5" t="s">
        <v>3646</v>
      </c>
      <c r="AH1214" s="5" t="s">
        <v>3647</v>
      </c>
      <c r="AI1214" s="5" t="s">
        <v>593</v>
      </c>
      <c r="AK1214" s="19">
        <f t="shared" si="208"/>
        <v>0</v>
      </c>
      <c r="AL1214" s="19">
        <f>T1214-N1214</f>
        <v>2511</v>
      </c>
      <c r="AM1214" s="19">
        <f>U1214-O1214</f>
        <v>2511</v>
      </c>
      <c r="AN1214" s="22">
        <f t="shared" si="209"/>
        <v>0</v>
      </c>
      <c r="AO1214" s="22">
        <f>IFERROR(AL1214/N1214,0)</f>
        <v>0.5</v>
      </c>
      <c r="AP1214" s="22">
        <f>IFERROR(AM1214/O1214,0)</f>
        <v>0.1976480589402097</v>
      </c>
    </row>
    <row r="1215" spans="1:42" ht="18" x14ac:dyDescent="0.3">
      <c r="A1215" s="12" t="s">
        <v>3663</v>
      </c>
      <c r="B1215" s="12"/>
      <c r="C1215" s="40" t="s">
        <v>3649</v>
      </c>
      <c r="D1215" s="17"/>
      <c r="E1215" s="17"/>
      <c r="F1215" s="28" t="s">
        <v>67</v>
      </c>
      <c r="G1215" s="29">
        <v>1.1000000000000001</v>
      </c>
      <c r="H1215" s="17"/>
      <c r="I1215" s="30">
        <v>6.6</v>
      </c>
      <c r="J1215" s="31">
        <v>1164</v>
      </c>
      <c r="M1215" s="32">
        <f>ROUND(ROUND(J1215, 2)*I1215, 2)</f>
        <v>7682.4</v>
      </c>
      <c r="P1215" s="33">
        <v>1164</v>
      </c>
      <c r="S1215" s="32">
        <f>ROUND(ROUND(P1215, 2)*I1215, 2)</f>
        <v>7682.4</v>
      </c>
      <c r="V1215" s="9">
        <f>ROUND(ROUND(P1215, 2)/1.2, 2)</f>
        <v>970</v>
      </c>
      <c r="Y1215" s="9">
        <f t="shared" si="207"/>
        <v>6402</v>
      </c>
      <c r="AD1215" s="5" t="s">
        <v>3664</v>
      </c>
      <c r="AE1215" s="5" t="s">
        <v>3665</v>
      </c>
      <c r="AF1215" s="5" t="s">
        <v>3652</v>
      </c>
      <c r="AK1215" s="32">
        <f t="shared" si="208"/>
        <v>0</v>
      </c>
      <c r="AL1215" s="32"/>
      <c r="AM1215" s="32"/>
      <c r="AN1215" s="34">
        <f t="shared" si="209"/>
        <v>0</v>
      </c>
      <c r="AO1215" s="32"/>
      <c r="AP1215" s="32"/>
    </row>
    <row r="1216" spans="1:42" ht="90" x14ac:dyDescent="0.3">
      <c r="A1216" s="42" t="s">
        <v>3666</v>
      </c>
      <c r="B1216" s="42" t="s">
        <v>3644</v>
      </c>
      <c r="C1216" s="43" t="s">
        <v>3645</v>
      </c>
      <c r="D1216" s="44"/>
      <c r="E1216" s="44" t="s">
        <v>3667</v>
      </c>
      <c r="F1216" s="44" t="s">
        <v>67</v>
      </c>
      <c r="G1216" s="45">
        <v>1</v>
      </c>
      <c r="H1216" s="44"/>
      <c r="I1216" s="46">
        <v>1548.3</v>
      </c>
      <c r="J1216" s="47">
        <v>1280.4000000000001</v>
      </c>
      <c r="K1216" s="47">
        <v>837</v>
      </c>
      <c r="L1216" s="47">
        <f>J1216+ROUND(K1216, 2)</f>
        <v>2117.4</v>
      </c>
      <c r="M1216" s="47">
        <v>1982443.32</v>
      </c>
      <c r="N1216" s="47">
        <v>1295927.1000000001</v>
      </c>
      <c r="O1216" s="47">
        <f>M1216+N1216</f>
        <v>3278370.42</v>
      </c>
      <c r="P1216" s="47">
        <v>1280.4000000000001</v>
      </c>
      <c r="Q1216" s="47">
        <v>1255.5</v>
      </c>
      <c r="R1216" s="47">
        <f>P1216+ROUND(Q1216, 2)</f>
        <v>2535.9</v>
      </c>
      <c r="S1216" s="47">
        <v>1982443.32</v>
      </c>
      <c r="T1216" s="47">
        <v>1943890.65</v>
      </c>
      <c r="U1216" s="47">
        <f>S1216+T1216</f>
        <v>3926333.9699999997</v>
      </c>
      <c r="V1216" s="9">
        <f>ROUND(P1216 / 1.2, 2)</f>
        <v>1067</v>
      </c>
      <c r="W1216" s="9">
        <f>ROUND(Q1216 / 1.2, 2)</f>
        <v>1046.25</v>
      </c>
      <c r="X1216" s="9">
        <f>ROUND(R1216 / 1.2, 2)</f>
        <v>2113.25</v>
      </c>
      <c r="Y1216" s="9">
        <f t="shared" si="207"/>
        <v>1652036.1</v>
      </c>
      <c r="Z1216" s="9">
        <f>ROUND(T1216 / 1.2, 2)</f>
        <v>1619908.88</v>
      </c>
      <c r="AA1216" s="9">
        <f>Y1216+Z1216</f>
        <v>3271944.98</v>
      </c>
      <c r="AD1216" s="5">
        <v>378366005</v>
      </c>
      <c r="AE1216" s="5">
        <v>27245741</v>
      </c>
      <c r="AG1216" s="5" t="s">
        <v>3646</v>
      </c>
      <c r="AH1216" s="5" t="s">
        <v>3647</v>
      </c>
      <c r="AI1216" s="5" t="s">
        <v>593</v>
      </c>
      <c r="AK1216" s="19">
        <f t="shared" si="208"/>
        <v>0</v>
      </c>
      <c r="AL1216" s="19">
        <f>T1216-N1216</f>
        <v>647963.54999999981</v>
      </c>
      <c r="AM1216" s="19">
        <f>U1216-O1216</f>
        <v>647963.54999999981</v>
      </c>
      <c r="AN1216" s="22">
        <f t="shared" si="209"/>
        <v>0</v>
      </c>
      <c r="AO1216" s="22">
        <f>IFERROR(AL1216/N1216,0)</f>
        <v>0.49999999999999983</v>
      </c>
      <c r="AP1216" s="22">
        <f>IFERROR(AM1216/O1216,0)</f>
        <v>0.19764805894020965</v>
      </c>
    </row>
    <row r="1217" spans="1:42" ht="90" x14ac:dyDescent="0.3">
      <c r="A1217" s="48" t="s">
        <v>3668</v>
      </c>
      <c r="B1217" s="48" t="s">
        <v>3644</v>
      </c>
      <c r="C1217" s="49" t="s">
        <v>3645</v>
      </c>
      <c r="D1217" s="50"/>
      <c r="E1217" s="50" t="s">
        <v>3667</v>
      </c>
      <c r="F1217" s="50" t="s">
        <v>67</v>
      </c>
      <c r="G1217" s="51">
        <v>1</v>
      </c>
      <c r="H1217" s="50"/>
      <c r="I1217" s="51">
        <v>1549.1</v>
      </c>
      <c r="J1217" s="52">
        <v>1280.4000000000001</v>
      </c>
      <c r="K1217" s="52">
        <v>837</v>
      </c>
      <c r="L1217" s="52">
        <v>837</v>
      </c>
      <c r="M1217" s="52">
        <v>1983467.64</v>
      </c>
      <c r="N1217" s="52">
        <v>1296596.7</v>
      </c>
      <c r="O1217" s="52"/>
      <c r="P1217" s="52">
        <v>1280.4000000000001</v>
      </c>
      <c r="Q1217" s="52">
        <v>1255.5</v>
      </c>
      <c r="R1217" s="52">
        <v>1255.5</v>
      </c>
      <c r="S1217" s="52">
        <v>1983467.64</v>
      </c>
      <c r="T1217" s="52">
        <v>1944895.05</v>
      </c>
      <c r="U1217" s="52"/>
      <c r="V1217" s="9"/>
      <c r="W1217" s="9">
        <f>ROUND(Q1217 / 1.2, 2)</f>
        <v>1046.25</v>
      </c>
      <c r="X1217" s="9">
        <f>ROUND(R1217 / 1.2, 2)</f>
        <v>1046.25</v>
      </c>
      <c r="Y1217" s="9"/>
      <c r="Z1217" s="9">
        <f>ROUND(T1217 / 1.2, 2)</f>
        <v>1620745.88</v>
      </c>
      <c r="AA1217" s="9"/>
      <c r="AD1217" s="5">
        <v>315890063</v>
      </c>
      <c r="AE1217" s="5">
        <v>27245741</v>
      </c>
      <c r="AG1217" s="5" t="s">
        <v>3646</v>
      </c>
      <c r="AH1217" s="5" t="s">
        <v>3647</v>
      </c>
      <c r="AI1217" s="5"/>
      <c r="AK1217" s="19">
        <f>S1216-M1216</f>
        <v>0</v>
      </c>
      <c r="AL1217" s="19">
        <f>T1216-N1216</f>
        <v>647963.54999999981</v>
      </c>
      <c r="AM1217" s="19">
        <f>U1216-O1216</f>
        <v>647963.54999999981</v>
      </c>
      <c r="AN1217" s="22">
        <f>IFERROR(AK1217/M1216,0)</f>
        <v>0</v>
      </c>
      <c r="AO1217" s="22">
        <f>IFERROR(AL1217/N1216,0)</f>
        <v>0.49999999999999983</v>
      </c>
      <c r="AP1217" s="22">
        <f>IFERROR(AM1217/O1216,0)</f>
        <v>0.19764805894020965</v>
      </c>
    </row>
    <row r="1218" spans="1:42" ht="18" x14ac:dyDescent="0.3">
      <c r="A1218" s="42" t="s">
        <v>3669</v>
      </c>
      <c r="B1218" s="42"/>
      <c r="C1218" s="53" t="s">
        <v>3649</v>
      </c>
      <c r="D1218" s="44"/>
      <c r="E1218" s="44" t="s">
        <v>3670</v>
      </c>
      <c r="F1218" s="54" t="s">
        <v>67</v>
      </c>
      <c r="G1218" s="55">
        <v>1.1000000000000001</v>
      </c>
      <c r="H1218" s="44"/>
      <c r="I1218" s="66">
        <v>1703.13</v>
      </c>
      <c r="J1218" s="57">
        <v>1164</v>
      </c>
      <c r="K1218" s="58"/>
      <c r="L1218" s="58"/>
      <c r="M1218" s="57">
        <f>ROUND(ROUND(J1218, 2)*I1218, 2)</f>
        <v>1982443.32</v>
      </c>
      <c r="N1218" s="58"/>
      <c r="O1218" s="58"/>
      <c r="P1218" s="57">
        <v>1164</v>
      </c>
      <c r="Q1218" s="58"/>
      <c r="R1218" s="58"/>
      <c r="S1218" s="57">
        <f>ROUND(ROUND(P1218, 2)*I1218, 2)</f>
        <v>1982443.32</v>
      </c>
      <c r="T1218" s="58"/>
      <c r="U1218" s="59"/>
      <c r="V1218" s="9">
        <f>ROUND(ROUND(P1218, 2)/1.2, 2)</f>
        <v>970</v>
      </c>
      <c r="Y1218" s="9">
        <f t="shared" ref="Y1218:Y1262" si="210">ROUND(S1218 / 1.2, 2)</f>
        <v>1652036.1</v>
      </c>
      <c r="AD1218" s="5" t="s">
        <v>3671</v>
      </c>
      <c r="AE1218" s="5" t="s">
        <v>3672</v>
      </c>
      <c r="AF1218" s="5" t="s">
        <v>3652</v>
      </c>
      <c r="AK1218" s="32">
        <f>S1218-M1218</f>
        <v>0</v>
      </c>
      <c r="AL1218" s="32"/>
      <c r="AM1218" s="32"/>
      <c r="AN1218" s="34">
        <f>IFERROR(AK1218/M1218,0)</f>
        <v>0</v>
      </c>
      <c r="AO1218" s="32"/>
      <c r="AP1218" s="32"/>
    </row>
    <row r="1219" spans="1:42" ht="18" x14ac:dyDescent="0.3">
      <c r="A1219" s="48" t="s">
        <v>3673</v>
      </c>
      <c r="B1219" s="48"/>
      <c r="C1219" s="60" t="s">
        <v>3649</v>
      </c>
      <c r="D1219" s="50"/>
      <c r="E1219" s="50" t="s">
        <v>3670</v>
      </c>
      <c r="F1219" s="61" t="s">
        <v>67</v>
      </c>
      <c r="G1219" s="62">
        <v>1.1000000000000001</v>
      </c>
      <c r="H1219" s="50"/>
      <c r="I1219" s="67">
        <v>1704.01</v>
      </c>
      <c r="J1219" s="63">
        <v>1164</v>
      </c>
      <c r="K1219" s="64"/>
      <c r="L1219" s="64"/>
      <c r="M1219" s="63">
        <f>ROUND(ROUND(J1219, 2)*I1219, 2)</f>
        <v>1983467.64</v>
      </c>
      <c r="N1219" s="64"/>
      <c r="O1219" s="64"/>
      <c r="P1219" s="63">
        <v>1164</v>
      </c>
      <c r="Q1219" s="64"/>
      <c r="R1219" s="64"/>
      <c r="S1219" s="63">
        <f>ROUND(ROUND(P1219, 2)*I1219, 2)</f>
        <v>1983467.64</v>
      </c>
      <c r="T1219" s="64"/>
      <c r="U1219" s="65"/>
      <c r="V1219" s="9">
        <f>ROUND(ROUND(P1219, 2)/1.2, 2)</f>
        <v>970</v>
      </c>
      <c r="Y1219" s="9">
        <f t="shared" si="210"/>
        <v>1652889.7</v>
      </c>
      <c r="AD1219" s="5" t="s">
        <v>3674</v>
      </c>
      <c r="AE1219" s="5" t="s">
        <v>3672</v>
      </c>
      <c r="AF1219" s="5" t="s">
        <v>3652</v>
      </c>
      <c r="AK1219" s="32">
        <f>S1218-M1218</f>
        <v>0</v>
      </c>
      <c r="AL1219" s="32"/>
      <c r="AM1219" s="32"/>
      <c r="AN1219" s="34">
        <f>IFERROR(AK1219/M1218,0)</f>
        <v>0</v>
      </c>
      <c r="AO1219" s="32"/>
      <c r="AP1219" s="32"/>
    </row>
    <row r="1220" spans="1:42" ht="90" x14ac:dyDescent="0.3">
      <c r="A1220" s="12" t="s">
        <v>3675</v>
      </c>
      <c r="B1220" s="12" t="s">
        <v>3644</v>
      </c>
      <c r="C1220" s="16" t="s">
        <v>3645</v>
      </c>
      <c r="D1220" s="17"/>
      <c r="E1220" s="17" t="s">
        <v>3676</v>
      </c>
      <c r="F1220" s="17" t="s">
        <v>67</v>
      </c>
      <c r="G1220" s="18">
        <v>1</v>
      </c>
      <c r="H1220" s="17"/>
      <c r="I1220" s="18">
        <v>242</v>
      </c>
      <c r="J1220" s="19">
        <v>1280.4000000000001</v>
      </c>
      <c r="K1220" s="20">
        <v>837</v>
      </c>
      <c r="L1220" s="19">
        <f>J1220+ROUND(K1220, 2)</f>
        <v>2117.4</v>
      </c>
      <c r="M1220" s="19">
        <v>309856.8</v>
      </c>
      <c r="N1220" s="19">
        <v>202554</v>
      </c>
      <c r="O1220" s="19">
        <f>M1220+N1220</f>
        <v>512410.8</v>
      </c>
      <c r="P1220" s="19">
        <v>1280.4000000000001</v>
      </c>
      <c r="Q1220" s="21">
        <v>1255.5</v>
      </c>
      <c r="R1220" s="19">
        <f>P1220+ROUND(Q1220, 2)</f>
        <v>2535.9</v>
      </c>
      <c r="S1220" s="19">
        <v>309856.8</v>
      </c>
      <c r="T1220" s="19">
        <v>303831</v>
      </c>
      <c r="U1220" s="19">
        <f>S1220+T1220</f>
        <v>613687.80000000005</v>
      </c>
      <c r="V1220" s="9">
        <f>ROUND(P1220 / 1.2, 2)</f>
        <v>1067</v>
      </c>
      <c r="W1220" s="9">
        <f>ROUND(Q1220 / 1.2, 2)</f>
        <v>1046.25</v>
      </c>
      <c r="X1220" s="9">
        <f>ROUND(R1220 / 1.2, 2)</f>
        <v>2113.25</v>
      </c>
      <c r="Y1220" s="9">
        <f t="shared" si="210"/>
        <v>258214</v>
      </c>
      <c r="Z1220" s="9">
        <f>ROUND(T1220 / 1.2, 2)</f>
        <v>253192.5</v>
      </c>
      <c r="AA1220" s="9">
        <f>Y1220+Z1220</f>
        <v>511406.5</v>
      </c>
      <c r="AD1220" s="5">
        <v>378366006</v>
      </c>
      <c r="AE1220" s="5">
        <v>27245733</v>
      </c>
      <c r="AG1220" s="5" t="s">
        <v>3646</v>
      </c>
      <c r="AH1220" s="5" t="s">
        <v>3647</v>
      </c>
      <c r="AI1220" s="5" t="s">
        <v>593</v>
      </c>
      <c r="AK1220" s="19">
        <f>S1220-M1220</f>
        <v>0</v>
      </c>
      <c r="AL1220" s="19">
        <f>T1220-N1220</f>
        <v>101277</v>
      </c>
      <c r="AM1220" s="19">
        <f>U1220-O1220</f>
        <v>101277.00000000006</v>
      </c>
      <c r="AN1220" s="22">
        <f>IFERROR(AK1220/M1220,0)</f>
        <v>0</v>
      </c>
      <c r="AO1220" s="22">
        <f>IFERROR(AL1220/N1220,0)</f>
        <v>0.5</v>
      </c>
      <c r="AP1220" s="22">
        <f>IFERROR(AM1220/O1220,0)</f>
        <v>0.19764805894020981</v>
      </c>
    </row>
    <row r="1221" spans="1:42" ht="18" x14ac:dyDescent="0.3">
      <c r="A1221" s="12" t="s">
        <v>3677</v>
      </c>
      <c r="B1221" s="12"/>
      <c r="C1221" s="40" t="s">
        <v>3649</v>
      </c>
      <c r="D1221" s="17"/>
      <c r="E1221" s="17"/>
      <c r="F1221" s="28" t="s">
        <v>67</v>
      </c>
      <c r="G1221" s="29">
        <v>1.1000000000000001</v>
      </c>
      <c r="H1221" s="17"/>
      <c r="I1221" s="30">
        <v>266.2</v>
      </c>
      <c r="J1221" s="31">
        <v>1164</v>
      </c>
      <c r="M1221" s="32">
        <f>ROUND(ROUND(J1221, 2)*I1221, 2)</f>
        <v>309856.8</v>
      </c>
      <c r="P1221" s="33">
        <v>1164</v>
      </c>
      <c r="S1221" s="32">
        <f>ROUND(ROUND(P1221, 2)*I1221, 2)</f>
        <v>309856.8</v>
      </c>
      <c r="V1221" s="9">
        <f>ROUND(ROUND(P1221, 2)/1.2, 2)</f>
        <v>970</v>
      </c>
      <c r="Y1221" s="9">
        <f t="shared" si="210"/>
        <v>258214</v>
      </c>
      <c r="AD1221" s="5" t="s">
        <v>3678</v>
      </c>
      <c r="AE1221" s="5" t="s">
        <v>3679</v>
      </c>
      <c r="AF1221" s="5" t="s">
        <v>3652</v>
      </c>
      <c r="AK1221" s="32">
        <f t="shared" ref="AK1221:AK1268" si="211">S1221-M1221</f>
        <v>0</v>
      </c>
      <c r="AL1221" s="32"/>
      <c r="AM1221" s="32"/>
      <c r="AN1221" s="34">
        <f t="shared" ref="AN1221:AN1268" si="212">IFERROR(AK1221/M1221,0)</f>
        <v>0</v>
      </c>
      <c r="AO1221" s="32"/>
      <c r="AP1221" s="32"/>
    </row>
    <row r="1222" spans="1:42" ht="270" x14ac:dyDescent="0.3">
      <c r="A1222" s="13" t="s">
        <v>3680</v>
      </c>
      <c r="B1222" s="13" t="s">
        <v>3681</v>
      </c>
      <c r="C1222" s="23" t="s">
        <v>3682</v>
      </c>
      <c r="D1222" s="24"/>
      <c r="E1222" s="24" t="s">
        <v>3683</v>
      </c>
      <c r="F1222" s="24" t="s">
        <v>67</v>
      </c>
      <c r="G1222" s="25">
        <v>1</v>
      </c>
      <c r="H1222" s="24"/>
      <c r="I1222" s="25">
        <v>908.4</v>
      </c>
      <c r="J1222" s="26">
        <v>296.16000000000003</v>
      </c>
      <c r="K1222" s="26">
        <v>1422</v>
      </c>
      <c r="L1222" s="26">
        <f>J1222+ROUND(K1222, 2)</f>
        <v>1718.16</v>
      </c>
      <c r="M1222" s="26">
        <v>269031.74</v>
      </c>
      <c r="N1222" s="26">
        <v>1291744.8</v>
      </c>
      <c r="O1222" s="26">
        <f>M1222+N1222</f>
        <v>1560776.54</v>
      </c>
      <c r="P1222" s="26">
        <v>2194.83</v>
      </c>
      <c r="Q1222" s="26">
        <v>2133</v>
      </c>
      <c r="R1222" s="26">
        <f>P1222+ROUND(Q1222, 2)</f>
        <v>4327.83</v>
      </c>
      <c r="S1222" s="26">
        <v>1993783.57</v>
      </c>
      <c r="T1222" s="26">
        <v>1937617.2</v>
      </c>
      <c r="U1222" s="26">
        <f>S1222+T1222</f>
        <v>3931400.77</v>
      </c>
      <c r="V1222" s="9">
        <f>ROUND(P1222 / 1.2, 2)</f>
        <v>1829.03</v>
      </c>
      <c r="W1222" s="9">
        <f>ROUND(Q1222 / 1.2, 2)</f>
        <v>1777.5</v>
      </c>
      <c r="X1222" s="9">
        <f>ROUND(R1222 / 1.2, 2)</f>
        <v>3606.53</v>
      </c>
      <c r="Y1222" s="9">
        <f t="shared" si="210"/>
        <v>1661486.31</v>
      </c>
      <c r="Z1222" s="9">
        <f>ROUND(T1222 / 1.2, 2)</f>
        <v>1614681</v>
      </c>
      <c r="AA1222" s="9">
        <f>Y1222+Z1222</f>
        <v>3276167.31</v>
      </c>
      <c r="AD1222" s="5">
        <v>378365770</v>
      </c>
      <c r="AE1222" s="5">
        <v>29444726</v>
      </c>
      <c r="AG1222" s="5" t="s">
        <v>3684</v>
      </c>
      <c r="AH1222" s="5" t="s">
        <v>3685</v>
      </c>
      <c r="AI1222" s="5" t="s">
        <v>593</v>
      </c>
      <c r="AK1222" s="19">
        <f t="shared" si="211"/>
        <v>1724751.83</v>
      </c>
      <c r="AL1222" s="19">
        <f>T1222-N1222</f>
        <v>645872.39999999991</v>
      </c>
      <c r="AM1222" s="19">
        <f>U1222-O1222</f>
        <v>2370624.23</v>
      </c>
      <c r="AN1222" s="22">
        <f t="shared" si="212"/>
        <v>6.4109603944872831</v>
      </c>
      <c r="AO1222" s="22">
        <f>IFERROR(AL1222/N1222,0)</f>
        <v>0.49999999999999989</v>
      </c>
      <c r="AP1222" s="22">
        <f>IFERROR(AM1222/O1222,0)</f>
        <v>1.5188748480291741</v>
      </c>
    </row>
    <row r="1223" spans="1:42" ht="18" x14ac:dyDescent="0.3">
      <c r="A1223" s="13" t="s">
        <v>3686</v>
      </c>
      <c r="B1223" s="13"/>
      <c r="C1223" s="41" t="s">
        <v>3687</v>
      </c>
      <c r="D1223" s="24"/>
      <c r="E1223" s="24"/>
      <c r="F1223" s="35" t="s">
        <v>139</v>
      </c>
      <c r="G1223" s="36">
        <v>1.3</v>
      </c>
      <c r="H1223" s="24"/>
      <c r="I1223" s="36">
        <v>1180.92</v>
      </c>
      <c r="J1223" s="38">
        <v>0</v>
      </c>
      <c r="K1223" s="14"/>
      <c r="L1223" s="14"/>
      <c r="M1223" s="38">
        <f t="shared" ref="M1223:M1233" si="213">ROUND(ROUND(J1223, 2)*I1223, 2)</f>
        <v>0</v>
      </c>
      <c r="N1223" s="14"/>
      <c r="O1223" s="14"/>
      <c r="P1223" s="38">
        <v>32.4</v>
      </c>
      <c r="Q1223" s="14"/>
      <c r="R1223" s="14"/>
      <c r="S1223" s="38">
        <f t="shared" ref="S1223:S1233" si="214">ROUND(ROUND(P1223, 2)*I1223, 2)</f>
        <v>38261.81</v>
      </c>
      <c r="T1223" s="14"/>
      <c r="U1223" s="39"/>
      <c r="V1223" s="9">
        <f t="shared" ref="V1223:V1233" si="215">ROUND(ROUND(P1223, 2)/1.2, 2)</f>
        <v>27</v>
      </c>
      <c r="Y1223" s="9">
        <f t="shared" si="210"/>
        <v>31884.84</v>
      </c>
      <c r="AD1223" s="5" t="s">
        <v>3688</v>
      </c>
      <c r="AE1223" s="5" t="s">
        <v>3689</v>
      </c>
      <c r="AF1223" s="5" t="s">
        <v>3690</v>
      </c>
      <c r="AK1223" s="32">
        <f t="shared" si="211"/>
        <v>38261.81</v>
      </c>
      <c r="AL1223" s="32"/>
      <c r="AM1223" s="32"/>
      <c r="AN1223" s="34">
        <f t="shared" si="212"/>
        <v>0</v>
      </c>
      <c r="AO1223" s="32"/>
      <c r="AP1223" s="32"/>
    </row>
    <row r="1224" spans="1:42" ht="18" x14ac:dyDescent="0.3">
      <c r="A1224" s="13" t="s">
        <v>3691</v>
      </c>
      <c r="B1224" s="13"/>
      <c r="C1224" s="41" t="s">
        <v>3692</v>
      </c>
      <c r="D1224" s="24"/>
      <c r="E1224" s="24"/>
      <c r="F1224" s="35" t="s">
        <v>139</v>
      </c>
      <c r="G1224" s="36">
        <v>1.3</v>
      </c>
      <c r="H1224" s="24"/>
      <c r="I1224" s="36">
        <v>1180.92</v>
      </c>
      <c r="J1224" s="38">
        <v>0</v>
      </c>
      <c r="K1224" s="14"/>
      <c r="L1224" s="14"/>
      <c r="M1224" s="38">
        <f t="shared" si="213"/>
        <v>0</v>
      </c>
      <c r="N1224" s="14"/>
      <c r="O1224" s="14"/>
      <c r="P1224" s="38">
        <v>27.8</v>
      </c>
      <c r="Q1224" s="14"/>
      <c r="R1224" s="14"/>
      <c r="S1224" s="38">
        <f t="shared" si="214"/>
        <v>32829.58</v>
      </c>
      <c r="T1224" s="14"/>
      <c r="U1224" s="39"/>
      <c r="V1224" s="9">
        <f t="shared" si="215"/>
        <v>23.17</v>
      </c>
      <c r="Y1224" s="9">
        <f t="shared" si="210"/>
        <v>27357.98</v>
      </c>
      <c r="AD1224" s="5" t="s">
        <v>3693</v>
      </c>
      <c r="AE1224" s="5" t="s">
        <v>3694</v>
      </c>
      <c r="AF1224" s="5" t="s">
        <v>3695</v>
      </c>
      <c r="AK1224" s="32">
        <f t="shared" si="211"/>
        <v>32829.58</v>
      </c>
      <c r="AL1224" s="32"/>
      <c r="AM1224" s="32"/>
      <c r="AN1224" s="34">
        <f t="shared" si="212"/>
        <v>0</v>
      </c>
      <c r="AO1224" s="32"/>
      <c r="AP1224" s="32"/>
    </row>
    <row r="1225" spans="1:42" ht="18" x14ac:dyDescent="0.3">
      <c r="A1225" s="13" t="s">
        <v>3696</v>
      </c>
      <c r="B1225" s="13"/>
      <c r="C1225" s="41" t="s">
        <v>3697</v>
      </c>
      <c r="D1225" s="24"/>
      <c r="E1225" s="24"/>
      <c r="F1225" s="35" t="s">
        <v>139</v>
      </c>
      <c r="G1225" s="36">
        <v>1.3</v>
      </c>
      <c r="H1225" s="24"/>
      <c r="I1225" s="36">
        <v>1180.92</v>
      </c>
      <c r="J1225" s="38">
        <v>2.84</v>
      </c>
      <c r="K1225" s="14"/>
      <c r="L1225" s="14"/>
      <c r="M1225" s="38">
        <f t="shared" si="213"/>
        <v>3353.81</v>
      </c>
      <c r="N1225" s="14"/>
      <c r="O1225" s="14"/>
      <c r="P1225" s="38">
        <v>2.84</v>
      </c>
      <c r="Q1225" s="14"/>
      <c r="R1225" s="14"/>
      <c r="S1225" s="38">
        <f t="shared" si="214"/>
        <v>3353.81</v>
      </c>
      <c r="T1225" s="14"/>
      <c r="U1225" s="39"/>
      <c r="V1225" s="9">
        <f t="shared" si="215"/>
        <v>2.37</v>
      </c>
      <c r="Y1225" s="9">
        <f t="shared" si="210"/>
        <v>2794.84</v>
      </c>
      <c r="AD1225" s="5" t="s">
        <v>3698</v>
      </c>
      <c r="AE1225" s="5" t="s">
        <v>3699</v>
      </c>
      <c r="AF1225" s="5" t="s">
        <v>3700</v>
      </c>
      <c r="AK1225" s="32">
        <f t="shared" si="211"/>
        <v>0</v>
      </c>
      <c r="AL1225" s="32"/>
      <c r="AM1225" s="32"/>
      <c r="AN1225" s="34">
        <f t="shared" si="212"/>
        <v>0</v>
      </c>
      <c r="AO1225" s="32"/>
      <c r="AP1225" s="32"/>
    </row>
    <row r="1226" spans="1:42" ht="18" x14ac:dyDescent="0.3">
      <c r="A1226" s="13" t="s">
        <v>3701</v>
      </c>
      <c r="B1226" s="13"/>
      <c r="C1226" s="41" t="s">
        <v>3702</v>
      </c>
      <c r="D1226" s="24"/>
      <c r="E1226" s="24"/>
      <c r="F1226" s="35" t="s">
        <v>114</v>
      </c>
      <c r="G1226" s="36">
        <v>1.05</v>
      </c>
      <c r="H1226" s="24"/>
      <c r="I1226" s="36">
        <v>953.82</v>
      </c>
      <c r="J1226" s="38">
        <v>4.67</v>
      </c>
      <c r="K1226" s="14"/>
      <c r="L1226" s="14"/>
      <c r="M1226" s="38">
        <f t="shared" si="213"/>
        <v>4454.34</v>
      </c>
      <c r="N1226" s="14"/>
      <c r="O1226" s="14"/>
      <c r="P1226" s="38">
        <v>4.67</v>
      </c>
      <c r="Q1226" s="14"/>
      <c r="R1226" s="14"/>
      <c r="S1226" s="38">
        <f t="shared" si="214"/>
        <v>4454.34</v>
      </c>
      <c r="T1226" s="14"/>
      <c r="U1226" s="39"/>
      <c r="V1226" s="9">
        <f t="shared" si="215"/>
        <v>3.89</v>
      </c>
      <c r="Y1226" s="9">
        <f t="shared" si="210"/>
        <v>3711.95</v>
      </c>
      <c r="AD1226" s="5" t="s">
        <v>3703</v>
      </c>
      <c r="AE1226" s="5" t="s">
        <v>3704</v>
      </c>
      <c r="AF1226" s="5" t="s">
        <v>3705</v>
      </c>
      <c r="AK1226" s="32">
        <f t="shared" si="211"/>
        <v>0</v>
      </c>
      <c r="AL1226" s="32"/>
      <c r="AM1226" s="32"/>
      <c r="AN1226" s="34">
        <f t="shared" si="212"/>
        <v>0</v>
      </c>
      <c r="AO1226" s="32"/>
      <c r="AP1226" s="32"/>
    </row>
    <row r="1227" spans="1:42" ht="18" x14ac:dyDescent="0.3">
      <c r="A1227" s="13" t="s">
        <v>3706</v>
      </c>
      <c r="B1227" s="13"/>
      <c r="C1227" s="41" t="s">
        <v>3185</v>
      </c>
      <c r="D1227" s="24"/>
      <c r="E1227" s="24"/>
      <c r="F1227" s="35" t="s">
        <v>67</v>
      </c>
      <c r="G1227" s="36">
        <v>1.1000000000000001</v>
      </c>
      <c r="H1227" s="24"/>
      <c r="I1227" s="36">
        <v>999.24</v>
      </c>
      <c r="J1227" s="38">
        <v>0</v>
      </c>
      <c r="K1227" s="14"/>
      <c r="L1227" s="14"/>
      <c r="M1227" s="38">
        <f t="shared" si="213"/>
        <v>0</v>
      </c>
      <c r="N1227" s="14"/>
      <c r="O1227" s="14"/>
      <c r="P1227" s="38">
        <v>1656</v>
      </c>
      <c r="Q1227" s="14"/>
      <c r="R1227" s="14"/>
      <c r="S1227" s="38">
        <f t="shared" si="214"/>
        <v>1654741.44</v>
      </c>
      <c r="T1227" s="14"/>
      <c r="U1227" s="39"/>
      <c r="V1227" s="9">
        <f t="shared" si="215"/>
        <v>1380</v>
      </c>
      <c r="Y1227" s="9">
        <f t="shared" si="210"/>
        <v>1378951.2</v>
      </c>
      <c r="AD1227" s="5" t="s">
        <v>3707</v>
      </c>
      <c r="AE1227" s="5" t="s">
        <v>3708</v>
      </c>
      <c r="AF1227" s="5" t="s">
        <v>3188</v>
      </c>
      <c r="AK1227" s="32">
        <f t="shared" si="211"/>
        <v>1654741.44</v>
      </c>
      <c r="AL1227" s="32"/>
      <c r="AM1227" s="32"/>
      <c r="AN1227" s="34">
        <f t="shared" si="212"/>
        <v>0</v>
      </c>
      <c r="AO1227" s="32"/>
      <c r="AP1227" s="32"/>
    </row>
    <row r="1228" spans="1:42" ht="18" x14ac:dyDescent="0.3">
      <c r="A1228" s="13" t="s">
        <v>3709</v>
      </c>
      <c r="B1228" s="13"/>
      <c r="C1228" s="27" t="s">
        <v>506</v>
      </c>
      <c r="D1228" s="24"/>
      <c r="E1228" s="24"/>
      <c r="F1228" s="35" t="s">
        <v>114</v>
      </c>
      <c r="G1228" s="36">
        <v>1.2</v>
      </c>
      <c r="H1228" s="24"/>
      <c r="I1228" s="36">
        <v>1090.08</v>
      </c>
      <c r="J1228" s="38">
        <v>35.11</v>
      </c>
      <c r="K1228" s="14"/>
      <c r="L1228" s="14"/>
      <c r="M1228" s="38">
        <f t="shared" si="213"/>
        <v>38272.71</v>
      </c>
      <c r="N1228" s="14"/>
      <c r="O1228" s="14"/>
      <c r="P1228" s="38">
        <v>34.119999999999997</v>
      </c>
      <c r="Q1228" s="14"/>
      <c r="R1228" s="14"/>
      <c r="S1228" s="38">
        <f t="shared" si="214"/>
        <v>37193.53</v>
      </c>
      <c r="T1228" s="14"/>
      <c r="U1228" s="39"/>
      <c r="V1228" s="9">
        <f t="shared" si="215"/>
        <v>28.43</v>
      </c>
      <c r="Y1228" s="9">
        <f t="shared" si="210"/>
        <v>30994.61</v>
      </c>
      <c r="AD1228" s="5" t="s">
        <v>3710</v>
      </c>
      <c r="AE1228" s="5" t="s">
        <v>3711</v>
      </c>
      <c r="AF1228" s="5" t="s">
        <v>510</v>
      </c>
      <c r="AK1228" s="32">
        <f t="shared" si="211"/>
        <v>-1079.1800000000003</v>
      </c>
      <c r="AL1228" s="32"/>
      <c r="AM1228" s="32"/>
      <c r="AN1228" s="34">
        <f t="shared" si="212"/>
        <v>-2.8197114863306002E-2</v>
      </c>
      <c r="AO1228" s="32"/>
      <c r="AP1228" s="32"/>
    </row>
    <row r="1229" spans="1:42" ht="18" x14ac:dyDescent="0.3">
      <c r="A1229" s="13" t="s">
        <v>3712</v>
      </c>
      <c r="B1229" s="13"/>
      <c r="C1229" s="41" t="s">
        <v>3713</v>
      </c>
      <c r="D1229" s="24"/>
      <c r="E1229" s="24"/>
      <c r="F1229" s="35" t="s">
        <v>114</v>
      </c>
      <c r="G1229" s="36">
        <v>3.2</v>
      </c>
      <c r="H1229" s="24"/>
      <c r="I1229" s="36">
        <v>2906.88</v>
      </c>
      <c r="J1229" s="38">
        <v>68.099999999999994</v>
      </c>
      <c r="K1229" s="14"/>
      <c r="L1229" s="14"/>
      <c r="M1229" s="38">
        <f t="shared" si="213"/>
        <v>197958.53</v>
      </c>
      <c r="N1229" s="14"/>
      <c r="O1229" s="14"/>
      <c r="P1229" s="38">
        <v>68.099999999999994</v>
      </c>
      <c r="Q1229" s="14"/>
      <c r="R1229" s="14"/>
      <c r="S1229" s="38">
        <f t="shared" si="214"/>
        <v>197958.53</v>
      </c>
      <c r="T1229" s="14"/>
      <c r="U1229" s="39"/>
      <c r="V1229" s="9">
        <f t="shared" si="215"/>
        <v>56.75</v>
      </c>
      <c r="Y1229" s="9">
        <f t="shared" si="210"/>
        <v>164965.44</v>
      </c>
      <c r="AD1229" s="5" t="s">
        <v>3714</v>
      </c>
      <c r="AE1229" s="5" t="s">
        <v>3715</v>
      </c>
      <c r="AF1229" s="5" t="s">
        <v>3716</v>
      </c>
      <c r="AK1229" s="32">
        <f t="shared" si="211"/>
        <v>0</v>
      </c>
      <c r="AL1229" s="32"/>
      <c r="AM1229" s="32"/>
      <c r="AN1229" s="34">
        <f t="shared" si="212"/>
        <v>0</v>
      </c>
      <c r="AO1229" s="32"/>
      <c r="AP1229" s="32"/>
    </row>
    <row r="1230" spans="1:42" ht="36" x14ac:dyDescent="0.3">
      <c r="A1230" s="13" t="s">
        <v>3717</v>
      </c>
      <c r="B1230" s="13"/>
      <c r="C1230" s="41" t="s">
        <v>3718</v>
      </c>
      <c r="D1230" s="24"/>
      <c r="E1230" s="24"/>
      <c r="F1230" s="35" t="s">
        <v>139</v>
      </c>
      <c r="G1230" s="36">
        <v>2.2999999999999998</v>
      </c>
      <c r="H1230" s="24"/>
      <c r="I1230" s="36">
        <v>2089.3200000000002</v>
      </c>
      <c r="J1230" s="38">
        <v>7.32</v>
      </c>
      <c r="K1230" s="14"/>
      <c r="L1230" s="14"/>
      <c r="M1230" s="38">
        <f t="shared" si="213"/>
        <v>15293.82</v>
      </c>
      <c r="N1230" s="14"/>
      <c r="O1230" s="14"/>
      <c r="P1230" s="38">
        <v>7.32</v>
      </c>
      <c r="Q1230" s="14"/>
      <c r="R1230" s="14"/>
      <c r="S1230" s="38">
        <f t="shared" si="214"/>
        <v>15293.82</v>
      </c>
      <c r="T1230" s="14"/>
      <c r="U1230" s="39"/>
      <c r="V1230" s="9">
        <f t="shared" si="215"/>
        <v>6.1</v>
      </c>
      <c r="Y1230" s="9">
        <f t="shared" si="210"/>
        <v>12744.85</v>
      </c>
      <c r="AD1230" s="5" t="s">
        <v>3719</v>
      </c>
      <c r="AE1230" s="5" t="s">
        <v>3720</v>
      </c>
      <c r="AF1230" s="5" t="s">
        <v>3721</v>
      </c>
      <c r="AK1230" s="32">
        <f t="shared" si="211"/>
        <v>0</v>
      </c>
      <c r="AL1230" s="32"/>
      <c r="AM1230" s="32"/>
      <c r="AN1230" s="34">
        <f t="shared" si="212"/>
        <v>0</v>
      </c>
      <c r="AO1230" s="32"/>
      <c r="AP1230" s="32"/>
    </row>
    <row r="1231" spans="1:42" ht="18" x14ac:dyDescent="0.3">
      <c r="A1231" s="13" t="s">
        <v>3722</v>
      </c>
      <c r="B1231" s="13"/>
      <c r="C1231" s="41" t="s">
        <v>3723</v>
      </c>
      <c r="D1231" s="24"/>
      <c r="E1231" s="24"/>
      <c r="F1231" s="35" t="s">
        <v>139</v>
      </c>
      <c r="G1231" s="36">
        <v>0.6</v>
      </c>
      <c r="H1231" s="24"/>
      <c r="I1231" s="37">
        <v>545.04</v>
      </c>
      <c r="J1231" s="38">
        <v>5.7</v>
      </c>
      <c r="K1231" s="14"/>
      <c r="L1231" s="14"/>
      <c r="M1231" s="38">
        <f t="shared" si="213"/>
        <v>3106.73</v>
      </c>
      <c r="N1231" s="14"/>
      <c r="O1231" s="14"/>
      <c r="P1231" s="38">
        <v>5.7</v>
      </c>
      <c r="Q1231" s="14"/>
      <c r="R1231" s="14"/>
      <c r="S1231" s="38">
        <f t="shared" si="214"/>
        <v>3106.73</v>
      </c>
      <c r="T1231" s="14"/>
      <c r="U1231" s="39"/>
      <c r="V1231" s="9">
        <f t="shared" si="215"/>
        <v>4.75</v>
      </c>
      <c r="Y1231" s="9">
        <f t="shared" si="210"/>
        <v>2588.94</v>
      </c>
      <c r="AD1231" s="5" t="s">
        <v>3724</v>
      </c>
      <c r="AE1231" s="5" t="s">
        <v>3725</v>
      </c>
      <c r="AF1231" s="5" t="s">
        <v>3726</v>
      </c>
      <c r="AK1231" s="32">
        <f t="shared" si="211"/>
        <v>0</v>
      </c>
      <c r="AL1231" s="32"/>
      <c r="AM1231" s="32"/>
      <c r="AN1231" s="34">
        <f t="shared" si="212"/>
        <v>0</v>
      </c>
      <c r="AO1231" s="32"/>
      <c r="AP1231" s="32"/>
    </row>
    <row r="1232" spans="1:42" ht="18" x14ac:dyDescent="0.3">
      <c r="A1232" s="13" t="s">
        <v>3727</v>
      </c>
      <c r="B1232" s="13"/>
      <c r="C1232" s="41" t="s">
        <v>3728</v>
      </c>
      <c r="D1232" s="24"/>
      <c r="E1232" s="24"/>
      <c r="F1232" s="35" t="s">
        <v>139</v>
      </c>
      <c r="G1232" s="36">
        <v>17</v>
      </c>
      <c r="H1232" s="24"/>
      <c r="I1232" s="37">
        <v>15442.8</v>
      </c>
      <c r="J1232" s="38">
        <v>0.28000000000000003</v>
      </c>
      <c r="K1232" s="14"/>
      <c r="L1232" s="14"/>
      <c r="M1232" s="38">
        <f t="shared" si="213"/>
        <v>4323.9799999999996</v>
      </c>
      <c r="N1232" s="14"/>
      <c r="O1232" s="14"/>
      <c r="P1232" s="38">
        <v>0.28000000000000003</v>
      </c>
      <c r="Q1232" s="14"/>
      <c r="R1232" s="14"/>
      <c r="S1232" s="38">
        <f t="shared" si="214"/>
        <v>4323.9799999999996</v>
      </c>
      <c r="T1232" s="14"/>
      <c r="U1232" s="39"/>
      <c r="V1232" s="9">
        <f t="shared" si="215"/>
        <v>0.23</v>
      </c>
      <c r="Y1232" s="9">
        <f t="shared" si="210"/>
        <v>3603.32</v>
      </c>
      <c r="AD1232" s="5" t="s">
        <v>3729</v>
      </c>
      <c r="AE1232" s="5" t="s">
        <v>3730</v>
      </c>
      <c r="AF1232" s="5" t="s">
        <v>3731</v>
      </c>
      <c r="AK1232" s="32">
        <f t="shared" si="211"/>
        <v>0</v>
      </c>
      <c r="AL1232" s="32"/>
      <c r="AM1232" s="32"/>
      <c r="AN1232" s="34">
        <f t="shared" si="212"/>
        <v>0</v>
      </c>
      <c r="AO1232" s="32"/>
      <c r="AP1232" s="32"/>
    </row>
    <row r="1233" spans="1:42" ht="18" x14ac:dyDescent="0.3">
      <c r="A1233" s="13" t="s">
        <v>3732</v>
      </c>
      <c r="B1233" s="13"/>
      <c r="C1233" s="41" t="s">
        <v>3733</v>
      </c>
      <c r="D1233" s="24"/>
      <c r="E1233" s="24"/>
      <c r="F1233" s="35" t="s">
        <v>139</v>
      </c>
      <c r="G1233" s="36">
        <v>2.6</v>
      </c>
      <c r="H1233" s="24"/>
      <c r="I1233" s="37">
        <v>2361.84</v>
      </c>
      <c r="J1233" s="38">
        <v>0.96</v>
      </c>
      <c r="K1233" s="14"/>
      <c r="L1233" s="14"/>
      <c r="M1233" s="38">
        <f t="shared" si="213"/>
        <v>2267.37</v>
      </c>
      <c r="N1233" s="14"/>
      <c r="O1233" s="14"/>
      <c r="P1233" s="38">
        <v>0.96</v>
      </c>
      <c r="Q1233" s="14"/>
      <c r="R1233" s="14"/>
      <c r="S1233" s="38">
        <f t="shared" si="214"/>
        <v>2267.37</v>
      </c>
      <c r="T1233" s="14"/>
      <c r="U1233" s="39"/>
      <c r="V1233" s="9">
        <f t="shared" si="215"/>
        <v>0.8</v>
      </c>
      <c r="Y1233" s="9">
        <f t="shared" si="210"/>
        <v>1889.48</v>
      </c>
      <c r="AD1233" s="5" t="s">
        <v>3734</v>
      </c>
      <c r="AE1233" s="5" t="s">
        <v>3735</v>
      </c>
      <c r="AF1233" s="5" t="s">
        <v>3736</v>
      </c>
      <c r="AK1233" s="32">
        <f t="shared" si="211"/>
        <v>0</v>
      </c>
      <c r="AL1233" s="32"/>
      <c r="AM1233" s="32"/>
      <c r="AN1233" s="34">
        <f t="shared" si="212"/>
        <v>0</v>
      </c>
      <c r="AO1233" s="32"/>
      <c r="AP1233" s="32"/>
    </row>
    <row r="1234" spans="1:42" ht="252" x14ac:dyDescent="0.3">
      <c r="A1234" s="13" t="s">
        <v>3737</v>
      </c>
      <c r="B1234" s="13" t="s">
        <v>3681</v>
      </c>
      <c r="C1234" s="23" t="s">
        <v>3682</v>
      </c>
      <c r="D1234" s="24"/>
      <c r="E1234" s="24" t="s">
        <v>3738</v>
      </c>
      <c r="F1234" s="24" t="s">
        <v>67</v>
      </c>
      <c r="G1234" s="25">
        <v>1</v>
      </c>
      <c r="H1234" s="24"/>
      <c r="I1234" s="25">
        <v>74.400000000000006</v>
      </c>
      <c r="J1234" s="26">
        <v>437.36</v>
      </c>
      <c r="K1234" s="26">
        <v>1422</v>
      </c>
      <c r="L1234" s="26">
        <f>J1234+ROUND(K1234, 2)</f>
        <v>1859.3600000000001</v>
      </c>
      <c r="M1234" s="26">
        <v>32539.58</v>
      </c>
      <c r="N1234" s="26">
        <v>105796.8</v>
      </c>
      <c r="O1234" s="26">
        <f>M1234+N1234</f>
        <v>138336.38</v>
      </c>
      <c r="P1234" s="26">
        <v>499.08</v>
      </c>
      <c r="Q1234" s="26">
        <v>2133</v>
      </c>
      <c r="R1234" s="26">
        <f>P1234+ROUND(Q1234, 2)</f>
        <v>2632.08</v>
      </c>
      <c r="S1234" s="26">
        <v>37131.550000000003</v>
      </c>
      <c r="T1234" s="26">
        <v>158695.20000000001</v>
      </c>
      <c r="U1234" s="26">
        <f>S1234+T1234</f>
        <v>195826.75</v>
      </c>
      <c r="V1234" s="9">
        <f>ROUND(P1234 / 1.2, 2)</f>
        <v>415.9</v>
      </c>
      <c r="W1234" s="9">
        <f>ROUND(Q1234 / 1.2, 2)</f>
        <v>1777.5</v>
      </c>
      <c r="X1234" s="9">
        <f>ROUND(R1234 / 1.2, 2)</f>
        <v>2193.4</v>
      </c>
      <c r="Y1234" s="9">
        <f t="shared" si="210"/>
        <v>30942.959999999999</v>
      </c>
      <c r="Z1234" s="9">
        <f>ROUND(T1234 / 1.2, 2)</f>
        <v>132246</v>
      </c>
      <c r="AA1234" s="9">
        <f>Y1234+Z1234</f>
        <v>163188.96</v>
      </c>
      <c r="AD1234" s="5">
        <v>378366007</v>
      </c>
      <c r="AE1234" s="5">
        <v>33554330</v>
      </c>
      <c r="AG1234" s="5" t="s">
        <v>3684</v>
      </c>
      <c r="AH1234" s="5" t="s">
        <v>3685</v>
      </c>
      <c r="AI1234" s="5" t="s">
        <v>593</v>
      </c>
      <c r="AK1234" s="19">
        <f t="shared" si="211"/>
        <v>4591.9700000000012</v>
      </c>
      <c r="AL1234" s="19">
        <f>T1234-N1234</f>
        <v>52898.400000000009</v>
      </c>
      <c r="AM1234" s="19">
        <f>U1234-O1234</f>
        <v>57490.369999999995</v>
      </c>
      <c r="AN1234" s="22">
        <f t="shared" si="212"/>
        <v>0.14111952274737416</v>
      </c>
      <c r="AO1234" s="22">
        <f>IFERROR(AL1234/N1234,0)</f>
        <v>0.50000000000000011</v>
      </c>
      <c r="AP1234" s="22">
        <f>IFERROR(AM1234/O1234,0)</f>
        <v>0.41558388328507651</v>
      </c>
    </row>
    <row r="1235" spans="1:42" ht="18" x14ac:dyDescent="0.3">
      <c r="A1235" s="13" t="s">
        <v>3739</v>
      </c>
      <c r="B1235" s="13"/>
      <c r="C1235" s="41" t="s">
        <v>3733</v>
      </c>
      <c r="D1235" s="24"/>
      <c r="E1235" s="24"/>
      <c r="F1235" s="35" t="s">
        <v>139</v>
      </c>
      <c r="G1235" s="36">
        <v>2.6</v>
      </c>
      <c r="H1235" s="24"/>
      <c r="I1235" s="37">
        <v>193.44</v>
      </c>
      <c r="J1235" s="38">
        <v>0.96</v>
      </c>
      <c r="K1235" s="14"/>
      <c r="L1235" s="14"/>
      <c r="M1235" s="38">
        <f t="shared" ref="M1235:M1246" si="216">ROUND(ROUND(J1235, 2)*I1235, 2)</f>
        <v>185.7</v>
      </c>
      <c r="N1235" s="14"/>
      <c r="O1235" s="14"/>
      <c r="P1235" s="38">
        <v>0.96</v>
      </c>
      <c r="Q1235" s="14"/>
      <c r="R1235" s="14"/>
      <c r="S1235" s="38">
        <f t="shared" ref="S1235:S1246" si="217">ROUND(ROUND(P1235, 2)*I1235, 2)</f>
        <v>185.7</v>
      </c>
      <c r="T1235" s="14"/>
      <c r="U1235" s="39"/>
      <c r="V1235" s="9">
        <f t="shared" ref="V1235:V1246" si="218">ROUND(ROUND(P1235, 2)/1.2, 2)</f>
        <v>0.8</v>
      </c>
      <c r="Y1235" s="9">
        <f t="shared" si="210"/>
        <v>154.75</v>
      </c>
      <c r="AD1235" s="5" t="s">
        <v>3740</v>
      </c>
      <c r="AE1235" s="5" t="s">
        <v>3741</v>
      </c>
      <c r="AF1235" s="5" t="s">
        <v>3736</v>
      </c>
      <c r="AK1235" s="32">
        <f t="shared" si="211"/>
        <v>0</v>
      </c>
      <c r="AL1235" s="32"/>
      <c r="AM1235" s="32"/>
      <c r="AN1235" s="34">
        <f t="shared" si="212"/>
        <v>0</v>
      </c>
      <c r="AO1235" s="32"/>
      <c r="AP1235" s="32"/>
    </row>
    <row r="1236" spans="1:42" ht="18" x14ac:dyDescent="0.3">
      <c r="A1236" s="13" t="s">
        <v>3742</v>
      </c>
      <c r="B1236" s="13"/>
      <c r="C1236" s="41" t="s">
        <v>3728</v>
      </c>
      <c r="D1236" s="24"/>
      <c r="E1236" s="24"/>
      <c r="F1236" s="35" t="s">
        <v>139</v>
      </c>
      <c r="G1236" s="36">
        <v>17</v>
      </c>
      <c r="H1236" s="24"/>
      <c r="I1236" s="37">
        <v>1264.8</v>
      </c>
      <c r="J1236" s="38">
        <v>0.28000000000000003</v>
      </c>
      <c r="K1236" s="14"/>
      <c r="L1236" s="14"/>
      <c r="M1236" s="38">
        <f t="shared" si="216"/>
        <v>354.14</v>
      </c>
      <c r="N1236" s="14"/>
      <c r="O1236" s="14"/>
      <c r="P1236" s="38">
        <v>0.28000000000000003</v>
      </c>
      <c r="Q1236" s="14"/>
      <c r="R1236" s="14"/>
      <c r="S1236" s="38">
        <f t="shared" si="217"/>
        <v>354.14</v>
      </c>
      <c r="T1236" s="14"/>
      <c r="U1236" s="39"/>
      <c r="V1236" s="9">
        <f t="shared" si="218"/>
        <v>0.23</v>
      </c>
      <c r="Y1236" s="9">
        <f t="shared" si="210"/>
        <v>295.12</v>
      </c>
      <c r="AD1236" s="5" t="s">
        <v>3743</v>
      </c>
      <c r="AE1236" s="5" t="s">
        <v>3744</v>
      </c>
      <c r="AF1236" s="5" t="s">
        <v>3731</v>
      </c>
      <c r="AK1236" s="32">
        <f t="shared" si="211"/>
        <v>0</v>
      </c>
      <c r="AL1236" s="32"/>
      <c r="AM1236" s="32"/>
      <c r="AN1236" s="34">
        <f t="shared" si="212"/>
        <v>0</v>
      </c>
      <c r="AO1236" s="32"/>
      <c r="AP1236" s="32"/>
    </row>
    <row r="1237" spans="1:42" ht="18" x14ac:dyDescent="0.3">
      <c r="A1237" s="13" t="s">
        <v>3745</v>
      </c>
      <c r="B1237" s="13"/>
      <c r="C1237" s="41" t="s">
        <v>3723</v>
      </c>
      <c r="D1237" s="24"/>
      <c r="E1237" s="24"/>
      <c r="F1237" s="35" t="s">
        <v>139</v>
      </c>
      <c r="G1237" s="36">
        <v>0.6</v>
      </c>
      <c r="H1237" s="24"/>
      <c r="I1237" s="37">
        <v>44.64</v>
      </c>
      <c r="J1237" s="38">
        <v>5.7</v>
      </c>
      <c r="K1237" s="14"/>
      <c r="L1237" s="14"/>
      <c r="M1237" s="38">
        <f t="shared" si="216"/>
        <v>254.45</v>
      </c>
      <c r="N1237" s="14"/>
      <c r="O1237" s="14"/>
      <c r="P1237" s="38">
        <v>5.7</v>
      </c>
      <c r="Q1237" s="14"/>
      <c r="R1237" s="14"/>
      <c r="S1237" s="38">
        <f t="shared" si="217"/>
        <v>254.45</v>
      </c>
      <c r="T1237" s="14"/>
      <c r="U1237" s="39"/>
      <c r="V1237" s="9">
        <f t="shared" si="218"/>
        <v>4.75</v>
      </c>
      <c r="Y1237" s="9">
        <f t="shared" si="210"/>
        <v>212.04</v>
      </c>
      <c r="AD1237" s="5" t="s">
        <v>3746</v>
      </c>
      <c r="AE1237" s="5" t="s">
        <v>3747</v>
      </c>
      <c r="AF1237" s="5" t="s">
        <v>3726</v>
      </c>
      <c r="AK1237" s="32">
        <f t="shared" si="211"/>
        <v>0</v>
      </c>
      <c r="AL1237" s="32"/>
      <c r="AM1237" s="32"/>
      <c r="AN1237" s="34">
        <f t="shared" si="212"/>
        <v>0</v>
      </c>
      <c r="AO1237" s="32"/>
      <c r="AP1237" s="32"/>
    </row>
    <row r="1238" spans="1:42" ht="36" x14ac:dyDescent="0.3">
      <c r="A1238" s="13" t="s">
        <v>3748</v>
      </c>
      <c r="B1238" s="13"/>
      <c r="C1238" s="41" t="s">
        <v>3718</v>
      </c>
      <c r="D1238" s="24"/>
      <c r="E1238" s="24"/>
      <c r="F1238" s="35" t="s">
        <v>139</v>
      </c>
      <c r="G1238" s="36">
        <v>2.2999999999999998</v>
      </c>
      <c r="H1238" s="24"/>
      <c r="I1238" s="36">
        <v>171.12</v>
      </c>
      <c r="J1238" s="38">
        <v>7.32</v>
      </c>
      <c r="K1238" s="14"/>
      <c r="L1238" s="14"/>
      <c r="M1238" s="38">
        <f t="shared" si="216"/>
        <v>1252.5999999999999</v>
      </c>
      <c r="N1238" s="14"/>
      <c r="O1238" s="14"/>
      <c r="P1238" s="38">
        <v>7.32</v>
      </c>
      <c r="Q1238" s="14"/>
      <c r="R1238" s="14"/>
      <c r="S1238" s="38">
        <f t="shared" si="217"/>
        <v>1252.5999999999999</v>
      </c>
      <c r="T1238" s="14"/>
      <c r="U1238" s="39"/>
      <c r="V1238" s="9">
        <f t="shared" si="218"/>
        <v>6.1</v>
      </c>
      <c r="Y1238" s="9">
        <f t="shared" si="210"/>
        <v>1043.83</v>
      </c>
      <c r="AD1238" s="5" t="s">
        <v>3749</v>
      </c>
      <c r="AE1238" s="5" t="s">
        <v>3750</v>
      </c>
      <c r="AF1238" s="5" t="s">
        <v>3721</v>
      </c>
      <c r="AK1238" s="32">
        <f t="shared" si="211"/>
        <v>0</v>
      </c>
      <c r="AL1238" s="32"/>
      <c r="AM1238" s="32"/>
      <c r="AN1238" s="34">
        <f t="shared" si="212"/>
        <v>0</v>
      </c>
      <c r="AO1238" s="32"/>
      <c r="AP1238" s="32"/>
    </row>
    <row r="1239" spans="1:42" ht="18" x14ac:dyDescent="0.3">
      <c r="A1239" s="13" t="s">
        <v>3751</v>
      </c>
      <c r="B1239" s="13"/>
      <c r="C1239" s="27" t="s">
        <v>506</v>
      </c>
      <c r="D1239" s="24"/>
      <c r="E1239" s="24"/>
      <c r="F1239" s="35" t="s">
        <v>114</v>
      </c>
      <c r="G1239" s="36">
        <v>1.2</v>
      </c>
      <c r="H1239" s="24"/>
      <c r="I1239" s="36">
        <v>89.28</v>
      </c>
      <c r="J1239" s="38">
        <v>35.11</v>
      </c>
      <c r="K1239" s="14"/>
      <c r="L1239" s="14"/>
      <c r="M1239" s="38">
        <f t="shared" si="216"/>
        <v>3134.62</v>
      </c>
      <c r="N1239" s="14"/>
      <c r="O1239" s="14"/>
      <c r="P1239" s="38">
        <v>35.11</v>
      </c>
      <c r="Q1239" s="14"/>
      <c r="R1239" s="14"/>
      <c r="S1239" s="38">
        <f t="shared" si="217"/>
        <v>3134.62</v>
      </c>
      <c r="T1239" s="14"/>
      <c r="U1239" s="39"/>
      <c r="V1239" s="9">
        <f t="shared" si="218"/>
        <v>29.26</v>
      </c>
      <c r="Y1239" s="9">
        <f t="shared" si="210"/>
        <v>2612.1799999999998</v>
      </c>
      <c r="AD1239" s="5" t="s">
        <v>3752</v>
      </c>
      <c r="AE1239" s="5" t="s">
        <v>3753</v>
      </c>
      <c r="AF1239" s="5" t="s">
        <v>510</v>
      </c>
      <c r="AK1239" s="32">
        <f t="shared" si="211"/>
        <v>0</v>
      </c>
      <c r="AL1239" s="32"/>
      <c r="AM1239" s="32"/>
      <c r="AN1239" s="34">
        <f t="shared" si="212"/>
        <v>0</v>
      </c>
      <c r="AO1239" s="32"/>
      <c r="AP1239" s="32"/>
    </row>
    <row r="1240" spans="1:42" ht="18" x14ac:dyDescent="0.3">
      <c r="A1240" s="13" t="s">
        <v>3754</v>
      </c>
      <c r="B1240" s="13"/>
      <c r="C1240" s="41" t="s">
        <v>3713</v>
      </c>
      <c r="D1240" s="24"/>
      <c r="E1240" s="24"/>
      <c r="F1240" s="35" t="s">
        <v>114</v>
      </c>
      <c r="G1240" s="36">
        <v>3.2</v>
      </c>
      <c r="H1240" s="24"/>
      <c r="I1240" s="36">
        <v>238.08</v>
      </c>
      <c r="J1240" s="38">
        <v>68.099999999999994</v>
      </c>
      <c r="K1240" s="14"/>
      <c r="L1240" s="14"/>
      <c r="M1240" s="38">
        <f t="shared" si="216"/>
        <v>16213.25</v>
      </c>
      <c r="N1240" s="14"/>
      <c r="O1240" s="14"/>
      <c r="P1240" s="38">
        <v>68.099999999999994</v>
      </c>
      <c r="Q1240" s="14"/>
      <c r="R1240" s="14"/>
      <c r="S1240" s="38">
        <f t="shared" si="217"/>
        <v>16213.25</v>
      </c>
      <c r="T1240" s="14"/>
      <c r="U1240" s="39"/>
      <c r="V1240" s="9">
        <f t="shared" si="218"/>
        <v>56.75</v>
      </c>
      <c r="Y1240" s="9">
        <f t="shared" si="210"/>
        <v>13511.04</v>
      </c>
      <c r="AD1240" s="5" t="s">
        <v>3755</v>
      </c>
      <c r="AE1240" s="5" t="s">
        <v>3756</v>
      </c>
      <c r="AF1240" s="5" t="s">
        <v>3716</v>
      </c>
      <c r="AK1240" s="32">
        <f t="shared" si="211"/>
        <v>0</v>
      </c>
      <c r="AL1240" s="32"/>
      <c r="AM1240" s="32"/>
      <c r="AN1240" s="34">
        <f t="shared" si="212"/>
        <v>0</v>
      </c>
      <c r="AO1240" s="32"/>
      <c r="AP1240" s="32"/>
    </row>
    <row r="1241" spans="1:42" ht="18" x14ac:dyDescent="0.3">
      <c r="A1241" s="13" t="s">
        <v>3757</v>
      </c>
      <c r="B1241" s="13"/>
      <c r="C1241" s="41" t="s">
        <v>3702</v>
      </c>
      <c r="D1241" s="24"/>
      <c r="E1241" s="24"/>
      <c r="F1241" s="35" t="s">
        <v>114</v>
      </c>
      <c r="G1241" s="36">
        <v>1.05</v>
      </c>
      <c r="H1241" s="24"/>
      <c r="I1241" s="36">
        <v>78.12</v>
      </c>
      <c r="J1241" s="38">
        <v>4.67</v>
      </c>
      <c r="K1241" s="14"/>
      <c r="L1241" s="14"/>
      <c r="M1241" s="38">
        <f t="shared" si="216"/>
        <v>364.82</v>
      </c>
      <c r="N1241" s="14"/>
      <c r="O1241" s="14"/>
      <c r="P1241" s="38">
        <v>4.67</v>
      </c>
      <c r="Q1241" s="14"/>
      <c r="R1241" s="14"/>
      <c r="S1241" s="38">
        <f t="shared" si="217"/>
        <v>364.82</v>
      </c>
      <c r="T1241" s="14"/>
      <c r="U1241" s="39"/>
      <c r="V1241" s="9">
        <f t="shared" si="218"/>
        <v>3.89</v>
      </c>
      <c r="Y1241" s="9">
        <f t="shared" si="210"/>
        <v>304.02</v>
      </c>
      <c r="AD1241" s="5" t="s">
        <v>3758</v>
      </c>
      <c r="AE1241" s="5" t="s">
        <v>3759</v>
      </c>
      <c r="AF1241" s="5" t="s">
        <v>3705</v>
      </c>
      <c r="AK1241" s="32">
        <f t="shared" si="211"/>
        <v>0</v>
      </c>
      <c r="AL1241" s="32"/>
      <c r="AM1241" s="32"/>
      <c r="AN1241" s="34">
        <f t="shared" si="212"/>
        <v>0</v>
      </c>
      <c r="AO1241" s="32"/>
      <c r="AP1241" s="32"/>
    </row>
    <row r="1242" spans="1:42" ht="18" x14ac:dyDescent="0.3">
      <c r="A1242" s="13" t="s">
        <v>3760</v>
      </c>
      <c r="B1242" s="13"/>
      <c r="C1242" s="41" t="s">
        <v>3761</v>
      </c>
      <c r="D1242" s="24"/>
      <c r="E1242" s="24"/>
      <c r="F1242" s="35" t="s">
        <v>114</v>
      </c>
      <c r="G1242" s="36">
        <v>1.2</v>
      </c>
      <c r="H1242" s="24"/>
      <c r="I1242" s="36">
        <v>89.28</v>
      </c>
      <c r="J1242" s="38">
        <v>2.84</v>
      </c>
      <c r="K1242" s="14"/>
      <c r="L1242" s="14"/>
      <c r="M1242" s="38">
        <f t="shared" si="216"/>
        <v>253.56</v>
      </c>
      <c r="N1242" s="14"/>
      <c r="O1242" s="14"/>
      <c r="P1242" s="38">
        <v>2.84</v>
      </c>
      <c r="Q1242" s="14"/>
      <c r="R1242" s="14"/>
      <c r="S1242" s="38">
        <f t="shared" si="217"/>
        <v>253.56</v>
      </c>
      <c r="T1242" s="14"/>
      <c r="U1242" s="39"/>
      <c r="V1242" s="9">
        <f t="shared" si="218"/>
        <v>2.37</v>
      </c>
      <c r="Y1242" s="9">
        <f t="shared" si="210"/>
        <v>211.3</v>
      </c>
      <c r="AD1242" s="5" t="s">
        <v>3762</v>
      </c>
      <c r="AE1242" s="5" t="s">
        <v>3763</v>
      </c>
      <c r="AF1242" s="5" t="s">
        <v>3764</v>
      </c>
      <c r="AK1242" s="32">
        <f t="shared" si="211"/>
        <v>0</v>
      </c>
      <c r="AL1242" s="32"/>
      <c r="AM1242" s="32"/>
      <c r="AN1242" s="34">
        <f t="shared" si="212"/>
        <v>0</v>
      </c>
      <c r="AO1242" s="32"/>
      <c r="AP1242" s="32"/>
    </row>
    <row r="1243" spans="1:42" ht="18" x14ac:dyDescent="0.3">
      <c r="A1243" s="13" t="s">
        <v>3765</v>
      </c>
      <c r="B1243" s="13"/>
      <c r="C1243" s="41" t="s">
        <v>3697</v>
      </c>
      <c r="D1243" s="24"/>
      <c r="E1243" s="24"/>
      <c r="F1243" s="35" t="s">
        <v>139</v>
      </c>
      <c r="G1243" s="36">
        <v>1.3</v>
      </c>
      <c r="H1243" s="24"/>
      <c r="I1243" s="36">
        <v>96.72</v>
      </c>
      <c r="J1243" s="38">
        <v>2.84</v>
      </c>
      <c r="K1243" s="14"/>
      <c r="L1243" s="14"/>
      <c r="M1243" s="38">
        <f t="shared" si="216"/>
        <v>274.68</v>
      </c>
      <c r="N1243" s="14"/>
      <c r="O1243" s="14"/>
      <c r="P1243" s="38">
        <v>2.84</v>
      </c>
      <c r="Q1243" s="14"/>
      <c r="R1243" s="14"/>
      <c r="S1243" s="38">
        <f t="shared" si="217"/>
        <v>274.68</v>
      </c>
      <c r="T1243" s="14"/>
      <c r="U1243" s="39"/>
      <c r="V1243" s="9">
        <f t="shared" si="218"/>
        <v>2.37</v>
      </c>
      <c r="Y1243" s="9">
        <f t="shared" si="210"/>
        <v>228.9</v>
      </c>
      <c r="AD1243" s="5" t="s">
        <v>3766</v>
      </c>
      <c r="AE1243" s="5" t="s">
        <v>3767</v>
      </c>
      <c r="AF1243" s="5" t="s">
        <v>3700</v>
      </c>
      <c r="AK1243" s="32">
        <f t="shared" si="211"/>
        <v>0</v>
      </c>
      <c r="AL1243" s="32"/>
      <c r="AM1243" s="32"/>
      <c r="AN1243" s="34">
        <f t="shared" si="212"/>
        <v>0</v>
      </c>
      <c r="AO1243" s="32"/>
      <c r="AP1243" s="32"/>
    </row>
    <row r="1244" spans="1:42" ht="36" x14ac:dyDescent="0.3">
      <c r="A1244" s="13" t="s">
        <v>3768</v>
      </c>
      <c r="B1244" s="13"/>
      <c r="C1244" s="41" t="s">
        <v>350</v>
      </c>
      <c r="D1244" s="24"/>
      <c r="E1244" s="24"/>
      <c r="F1244" s="35" t="s">
        <v>67</v>
      </c>
      <c r="G1244" s="36">
        <v>1</v>
      </c>
      <c r="H1244" s="24"/>
      <c r="I1244" s="37">
        <v>74.400000000000006</v>
      </c>
      <c r="J1244" s="38">
        <v>137.79</v>
      </c>
      <c r="K1244" s="14"/>
      <c r="L1244" s="14"/>
      <c r="M1244" s="38">
        <f t="shared" si="216"/>
        <v>10251.58</v>
      </c>
      <c r="N1244" s="14"/>
      <c r="O1244" s="14"/>
      <c r="P1244" s="38">
        <v>137.79</v>
      </c>
      <c r="Q1244" s="14"/>
      <c r="R1244" s="14"/>
      <c r="S1244" s="38">
        <f t="shared" si="217"/>
        <v>10251.58</v>
      </c>
      <c r="T1244" s="14"/>
      <c r="U1244" s="39"/>
      <c r="V1244" s="9">
        <f t="shared" si="218"/>
        <v>114.83</v>
      </c>
      <c r="Y1244" s="9">
        <f t="shared" si="210"/>
        <v>8542.98</v>
      </c>
      <c r="AD1244" s="5" t="s">
        <v>3769</v>
      </c>
      <c r="AE1244" s="5" t="s">
        <v>3770</v>
      </c>
      <c r="AF1244" s="5" t="s">
        <v>353</v>
      </c>
      <c r="AK1244" s="32">
        <f t="shared" si="211"/>
        <v>0</v>
      </c>
      <c r="AL1244" s="32"/>
      <c r="AM1244" s="32"/>
      <c r="AN1244" s="34">
        <f t="shared" si="212"/>
        <v>0</v>
      </c>
      <c r="AO1244" s="32"/>
      <c r="AP1244" s="32"/>
    </row>
    <row r="1245" spans="1:42" ht="18" x14ac:dyDescent="0.3">
      <c r="A1245" s="13" t="s">
        <v>3771</v>
      </c>
      <c r="B1245" s="13"/>
      <c r="C1245" s="41" t="s">
        <v>3687</v>
      </c>
      <c r="D1245" s="24"/>
      <c r="E1245" s="24"/>
      <c r="F1245" s="35" t="s">
        <v>139</v>
      </c>
      <c r="G1245" s="36">
        <v>1.3</v>
      </c>
      <c r="H1245" s="24"/>
      <c r="I1245" s="36">
        <v>96.72</v>
      </c>
      <c r="J1245" s="38">
        <v>0</v>
      </c>
      <c r="K1245" s="14"/>
      <c r="L1245" s="14"/>
      <c r="M1245" s="38">
        <f t="shared" si="216"/>
        <v>0</v>
      </c>
      <c r="N1245" s="14"/>
      <c r="O1245" s="14"/>
      <c r="P1245" s="38">
        <v>35.33</v>
      </c>
      <c r="Q1245" s="14"/>
      <c r="R1245" s="14"/>
      <c r="S1245" s="38">
        <f t="shared" si="217"/>
        <v>3417.12</v>
      </c>
      <c r="T1245" s="14"/>
      <c r="U1245" s="39"/>
      <c r="V1245" s="9">
        <f t="shared" si="218"/>
        <v>29.44</v>
      </c>
      <c r="Y1245" s="9">
        <f t="shared" si="210"/>
        <v>2847.6</v>
      </c>
      <c r="AD1245" s="5" t="s">
        <v>3772</v>
      </c>
      <c r="AE1245" s="5" t="s">
        <v>3773</v>
      </c>
      <c r="AF1245" s="5" t="s">
        <v>3690</v>
      </c>
      <c r="AK1245" s="32">
        <f t="shared" si="211"/>
        <v>3417.12</v>
      </c>
      <c r="AL1245" s="32"/>
      <c r="AM1245" s="32"/>
      <c r="AN1245" s="34">
        <f t="shared" si="212"/>
        <v>0</v>
      </c>
      <c r="AO1245" s="32"/>
      <c r="AP1245" s="32"/>
    </row>
    <row r="1246" spans="1:42" ht="18" x14ac:dyDescent="0.3">
      <c r="A1246" s="13" t="s">
        <v>3774</v>
      </c>
      <c r="B1246" s="13"/>
      <c r="C1246" s="41" t="s">
        <v>3692</v>
      </c>
      <c r="D1246" s="24"/>
      <c r="E1246" s="24"/>
      <c r="F1246" s="35" t="s">
        <v>139</v>
      </c>
      <c r="G1246" s="36">
        <v>1.3</v>
      </c>
      <c r="H1246" s="24"/>
      <c r="I1246" s="36">
        <v>96.72</v>
      </c>
      <c r="J1246" s="38">
        <v>0</v>
      </c>
      <c r="K1246" s="14"/>
      <c r="L1246" s="14"/>
      <c r="M1246" s="38">
        <f t="shared" si="216"/>
        <v>0</v>
      </c>
      <c r="N1246" s="14"/>
      <c r="O1246" s="14"/>
      <c r="P1246" s="38">
        <v>12.15</v>
      </c>
      <c r="Q1246" s="14"/>
      <c r="R1246" s="14"/>
      <c r="S1246" s="38">
        <f t="shared" si="217"/>
        <v>1175.1500000000001</v>
      </c>
      <c r="T1246" s="14"/>
      <c r="U1246" s="39"/>
      <c r="V1246" s="9">
        <f t="shared" si="218"/>
        <v>10.130000000000001</v>
      </c>
      <c r="Y1246" s="9">
        <f t="shared" si="210"/>
        <v>979.29</v>
      </c>
      <c r="AD1246" s="5" t="s">
        <v>3775</v>
      </c>
      <c r="AE1246" s="5" t="s">
        <v>3776</v>
      </c>
      <c r="AF1246" s="5" t="s">
        <v>3695</v>
      </c>
      <c r="AK1246" s="32">
        <f t="shared" si="211"/>
        <v>1175.1500000000001</v>
      </c>
      <c r="AL1246" s="32"/>
      <c r="AM1246" s="32"/>
      <c r="AN1246" s="34">
        <f t="shared" si="212"/>
        <v>0</v>
      </c>
      <c r="AO1246" s="32"/>
      <c r="AP1246" s="32"/>
    </row>
    <row r="1247" spans="1:42" ht="162" x14ac:dyDescent="0.3">
      <c r="A1247" s="13" t="s">
        <v>3777</v>
      </c>
      <c r="B1247" s="13" t="s">
        <v>3681</v>
      </c>
      <c r="C1247" s="23" t="s">
        <v>3682</v>
      </c>
      <c r="D1247" s="24"/>
      <c r="E1247" s="24" t="s">
        <v>3778</v>
      </c>
      <c r="F1247" s="24" t="s">
        <v>67</v>
      </c>
      <c r="G1247" s="25">
        <v>1</v>
      </c>
      <c r="H1247" s="24"/>
      <c r="I1247" s="25">
        <v>14.2</v>
      </c>
      <c r="J1247" s="26">
        <v>310.75</v>
      </c>
      <c r="K1247" s="26">
        <v>1422</v>
      </c>
      <c r="L1247" s="26">
        <f>J1247+ROUND(K1247, 2)</f>
        <v>1732.75</v>
      </c>
      <c r="M1247" s="26">
        <v>4412.6499999999996</v>
      </c>
      <c r="N1247" s="26">
        <v>20192.400000000001</v>
      </c>
      <c r="O1247" s="26">
        <f>M1247+N1247</f>
        <v>24605.050000000003</v>
      </c>
      <c r="P1247" s="26">
        <v>2194.0700000000002</v>
      </c>
      <c r="Q1247" s="26">
        <v>2133</v>
      </c>
      <c r="R1247" s="26">
        <f>P1247+ROUND(Q1247, 2)</f>
        <v>4327.07</v>
      </c>
      <c r="S1247" s="26">
        <v>31155.79</v>
      </c>
      <c r="T1247" s="26">
        <v>30288.6</v>
      </c>
      <c r="U1247" s="26">
        <f>S1247+T1247</f>
        <v>61444.39</v>
      </c>
      <c r="V1247" s="9">
        <f>ROUND(P1247 / 1.2, 2)</f>
        <v>1828.39</v>
      </c>
      <c r="W1247" s="9">
        <f>ROUND(Q1247 / 1.2, 2)</f>
        <v>1777.5</v>
      </c>
      <c r="X1247" s="9">
        <f>ROUND(R1247 / 1.2, 2)</f>
        <v>3605.89</v>
      </c>
      <c r="Y1247" s="9">
        <f t="shared" si="210"/>
        <v>25963.16</v>
      </c>
      <c r="Z1247" s="9">
        <f>ROUND(T1247 / 1.2, 2)</f>
        <v>25240.5</v>
      </c>
      <c r="AA1247" s="9">
        <f>Y1247+Z1247</f>
        <v>51203.66</v>
      </c>
      <c r="AD1247" s="5">
        <v>378366008</v>
      </c>
      <c r="AE1247" s="5">
        <v>33554333</v>
      </c>
      <c r="AG1247" s="5" t="s">
        <v>3684</v>
      </c>
      <c r="AH1247" s="5" t="s">
        <v>3685</v>
      </c>
      <c r="AI1247" s="5" t="s">
        <v>593</v>
      </c>
      <c r="AK1247" s="19">
        <f t="shared" si="211"/>
        <v>26743.14</v>
      </c>
      <c r="AL1247" s="19">
        <f>T1247-N1247</f>
        <v>10096.199999999997</v>
      </c>
      <c r="AM1247" s="19">
        <f>U1247-O1247</f>
        <v>36839.339999999997</v>
      </c>
      <c r="AN1247" s="22">
        <f t="shared" si="212"/>
        <v>6.0605622471757341</v>
      </c>
      <c r="AO1247" s="22">
        <f>IFERROR(AL1247/N1247,0)</f>
        <v>0.49999999999999983</v>
      </c>
      <c r="AP1247" s="22">
        <f>IFERROR(AM1247/O1247,0)</f>
        <v>1.497226788809614</v>
      </c>
    </row>
    <row r="1248" spans="1:42" ht="18" x14ac:dyDescent="0.3">
      <c r="A1248" s="13" t="s">
        <v>3779</v>
      </c>
      <c r="B1248" s="13"/>
      <c r="C1248" s="41" t="s">
        <v>3687</v>
      </c>
      <c r="D1248" s="24"/>
      <c r="E1248" s="24"/>
      <c r="F1248" s="35" t="s">
        <v>139</v>
      </c>
      <c r="G1248" s="36">
        <v>1.3</v>
      </c>
      <c r="H1248" s="24"/>
      <c r="I1248" s="36">
        <v>18.46</v>
      </c>
      <c r="J1248" s="38">
        <v>0</v>
      </c>
      <c r="K1248" s="14"/>
      <c r="L1248" s="14"/>
      <c r="M1248" s="38">
        <f t="shared" ref="M1248:M1260" si="219">ROUND(ROUND(J1248, 2)*I1248, 2)</f>
        <v>0</v>
      </c>
      <c r="N1248" s="14"/>
      <c r="O1248" s="14"/>
      <c r="P1248" s="38">
        <v>35.33</v>
      </c>
      <c r="Q1248" s="14"/>
      <c r="R1248" s="14"/>
      <c r="S1248" s="38">
        <f t="shared" ref="S1248:S1260" si="220">ROUND(ROUND(P1248, 2)*I1248, 2)</f>
        <v>652.19000000000005</v>
      </c>
      <c r="T1248" s="14"/>
      <c r="U1248" s="39"/>
      <c r="V1248" s="9">
        <f t="shared" ref="V1248:V1260" si="221">ROUND(ROUND(P1248, 2)/1.2, 2)</f>
        <v>29.44</v>
      </c>
      <c r="Y1248" s="9">
        <f t="shared" si="210"/>
        <v>543.49</v>
      </c>
      <c r="AD1248" s="5" t="s">
        <v>3780</v>
      </c>
      <c r="AE1248" s="5" t="s">
        <v>3781</v>
      </c>
      <c r="AF1248" s="5" t="s">
        <v>3690</v>
      </c>
      <c r="AK1248" s="32">
        <f t="shared" si="211"/>
        <v>652.19000000000005</v>
      </c>
      <c r="AL1248" s="32"/>
      <c r="AM1248" s="32"/>
      <c r="AN1248" s="34">
        <f t="shared" si="212"/>
        <v>0</v>
      </c>
      <c r="AO1248" s="32"/>
      <c r="AP1248" s="32"/>
    </row>
    <row r="1249" spans="1:42" ht="18" x14ac:dyDescent="0.3">
      <c r="A1249" s="13" t="s">
        <v>3782</v>
      </c>
      <c r="B1249" s="13"/>
      <c r="C1249" s="41" t="s">
        <v>3692</v>
      </c>
      <c r="D1249" s="24"/>
      <c r="E1249" s="24"/>
      <c r="F1249" s="35" t="s">
        <v>139</v>
      </c>
      <c r="G1249" s="36">
        <v>1.3</v>
      </c>
      <c r="H1249" s="24"/>
      <c r="I1249" s="36">
        <v>18.46</v>
      </c>
      <c r="J1249" s="38">
        <v>0</v>
      </c>
      <c r="K1249" s="14"/>
      <c r="L1249" s="14"/>
      <c r="M1249" s="38">
        <f t="shared" si="219"/>
        <v>0</v>
      </c>
      <c r="N1249" s="14"/>
      <c r="O1249" s="14"/>
      <c r="P1249" s="38">
        <v>12.15</v>
      </c>
      <c r="Q1249" s="14"/>
      <c r="R1249" s="14"/>
      <c r="S1249" s="38">
        <f t="shared" si="220"/>
        <v>224.29</v>
      </c>
      <c r="T1249" s="14"/>
      <c r="U1249" s="39"/>
      <c r="V1249" s="9">
        <f t="shared" si="221"/>
        <v>10.130000000000001</v>
      </c>
      <c r="Y1249" s="9">
        <f t="shared" si="210"/>
        <v>186.91</v>
      </c>
      <c r="AD1249" s="5" t="s">
        <v>3783</v>
      </c>
      <c r="AE1249" s="5" t="s">
        <v>3784</v>
      </c>
      <c r="AF1249" s="5" t="s">
        <v>3695</v>
      </c>
      <c r="AK1249" s="32">
        <f t="shared" si="211"/>
        <v>224.29</v>
      </c>
      <c r="AL1249" s="32"/>
      <c r="AM1249" s="32"/>
      <c r="AN1249" s="34">
        <f t="shared" si="212"/>
        <v>0</v>
      </c>
      <c r="AO1249" s="32"/>
      <c r="AP1249" s="32"/>
    </row>
    <row r="1250" spans="1:42" ht="18" x14ac:dyDescent="0.3">
      <c r="A1250" s="13" t="s">
        <v>3785</v>
      </c>
      <c r="B1250" s="13"/>
      <c r="C1250" s="41" t="s">
        <v>3786</v>
      </c>
      <c r="D1250" s="24"/>
      <c r="E1250" s="24"/>
      <c r="F1250" s="35" t="s">
        <v>102</v>
      </c>
      <c r="G1250" s="36">
        <v>0.1</v>
      </c>
      <c r="H1250" s="24"/>
      <c r="I1250" s="36">
        <v>1.42</v>
      </c>
      <c r="J1250" s="38">
        <v>111.84</v>
      </c>
      <c r="K1250" s="14"/>
      <c r="L1250" s="14"/>
      <c r="M1250" s="38">
        <f t="shared" si="219"/>
        <v>158.81</v>
      </c>
      <c r="N1250" s="14"/>
      <c r="O1250" s="14"/>
      <c r="P1250" s="38">
        <v>111.84</v>
      </c>
      <c r="Q1250" s="14"/>
      <c r="R1250" s="14"/>
      <c r="S1250" s="38">
        <f t="shared" si="220"/>
        <v>158.81</v>
      </c>
      <c r="T1250" s="14"/>
      <c r="U1250" s="39"/>
      <c r="V1250" s="9">
        <f t="shared" si="221"/>
        <v>93.2</v>
      </c>
      <c r="Y1250" s="9">
        <f t="shared" si="210"/>
        <v>132.34</v>
      </c>
      <c r="AD1250" s="5" t="s">
        <v>3787</v>
      </c>
      <c r="AE1250" s="5" t="s">
        <v>3788</v>
      </c>
      <c r="AF1250" s="5" t="s">
        <v>3789</v>
      </c>
      <c r="AK1250" s="32">
        <f t="shared" si="211"/>
        <v>0</v>
      </c>
      <c r="AL1250" s="32"/>
      <c r="AM1250" s="32"/>
      <c r="AN1250" s="34">
        <f t="shared" si="212"/>
        <v>0</v>
      </c>
      <c r="AO1250" s="32"/>
      <c r="AP1250" s="32"/>
    </row>
    <row r="1251" spans="1:42" ht="18" x14ac:dyDescent="0.3">
      <c r="A1251" s="13" t="s">
        <v>3790</v>
      </c>
      <c r="B1251" s="13"/>
      <c r="C1251" s="41" t="s">
        <v>3697</v>
      </c>
      <c r="D1251" s="24"/>
      <c r="E1251" s="24"/>
      <c r="F1251" s="35" t="s">
        <v>139</v>
      </c>
      <c r="G1251" s="36">
        <v>1.3</v>
      </c>
      <c r="H1251" s="24"/>
      <c r="I1251" s="36">
        <v>18.46</v>
      </c>
      <c r="J1251" s="38">
        <v>2.84</v>
      </c>
      <c r="K1251" s="14"/>
      <c r="L1251" s="14"/>
      <c r="M1251" s="38">
        <f t="shared" si="219"/>
        <v>52.43</v>
      </c>
      <c r="N1251" s="14"/>
      <c r="O1251" s="14"/>
      <c r="P1251" s="38">
        <v>2.84</v>
      </c>
      <c r="Q1251" s="14"/>
      <c r="R1251" s="14"/>
      <c r="S1251" s="38">
        <f t="shared" si="220"/>
        <v>52.43</v>
      </c>
      <c r="T1251" s="14"/>
      <c r="U1251" s="39"/>
      <c r="V1251" s="9">
        <f t="shared" si="221"/>
        <v>2.37</v>
      </c>
      <c r="Y1251" s="9">
        <f t="shared" si="210"/>
        <v>43.69</v>
      </c>
      <c r="AD1251" s="5" t="s">
        <v>3791</v>
      </c>
      <c r="AE1251" s="5" t="s">
        <v>3792</v>
      </c>
      <c r="AF1251" s="5" t="s">
        <v>3700</v>
      </c>
      <c r="AK1251" s="32">
        <f t="shared" si="211"/>
        <v>0</v>
      </c>
      <c r="AL1251" s="32"/>
      <c r="AM1251" s="32"/>
      <c r="AN1251" s="34">
        <f t="shared" si="212"/>
        <v>0</v>
      </c>
      <c r="AO1251" s="32"/>
      <c r="AP1251" s="32"/>
    </row>
    <row r="1252" spans="1:42" ht="18" x14ac:dyDescent="0.3">
      <c r="A1252" s="13" t="s">
        <v>3793</v>
      </c>
      <c r="B1252" s="13"/>
      <c r="C1252" s="41" t="s">
        <v>3761</v>
      </c>
      <c r="D1252" s="24"/>
      <c r="E1252" s="24"/>
      <c r="F1252" s="35" t="s">
        <v>114</v>
      </c>
      <c r="G1252" s="36">
        <v>1.2</v>
      </c>
      <c r="H1252" s="24"/>
      <c r="I1252" s="36">
        <v>17.04</v>
      </c>
      <c r="J1252" s="38">
        <v>2.84</v>
      </c>
      <c r="K1252" s="14"/>
      <c r="L1252" s="14"/>
      <c r="M1252" s="38">
        <f t="shared" si="219"/>
        <v>48.39</v>
      </c>
      <c r="N1252" s="14"/>
      <c r="O1252" s="14"/>
      <c r="P1252" s="38">
        <v>2.84</v>
      </c>
      <c r="Q1252" s="14"/>
      <c r="R1252" s="14"/>
      <c r="S1252" s="38">
        <f t="shared" si="220"/>
        <v>48.39</v>
      </c>
      <c r="T1252" s="14"/>
      <c r="U1252" s="39"/>
      <c r="V1252" s="9">
        <f t="shared" si="221"/>
        <v>2.37</v>
      </c>
      <c r="Y1252" s="9">
        <f t="shared" si="210"/>
        <v>40.33</v>
      </c>
      <c r="AD1252" s="5" t="s">
        <v>3794</v>
      </c>
      <c r="AE1252" s="5" t="s">
        <v>3795</v>
      </c>
      <c r="AF1252" s="5" t="s">
        <v>3764</v>
      </c>
      <c r="AK1252" s="32">
        <f t="shared" si="211"/>
        <v>0</v>
      </c>
      <c r="AL1252" s="32"/>
      <c r="AM1252" s="32"/>
      <c r="AN1252" s="34">
        <f t="shared" si="212"/>
        <v>0</v>
      </c>
      <c r="AO1252" s="32"/>
      <c r="AP1252" s="32"/>
    </row>
    <row r="1253" spans="1:42" ht="18" x14ac:dyDescent="0.3">
      <c r="A1253" s="13" t="s">
        <v>3796</v>
      </c>
      <c r="B1253" s="13"/>
      <c r="C1253" s="41" t="s">
        <v>3702</v>
      </c>
      <c r="D1253" s="24"/>
      <c r="E1253" s="24"/>
      <c r="F1253" s="35" t="s">
        <v>114</v>
      </c>
      <c r="G1253" s="36">
        <v>1.05</v>
      </c>
      <c r="H1253" s="24"/>
      <c r="I1253" s="36">
        <v>14.91</v>
      </c>
      <c r="J1253" s="38">
        <v>4.67</v>
      </c>
      <c r="K1253" s="14"/>
      <c r="L1253" s="14"/>
      <c r="M1253" s="38">
        <f t="shared" si="219"/>
        <v>69.63</v>
      </c>
      <c r="N1253" s="14"/>
      <c r="O1253" s="14"/>
      <c r="P1253" s="38">
        <v>4.67</v>
      </c>
      <c r="Q1253" s="14"/>
      <c r="R1253" s="14"/>
      <c r="S1253" s="38">
        <f t="shared" si="220"/>
        <v>69.63</v>
      </c>
      <c r="T1253" s="14"/>
      <c r="U1253" s="39"/>
      <c r="V1253" s="9">
        <f t="shared" si="221"/>
        <v>3.89</v>
      </c>
      <c r="Y1253" s="9">
        <f t="shared" si="210"/>
        <v>58.03</v>
      </c>
      <c r="AD1253" s="5" t="s">
        <v>3797</v>
      </c>
      <c r="AE1253" s="5" t="s">
        <v>3798</v>
      </c>
      <c r="AF1253" s="5" t="s">
        <v>3705</v>
      </c>
      <c r="AK1253" s="32">
        <f t="shared" si="211"/>
        <v>0</v>
      </c>
      <c r="AL1253" s="32"/>
      <c r="AM1253" s="32"/>
      <c r="AN1253" s="34">
        <f t="shared" si="212"/>
        <v>0</v>
      </c>
      <c r="AO1253" s="32"/>
      <c r="AP1253" s="32"/>
    </row>
    <row r="1254" spans="1:42" ht="18" x14ac:dyDescent="0.3">
      <c r="A1254" s="13" t="s">
        <v>3799</v>
      </c>
      <c r="B1254" s="13"/>
      <c r="C1254" s="41" t="s">
        <v>3185</v>
      </c>
      <c r="D1254" s="24"/>
      <c r="E1254" s="24"/>
      <c r="F1254" s="35" t="s">
        <v>67</v>
      </c>
      <c r="G1254" s="36">
        <v>1.1000000000000001</v>
      </c>
      <c r="H1254" s="24"/>
      <c r="I1254" s="36">
        <v>15.62</v>
      </c>
      <c r="J1254" s="38">
        <v>0</v>
      </c>
      <c r="K1254" s="14"/>
      <c r="L1254" s="14"/>
      <c r="M1254" s="38">
        <f t="shared" si="219"/>
        <v>0</v>
      </c>
      <c r="N1254" s="14"/>
      <c r="O1254" s="14"/>
      <c r="P1254" s="38">
        <v>1656</v>
      </c>
      <c r="Q1254" s="14"/>
      <c r="R1254" s="14"/>
      <c r="S1254" s="38">
        <f t="shared" si="220"/>
        <v>25866.720000000001</v>
      </c>
      <c r="T1254" s="14"/>
      <c r="U1254" s="39"/>
      <c r="V1254" s="9">
        <f t="shared" si="221"/>
        <v>1380</v>
      </c>
      <c r="Y1254" s="9">
        <f t="shared" si="210"/>
        <v>21555.599999999999</v>
      </c>
      <c r="AD1254" s="5" t="s">
        <v>3800</v>
      </c>
      <c r="AE1254" s="5" t="s">
        <v>3801</v>
      </c>
      <c r="AF1254" s="5" t="s">
        <v>3188</v>
      </c>
      <c r="AK1254" s="32">
        <f t="shared" si="211"/>
        <v>25866.720000000001</v>
      </c>
      <c r="AL1254" s="32"/>
      <c r="AM1254" s="32"/>
      <c r="AN1254" s="34">
        <f t="shared" si="212"/>
        <v>0</v>
      </c>
      <c r="AO1254" s="32"/>
      <c r="AP1254" s="32"/>
    </row>
    <row r="1255" spans="1:42" ht="18" x14ac:dyDescent="0.3">
      <c r="A1255" s="13" t="s">
        <v>3802</v>
      </c>
      <c r="B1255" s="13"/>
      <c r="C1255" s="27" t="s">
        <v>506</v>
      </c>
      <c r="D1255" s="24"/>
      <c r="E1255" s="24"/>
      <c r="F1255" s="35" t="s">
        <v>114</v>
      </c>
      <c r="G1255" s="36">
        <v>1.2</v>
      </c>
      <c r="H1255" s="24"/>
      <c r="I1255" s="36">
        <v>17.04</v>
      </c>
      <c r="J1255" s="38">
        <v>35.11</v>
      </c>
      <c r="K1255" s="14"/>
      <c r="L1255" s="14"/>
      <c r="M1255" s="38">
        <f t="shared" si="219"/>
        <v>598.27</v>
      </c>
      <c r="N1255" s="14"/>
      <c r="O1255" s="14"/>
      <c r="P1255" s="38">
        <v>35.11</v>
      </c>
      <c r="Q1255" s="14"/>
      <c r="R1255" s="14"/>
      <c r="S1255" s="38">
        <f t="shared" si="220"/>
        <v>598.27</v>
      </c>
      <c r="T1255" s="14"/>
      <c r="U1255" s="39"/>
      <c r="V1255" s="9">
        <f t="shared" si="221"/>
        <v>29.26</v>
      </c>
      <c r="Y1255" s="9">
        <f t="shared" si="210"/>
        <v>498.56</v>
      </c>
      <c r="AD1255" s="5" t="s">
        <v>3803</v>
      </c>
      <c r="AE1255" s="5" t="s">
        <v>3804</v>
      </c>
      <c r="AF1255" s="5" t="s">
        <v>510</v>
      </c>
      <c r="AK1255" s="32">
        <f t="shared" si="211"/>
        <v>0</v>
      </c>
      <c r="AL1255" s="32"/>
      <c r="AM1255" s="32"/>
      <c r="AN1255" s="34">
        <f t="shared" si="212"/>
        <v>0</v>
      </c>
      <c r="AO1255" s="32"/>
      <c r="AP1255" s="32"/>
    </row>
    <row r="1256" spans="1:42" ht="18" x14ac:dyDescent="0.3">
      <c r="A1256" s="13" t="s">
        <v>3805</v>
      </c>
      <c r="B1256" s="13"/>
      <c r="C1256" s="41" t="s">
        <v>3713</v>
      </c>
      <c r="D1256" s="24"/>
      <c r="E1256" s="24"/>
      <c r="F1256" s="35" t="s">
        <v>114</v>
      </c>
      <c r="G1256" s="36">
        <v>3.2</v>
      </c>
      <c r="H1256" s="24"/>
      <c r="I1256" s="36">
        <v>45.44</v>
      </c>
      <c r="J1256" s="38">
        <v>68.099999999999994</v>
      </c>
      <c r="K1256" s="14"/>
      <c r="L1256" s="14"/>
      <c r="M1256" s="38">
        <f t="shared" si="219"/>
        <v>3094.46</v>
      </c>
      <c r="N1256" s="14"/>
      <c r="O1256" s="14"/>
      <c r="P1256" s="38">
        <v>68.099999999999994</v>
      </c>
      <c r="Q1256" s="14"/>
      <c r="R1256" s="14"/>
      <c r="S1256" s="38">
        <f t="shared" si="220"/>
        <v>3094.46</v>
      </c>
      <c r="T1256" s="14"/>
      <c r="U1256" s="39"/>
      <c r="V1256" s="9">
        <f t="shared" si="221"/>
        <v>56.75</v>
      </c>
      <c r="Y1256" s="9">
        <f t="shared" si="210"/>
        <v>2578.7199999999998</v>
      </c>
      <c r="AD1256" s="5" t="s">
        <v>3806</v>
      </c>
      <c r="AE1256" s="5" t="s">
        <v>3807</v>
      </c>
      <c r="AF1256" s="5" t="s">
        <v>3716</v>
      </c>
      <c r="AK1256" s="32">
        <f t="shared" si="211"/>
        <v>0</v>
      </c>
      <c r="AL1256" s="32"/>
      <c r="AM1256" s="32"/>
      <c r="AN1256" s="34">
        <f t="shared" si="212"/>
        <v>0</v>
      </c>
      <c r="AO1256" s="32"/>
      <c r="AP1256" s="32"/>
    </row>
    <row r="1257" spans="1:42" ht="36" x14ac:dyDescent="0.3">
      <c r="A1257" s="13" t="s">
        <v>3808</v>
      </c>
      <c r="B1257" s="13"/>
      <c r="C1257" s="41" t="s">
        <v>3718</v>
      </c>
      <c r="D1257" s="24"/>
      <c r="E1257" s="24"/>
      <c r="F1257" s="35" t="s">
        <v>139</v>
      </c>
      <c r="G1257" s="36">
        <v>2.2999999999999998</v>
      </c>
      <c r="H1257" s="24"/>
      <c r="I1257" s="36">
        <v>32.659999999999997</v>
      </c>
      <c r="J1257" s="38">
        <v>7.32</v>
      </c>
      <c r="K1257" s="14"/>
      <c r="L1257" s="14"/>
      <c r="M1257" s="38">
        <f t="shared" si="219"/>
        <v>239.07</v>
      </c>
      <c r="N1257" s="14"/>
      <c r="O1257" s="14"/>
      <c r="P1257" s="38">
        <v>7.32</v>
      </c>
      <c r="Q1257" s="14"/>
      <c r="R1257" s="14"/>
      <c r="S1257" s="38">
        <f t="shared" si="220"/>
        <v>239.07</v>
      </c>
      <c r="T1257" s="14"/>
      <c r="U1257" s="39"/>
      <c r="V1257" s="9">
        <f t="shared" si="221"/>
        <v>6.1</v>
      </c>
      <c r="Y1257" s="9">
        <f t="shared" si="210"/>
        <v>199.23</v>
      </c>
      <c r="AD1257" s="5" t="s">
        <v>3809</v>
      </c>
      <c r="AE1257" s="5" t="s">
        <v>3810</v>
      </c>
      <c r="AF1257" s="5" t="s">
        <v>3721</v>
      </c>
      <c r="AK1257" s="32">
        <f t="shared" si="211"/>
        <v>0</v>
      </c>
      <c r="AL1257" s="32"/>
      <c r="AM1257" s="32"/>
      <c r="AN1257" s="34">
        <f t="shared" si="212"/>
        <v>0</v>
      </c>
      <c r="AO1257" s="32"/>
      <c r="AP1257" s="32"/>
    </row>
    <row r="1258" spans="1:42" ht="18" x14ac:dyDescent="0.3">
      <c r="A1258" s="13" t="s">
        <v>3811</v>
      </c>
      <c r="B1258" s="13"/>
      <c r="C1258" s="41" t="s">
        <v>3723</v>
      </c>
      <c r="D1258" s="24"/>
      <c r="E1258" s="24"/>
      <c r="F1258" s="35" t="s">
        <v>139</v>
      </c>
      <c r="G1258" s="36">
        <v>0.6</v>
      </c>
      <c r="H1258" s="24"/>
      <c r="I1258" s="37">
        <v>8.52</v>
      </c>
      <c r="J1258" s="38">
        <v>5.7</v>
      </c>
      <c r="K1258" s="14"/>
      <c r="L1258" s="14"/>
      <c r="M1258" s="38">
        <f t="shared" si="219"/>
        <v>48.56</v>
      </c>
      <c r="N1258" s="14"/>
      <c r="O1258" s="14"/>
      <c r="P1258" s="38">
        <v>5.7</v>
      </c>
      <c r="Q1258" s="14"/>
      <c r="R1258" s="14"/>
      <c r="S1258" s="38">
        <f t="shared" si="220"/>
        <v>48.56</v>
      </c>
      <c r="T1258" s="14"/>
      <c r="U1258" s="39"/>
      <c r="V1258" s="9">
        <f t="shared" si="221"/>
        <v>4.75</v>
      </c>
      <c r="Y1258" s="9">
        <f t="shared" si="210"/>
        <v>40.47</v>
      </c>
      <c r="AD1258" s="5" t="s">
        <v>3812</v>
      </c>
      <c r="AE1258" s="5" t="s">
        <v>3813</v>
      </c>
      <c r="AF1258" s="5" t="s">
        <v>3726</v>
      </c>
      <c r="AK1258" s="32">
        <f t="shared" si="211"/>
        <v>0</v>
      </c>
      <c r="AL1258" s="32"/>
      <c r="AM1258" s="32"/>
      <c r="AN1258" s="34">
        <f t="shared" si="212"/>
        <v>0</v>
      </c>
      <c r="AO1258" s="32"/>
      <c r="AP1258" s="32"/>
    </row>
    <row r="1259" spans="1:42" ht="18" x14ac:dyDescent="0.3">
      <c r="A1259" s="13" t="s">
        <v>3814</v>
      </c>
      <c r="B1259" s="13"/>
      <c r="C1259" s="41" t="s">
        <v>3728</v>
      </c>
      <c r="D1259" s="24"/>
      <c r="E1259" s="24"/>
      <c r="F1259" s="35" t="s">
        <v>139</v>
      </c>
      <c r="G1259" s="36">
        <v>17</v>
      </c>
      <c r="H1259" s="24"/>
      <c r="I1259" s="37">
        <v>241.4</v>
      </c>
      <c r="J1259" s="38">
        <v>0.28000000000000003</v>
      </c>
      <c r="K1259" s="14"/>
      <c r="L1259" s="14"/>
      <c r="M1259" s="38">
        <f t="shared" si="219"/>
        <v>67.59</v>
      </c>
      <c r="N1259" s="14"/>
      <c r="O1259" s="14"/>
      <c r="P1259" s="38">
        <v>0.28000000000000003</v>
      </c>
      <c r="Q1259" s="14"/>
      <c r="R1259" s="14"/>
      <c r="S1259" s="38">
        <f t="shared" si="220"/>
        <v>67.59</v>
      </c>
      <c r="T1259" s="14"/>
      <c r="U1259" s="39"/>
      <c r="V1259" s="9">
        <f t="shared" si="221"/>
        <v>0.23</v>
      </c>
      <c r="Y1259" s="9">
        <f t="shared" si="210"/>
        <v>56.33</v>
      </c>
      <c r="AD1259" s="5" t="s">
        <v>3815</v>
      </c>
      <c r="AE1259" s="5" t="s">
        <v>3816</v>
      </c>
      <c r="AF1259" s="5" t="s">
        <v>3731</v>
      </c>
      <c r="AK1259" s="32">
        <f t="shared" si="211"/>
        <v>0</v>
      </c>
      <c r="AL1259" s="32"/>
      <c r="AM1259" s="32"/>
      <c r="AN1259" s="34">
        <f t="shared" si="212"/>
        <v>0</v>
      </c>
      <c r="AO1259" s="32"/>
      <c r="AP1259" s="32"/>
    </row>
    <row r="1260" spans="1:42" ht="18" x14ac:dyDescent="0.3">
      <c r="A1260" s="13" t="s">
        <v>3817</v>
      </c>
      <c r="B1260" s="13"/>
      <c r="C1260" s="41" t="s">
        <v>3733</v>
      </c>
      <c r="D1260" s="24"/>
      <c r="E1260" s="24"/>
      <c r="F1260" s="35" t="s">
        <v>139</v>
      </c>
      <c r="G1260" s="36">
        <v>2.6</v>
      </c>
      <c r="H1260" s="24"/>
      <c r="I1260" s="37">
        <v>36.92</v>
      </c>
      <c r="J1260" s="38">
        <v>0.96</v>
      </c>
      <c r="K1260" s="14"/>
      <c r="L1260" s="14"/>
      <c r="M1260" s="38">
        <f t="shared" si="219"/>
        <v>35.44</v>
      </c>
      <c r="N1260" s="14"/>
      <c r="O1260" s="14"/>
      <c r="P1260" s="38">
        <v>0.96</v>
      </c>
      <c r="Q1260" s="14"/>
      <c r="R1260" s="14"/>
      <c r="S1260" s="38">
        <f t="shared" si="220"/>
        <v>35.44</v>
      </c>
      <c r="T1260" s="14"/>
      <c r="U1260" s="39"/>
      <c r="V1260" s="9">
        <f t="shared" si="221"/>
        <v>0.8</v>
      </c>
      <c r="Y1260" s="9">
        <f t="shared" si="210"/>
        <v>29.53</v>
      </c>
      <c r="AD1260" s="5" t="s">
        <v>3818</v>
      </c>
      <c r="AE1260" s="5" t="s">
        <v>3819</v>
      </c>
      <c r="AF1260" s="5" t="s">
        <v>3736</v>
      </c>
      <c r="AK1260" s="32">
        <f t="shared" si="211"/>
        <v>0</v>
      </c>
      <c r="AL1260" s="32"/>
      <c r="AM1260" s="32"/>
      <c r="AN1260" s="34">
        <f t="shared" si="212"/>
        <v>0</v>
      </c>
      <c r="AO1260" s="32"/>
      <c r="AP1260" s="32"/>
    </row>
    <row r="1261" spans="1:42" ht="126" x14ac:dyDescent="0.3">
      <c r="A1261" s="13" t="s">
        <v>3820</v>
      </c>
      <c r="B1261" s="13" t="s">
        <v>3821</v>
      </c>
      <c r="C1261" s="23" t="s">
        <v>3822</v>
      </c>
      <c r="D1261" s="24"/>
      <c r="E1261" s="24" t="s">
        <v>3823</v>
      </c>
      <c r="F1261" s="24" t="s">
        <v>67</v>
      </c>
      <c r="G1261" s="25">
        <v>1</v>
      </c>
      <c r="H1261" s="24"/>
      <c r="I1261" s="25">
        <v>7</v>
      </c>
      <c r="J1261" s="26">
        <v>0</v>
      </c>
      <c r="K1261" s="26">
        <v>1499</v>
      </c>
      <c r="L1261" s="26">
        <f>J1261+ROUND(K1261, 2)</f>
        <v>1499</v>
      </c>
      <c r="M1261" s="26">
        <v>0</v>
      </c>
      <c r="N1261" s="26">
        <v>10493</v>
      </c>
      <c r="O1261" s="26">
        <f>M1261+N1261</f>
        <v>10493</v>
      </c>
      <c r="P1261" s="26">
        <v>8130</v>
      </c>
      <c r="Q1261" s="26">
        <v>2248.5</v>
      </c>
      <c r="R1261" s="26">
        <f>P1261+ROUND(Q1261, 2)</f>
        <v>10378.5</v>
      </c>
      <c r="S1261" s="26">
        <v>56910</v>
      </c>
      <c r="T1261" s="26">
        <v>15739.5</v>
      </c>
      <c r="U1261" s="26">
        <f>S1261+T1261</f>
        <v>72649.5</v>
      </c>
      <c r="V1261" s="9">
        <f>ROUND(P1261 / 1.2, 2)</f>
        <v>6775</v>
      </c>
      <c r="W1261" s="9">
        <f>ROUND(Q1261 / 1.2, 2)</f>
        <v>1873.75</v>
      </c>
      <c r="X1261" s="9">
        <f>ROUND(R1261 / 1.2, 2)</f>
        <v>8648.75</v>
      </c>
      <c r="Y1261" s="9">
        <f t="shared" si="210"/>
        <v>47425</v>
      </c>
      <c r="Z1261" s="9">
        <f>ROUND(T1261 / 1.2, 2)</f>
        <v>13116.25</v>
      </c>
      <c r="AA1261" s="9">
        <f>Y1261+Z1261</f>
        <v>60541.25</v>
      </c>
      <c r="AD1261" s="5">
        <v>378365771</v>
      </c>
      <c r="AE1261" s="5">
        <v>33554331</v>
      </c>
      <c r="AG1261" s="5" t="s">
        <v>3824</v>
      </c>
      <c r="AH1261" s="5" t="s">
        <v>3825</v>
      </c>
      <c r="AI1261" s="5" t="s">
        <v>593</v>
      </c>
      <c r="AK1261" s="19">
        <f t="shared" si="211"/>
        <v>56910</v>
      </c>
      <c r="AL1261" s="19">
        <f>T1261-N1261</f>
        <v>5246.5</v>
      </c>
      <c r="AM1261" s="19">
        <f>U1261-O1261</f>
        <v>62156.5</v>
      </c>
      <c r="AN1261" s="22">
        <f t="shared" si="212"/>
        <v>0</v>
      </c>
      <c r="AO1261" s="22">
        <f>IFERROR(AL1261/N1261,0)</f>
        <v>0.5</v>
      </c>
      <c r="AP1261" s="22">
        <f>IFERROR(AM1261/O1261,0)</f>
        <v>5.9236157438292194</v>
      </c>
    </row>
    <row r="1262" spans="1:42" ht="36" x14ac:dyDescent="0.3">
      <c r="A1262" s="13" t="s">
        <v>3826</v>
      </c>
      <c r="B1262" s="13"/>
      <c r="C1262" s="41" t="s">
        <v>3827</v>
      </c>
      <c r="D1262" s="24"/>
      <c r="E1262" s="24"/>
      <c r="F1262" s="35" t="s">
        <v>67</v>
      </c>
      <c r="G1262" s="36">
        <v>1</v>
      </c>
      <c r="H1262" s="24"/>
      <c r="I1262" s="36">
        <v>7</v>
      </c>
      <c r="J1262" s="38">
        <v>0</v>
      </c>
      <c r="K1262" s="14"/>
      <c r="L1262" s="14"/>
      <c r="M1262" s="38">
        <f>ROUND(ROUND(J1262, 2)*I1262, 2)</f>
        <v>0</v>
      </c>
      <c r="N1262" s="14"/>
      <c r="O1262" s="14"/>
      <c r="P1262" s="38">
        <v>8130</v>
      </c>
      <c r="Q1262" s="14"/>
      <c r="R1262" s="14"/>
      <c r="S1262" s="38">
        <f>ROUND(ROUND(P1262, 2)*I1262, 2)</f>
        <v>56910</v>
      </c>
      <c r="T1262" s="14"/>
      <c r="U1262" s="39"/>
      <c r="V1262" s="9">
        <f>ROUND(ROUND(P1262, 2)/1.2, 2)</f>
        <v>6775</v>
      </c>
      <c r="Y1262" s="9">
        <f t="shared" si="210"/>
        <v>47425</v>
      </c>
      <c r="AD1262" s="5" t="s">
        <v>3828</v>
      </c>
      <c r="AE1262" s="5" t="s">
        <v>3829</v>
      </c>
      <c r="AF1262" s="5" t="s">
        <v>3830</v>
      </c>
      <c r="AK1262" s="32">
        <f t="shared" si="211"/>
        <v>56910</v>
      </c>
      <c r="AL1262" s="32"/>
      <c r="AM1262" s="32"/>
      <c r="AN1262" s="34">
        <f t="shared" si="212"/>
        <v>0</v>
      </c>
      <c r="AO1262" s="32"/>
      <c r="AP1262" s="32"/>
    </row>
    <row r="1263" spans="1:42" ht="54" x14ac:dyDescent="0.3">
      <c r="A1263" s="12" t="s">
        <v>3831</v>
      </c>
      <c r="B1263" s="12" t="s">
        <v>3832</v>
      </c>
      <c r="C1263" s="16" t="s">
        <v>3833</v>
      </c>
      <c r="D1263" s="17"/>
      <c r="E1263" s="17"/>
      <c r="F1263" s="17" t="s">
        <v>67</v>
      </c>
      <c r="G1263" s="18">
        <v>1</v>
      </c>
      <c r="H1263" s="17"/>
      <c r="I1263" s="18">
        <v>0</v>
      </c>
      <c r="J1263" s="19">
        <v>0</v>
      </c>
      <c r="K1263" s="20">
        <v>121</v>
      </c>
      <c r="L1263" s="19">
        <f>J1263+ROUND(K1263, 2)</f>
        <v>121</v>
      </c>
      <c r="M1263" s="19">
        <v>0</v>
      </c>
      <c r="N1263" s="19">
        <v>0</v>
      </c>
      <c r="O1263" s="19">
        <f>M1263+N1263</f>
        <v>0</v>
      </c>
      <c r="P1263" s="19">
        <v>0</v>
      </c>
      <c r="Q1263" s="21">
        <v>121</v>
      </c>
      <c r="R1263" s="19">
        <f>P1263+ROUND(Q1263, 2)</f>
        <v>121</v>
      </c>
      <c r="S1263" s="19">
        <v>0</v>
      </c>
      <c r="T1263" s="19">
        <v>0</v>
      </c>
      <c r="U1263" s="19">
        <f>S1263+T1263</f>
        <v>0</v>
      </c>
      <c r="V1263" s="9"/>
      <c r="W1263" s="9">
        <f t="shared" ref="W1263:X1266" si="222">ROUND(Q1263 / 1.2, 2)</f>
        <v>100.83</v>
      </c>
      <c r="X1263" s="9">
        <f t="shared" si="222"/>
        <v>100.83</v>
      </c>
      <c r="Y1263" s="9"/>
      <c r="Z1263" s="9">
        <f>ROUND(T1263 / 1.2, 2)</f>
        <v>0</v>
      </c>
      <c r="AA1263" s="9">
        <f>Y1263+Z1263</f>
        <v>0</v>
      </c>
      <c r="AD1263" s="5">
        <v>378365773</v>
      </c>
      <c r="AE1263" s="5">
        <v>27245659</v>
      </c>
      <c r="AG1263" s="5" t="s">
        <v>3834</v>
      </c>
      <c r="AH1263" s="5" t="s">
        <v>3835</v>
      </c>
      <c r="AI1263" s="5" t="s">
        <v>593</v>
      </c>
      <c r="AK1263" s="19">
        <f t="shared" si="211"/>
        <v>0</v>
      </c>
      <c r="AL1263" s="19">
        <f t="shared" ref="AL1263:AM1266" si="223">T1263-N1263</f>
        <v>0</v>
      </c>
      <c r="AM1263" s="19">
        <f t="shared" si="223"/>
        <v>0</v>
      </c>
      <c r="AN1263" s="22">
        <f t="shared" si="212"/>
        <v>0</v>
      </c>
      <c r="AO1263" s="22">
        <f t="shared" ref="AO1263:AP1266" si="224">IFERROR(AL1263/N1263,0)</f>
        <v>0</v>
      </c>
      <c r="AP1263" s="22">
        <f t="shared" si="224"/>
        <v>0</v>
      </c>
    </row>
    <row r="1264" spans="1:42" ht="54" x14ac:dyDescent="0.3">
      <c r="A1264" s="12" t="s">
        <v>3836</v>
      </c>
      <c r="B1264" s="12" t="s">
        <v>3832</v>
      </c>
      <c r="C1264" s="16" t="s">
        <v>3833</v>
      </c>
      <c r="D1264" s="17"/>
      <c r="E1264" s="17"/>
      <c r="F1264" s="17" t="s">
        <v>67</v>
      </c>
      <c r="G1264" s="18">
        <v>1</v>
      </c>
      <c r="H1264" s="17"/>
      <c r="I1264" s="18">
        <v>2000</v>
      </c>
      <c r="J1264" s="19">
        <v>0</v>
      </c>
      <c r="K1264" s="20">
        <v>121</v>
      </c>
      <c r="L1264" s="19">
        <f>J1264+ROUND(K1264, 2)</f>
        <v>121</v>
      </c>
      <c r="M1264" s="19">
        <v>0</v>
      </c>
      <c r="N1264" s="19">
        <v>242000</v>
      </c>
      <c r="O1264" s="19">
        <f>M1264+N1264</f>
        <v>242000</v>
      </c>
      <c r="P1264" s="19">
        <v>0</v>
      </c>
      <c r="Q1264" s="21">
        <v>181.5</v>
      </c>
      <c r="R1264" s="19">
        <f>P1264+ROUND(Q1264, 2)</f>
        <v>181.5</v>
      </c>
      <c r="S1264" s="19">
        <v>0</v>
      </c>
      <c r="T1264" s="19">
        <v>363000</v>
      </c>
      <c r="U1264" s="19">
        <f>S1264+T1264</f>
        <v>363000</v>
      </c>
      <c r="V1264" s="9"/>
      <c r="W1264" s="9">
        <f t="shared" si="222"/>
        <v>151.25</v>
      </c>
      <c r="X1264" s="9">
        <f t="shared" si="222"/>
        <v>151.25</v>
      </c>
      <c r="Y1264" s="9"/>
      <c r="Z1264" s="9">
        <f>ROUND(T1264 / 1.2, 2)</f>
        <v>302500</v>
      </c>
      <c r="AA1264" s="9">
        <f>Y1264+Z1264</f>
        <v>302500</v>
      </c>
      <c r="AD1264" s="5">
        <v>378366009</v>
      </c>
      <c r="AE1264" s="5">
        <v>27245660</v>
      </c>
      <c r="AG1264" s="5" t="s">
        <v>3834</v>
      </c>
      <c r="AH1264" s="5" t="s">
        <v>3835</v>
      </c>
      <c r="AI1264" s="5" t="s">
        <v>593</v>
      </c>
      <c r="AK1264" s="19">
        <f t="shared" si="211"/>
        <v>0</v>
      </c>
      <c r="AL1264" s="19">
        <f t="shared" si="223"/>
        <v>121000</v>
      </c>
      <c r="AM1264" s="19">
        <f t="shared" si="223"/>
        <v>121000</v>
      </c>
      <c r="AN1264" s="22">
        <f t="shared" si="212"/>
        <v>0</v>
      </c>
      <c r="AO1264" s="22">
        <f t="shared" si="224"/>
        <v>0.5</v>
      </c>
      <c r="AP1264" s="22">
        <f t="shared" si="224"/>
        <v>0.5</v>
      </c>
    </row>
    <row r="1265" spans="1:42" ht="54" x14ac:dyDescent="0.3">
      <c r="A1265" s="13" t="s">
        <v>3837</v>
      </c>
      <c r="B1265" s="13" t="s">
        <v>3832</v>
      </c>
      <c r="C1265" s="23" t="s">
        <v>3833</v>
      </c>
      <c r="D1265" s="24"/>
      <c r="E1265" s="24" t="s">
        <v>3838</v>
      </c>
      <c r="F1265" s="24" t="s">
        <v>67</v>
      </c>
      <c r="G1265" s="25">
        <v>1</v>
      </c>
      <c r="H1265" s="24"/>
      <c r="I1265" s="25">
        <v>883.8</v>
      </c>
      <c r="J1265" s="26">
        <v>0</v>
      </c>
      <c r="K1265" s="26">
        <v>121</v>
      </c>
      <c r="L1265" s="26">
        <f>J1265+ROUND(K1265, 2)</f>
        <v>121</v>
      </c>
      <c r="M1265" s="26">
        <v>0</v>
      </c>
      <c r="N1265" s="26">
        <v>106939.8</v>
      </c>
      <c r="O1265" s="26">
        <f>M1265+N1265</f>
        <v>106939.8</v>
      </c>
      <c r="P1265" s="26">
        <v>0</v>
      </c>
      <c r="Q1265" s="26">
        <v>181.5</v>
      </c>
      <c r="R1265" s="26">
        <f>P1265+ROUND(Q1265, 2)</f>
        <v>181.5</v>
      </c>
      <c r="S1265" s="26">
        <v>0</v>
      </c>
      <c r="T1265" s="26">
        <v>160409.70000000001</v>
      </c>
      <c r="U1265" s="26">
        <f>S1265+T1265</f>
        <v>160409.70000000001</v>
      </c>
      <c r="V1265" s="9"/>
      <c r="W1265" s="9">
        <f t="shared" si="222"/>
        <v>151.25</v>
      </c>
      <c r="X1265" s="9">
        <f t="shared" si="222"/>
        <v>151.25</v>
      </c>
      <c r="Y1265" s="9"/>
      <c r="Z1265" s="9">
        <f>ROUND(T1265 / 1.2, 2)</f>
        <v>133674.75</v>
      </c>
      <c r="AA1265" s="9">
        <f>Y1265+Z1265</f>
        <v>133674.75</v>
      </c>
      <c r="AD1265" s="5">
        <v>378366010</v>
      </c>
      <c r="AE1265" s="5">
        <v>29448380</v>
      </c>
      <c r="AG1265" s="5" t="s">
        <v>3834</v>
      </c>
      <c r="AH1265" s="5" t="s">
        <v>3835</v>
      </c>
      <c r="AI1265" s="5" t="s">
        <v>593</v>
      </c>
      <c r="AK1265" s="19">
        <f t="shared" si="211"/>
        <v>0</v>
      </c>
      <c r="AL1265" s="19">
        <f t="shared" si="223"/>
        <v>53469.900000000009</v>
      </c>
      <c r="AM1265" s="19">
        <f t="shared" si="223"/>
        <v>53469.900000000009</v>
      </c>
      <c r="AN1265" s="22">
        <f t="shared" si="212"/>
        <v>0</v>
      </c>
      <c r="AO1265" s="22">
        <f t="shared" si="224"/>
        <v>0.50000000000000011</v>
      </c>
      <c r="AP1265" s="22">
        <f t="shared" si="224"/>
        <v>0.50000000000000011</v>
      </c>
    </row>
    <row r="1266" spans="1:42" ht="36" x14ac:dyDescent="0.3">
      <c r="A1266" s="12" t="s">
        <v>3839</v>
      </c>
      <c r="B1266" s="12" t="s">
        <v>3840</v>
      </c>
      <c r="C1266" s="16" t="s">
        <v>3841</v>
      </c>
      <c r="D1266" s="17"/>
      <c r="E1266" s="17"/>
      <c r="F1266" s="17" t="s">
        <v>67</v>
      </c>
      <c r="G1266" s="18">
        <v>1</v>
      </c>
      <c r="H1266" s="17"/>
      <c r="I1266" s="18">
        <v>0</v>
      </c>
      <c r="J1266" s="19">
        <v>0</v>
      </c>
      <c r="K1266" s="20">
        <v>1724</v>
      </c>
      <c r="L1266" s="19">
        <f>J1266+ROUND(K1266, 2)</f>
        <v>1724</v>
      </c>
      <c r="M1266" s="19">
        <v>0</v>
      </c>
      <c r="N1266" s="19">
        <v>0</v>
      </c>
      <c r="O1266" s="19">
        <f>M1266+N1266</f>
        <v>0</v>
      </c>
      <c r="P1266" s="19">
        <v>1310</v>
      </c>
      <c r="Q1266" s="21">
        <v>1724</v>
      </c>
      <c r="R1266" s="19">
        <f>P1266+ROUND(Q1266, 2)</f>
        <v>3034</v>
      </c>
      <c r="S1266" s="19">
        <v>0</v>
      </c>
      <c r="T1266" s="19">
        <v>0</v>
      </c>
      <c r="U1266" s="19">
        <f>S1266+T1266</f>
        <v>0</v>
      </c>
      <c r="V1266" s="9">
        <f>ROUND(P1266 / 1.2, 2)</f>
        <v>1091.67</v>
      </c>
      <c r="W1266" s="9">
        <f t="shared" si="222"/>
        <v>1436.67</v>
      </c>
      <c r="X1266" s="9">
        <f t="shared" si="222"/>
        <v>2528.33</v>
      </c>
      <c r="Y1266" s="9">
        <f>ROUND(S1266 / 1.2, 2)</f>
        <v>0</v>
      </c>
      <c r="Z1266" s="9">
        <f>ROUND(T1266 / 1.2, 2)</f>
        <v>0</v>
      </c>
      <c r="AA1266" s="9">
        <f>Y1266+Z1266</f>
        <v>0</v>
      </c>
      <c r="AD1266" s="5">
        <v>378365775</v>
      </c>
      <c r="AE1266" s="5">
        <v>27245626</v>
      </c>
      <c r="AG1266" s="5" t="s">
        <v>3842</v>
      </c>
      <c r="AH1266" s="5" t="s">
        <v>3843</v>
      </c>
      <c r="AI1266" s="5" t="s">
        <v>593</v>
      </c>
      <c r="AK1266" s="19">
        <f t="shared" si="211"/>
        <v>0</v>
      </c>
      <c r="AL1266" s="19">
        <f t="shared" si="223"/>
        <v>0</v>
      </c>
      <c r="AM1266" s="19">
        <f t="shared" si="223"/>
        <v>0</v>
      </c>
      <c r="AN1266" s="22">
        <f t="shared" si="212"/>
        <v>0</v>
      </c>
      <c r="AO1266" s="22">
        <f t="shared" si="224"/>
        <v>0</v>
      </c>
      <c r="AP1266" s="22">
        <f t="shared" si="224"/>
        <v>0</v>
      </c>
    </row>
    <row r="1267" spans="1:42" ht="36" x14ac:dyDescent="0.3">
      <c r="A1267" s="12" t="s">
        <v>3844</v>
      </c>
      <c r="B1267" s="12"/>
      <c r="C1267" s="40" t="s">
        <v>3827</v>
      </c>
      <c r="D1267" s="17"/>
      <c r="E1267" s="17"/>
      <c r="F1267" s="28" t="s">
        <v>67</v>
      </c>
      <c r="G1267" s="29">
        <v>1</v>
      </c>
      <c r="H1267" s="17"/>
      <c r="I1267" s="29">
        <v>0</v>
      </c>
      <c r="J1267" s="31">
        <v>0</v>
      </c>
      <c r="M1267" s="32">
        <f>ROUND(ROUND(J1267, 2)*I1267, 2)</f>
        <v>0</v>
      </c>
      <c r="P1267" s="33">
        <v>1310</v>
      </c>
      <c r="S1267" s="32">
        <f>ROUND(ROUND(P1267, 2)*I1267, 2)</f>
        <v>0</v>
      </c>
      <c r="V1267" s="9">
        <f>ROUND(ROUND(P1267, 2)/1.2, 2)</f>
        <v>1091.67</v>
      </c>
      <c r="Y1267" s="9">
        <f>ROUND(S1267 / 1.2, 2)</f>
        <v>0</v>
      </c>
      <c r="AD1267" s="5" t="s">
        <v>3845</v>
      </c>
      <c r="AE1267" s="5" t="s">
        <v>3846</v>
      </c>
      <c r="AF1267" s="5" t="s">
        <v>3830</v>
      </c>
      <c r="AK1267" s="32">
        <f t="shared" si="211"/>
        <v>0</v>
      </c>
      <c r="AL1267" s="32"/>
      <c r="AM1267" s="32"/>
      <c r="AN1267" s="34">
        <f t="shared" si="212"/>
        <v>0</v>
      </c>
      <c r="AO1267" s="32"/>
      <c r="AP1267" s="32"/>
    </row>
    <row r="1268" spans="1:42" ht="108" x14ac:dyDescent="0.3">
      <c r="A1268" s="42" t="s">
        <v>3847</v>
      </c>
      <c r="B1268" s="42" t="s">
        <v>3840</v>
      </c>
      <c r="C1268" s="43" t="s">
        <v>3841</v>
      </c>
      <c r="D1268" s="44"/>
      <c r="E1268" s="44" t="s">
        <v>3848</v>
      </c>
      <c r="F1268" s="44" t="s">
        <v>67</v>
      </c>
      <c r="G1268" s="45">
        <v>1</v>
      </c>
      <c r="H1268" s="44"/>
      <c r="I1268" s="46">
        <v>0</v>
      </c>
      <c r="J1268" s="47">
        <v>0</v>
      </c>
      <c r="K1268" s="47">
        <v>1724</v>
      </c>
      <c r="L1268" s="47">
        <f>J1268+ROUND(K1268, 2)</f>
        <v>1724</v>
      </c>
      <c r="M1268" s="47">
        <v>0</v>
      </c>
      <c r="N1268" s="47">
        <v>0</v>
      </c>
      <c r="O1268" s="47">
        <f>M1268+N1268</f>
        <v>0</v>
      </c>
      <c r="P1268" s="47">
        <v>1310</v>
      </c>
      <c r="Q1268" s="47">
        <v>2586</v>
      </c>
      <c r="R1268" s="47">
        <f>P1268+ROUND(Q1268, 2)</f>
        <v>3896</v>
      </c>
      <c r="S1268" s="47">
        <v>0</v>
      </c>
      <c r="T1268" s="47">
        <v>0</v>
      </c>
      <c r="U1268" s="47">
        <f>S1268+T1268</f>
        <v>0</v>
      </c>
      <c r="V1268" s="9">
        <f>ROUND(P1268 / 1.2, 2)</f>
        <v>1091.67</v>
      </c>
      <c r="W1268" s="9">
        <f>ROUND(Q1268 / 1.2, 2)</f>
        <v>2155</v>
      </c>
      <c r="X1268" s="9">
        <f>ROUND(R1268 / 1.2, 2)</f>
        <v>3246.67</v>
      </c>
      <c r="Y1268" s="9">
        <f>ROUND(S1268 / 1.2, 2)</f>
        <v>0</v>
      </c>
      <c r="Z1268" s="9">
        <f>ROUND(T1268 / 1.2, 2)</f>
        <v>0</v>
      </c>
      <c r="AA1268" s="9">
        <f>Y1268+Z1268</f>
        <v>0</v>
      </c>
      <c r="AD1268" s="5">
        <v>378366011</v>
      </c>
      <c r="AE1268" s="5">
        <v>27245735</v>
      </c>
      <c r="AG1268" s="5" t="s">
        <v>3842</v>
      </c>
      <c r="AH1268" s="5" t="s">
        <v>3843</v>
      </c>
      <c r="AI1268" s="5" t="s">
        <v>593</v>
      </c>
      <c r="AK1268" s="19">
        <f t="shared" si="211"/>
        <v>0</v>
      </c>
      <c r="AL1268" s="19">
        <f>T1268-N1268</f>
        <v>0</v>
      </c>
      <c r="AM1268" s="19">
        <f>U1268-O1268</f>
        <v>0</v>
      </c>
      <c r="AN1268" s="22">
        <f t="shared" si="212"/>
        <v>0</v>
      </c>
      <c r="AO1268" s="22">
        <f>IFERROR(AL1268/N1268,0)</f>
        <v>0</v>
      </c>
      <c r="AP1268" s="22">
        <f>IFERROR(AM1268/O1268,0)</f>
        <v>0</v>
      </c>
    </row>
    <row r="1269" spans="1:42" ht="108" x14ac:dyDescent="0.3">
      <c r="A1269" s="48" t="s">
        <v>3849</v>
      </c>
      <c r="B1269" s="48" t="s">
        <v>3840</v>
      </c>
      <c r="C1269" s="49" t="s">
        <v>3841</v>
      </c>
      <c r="D1269" s="50"/>
      <c r="E1269" s="50" t="s">
        <v>3848</v>
      </c>
      <c r="F1269" s="50" t="s">
        <v>67</v>
      </c>
      <c r="G1269" s="51">
        <v>1</v>
      </c>
      <c r="H1269" s="50"/>
      <c r="I1269" s="51">
        <v>13.5</v>
      </c>
      <c r="J1269" s="52">
        <v>0</v>
      </c>
      <c r="K1269" s="52">
        <v>1724</v>
      </c>
      <c r="L1269" s="52">
        <v>1724</v>
      </c>
      <c r="M1269" s="52">
        <v>0</v>
      </c>
      <c r="N1269" s="52">
        <v>23274</v>
      </c>
      <c r="O1269" s="52"/>
      <c r="P1269" s="52">
        <v>1310</v>
      </c>
      <c r="Q1269" s="52">
        <v>2586</v>
      </c>
      <c r="R1269" s="52">
        <v>2586</v>
      </c>
      <c r="S1269" s="52">
        <v>17685</v>
      </c>
      <c r="T1269" s="52">
        <v>34911</v>
      </c>
      <c r="U1269" s="52"/>
      <c r="V1269" s="9"/>
      <c r="W1269" s="9">
        <f>ROUND(Q1269 / 1.2, 2)</f>
        <v>2155</v>
      </c>
      <c r="X1269" s="9">
        <f>ROUND(R1269 / 1.2, 2)</f>
        <v>2155</v>
      </c>
      <c r="Y1269" s="9"/>
      <c r="Z1269" s="9">
        <f>ROUND(T1269 / 1.2, 2)</f>
        <v>29092.5</v>
      </c>
      <c r="AA1269" s="9"/>
      <c r="AD1269" s="5">
        <v>315890070</v>
      </c>
      <c r="AE1269" s="5">
        <v>27245735</v>
      </c>
      <c r="AG1269" s="5" t="s">
        <v>3842</v>
      </c>
      <c r="AH1269" s="5" t="s">
        <v>3843</v>
      </c>
      <c r="AI1269" s="5"/>
      <c r="AK1269" s="19">
        <f>S1268-M1268</f>
        <v>0</v>
      </c>
      <c r="AL1269" s="19">
        <f>T1268-N1268</f>
        <v>0</v>
      </c>
      <c r="AM1269" s="19">
        <f>U1268-O1268</f>
        <v>0</v>
      </c>
      <c r="AN1269" s="22">
        <f>IFERROR(AK1269/M1268,0)</f>
        <v>0</v>
      </c>
      <c r="AO1269" s="22">
        <f>IFERROR(AL1269/N1268,0)</f>
        <v>0</v>
      </c>
      <c r="AP1269" s="22">
        <f>IFERROR(AM1269/O1268,0)</f>
        <v>0</v>
      </c>
    </row>
    <row r="1270" spans="1:42" ht="36" x14ac:dyDescent="0.3">
      <c r="A1270" s="42" t="s">
        <v>3850</v>
      </c>
      <c r="B1270" s="42"/>
      <c r="C1270" s="53" t="s">
        <v>3827</v>
      </c>
      <c r="D1270" s="44"/>
      <c r="E1270" s="44"/>
      <c r="F1270" s="54" t="s">
        <v>67</v>
      </c>
      <c r="G1270" s="55">
        <v>1</v>
      </c>
      <c r="H1270" s="44"/>
      <c r="I1270" s="56">
        <v>0</v>
      </c>
      <c r="J1270" s="57">
        <v>0</v>
      </c>
      <c r="K1270" s="58"/>
      <c r="L1270" s="58"/>
      <c r="M1270" s="57">
        <f>ROUND(ROUND(J1270, 2)*I1270, 2)</f>
        <v>0</v>
      </c>
      <c r="N1270" s="58"/>
      <c r="O1270" s="58"/>
      <c r="P1270" s="57">
        <v>1310</v>
      </c>
      <c r="Q1270" s="58"/>
      <c r="R1270" s="58"/>
      <c r="S1270" s="57">
        <f>ROUND(ROUND(P1270, 2)*I1270, 2)</f>
        <v>0</v>
      </c>
      <c r="T1270" s="58"/>
      <c r="U1270" s="59"/>
      <c r="V1270" s="9">
        <f>ROUND(ROUND(P1270, 2)/1.2, 2)</f>
        <v>1091.67</v>
      </c>
      <c r="Y1270" s="9">
        <f t="shared" ref="Y1270:Y1286" si="225">ROUND(S1270 / 1.2, 2)</f>
        <v>0</v>
      </c>
      <c r="AD1270" s="5" t="s">
        <v>3851</v>
      </c>
      <c r="AE1270" s="5" t="s">
        <v>3852</v>
      </c>
      <c r="AF1270" s="5" t="s">
        <v>3830</v>
      </c>
      <c r="AK1270" s="32">
        <f>S1270-M1270</f>
        <v>0</v>
      </c>
      <c r="AL1270" s="32"/>
      <c r="AM1270" s="32"/>
      <c r="AN1270" s="34">
        <f>IFERROR(AK1270/M1270,0)</f>
        <v>0</v>
      </c>
      <c r="AO1270" s="32"/>
      <c r="AP1270" s="32"/>
    </row>
    <row r="1271" spans="1:42" ht="36" x14ac:dyDescent="0.3">
      <c r="A1271" s="48" t="s">
        <v>3853</v>
      </c>
      <c r="B1271" s="48"/>
      <c r="C1271" s="60" t="s">
        <v>3827</v>
      </c>
      <c r="D1271" s="50"/>
      <c r="E1271" s="50"/>
      <c r="F1271" s="61" t="s">
        <v>67</v>
      </c>
      <c r="G1271" s="62">
        <v>1</v>
      </c>
      <c r="H1271" s="50"/>
      <c r="I1271" s="62">
        <v>13.5</v>
      </c>
      <c r="J1271" s="63">
        <v>0</v>
      </c>
      <c r="K1271" s="64"/>
      <c r="L1271" s="64"/>
      <c r="M1271" s="63">
        <f>ROUND(ROUND(J1271, 2)*I1271, 2)</f>
        <v>0</v>
      </c>
      <c r="N1271" s="64"/>
      <c r="O1271" s="64"/>
      <c r="P1271" s="63">
        <v>1310</v>
      </c>
      <c r="Q1271" s="64"/>
      <c r="R1271" s="64"/>
      <c r="S1271" s="63">
        <f>ROUND(ROUND(P1271, 2)*I1271, 2)</f>
        <v>17685</v>
      </c>
      <c r="T1271" s="64"/>
      <c r="U1271" s="65"/>
      <c r="V1271" s="9">
        <f>ROUND(ROUND(P1271, 2)/1.2, 2)</f>
        <v>1091.67</v>
      </c>
      <c r="Y1271" s="9">
        <f t="shared" si="225"/>
        <v>14737.5</v>
      </c>
      <c r="AD1271" s="5" t="s">
        <v>3854</v>
      </c>
      <c r="AE1271" s="5" t="s">
        <v>3852</v>
      </c>
      <c r="AF1271" s="5" t="s">
        <v>3830</v>
      </c>
      <c r="AK1271" s="32">
        <f>S1270-M1270</f>
        <v>0</v>
      </c>
      <c r="AL1271" s="32"/>
      <c r="AM1271" s="32"/>
      <c r="AN1271" s="34">
        <f>IFERROR(AK1271/M1270,0)</f>
        <v>0</v>
      </c>
      <c r="AO1271" s="32"/>
      <c r="AP1271" s="32"/>
    </row>
    <row r="1272" spans="1:42" ht="36" x14ac:dyDescent="0.3">
      <c r="A1272" s="12" t="s">
        <v>3855</v>
      </c>
      <c r="B1272" s="12" t="s">
        <v>3856</v>
      </c>
      <c r="C1272" s="16" t="s">
        <v>3857</v>
      </c>
      <c r="D1272" s="17"/>
      <c r="E1272" s="17"/>
      <c r="F1272" s="17" t="s">
        <v>67</v>
      </c>
      <c r="G1272" s="18">
        <v>1</v>
      </c>
      <c r="H1272" s="17"/>
      <c r="I1272" s="18">
        <v>0</v>
      </c>
      <c r="J1272" s="19">
        <v>0</v>
      </c>
      <c r="K1272" s="20">
        <v>1379</v>
      </c>
      <c r="L1272" s="19">
        <f>J1272+ROUND(K1272, 2)</f>
        <v>1379</v>
      </c>
      <c r="M1272" s="19">
        <v>0</v>
      </c>
      <c r="N1272" s="19">
        <v>0</v>
      </c>
      <c r="O1272" s="19">
        <f>M1272+N1272</f>
        <v>0</v>
      </c>
      <c r="P1272" s="19">
        <v>2076.5300000000002</v>
      </c>
      <c r="Q1272" s="21">
        <v>1379</v>
      </c>
      <c r="R1272" s="19">
        <f>P1272+ROUND(Q1272, 2)</f>
        <v>3455.53</v>
      </c>
      <c r="S1272" s="19">
        <v>0</v>
      </c>
      <c r="T1272" s="19">
        <v>0</v>
      </c>
      <c r="U1272" s="19">
        <f>S1272+T1272</f>
        <v>0</v>
      </c>
      <c r="V1272" s="9">
        <f>ROUND(P1272 / 1.2, 2)</f>
        <v>1730.44</v>
      </c>
      <c r="W1272" s="9">
        <f>ROUND(Q1272 / 1.2, 2)</f>
        <v>1149.17</v>
      </c>
      <c r="X1272" s="9">
        <f>ROUND(R1272 / 1.2, 2)</f>
        <v>2879.61</v>
      </c>
      <c r="Y1272" s="9">
        <f t="shared" si="225"/>
        <v>0</v>
      </c>
      <c r="Z1272" s="9">
        <f>ROUND(T1272 / 1.2, 2)</f>
        <v>0</v>
      </c>
      <c r="AA1272" s="9">
        <f>Y1272+Z1272</f>
        <v>0</v>
      </c>
      <c r="AD1272" s="5">
        <v>378365776</v>
      </c>
      <c r="AE1272" s="5">
        <v>27245620</v>
      </c>
      <c r="AG1272" s="5" t="s">
        <v>3858</v>
      </c>
      <c r="AH1272" s="5" t="s">
        <v>3859</v>
      </c>
      <c r="AI1272" s="5" t="s">
        <v>593</v>
      </c>
      <c r="AK1272" s="19">
        <f>S1272-M1272</f>
        <v>0</v>
      </c>
      <c r="AL1272" s="19">
        <f>T1272-N1272</f>
        <v>0</v>
      </c>
      <c r="AM1272" s="19">
        <f>U1272-O1272</f>
        <v>0</v>
      </c>
      <c r="AN1272" s="22">
        <f>IFERROR(AK1272/M1272,0)</f>
        <v>0</v>
      </c>
      <c r="AO1272" s="22">
        <f>IFERROR(AL1272/N1272,0)</f>
        <v>0</v>
      </c>
      <c r="AP1272" s="22">
        <f>IFERROR(AM1272/O1272,0)</f>
        <v>0</v>
      </c>
    </row>
    <row r="1273" spans="1:42" ht="18" x14ac:dyDescent="0.3">
      <c r="A1273" s="12" t="s">
        <v>3860</v>
      </c>
      <c r="B1273" s="12"/>
      <c r="C1273" s="40" t="s">
        <v>3697</v>
      </c>
      <c r="D1273" s="17"/>
      <c r="E1273" s="17"/>
      <c r="F1273" s="28" t="s">
        <v>139</v>
      </c>
      <c r="G1273" s="29">
        <v>0.75</v>
      </c>
      <c r="H1273" s="17"/>
      <c r="I1273" s="29">
        <v>0</v>
      </c>
      <c r="J1273" s="31">
        <v>2.8</v>
      </c>
      <c r="M1273" s="32">
        <f t="shared" ref="M1273:M1285" si="226">ROUND(ROUND(J1273, 2)*I1273, 2)</f>
        <v>0</v>
      </c>
      <c r="P1273" s="33">
        <v>2.8</v>
      </c>
      <c r="S1273" s="32">
        <f t="shared" ref="S1273:S1285" si="227">ROUND(ROUND(P1273, 2)*I1273, 2)</f>
        <v>0</v>
      </c>
      <c r="V1273" s="9">
        <f t="shared" ref="V1273:V1285" si="228">ROUND(ROUND(P1273, 2)/1.2, 2)</f>
        <v>2.33</v>
      </c>
      <c r="Y1273" s="9">
        <f t="shared" si="225"/>
        <v>0</v>
      </c>
      <c r="AD1273" s="5" t="s">
        <v>3861</v>
      </c>
      <c r="AE1273" s="5" t="s">
        <v>3862</v>
      </c>
      <c r="AF1273" s="5" t="s">
        <v>3700</v>
      </c>
      <c r="AK1273" s="32">
        <f t="shared" ref="AK1273:AK1286" si="229">S1273-M1273</f>
        <v>0</v>
      </c>
      <c r="AL1273" s="32"/>
      <c r="AM1273" s="32"/>
      <c r="AN1273" s="34">
        <f t="shared" ref="AN1273:AN1286" si="230">IFERROR(AK1273/M1273,0)</f>
        <v>0</v>
      </c>
      <c r="AO1273" s="32"/>
      <c r="AP1273" s="32"/>
    </row>
    <row r="1274" spans="1:42" ht="36" x14ac:dyDescent="0.3">
      <c r="A1274" s="12" t="s">
        <v>3863</v>
      </c>
      <c r="B1274" s="12"/>
      <c r="C1274" s="40" t="s">
        <v>604</v>
      </c>
      <c r="D1274" s="17"/>
      <c r="E1274" s="17"/>
      <c r="F1274" s="28" t="s">
        <v>102</v>
      </c>
      <c r="G1274" s="29">
        <v>0.1</v>
      </c>
      <c r="H1274" s="17"/>
      <c r="I1274" s="29">
        <v>0</v>
      </c>
      <c r="J1274" s="31">
        <v>88.8</v>
      </c>
      <c r="M1274" s="32">
        <f t="shared" si="226"/>
        <v>0</v>
      </c>
      <c r="P1274" s="33">
        <v>88.8</v>
      </c>
      <c r="S1274" s="32">
        <f t="shared" si="227"/>
        <v>0</v>
      </c>
      <c r="V1274" s="9">
        <f t="shared" si="228"/>
        <v>74</v>
      </c>
      <c r="Y1274" s="9">
        <f t="shared" si="225"/>
        <v>0</v>
      </c>
      <c r="AD1274" s="5" t="s">
        <v>3864</v>
      </c>
      <c r="AE1274" s="5" t="s">
        <v>3865</v>
      </c>
      <c r="AF1274" s="5" t="s">
        <v>607</v>
      </c>
      <c r="AK1274" s="32">
        <f t="shared" si="229"/>
        <v>0</v>
      </c>
      <c r="AL1274" s="32"/>
      <c r="AM1274" s="32"/>
      <c r="AN1274" s="34">
        <f t="shared" si="230"/>
        <v>0</v>
      </c>
      <c r="AO1274" s="32"/>
      <c r="AP1274" s="32"/>
    </row>
    <row r="1275" spans="1:42" ht="18" x14ac:dyDescent="0.3">
      <c r="A1275" s="12" t="s">
        <v>3866</v>
      </c>
      <c r="B1275" s="12"/>
      <c r="C1275" s="40" t="s">
        <v>3761</v>
      </c>
      <c r="D1275" s="17"/>
      <c r="E1275" s="17"/>
      <c r="F1275" s="28" t="s">
        <v>114</v>
      </c>
      <c r="G1275" s="29">
        <v>0.25</v>
      </c>
      <c r="H1275" s="17"/>
      <c r="I1275" s="29">
        <v>0</v>
      </c>
      <c r="J1275" s="31">
        <v>2.8</v>
      </c>
      <c r="M1275" s="32">
        <f t="shared" si="226"/>
        <v>0</v>
      </c>
      <c r="P1275" s="33">
        <v>2.8</v>
      </c>
      <c r="S1275" s="32">
        <f t="shared" si="227"/>
        <v>0</v>
      </c>
      <c r="V1275" s="9">
        <f t="shared" si="228"/>
        <v>2.33</v>
      </c>
      <c r="Y1275" s="9">
        <f t="shared" si="225"/>
        <v>0</v>
      </c>
      <c r="AD1275" s="5" t="s">
        <v>3867</v>
      </c>
      <c r="AE1275" s="5" t="s">
        <v>3868</v>
      </c>
      <c r="AF1275" s="5" t="s">
        <v>3764</v>
      </c>
      <c r="AK1275" s="32">
        <f t="shared" si="229"/>
        <v>0</v>
      </c>
      <c r="AL1275" s="32"/>
      <c r="AM1275" s="32"/>
      <c r="AN1275" s="34">
        <f t="shared" si="230"/>
        <v>0</v>
      </c>
      <c r="AO1275" s="32"/>
      <c r="AP1275" s="32"/>
    </row>
    <row r="1276" spans="1:42" ht="18" x14ac:dyDescent="0.3">
      <c r="A1276" s="12" t="s">
        <v>3869</v>
      </c>
      <c r="B1276" s="12"/>
      <c r="C1276" s="40" t="s">
        <v>3702</v>
      </c>
      <c r="D1276" s="17"/>
      <c r="E1276" s="17"/>
      <c r="F1276" s="28" t="s">
        <v>114</v>
      </c>
      <c r="G1276" s="29">
        <v>1.05</v>
      </c>
      <c r="H1276" s="17"/>
      <c r="I1276" s="29">
        <v>0</v>
      </c>
      <c r="J1276" s="31">
        <v>4.5999999999999996</v>
      </c>
      <c r="M1276" s="32">
        <f t="shared" si="226"/>
        <v>0</v>
      </c>
      <c r="P1276" s="33">
        <v>4.5999999999999996</v>
      </c>
      <c r="S1276" s="32">
        <f t="shared" si="227"/>
        <v>0</v>
      </c>
      <c r="V1276" s="9">
        <f t="shared" si="228"/>
        <v>3.83</v>
      </c>
      <c r="Y1276" s="9">
        <f t="shared" si="225"/>
        <v>0</v>
      </c>
      <c r="AD1276" s="5" t="s">
        <v>3870</v>
      </c>
      <c r="AE1276" s="5" t="s">
        <v>3871</v>
      </c>
      <c r="AF1276" s="5" t="s">
        <v>3705</v>
      </c>
      <c r="AK1276" s="32">
        <f t="shared" si="229"/>
        <v>0</v>
      </c>
      <c r="AL1276" s="32"/>
      <c r="AM1276" s="32"/>
      <c r="AN1276" s="34">
        <f t="shared" si="230"/>
        <v>0</v>
      </c>
      <c r="AO1276" s="32"/>
      <c r="AP1276" s="32"/>
    </row>
    <row r="1277" spans="1:42" ht="18" x14ac:dyDescent="0.3">
      <c r="A1277" s="12" t="s">
        <v>3872</v>
      </c>
      <c r="B1277" s="12"/>
      <c r="C1277" s="40" t="s">
        <v>3185</v>
      </c>
      <c r="D1277" s="17"/>
      <c r="E1277" s="17"/>
      <c r="F1277" s="28" t="s">
        <v>67</v>
      </c>
      <c r="G1277" s="29">
        <v>1.05</v>
      </c>
      <c r="H1277" s="17"/>
      <c r="I1277" s="29">
        <v>0</v>
      </c>
      <c r="J1277" s="31">
        <v>0</v>
      </c>
      <c r="M1277" s="32">
        <f t="shared" si="226"/>
        <v>0</v>
      </c>
      <c r="P1277" s="33">
        <v>1520.33</v>
      </c>
      <c r="S1277" s="32">
        <f t="shared" si="227"/>
        <v>0</v>
      </c>
      <c r="V1277" s="9">
        <f t="shared" si="228"/>
        <v>1266.94</v>
      </c>
      <c r="Y1277" s="9">
        <f t="shared" si="225"/>
        <v>0</v>
      </c>
      <c r="AD1277" s="5" t="s">
        <v>3873</v>
      </c>
      <c r="AE1277" s="5" t="s">
        <v>3874</v>
      </c>
      <c r="AF1277" s="5" t="s">
        <v>3188</v>
      </c>
      <c r="AK1277" s="32">
        <f t="shared" si="229"/>
        <v>0</v>
      </c>
      <c r="AL1277" s="32"/>
      <c r="AM1277" s="32"/>
      <c r="AN1277" s="34">
        <f t="shared" si="230"/>
        <v>0</v>
      </c>
      <c r="AO1277" s="32"/>
      <c r="AP1277" s="32"/>
    </row>
    <row r="1278" spans="1:42" ht="18" x14ac:dyDescent="0.3">
      <c r="A1278" s="12" t="s">
        <v>3875</v>
      </c>
      <c r="B1278" s="12"/>
      <c r="C1278" s="27" t="s">
        <v>3876</v>
      </c>
      <c r="D1278" s="17"/>
      <c r="E1278" s="17"/>
      <c r="F1278" s="28" t="s">
        <v>139</v>
      </c>
      <c r="G1278" s="29">
        <v>4.2</v>
      </c>
      <c r="H1278" s="17"/>
      <c r="I1278" s="29">
        <v>0</v>
      </c>
      <c r="J1278" s="31">
        <v>4.92</v>
      </c>
      <c r="M1278" s="32">
        <f t="shared" si="226"/>
        <v>0</v>
      </c>
      <c r="P1278" s="33">
        <v>4.92</v>
      </c>
      <c r="S1278" s="32">
        <f t="shared" si="227"/>
        <v>0</v>
      </c>
      <c r="V1278" s="9">
        <f t="shared" si="228"/>
        <v>4.0999999999999996</v>
      </c>
      <c r="Y1278" s="9">
        <f t="shared" si="225"/>
        <v>0</v>
      </c>
      <c r="AD1278" s="5" t="s">
        <v>3877</v>
      </c>
      <c r="AE1278" s="5" t="s">
        <v>3878</v>
      </c>
      <c r="AF1278" s="5" t="s">
        <v>3879</v>
      </c>
      <c r="AK1278" s="32">
        <f t="shared" si="229"/>
        <v>0</v>
      </c>
      <c r="AL1278" s="32"/>
      <c r="AM1278" s="32"/>
      <c r="AN1278" s="34">
        <f t="shared" si="230"/>
        <v>0</v>
      </c>
      <c r="AO1278" s="32"/>
      <c r="AP1278" s="32"/>
    </row>
    <row r="1279" spans="1:42" ht="18" x14ac:dyDescent="0.3">
      <c r="A1279" s="12" t="s">
        <v>3880</v>
      </c>
      <c r="B1279" s="12"/>
      <c r="C1279" s="40" t="s">
        <v>3881</v>
      </c>
      <c r="D1279" s="17"/>
      <c r="E1279" s="17"/>
      <c r="F1279" s="28" t="s">
        <v>114</v>
      </c>
      <c r="G1279" s="29">
        <v>1.2</v>
      </c>
      <c r="H1279" s="17"/>
      <c r="I1279" s="29">
        <v>0</v>
      </c>
      <c r="J1279" s="31">
        <v>22.82</v>
      </c>
      <c r="M1279" s="32">
        <f t="shared" si="226"/>
        <v>0</v>
      </c>
      <c r="P1279" s="33">
        <v>22.82</v>
      </c>
      <c r="S1279" s="32">
        <f t="shared" si="227"/>
        <v>0</v>
      </c>
      <c r="V1279" s="9">
        <f t="shared" si="228"/>
        <v>19.02</v>
      </c>
      <c r="Y1279" s="9">
        <f t="shared" si="225"/>
        <v>0</v>
      </c>
      <c r="AD1279" s="5" t="s">
        <v>3882</v>
      </c>
      <c r="AE1279" s="5" t="s">
        <v>3883</v>
      </c>
      <c r="AF1279" s="5" t="s">
        <v>3884</v>
      </c>
      <c r="AK1279" s="32">
        <f t="shared" si="229"/>
        <v>0</v>
      </c>
      <c r="AL1279" s="32"/>
      <c r="AM1279" s="32"/>
      <c r="AN1279" s="34">
        <f t="shared" si="230"/>
        <v>0</v>
      </c>
      <c r="AO1279" s="32"/>
      <c r="AP1279" s="32"/>
    </row>
    <row r="1280" spans="1:42" ht="18" x14ac:dyDescent="0.3">
      <c r="A1280" s="12" t="s">
        <v>3885</v>
      </c>
      <c r="B1280" s="12"/>
      <c r="C1280" s="40" t="s">
        <v>3713</v>
      </c>
      <c r="D1280" s="17"/>
      <c r="E1280" s="17"/>
      <c r="F1280" s="28" t="s">
        <v>114</v>
      </c>
      <c r="G1280" s="29">
        <v>4.7</v>
      </c>
      <c r="H1280" s="17"/>
      <c r="I1280" s="29">
        <v>0</v>
      </c>
      <c r="J1280" s="31">
        <v>66.98</v>
      </c>
      <c r="M1280" s="32">
        <f t="shared" si="226"/>
        <v>0</v>
      </c>
      <c r="P1280" s="33">
        <v>66.98</v>
      </c>
      <c r="S1280" s="32">
        <f t="shared" si="227"/>
        <v>0</v>
      </c>
      <c r="V1280" s="9">
        <f t="shared" si="228"/>
        <v>55.82</v>
      </c>
      <c r="Y1280" s="9">
        <f t="shared" si="225"/>
        <v>0</v>
      </c>
      <c r="AD1280" s="5" t="s">
        <v>3886</v>
      </c>
      <c r="AE1280" s="5" t="s">
        <v>3887</v>
      </c>
      <c r="AF1280" s="5" t="s">
        <v>3716</v>
      </c>
      <c r="AK1280" s="32">
        <f t="shared" si="229"/>
        <v>0</v>
      </c>
      <c r="AL1280" s="32"/>
      <c r="AM1280" s="32"/>
      <c r="AN1280" s="34">
        <f t="shared" si="230"/>
        <v>0</v>
      </c>
      <c r="AO1280" s="32"/>
      <c r="AP1280" s="32"/>
    </row>
    <row r="1281" spans="1:42" ht="36" x14ac:dyDescent="0.3">
      <c r="A1281" s="12" t="s">
        <v>3888</v>
      </c>
      <c r="B1281" s="12"/>
      <c r="C1281" s="27" t="s">
        <v>3889</v>
      </c>
      <c r="D1281" s="17"/>
      <c r="E1281" s="17"/>
      <c r="F1281" s="28" t="s">
        <v>139</v>
      </c>
      <c r="G1281" s="29">
        <v>3.6</v>
      </c>
      <c r="H1281" s="17"/>
      <c r="I1281" s="29">
        <v>0</v>
      </c>
      <c r="J1281" s="31">
        <v>15.9</v>
      </c>
      <c r="M1281" s="32">
        <f t="shared" si="226"/>
        <v>0</v>
      </c>
      <c r="P1281" s="33">
        <v>15.9</v>
      </c>
      <c r="S1281" s="32">
        <f t="shared" si="227"/>
        <v>0</v>
      </c>
      <c r="V1281" s="9">
        <f t="shared" si="228"/>
        <v>13.25</v>
      </c>
      <c r="Y1281" s="9">
        <f t="shared" si="225"/>
        <v>0</v>
      </c>
      <c r="AD1281" s="5" t="s">
        <v>3890</v>
      </c>
      <c r="AE1281" s="5" t="s">
        <v>3891</v>
      </c>
      <c r="AF1281" s="5" t="s">
        <v>3892</v>
      </c>
      <c r="AK1281" s="32">
        <f t="shared" si="229"/>
        <v>0</v>
      </c>
      <c r="AL1281" s="32"/>
      <c r="AM1281" s="32"/>
      <c r="AN1281" s="34">
        <f t="shared" si="230"/>
        <v>0</v>
      </c>
      <c r="AO1281" s="32"/>
      <c r="AP1281" s="32"/>
    </row>
    <row r="1282" spans="1:42" ht="18" x14ac:dyDescent="0.3">
      <c r="A1282" s="12" t="s">
        <v>3893</v>
      </c>
      <c r="B1282" s="12"/>
      <c r="C1282" s="40" t="s">
        <v>3723</v>
      </c>
      <c r="D1282" s="17"/>
      <c r="E1282" s="17"/>
      <c r="F1282" s="28" t="s">
        <v>139</v>
      </c>
      <c r="G1282" s="29">
        <v>0.3</v>
      </c>
      <c r="H1282" s="17"/>
      <c r="I1282" s="29">
        <v>0</v>
      </c>
      <c r="J1282" s="31">
        <v>5.6</v>
      </c>
      <c r="M1282" s="32">
        <f t="shared" si="226"/>
        <v>0</v>
      </c>
      <c r="P1282" s="33">
        <v>5.6</v>
      </c>
      <c r="S1282" s="32">
        <f t="shared" si="227"/>
        <v>0</v>
      </c>
      <c r="V1282" s="9">
        <f t="shared" si="228"/>
        <v>4.67</v>
      </c>
      <c r="Y1282" s="9">
        <f t="shared" si="225"/>
        <v>0</v>
      </c>
      <c r="AD1282" s="5" t="s">
        <v>3894</v>
      </c>
      <c r="AE1282" s="5" t="s">
        <v>3895</v>
      </c>
      <c r="AF1282" s="5" t="s">
        <v>3726</v>
      </c>
      <c r="AK1282" s="32">
        <f t="shared" si="229"/>
        <v>0</v>
      </c>
      <c r="AL1282" s="32"/>
      <c r="AM1282" s="32"/>
      <c r="AN1282" s="34">
        <f t="shared" si="230"/>
        <v>0</v>
      </c>
      <c r="AO1282" s="32"/>
      <c r="AP1282" s="32"/>
    </row>
    <row r="1283" spans="1:42" ht="18" x14ac:dyDescent="0.3">
      <c r="A1283" s="12" t="s">
        <v>3896</v>
      </c>
      <c r="B1283" s="12"/>
      <c r="C1283" s="40" t="s">
        <v>3897</v>
      </c>
      <c r="D1283" s="17"/>
      <c r="E1283" s="17"/>
      <c r="F1283" s="28" t="s">
        <v>102</v>
      </c>
      <c r="G1283" s="29">
        <v>0.35</v>
      </c>
      <c r="H1283" s="17"/>
      <c r="I1283" s="29">
        <v>0</v>
      </c>
      <c r="J1283" s="31">
        <v>55</v>
      </c>
      <c r="M1283" s="32">
        <f t="shared" si="226"/>
        <v>0</v>
      </c>
      <c r="P1283" s="33">
        <v>55</v>
      </c>
      <c r="S1283" s="32">
        <f t="shared" si="227"/>
        <v>0</v>
      </c>
      <c r="V1283" s="9">
        <f t="shared" si="228"/>
        <v>45.83</v>
      </c>
      <c r="Y1283" s="9">
        <f t="shared" si="225"/>
        <v>0</v>
      </c>
      <c r="AD1283" s="5" t="s">
        <v>3898</v>
      </c>
      <c r="AE1283" s="5" t="s">
        <v>3899</v>
      </c>
      <c r="AF1283" s="5" t="s">
        <v>3900</v>
      </c>
      <c r="AK1283" s="32">
        <f t="shared" si="229"/>
        <v>0</v>
      </c>
      <c r="AL1283" s="32"/>
      <c r="AM1283" s="32"/>
      <c r="AN1283" s="34">
        <f t="shared" si="230"/>
        <v>0</v>
      </c>
      <c r="AO1283" s="32"/>
      <c r="AP1283" s="32"/>
    </row>
    <row r="1284" spans="1:42" ht="18" x14ac:dyDescent="0.3">
      <c r="A1284" s="12" t="s">
        <v>3901</v>
      </c>
      <c r="B1284" s="12"/>
      <c r="C1284" s="40" t="s">
        <v>3728</v>
      </c>
      <c r="D1284" s="17"/>
      <c r="E1284" s="17"/>
      <c r="F1284" s="28" t="s">
        <v>139</v>
      </c>
      <c r="G1284" s="29">
        <v>30</v>
      </c>
      <c r="H1284" s="17"/>
      <c r="I1284" s="29">
        <v>0</v>
      </c>
      <c r="J1284" s="31">
        <v>0.28000000000000003</v>
      </c>
      <c r="M1284" s="32">
        <f t="shared" si="226"/>
        <v>0</v>
      </c>
      <c r="P1284" s="33">
        <v>0.28000000000000003</v>
      </c>
      <c r="S1284" s="32">
        <f t="shared" si="227"/>
        <v>0</v>
      </c>
      <c r="V1284" s="9">
        <f t="shared" si="228"/>
        <v>0.23</v>
      </c>
      <c r="Y1284" s="9">
        <f t="shared" si="225"/>
        <v>0</v>
      </c>
      <c r="AD1284" s="5" t="s">
        <v>3902</v>
      </c>
      <c r="AE1284" s="5" t="s">
        <v>3903</v>
      </c>
      <c r="AF1284" s="5" t="s">
        <v>3731</v>
      </c>
      <c r="AK1284" s="32">
        <f t="shared" si="229"/>
        <v>0</v>
      </c>
      <c r="AL1284" s="32"/>
      <c r="AM1284" s="32"/>
      <c r="AN1284" s="34">
        <f t="shared" si="230"/>
        <v>0</v>
      </c>
      <c r="AO1284" s="32"/>
      <c r="AP1284" s="32"/>
    </row>
    <row r="1285" spans="1:42" ht="18" x14ac:dyDescent="0.3">
      <c r="A1285" s="12" t="s">
        <v>3904</v>
      </c>
      <c r="B1285" s="12"/>
      <c r="C1285" s="40" t="s">
        <v>3733</v>
      </c>
      <c r="D1285" s="17"/>
      <c r="E1285" s="17"/>
      <c r="F1285" s="28" t="s">
        <v>139</v>
      </c>
      <c r="G1285" s="29">
        <v>15</v>
      </c>
      <c r="H1285" s="17"/>
      <c r="I1285" s="29">
        <v>0</v>
      </c>
      <c r="J1285" s="31">
        <v>0.95</v>
      </c>
      <c r="M1285" s="32">
        <f t="shared" si="226"/>
        <v>0</v>
      </c>
      <c r="P1285" s="33">
        <v>0.95</v>
      </c>
      <c r="S1285" s="32">
        <f t="shared" si="227"/>
        <v>0</v>
      </c>
      <c r="V1285" s="9">
        <f t="shared" si="228"/>
        <v>0.79</v>
      </c>
      <c r="Y1285" s="9">
        <f t="shared" si="225"/>
        <v>0</v>
      </c>
      <c r="AD1285" s="5" t="s">
        <v>3905</v>
      </c>
      <c r="AE1285" s="5" t="s">
        <v>3906</v>
      </c>
      <c r="AF1285" s="5" t="s">
        <v>3736</v>
      </c>
      <c r="AK1285" s="32">
        <f t="shared" si="229"/>
        <v>0</v>
      </c>
      <c r="AL1285" s="32"/>
      <c r="AM1285" s="32"/>
      <c r="AN1285" s="34">
        <f t="shared" si="230"/>
        <v>0</v>
      </c>
      <c r="AO1285" s="32"/>
      <c r="AP1285" s="32"/>
    </row>
    <row r="1286" spans="1:42" ht="234" x14ac:dyDescent="0.3">
      <c r="A1286" s="42" t="s">
        <v>3907</v>
      </c>
      <c r="B1286" s="42" t="s">
        <v>3856</v>
      </c>
      <c r="C1286" s="43" t="s">
        <v>3857</v>
      </c>
      <c r="D1286" s="44"/>
      <c r="E1286" s="44" t="s">
        <v>3908</v>
      </c>
      <c r="F1286" s="44" t="s">
        <v>67</v>
      </c>
      <c r="G1286" s="45">
        <v>1</v>
      </c>
      <c r="H1286" s="44"/>
      <c r="I1286" s="46">
        <v>0</v>
      </c>
      <c r="J1286" s="47">
        <v>480.18</v>
      </c>
      <c r="K1286" s="47">
        <v>1379</v>
      </c>
      <c r="L1286" s="47">
        <f>J1286+ROUND(K1286, 2)</f>
        <v>1859.18</v>
      </c>
      <c r="M1286" s="47">
        <v>0</v>
      </c>
      <c r="N1286" s="47">
        <v>0</v>
      </c>
      <c r="O1286" s="47">
        <f>M1286+N1286</f>
        <v>0</v>
      </c>
      <c r="P1286" s="47">
        <v>2076.5300000000002</v>
      </c>
      <c r="Q1286" s="47">
        <v>2068.5</v>
      </c>
      <c r="R1286" s="47">
        <f>P1286+ROUND(Q1286, 2)</f>
        <v>4145.0300000000007</v>
      </c>
      <c r="S1286" s="47">
        <v>0</v>
      </c>
      <c r="T1286" s="47">
        <v>0</v>
      </c>
      <c r="U1286" s="47">
        <f>S1286+T1286</f>
        <v>0</v>
      </c>
      <c r="V1286" s="9">
        <f>ROUND(P1286 / 1.2, 2)</f>
        <v>1730.44</v>
      </c>
      <c r="W1286" s="9">
        <f>ROUND(Q1286 / 1.2, 2)</f>
        <v>1723.75</v>
      </c>
      <c r="X1286" s="9">
        <f>ROUND(R1286 / 1.2, 2)</f>
        <v>3454.19</v>
      </c>
      <c r="Y1286" s="9">
        <f t="shared" si="225"/>
        <v>0</v>
      </c>
      <c r="Z1286" s="9">
        <f>ROUND(T1286 / 1.2, 2)</f>
        <v>0</v>
      </c>
      <c r="AA1286" s="9">
        <f>Y1286+Z1286</f>
        <v>0</v>
      </c>
      <c r="AD1286" s="5">
        <v>378366012</v>
      </c>
      <c r="AE1286" s="5">
        <v>27245737</v>
      </c>
      <c r="AG1286" s="5" t="s">
        <v>3858</v>
      </c>
      <c r="AH1286" s="5" t="s">
        <v>3859</v>
      </c>
      <c r="AI1286" s="5" t="s">
        <v>593</v>
      </c>
      <c r="AK1286" s="19">
        <f t="shared" si="229"/>
        <v>0</v>
      </c>
      <c r="AL1286" s="19">
        <f>T1286-N1286</f>
        <v>0</v>
      </c>
      <c r="AM1286" s="19">
        <f>U1286-O1286</f>
        <v>0</v>
      </c>
      <c r="AN1286" s="22">
        <f t="shared" si="230"/>
        <v>0</v>
      </c>
      <c r="AO1286" s="22">
        <f>IFERROR(AL1286/N1286,0)</f>
        <v>0</v>
      </c>
      <c r="AP1286" s="22">
        <f>IFERROR(AM1286/O1286,0)</f>
        <v>0</v>
      </c>
    </row>
    <row r="1287" spans="1:42" ht="234" x14ac:dyDescent="0.3">
      <c r="A1287" s="48" t="s">
        <v>3909</v>
      </c>
      <c r="B1287" s="48" t="s">
        <v>3856</v>
      </c>
      <c r="C1287" s="49" t="s">
        <v>3857</v>
      </c>
      <c r="D1287" s="50"/>
      <c r="E1287" s="50" t="s">
        <v>3908</v>
      </c>
      <c r="F1287" s="50" t="s">
        <v>67</v>
      </c>
      <c r="G1287" s="51">
        <v>1</v>
      </c>
      <c r="H1287" s="50"/>
      <c r="I1287" s="51">
        <v>921.3</v>
      </c>
      <c r="J1287" s="52">
        <v>480.18</v>
      </c>
      <c r="K1287" s="52">
        <v>1379</v>
      </c>
      <c r="L1287" s="52">
        <v>1379</v>
      </c>
      <c r="M1287" s="52">
        <v>442389.83</v>
      </c>
      <c r="N1287" s="52">
        <v>1270472.7</v>
      </c>
      <c r="O1287" s="52"/>
      <c r="P1287" s="52">
        <v>2076.5300000000002</v>
      </c>
      <c r="Q1287" s="52">
        <v>2068.5</v>
      </c>
      <c r="R1287" s="52">
        <v>2068.5</v>
      </c>
      <c r="S1287" s="52">
        <v>1913107.09</v>
      </c>
      <c r="T1287" s="52">
        <v>1905709.05</v>
      </c>
      <c r="U1287" s="52"/>
      <c r="V1287" s="9"/>
      <c r="W1287" s="9">
        <f>ROUND(Q1287 / 1.2, 2)</f>
        <v>1723.75</v>
      </c>
      <c r="X1287" s="9">
        <f>ROUND(R1287 / 1.2, 2)</f>
        <v>1723.75</v>
      </c>
      <c r="Y1287" s="9"/>
      <c r="Z1287" s="9">
        <f>ROUND(T1287 / 1.2, 2)</f>
        <v>1588090.8799999999</v>
      </c>
      <c r="AA1287" s="9"/>
      <c r="AD1287" s="5">
        <v>315890072</v>
      </c>
      <c r="AE1287" s="5">
        <v>27245737</v>
      </c>
      <c r="AG1287" s="5" t="s">
        <v>3858</v>
      </c>
      <c r="AH1287" s="5" t="s">
        <v>3859</v>
      </c>
      <c r="AI1287" s="5"/>
      <c r="AK1287" s="19">
        <f>S1286-M1286</f>
        <v>0</v>
      </c>
      <c r="AL1287" s="19">
        <f>T1286-N1286</f>
        <v>0</v>
      </c>
      <c r="AM1287" s="19">
        <f>U1286-O1286</f>
        <v>0</v>
      </c>
      <c r="AN1287" s="22">
        <f>IFERROR(AK1287/M1286,0)</f>
        <v>0</v>
      </c>
      <c r="AO1287" s="22">
        <f>IFERROR(AL1287/N1286,0)</f>
        <v>0</v>
      </c>
      <c r="AP1287" s="22">
        <f>IFERROR(AM1287/O1286,0)</f>
        <v>0</v>
      </c>
    </row>
    <row r="1288" spans="1:42" ht="18" x14ac:dyDescent="0.3">
      <c r="A1288" s="42" t="s">
        <v>3910</v>
      </c>
      <c r="B1288" s="42"/>
      <c r="C1288" s="53" t="s">
        <v>3733</v>
      </c>
      <c r="D1288" s="44"/>
      <c r="E1288" s="44"/>
      <c r="F1288" s="54" t="s">
        <v>139</v>
      </c>
      <c r="G1288" s="55">
        <v>15</v>
      </c>
      <c r="H1288" s="44"/>
      <c r="I1288" s="56">
        <v>0</v>
      </c>
      <c r="J1288" s="57">
        <v>0.95</v>
      </c>
      <c r="K1288" s="58"/>
      <c r="L1288" s="58"/>
      <c r="M1288" s="57">
        <f t="shared" ref="M1288:M1313" si="231">ROUND(ROUND(J1288, 2)*I1288, 2)</f>
        <v>0</v>
      </c>
      <c r="N1288" s="58"/>
      <c r="O1288" s="58"/>
      <c r="P1288" s="57">
        <v>0.95</v>
      </c>
      <c r="Q1288" s="58"/>
      <c r="R1288" s="58"/>
      <c r="S1288" s="57">
        <f t="shared" ref="S1288:S1313" si="232">ROUND(ROUND(P1288, 2)*I1288, 2)</f>
        <v>0</v>
      </c>
      <c r="T1288" s="58"/>
      <c r="U1288" s="59"/>
      <c r="V1288" s="9">
        <f t="shared" ref="V1288:V1313" si="233">ROUND(ROUND(P1288, 2)/1.2, 2)</f>
        <v>0.79</v>
      </c>
      <c r="Y1288" s="9">
        <f t="shared" ref="Y1288:Y1322" si="234">ROUND(S1288 / 1.2, 2)</f>
        <v>0</v>
      </c>
      <c r="AD1288" s="5" t="s">
        <v>3911</v>
      </c>
      <c r="AE1288" s="5" t="s">
        <v>3912</v>
      </c>
      <c r="AF1288" s="5" t="s">
        <v>3736</v>
      </c>
      <c r="AK1288" s="32">
        <f>S1288-M1288</f>
        <v>0</v>
      </c>
      <c r="AL1288" s="32"/>
      <c r="AM1288" s="32"/>
      <c r="AN1288" s="34">
        <f>IFERROR(AK1288/M1288,0)</f>
        <v>0</v>
      </c>
      <c r="AO1288" s="32"/>
      <c r="AP1288" s="32"/>
    </row>
    <row r="1289" spans="1:42" ht="18" x14ac:dyDescent="0.3">
      <c r="A1289" s="48" t="s">
        <v>3913</v>
      </c>
      <c r="B1289" s="48"/>
      <c r="C1289" s="60" t="s">
        <v>3733</v>
      </c>
      <c r="D1289" s="50"/>
      <c r="E1289" s="50"/>
      <c r="F1289" s="61" t="s">
        <v>139</v>
      </c>
      <c r="G1289" s="62">
        <v>15</v>
      </c>
      <c r="H1289" s="50"/>
      <c r="I1289" s="62">
        <v>13819.5</v>
      </c>
      <c r="J1289" s="63">
        <v>0.95</v>
      </c>
      <c r="K1289" s="64"/>
      <c r="L1289" s="64"/>
      <c r="M1289" s="63">
        <f t="shared" si="231"/>
        <v>13128.53</v>
      </c>
      <c r="N1289" s="64"/>
      <c r="O1289" s="64"/>
      <c r="P1289" s="63">
        <v>0.95</v>
      </c>
      <c r="Q1289" s="64"/>
      <c r="R1289" s="64"/>
      <c r="S1289" s="63">
        <f t="shared" si="232"/>
        <v>13128.53</v>
      </c>
      <c r="T1289" s="64"/>
      <c r="U1289" s="65"/>
      <c r="V1289" s="9">
        <f t="shared" si="233"/>
        <v>0.79</v>
      </c>
      <c r="Y1289" s="9">
        <f t="shared" si="234"/>
        <v>10940.44</v>
      </c>
      <c r="AD1289" s="5" t="s">
        <v>3914</v>
      </c>
      <c r="AE1289" s="5" t="s">
        <v>3912</v>
      </c>
      <c r="AF1289" s="5" t="s">
        <v>3736</v>
      </c>
      <c r="AK1289" s="32">
        <f>S1288-M1288</f>
        <v>0</v>
      </c>
      <c r="AL1289" s="32"/>
      <c r="AM1289" s="32"/>
      <c r="AN1289" s="34">
        <f>IFERROR(AK1289/M1288,0)</f>
        <v>0</v>
      </c>
      <c r="AO1289" s="32"/>
      <c r="AP1289" s="32"/>
    </row>
    <row r="1290" spans="1:42" ht="18" x14ac:dyDescent="0.3">
      <c r="A1290" s="42" t="s">
        <v>3915</v>
      </c>
      <c r="B1290" s="42"/>
      <c r="C1290" s="53" t="s">
        <v>3728</v>
      </c>
      <c r="D1290" s="44"/>
      <c r="E1290" s="44"/>
      <c r="F1290" s="54" t="s">
        <v>139</v>
      </c>
      <c r="G1290" s="55">
        <v>30</v>
      </c>
      <c r="H1290" s="44"/>
      <c r="I1290" s="56">
        <v>0</v>
      </c>
      <c r="J1290" s="57">
        <v>0.28000000000000003</v>
      </c>
      <c r="K1290" s="58"/>
      <c r="L1290" s="58"/>
      <c r="M1290" s="57">
        <f t="shared" si="231"/>
        <v>0</v>
      </c>
      <c r="N1290" s="58"/>
      <c r="O1290" s="58"/>
      <c r="P1290" s="57">
        <v>0.28000000000000003</v>
      </c>
      <c r="Q1290" s="58"/>
      <c r="R1290" s="58"/>
      <c r="S1290" s="57">
        <f t="shared" si="232"/>
        <v>0</v>
      </c>
      <c r="T1290" s="58"/>
      <c r="U1290" s="59"/>
      <c r="V1290" s="9">
        <f t="shared" si="233"/>
        <v>0.23</v>
      </c>
      <c r="Y1290" s="9">
        <f t="shared" si="234"/>
        <v>0</v>
      </c>
      <c r="AD1290" s="5" t="s">
        <v>3916</v>
      </c>
      <c r="AE1290" s="5" t="s">
        <v>3917</v>
      </c>
      <c r="AF1290" s="5" t="s">
        <v>3731</v>
      </c>
      <c r="AK1290" s="32">
        <f>S1290-M1290</f>
        <v>0</v>
      </c>
      <c r="AL1290" s="32"/>
      <c r="AM1290" s="32"/>
      <c r="AN1290" s="34">
        <f>IFERROR(AK1290/M1290,0)</f>
        <v>0</v>
      </c>
      <c r="AO1290" s="32"/>
      <c r="AP1290" s="32"/>
    </row>
    <row r="1291" spans="1:42" ht="18" x14ac:dyDescent="0.3">
      <c r="A1291" s="48" t="s">
        <v>3918</v>
      </c>
      <c r="B1291" s="48"/>
      <c r="C1291" s="60" t="s">
        <v>3728</v>
      </c>
      <c r="D1291" s="50"/>
      <c r="E1291" s="50"/>
      <c r="F1291" s="61" t="s">
        <v>139</v>
      </c>
      <c r="G1291" s="62">
        <v>30</v>
      </c>
      <c r="H1291" s="50"/>
      <c r="I1291" s="62">
        <v>27639</v>
      </c>
      <c r="J1291" s="63">
        <v>0.28000000000000003</v>
      </c>
      <c r="K1291" s="64"/>
      <c r="L1291" s="64"/>
      <c r="M1291" s="63">
        <f t="shared" si="231"/>
        <v>7738.92</v>
      </c>
      <c r="N1291" s="64"/>
      <c r="O1291" s="64"/>
      <c r="P1291" s="63">
        <v>0.28000000000000003</v>
      </c>
      <c r="Q1291" s="64"/>
      <c r="R1291" s="64"/>
      <c r="S1291" s="63">
        <f t="shared" si="232"/>
        <v>7738.92</v>
      </c>
      <c r="T1291" s="64"/>
      <c r="U1291" s="65"/>
      <c r="V1291" s="9">
        <f t="shared" si="233"/>
        <v>0.23</v>
      </c>
      <c r="Y1291" s="9">
        <f t="shared" si="234"/>
        <v>6449.1</v>
      </c>
      <c r="AD1291" s="5" t="s">
        <v>3919</v>
      </c>
      <c r="AE1291" s="5" t="s">
        <v>3917</v>
      </c>
      <c r="AF1291" s="5" t="s">
        <v>3731</v>
      </c>
      <c r="AK1291" s="32">
        <f>S1290-M1290</f>
        <v>0</v>
      </c>
      <c r="AL1291" s="32"/>
      <c r="AM1291" s="32"/>
      <c r="AN1291" s="34">
        <f>IFERROR(AK1291/M1290,0)</f>
        <v>0</v>
      </c>
      <c r="AO1291" s="32"/>
      <c r="AP1291" s="32"/>
    </row>
    <row r="1292" spans="1:42" ht="18" x14ac:dyDescent="0.3">
      <c r="A1292" s="42" t="s">
        <v>3920</v>
      </c>
      <c r="B1292" s="42"/>
      <c r="C1292" s="53" t="s">
        <v>3897</v>
      </c>
      <c r="D1292" s="44"/>
      <c r="E1292" s="44"/>
      <c r="F1292" s="54" t="s">
        <v>102</v>
      </c>
      <c r="G1292" s="55">
        <v>0.35</v>
      </c>
      <c r="H1292" s="44"/>
      <c r="I1292" s="56">
        <v>0</v>
      </c>
      <c r="J1292" s="57">
        <v>55</v>
      </c>
      <c r="K1292" s="58"/>
      <c r="L1292" s="58"/>
      <c r="M1292" s="57">
        <f t="shared" si="231"/>
        <v>0</v>
      </c>
      <c r="N1292" s="58"/>
      <c r="O1292" s="58"/>
      <c r="P1292" s="57">
        <v>55</v>
      </c>
      <c r="Q1292" s="58"/>
      <c r="R1292" s="58"/>
      <c r="S1292" s="57">
        <f t="shared" si="232"/>
        <v>0</v>
      </c>
      <c r="T1292" s="58"/>
      <c r="U1292" s="59"/>
      <c r="V1292" s="9">
        <f t="shared" si="233"/>
        <v>45.83</v>
      </c>
      <c r="Y1292" s="9">
        <f t="shared" si="234"/>
        <v>0</v>
      </c>
      <c r="AD1292" s="5" t="s">
        <v>3921</v>
      </c>
      <c r="AE1292" s="5" t="s">
        <v>3922</v>
      </c>
      <c r="AF1292" s="5" t="s">
        <v>3900</v>
      </c>
      <c r="AK1292" s="32">
        <f>S1292-M1292</f>
        <v>0</v>
      </c>
      <c r="AL1292" s="32"/>
      <c r="AM1292" s="32"/>
      <c r="AN1292" s="34">
        <f>IFERROR(AK1292/M1292,0)</f>
        <v>0</v>
      </c>
      <c r="AO1292" s="32"/>
      <c r="AP1292" s="32"/>
    </row>
    <row r="1293" spans="1:42" ht="18" x14ac:dyDescent="0.3">
      <c r="A1293" s="48" t="s">
        <v>3923</v>
      </c>
      <c r="B1293" s="48"/>
      <c r="C1293" s="60" t="s">
        <v>3897</v>
      </c>
      <c r="D1293" s="50"/>
      <c r="E1293" s="50"/>
      <c r="F1293" s="61" t="s">
        <v>102</v>
      </c>
      <c r="G1293" s="62">
        <v>0.35</v>
      </c>
      <c r="H1293" s="50"/>
      <c r="I1293" s="62">
        <v>322.45499999999998</v>
      </c>
      <c r="J1293" s="63">
        <v>55</v>
      </c>
      <c r="K1293" s="64"/>
      <c r="L1293" s="64"/>
      <c r="M1293" s="63">
        <f t="shared" si="231"/>
        <v>17735.03</v>
      </c>
      <c r="N1293" s="64"/>
      <c r="O1293" s="64"/>
      <c r="P1293" s="63">
        <v>55</v>
      </c>
      <c r="Q1293" s="64"/>
      <c r="R1293" s="64"/>
      <c r="S1293" s="63">
        <f t="shared" si="232"/>
        <v>17735.03</v>
      </c>
      <c r="T1293" s="64"/>
      <c r="U1293" s="65"/>
      <c r="V1293" s="9">
        <f t="shared" si="233"/>
        <v>45.83</v>
      </c>
      <c r="Y1293" s="9">
        <f t="shared" si="234"/>
        <v>14779.19</v>
      </c>
      <c r="AD1293" s="5" t="s">
        <v>3924</v>
      </c>
      <c r="AE1293" s="5" t="s">
        <v>3922</v>
      </c>
      <c r="AF1293" s="5" t="s">
        <v>3900</v>
      </c>
      <c r="AK1293" s="32">
        <f>S1292-M1292</f>
        <v>0</v>
      </c>
      <c r="AL1293" s="32"/>
      <c r="AM1293" s="32"/>
      <c r="AN1293" s="34">
        <f>IFERROR(AK1293/M1292,0)</f>
        <v>0</v>
      </c>
      <c r="AO1293" s="32"/>
      <c r="AP1293" s="32"/>
    </row>
    <row r="1294" spans="1:42" ht="18" x14ac:dyDescent="0.3">
      <c r="A1294" s="42" t="s">
        <v>3925</v>
      </c>
      <c r="B1294" s="42"/>
      <c r="C1294" s="53" t="s">
        <v>3723</v>
      </c>
      <c r="D1294" s="44"/>
      <c r="E1294" s="44"/>
      <c r="F1294" s="54" t="s">
        <v>139</v>
      </c>
      <c r="G1294" s="55">
        <v>0.3</v>
      </c>
      <c r="H1294" s="44"/>
      <c r="I1294" s="56">
        <v>0</v>
      </c>
      <c r="J1294" s="57">
        <v>5.6</v>
      </c>
      <c r="K1294" s="58"/>
      <c r="L1294" s="58"/>
      <c r="M1294" s="57">
        <f t="shared" si="231"/>
        <v>0</v>
      </c>
      <c r="N1294" s="58"/>
      <c r="O1294" s="58"/>
      <c r="P1294" s="57">
        <v>5.6</v>
      </c>
      <c r="Q1294" s="58"/>
      <c r="R1294" s="58"/>
      <c r="S1294" s="57">
        <f t="shared" si="232"/>
        <v>0</v>
      </c>
      <c r="T1294" s="58"/>
      <c r="U1294" s="59"/>
      <c r="V1294" s="9">
        <f t="shared" si="233"/>
        <v>4.67</v>
      </c>
      <c r="Y1294" s="9">
        <f t="shared" si="234"/>
        <v>0</v>
      </c>
      <c r="AD1294" s="5" t="s">
        <v>3926</v>
      </c>
      <c r="AE1294" s="5" t="s">
        <v>3927</v>
      </c>
      <c r="AF1294" s="5" t="s">
        <v>3726</v>
      </c>
      <c r="AK1294" s="32">
        <f>S1294-M1294</f>
        <v>0</v>
      </c>
      <c r="AL1294" s="32"/>
      <c r="AM1294" s="32"/>
      <c r="AN1294" s="34">
        <f>IFERROR(AK1294/M1294,0)</f>
        <v>0</v>
      </c>
      <c r="AO1294" s="32"/>
      <c r="AP1294" s="32"/>
    </row>
    <row r="1295" spans="1:42" ht="18" x14ac:dyDescent="0.3">
      <c r="A1295" s="48" t="s">
        <v>3928</v>
      </c>
      <c r="B1295" s="48"/>
      <c r="C1295" s="60" t="s">
        <v>3723</v>
      </c>
      <c r="D1295" s="50"/>
      <c r="E1295" s="50"/>
      <c r="F1295" s="61" t="s">
        <v>139</v>
      </c>
      <c r="G1295" s="62">
        <v>0.3</v>
      </c>
      <c r="H1295" s="50"/>
      <c r="I1295" s="62">
        <v>276.39</v>
      </c>
      <c r="J1295" s="63">
        <v>5.6</v>
      </c>
      <c r="K1295" s="64"/>
      <c r="L1295" s="64"/>
      <c r="M1295" s="63">
        <f t="shared" si="231"/>
        <v>1547.78</v>
      </c>
      <c r="N1295" s="64"/>
      <c r="O1295" s="64"/>
      <c r="P1295" s="63">
        <v>5.6</v>
      </c>
      <c r="Q1295" s="64"/>
      <c r="R1295" s="64"/>
      <c r="S1295" s="63">
        <f t="shared" si="232"/>
        <v>1547.78</v>
      </c>
      <c r="T1295" s="64"/>
      <c r="U1295" s="65"/>
      <c r="V1295" s="9">
        <f t="shared" si="233"/>
        <v>4.67</v>
      </c>
      <c r="Y1295" s="9">
        <f t="shared" si="234"/>
        <v>1289.82</v>
      </c>
      <c r="AD1295" s="5" t="s">
        <v>3929</v>
      </c>
      <c r="AE1295" s="5" t="s">
        <v>3927</v>
      </c>
      <c r="AF1295" s="5" t="s">
        <v>3726</v>
      </c>
      <c r="AK1295" s="32">
        <f>S1294-M1294</f>
        <v>0</v>
      </c>
      <c r="AL1295" s="32"/>
      <c r="AM1295" s="32"/>
      <c r="AN1295" s="34">
        <f>IFERROR(AK1295/M1294,0)</f>
        <v>0</v>
      </c>
      <c r="AO1295" s="32"/>
      <c r="AP1295" s="32"/>
    </row>
    <row r="1296" spans="1:42" ht="36" x14ac:dyDescent="0.3">
      <c r="A1296" s="42" t="s">
        <v>3930</v>
      </c>
      <c r="B1296" s="42"/>
      <c r="C1296" s="53" t="s">
        <v>3889</v>
      </c>
      <c r="D1296" s="44"/>
      <c r="E1296" s="44"/>
      <c r="F1296" s="54" t="s">
        <v>139</v>
      </c>
      <c r="G1296" s="55">
        <v>3.6</v>
      </c>
      <c r="H1296" s="44"/>
      <c r="I1296" s="56">
        <v>0</v>
      </c>
      <c r="J1296" s="57">
        <v>15.9</v>
      </c>
      <c r="K1296" s="58"/>
      <c r="L1296" s="58"/>
      <c r="M1296" s="57">
        <f t="shared" si="231"/>
        <v>0</v>
      </c>
      <c r="N1296" s="58"/>
      <c r="O1296" s="58"/>
      <c r="P1296" s="57">
        <v>15.9</v>
      </c>
      <c r="Q1296" s="58"/>
      <c r="R1296" s="58"/>
      <c r="S1296" s="57">
        <f t="shared" si="232"/>
        <v>0</v>
      </c>
      <c r="T1296" s="58"/>
      <c r="U1296" s="59"/>
      <c r="V1296" s="9">
        <f t="shared" si="233"/>
        <v>13.25</v>
      </c>
      <c r="Y1296" s="9">
        <f t="shared" si="234"/>
        <v>0</v>
      </c>
      <c r="AD1296" s="5" t="s">
        <v>3931</v>
      </c>
      <c r="AE1296" s="5" t="s">
        <v>3932</v>
      </c>
      <c r="AF1296" s="5" t="s">
        <v>3892</v>
      </c>
      <c r="AK1296" s="32">
        <f>S1296-M1296</f>
        <v>0</v>
      </c>
      <c r="AL1296" s="32"/>
      <c r="AM1296" s="32"/>
      <c r="AN1296" s="34">
        <f>IFERROR(AK1296/M1296,0)</f>
        <v>0</v>
      </c>
      <c r="AO1296" s="32"/>
      <c r="AP1296" s="32"/>
    </row>
    <row r="1297" spans="1:42" ht="36" x14ac:dyDescent="0.3">
      <c r="A1297" s="48" t="s">
        <v>3933</v>
      </c>
      <c r="B1297" s="48"/>
      <c r="C1297" s="60" t="s">
        <v>3889</v>
      </c>
      <c r="D1297" s="50"/>
      <c r="E1297" s="50"/>
      <c r="F1297" s="61" t="s">
        <v>139</v>
      </c>
      <c r="G1297" s="62">
        <v>3.6</v>
      </c>
      <c r="H1297" s="50"/>
      <c r="I1297" s="62">
        <v>3316.68</v>
      </c>
      <c r="J1297" s="63">
        <v>15.9</v>
      </c>
      <c r="K1297" s="64"/>
      <c r="L1297" s="64"/>
      <c r="M1297" s="63">
        <f t="shared" si="231"/>
        <v>52735.21</v>
      </c>
      <c r="N1297" s="64"/>
      <c r="O1297" s="64"/>
      <c r="P1297" s="63">
        <v>15.9</v>
      </c>
      <c r="Q1297" s="64"/>
      <c r="R1297" s="64"/>
      <c r="S1297" s="63">
        <f t="shared" si="232"/>
        <v>52735.21</v>
      </c>
      <c r="T1297" s="64"/>
      <c r="U1297" s="65"/>
      <c r="V1297" s="9">
        <f t="shared" si="233"/>
        <v>13.25</v>
      </c>
      <c r="Y1297" s="9">
        <f t="shared" si="234"/>
        <v>43946.01</v>
      </c>
      <c r="AD1297" s="5" t="s">
        <v>3934</v>
      </c>
      <c r="AE1297" s="5" t="s">
        <v>3932</v>
      </c>
      <c r="AF1297" s="5" t="s">
        <v>3892</v>
      </c>
      <c r="AK1297" s="32">
        <f>S1296-M1296</f>
        <v>0</v>
      </c>
      <c r="AL1297" s="32"/>
      <c r="AM1297" s="32"/>
      <c r="AN1297" s="34">
        <f>IFERROR(AK1297/M1296,0)</f>
        <v>0</v>
      </c>
      <c r="AO1297" s="32"/>
      <c r="AP1297" s="32"/>
    </row>
    <row r="1298" spans="1:42" ht="18" x14ac:dyDescent="0.3">
      <c r="A1298" s="42" t="s">
        <v>3935</v>
      </c>
      <c r="B1298" s="42"/>
      <c r="C1298" s="53" t="s">
        <v>3881</v>
      </c>
      <c r="D1298" s="44"/>
      <c r="E1298" s="44"/>
      <c r="F1298" s="54" t="s">
        <v>114</v>
      </c>
      <c r="G1298" s="55">
        <v>1.2</v>
      </c>
      <c r="H1298" s="44"/>
      <c r="I1298" s="56">
        <v>0</v>
      </c>
      <c r="J1298" s="57">
        <v>22.82</v>
      </c>
      <c r="K1298" s="58"/>
      <c r="L1298" s="58"/>
      <c r="M1298" s="57">
        <f t="shared" si="231"/>
        <v>0</v>
      </c>
      <c r="N1298" s="58"/>
      <c r="O1298" s="58"/>
      <c r="P1298" s="57">
        <v>22.82</v>
      </c>
      <c r="Q1298" s="58"/>
      <c r="R1298" s="58"/>
      <c r="S1298" s="57">
        <f t="shared" si="232"/>
        <v>0</v>
      </c>
      <c r="T1298" s="58"/>
      <c r="U1298" s="59"/>
      <c r="V1298" s="9">
        <f t="shared" si="233"/>
        <v>19.02</v>
      </c>
      <c r="Y1298" s="9">
        <f t="shared" si="234"/>
        <v>0</v>
      </c>
      <c r="AD1298" s="5" t="s">
        <v>3936</v>
      </c>
      <c r="AE1298" s="5" t="s">
        <v>3937</v>
      </c>
      <c r="AF1298" s="5" t="s">
        <v>3884</v>
      </c>
      <c r="AK1298" s="32">
        <f>S1298-M1298</f>
        <v>0</v>
      </c>
      <c r="AL1298" s="32"/>
      <c r="AM1298" s="32"/>
      <c r="AN1298" s="34">
        <f>IFERROR(AK1298/M1298,0)</f>
        <v>0</v>
      </c>
      <c r="AO1298" s="32"/>
      <c r="AP1298" s="32"/>
    </row>
    <row r="1299" spans="1:42" ht="18" x14ac:dyDescent="0.3">
      <c r="A1299" s="48" t="s">
        <v>3938</v>
      </c>
      <c r="B1299" s="48"/>
      <c r="C1299" s="60" t="s">
        <v>3881</v>
      </c>
      <c r="D1299" s="50"/>
      <c r="E1299" s="50"/>
      <c r="F1299" s="61" t="s">
        <v>114</v>
      </c>
      <c r="G1299" s="62">
        <v>1.2</v>
      </c>
      <c r="H1299" s="50"/>
      <c r="I1299" s="62">
        <v>1105.56</v>
      </c>
      <c r="J1299" s="63">
        <v>22.82</v>
      </c>
      <c r="K1299" s="64"/>
      <c r="L1299" s="64"/>
      <c r="M1299" s="63">
        <f t="shared" si="231"/>
        <v>25228.880000000001</v>
      </c>
      <c r="N1299" s="64"/>
      <c r="O1299" s="64"/>
      <c r="P1299" s="63">
        <v>22.82</v>
      </c>
      <c r="Q1299" s="64"/>
      <c r="R1299" s="64"/>
      <c r="S1299" s="63">
        <f t="shared" si="232"/>
        <v>25228.880000000001</v>
      </c>
      <c r="T1299" s="64"/>
      <c r="U1299" s="65"/>
      <c r="V1299" s="9">
        <f t="shared" si="233"/>
        <v>19.02</v>
      </c>
      <c r="Y1299" s="9">
        <f t="shared" si="234"/>
        <v>21024.07</v>
      </c>
      <c r="AD1299" s="5" t="s">
        <v>3939</v>
      </c>
      <c r="AE1299" s="5" t="s">
        <v>3937</v>
      </c>
      <c r="AF1299" s="5" t="s">
        <v>3884</v>
      </c>
      <c r="AK1299" s="32">
        <f>S1298-M1298</f>
        <v>0</v>
      </c>
      <c r="AL1299" s="32"/>
      <c r="AM1299" s="32"/>
      <c r="AN1299" s="34">
        <f>IFERROR(AK1299/M1298,0)</f>
        <v>0</v>
      </c>
      <c r="AO1299" s="32"/>
      <c r="AP1299" s="32"/>
    </row>
    <row r="1300" spans="1:42" ht="18" x14ac:dyDescent="0.3">
      <c r="A1300" s="42" t="s">
        <v>3940</v>
      </c>
      <c r="B1300" s="42"/>
      <c r="C1300" s="53" t="s">
        <v>3713</v>
      </c>
      <c r="D1300" s="44"/>
      <c r="E1300" s="44"/>
      <c r="F1300" s="54" t="s">
        <v>114</v>
      </c>
      <c r="G1300" s="55">
        <v>4.7</v>
      </c>
      <c r="H1300" s="44"/>
      <c r="I1300" s="56">
        <v>0</v>
      </c>
      <c r="J1300" s="57">
        <v>66.98</v>
      </c>
      <c r="K1300" s="58"/>
      <c r="L1300" s="58"/>
      <c r="M1300" s="57">
        <f t="shared" si="231"/>
        <v>0</v>
      </c>
      <c r="N1300" s="58"/>
      <c r="O1300" s="58"/>
      <c r="P1300" s="57">
        <v>66.98</v>
      </c>
      <c r="Q1300" s="58"/>
      <c r="R1300" s="58"/>
      <c r="S1300" s="57">
        <f t="shared" si="232"/>
        <v>0</v>
      </c>
      <c r="T1300" s="58"/>
      <c r="U1300" s="59"/>
      <c r="V1300" s="9">
        <f t="shared" si="233"/>
        <v>55.82</v>
      </c>
      <c r="Y1300" s="9">
        <f t="shared" si="234"/>
        <v>0</v>
      </c>
      <c r="AD1300" s="5" t="s">
        <v>3941</v>
      </c>
      <c r="AE1300" s="5" t="s">
        <v>3942</v>
      </c>
      <c r="AF1300" s="5" t="s">
        <v>3716</v>
      </c>
      <c r="AK1300" s="32">
        <f>S1300-M1300</f>
        <v>0</v>
      </c>
      <c r="AL1300" s="32"/>
      <c r="AM1300" s="32"/>
      <c r="AN1300" s="34">
        <f>IFERROR(AK1300/M1300,0)</f>
        <v>0</v>
      </c>
      <c r="AO1300" s="32"/>
      <c r="AP1300" s="32"/>
    </row>
    <row r="1301" spans="1:42" ht="18" x14ac:dyDescent="0.3">
      <c r="A1301" s="48" t="s">
        <v>3943</v>
      </c>
      <c r="B1301" s="48"/>
      <c r="C1301" s="60" t="s">
        <v>3713</v>
      </c>
      <c r="D1301" s="50"/>
      <c r="E1301" s="50"/>
      <c r="F1301" s="61" t="s">
        <v>114</v>
      </c>
      <c r="G1301" s="62">
        <v>4.7</v>
      </c>
      <c r="H1301" s="50"/>
      <c r="I1301" s="62">
        <v>4330.1099999999997</v>
      </c>
      <c r="J1301" s="63">
        <v>66.98</v>
      </c>
      <c r="K1301" s="64"/>
      <c r="L1301" s="64"/>
      <c r="M1301" s="63">
        <f t="shared" si="231"/>
        <v>290030.77</v>
      </c>
      <c r="N1301" s="64"/>
      <c r="O1301" s="64"/>
      <c r="P1301" s="63">
        <v>66.98</v>
      </c>
      <c r="Q1301" s="64"/>
      <c r="R1301" s="64"/>
      <c r="S1301" s="63">
        <f t="shared" si="232"/>
        <v>290030.77</v>
      </c>
      <c r="T1301" s="64"/>
      <c r="U1301" s="65"/>
      <c r="V1301" s="9">
        <f t="shared" si="233"/>
        <v>55.82</v>
      </c>
      <c r="Y1301" s="9">
        <f t="shared" si="234"/>
        <v>241692.31</v>
      </c>
      <c r="AD1301" s="5" t="s">
        <v>3944</v>
      </c>
      <c r="AE1301" s="5" t="s">
        <v>3942</v>
      </c>
      <c r="AF1301" s="5" t="s">
        <v>3716</v>
      </c>
      <c r="AK1301" s="32">
        <f>S1300-M1300</f>
        <v>0</v>
      </c>
      <c r="AL1301" s="32"/>
      <c r="AM1301" s="32"/>
      <c r="AN1301" s="34">
        <f>IFERROR(AK1301/M1300,0)</f>
        <v>0</v>
      </c>
      <c r="AO1301" s="32"/>
      <c r="AP1301" s="32"/>
    </row>
    <row r="1302" spans="1:42" ht="18" x14ac:dyDescent="0.3">
      <c r="A1302" s="42" t="s">
        <v>3945</v>
      </c>
      <c r="B1302" s="42"/>
      <c r="C1302" s="53" t="s">
        <v>3876</v>
      </c>
      <c r="D1302" s="44"/>
      <c r="E1302" s="44"/>
      <c r="F1302" s="54" t="s">
        <v>139</v>
      </c>
      <c r="G1302" s="55">
        <v>4.2</v>
      </c>
      <c r="H1302" s="44"/>
      <c r="I1302" s="56">
        <v>0</v>
      </c>
      <c r="J1302" s="57">
        <v>4.92</v>
      </c>
      <c r="K1302" s="58"/>
      <c r="L1302" s="58"/>
      <c r="M1302" s="57">
        <f t="shared" si="231"/>
        <v>0</v>
      </c>
      <c r="N1302" s="58"/>
      <c r="O1302" s="58"/>
      <c r="P1302" s="57">
        <v>4.92</v>
      </c>
      <c r="Q1302" s="58"/>
      <c r="R1302" s="58"/>
      <c r="S1302" s="57">
        <f t="shared" si="232"/>
        <v>0</v>
      </c>
      <c r="T1302" s="58"/>
      <c r="U1302" s="59"/>
      <c r="V1302" s="9">
        <f t="shared" si="233"/>
        <v>4.0999999999999996</v>
      </c>
      <c r="Y1302" s="9">
        <f t="shared" si="234"/>
        <v>0</v>
      </c>
      <c r="AD1302" s="5" t="s">
        <v>3946</v>
      </c>
      <c r="AE1302" s="5" t="s">
        <v>3947</v>
      </c>
      <c r="AF1302" s="5" t="s">
        <v>3879</v>
      </c>
      <c r="AK1302" s="32">
        <f>S1302-M1302</f>
        <v>0</v>
      </c>
      <c r="AL1302" s="32"/>
      <c r="AM1302" s="32"/>
      <c r="AN1302" s="34">
        <f>IFERROR(AK1302/M1302,0)</f>
        <v>0</v>
      </c>
      <c r="AO1302" s="32"/>
      <c r="AP1302" s="32"/>
    </row>
    <row r="1303" spans="1:42" ht="18" x14ac:dyDescent="0.3">
      <c r="A1303" s="48" t="s">
        <v>3948</v>
      </c>
      <c r="B1303" s="48"/>
      <c r="C1303" s="60" t="s">
        <v>3876</v>
      </c>
      <c r="D1303" s="50"/>
      <c r="E1303" s="50"/>
      <c r="F1303" s="61" t="s">
        <v>139</v>
      </c>
      <c r="G1303" s="62">
        <v>4.2</v>
      </c>
      <c r="H1303" s="50"/>
      <c r="I1303" s="62">
        <v>3869.46</v>
      </c>
      <c r="J1303" s="63">
        <v>4.92</v>
      </c>
      <c r="K1303" s="64"/>
      <c r="L1303" s="64"/>
      <c r="M1303" s="63">
        <f t="shared" si="231"/>
        <v>19037.740000000002</v>
      </c>
      <c r="N1303" s="64"/>
      <c r="O1303" s="64"/>
      <c r="P1303" s="63">
        <v>4.92</v>
      </c>
      <c r="Q1303" s="64"/>
      <c r="R1303" s="64"/>
      <c r="S1303" s="63">
        <f t="shared" si="232"/>
        <v>19037.740000000002</v>
      </c>
      <c r="T1303" s="64"/>
      <c r="U1303" s="65"/>
      <c r="V1303" s="9">
        <f t="shared" si="233"/>
        <v>4.0999999999999996</v>
      </c>
      <c r="Y1303" s="9">
        <f t="shared" si="234"/>
        <v>15864.78</v>
      </c>
      <c r="AD1303" s="5" t="s">
        <v>3949</v>
      </c>
      <c r="AE1303" s="5" t="s">
        <v>3947</v>
      </c>
      <c r="AF1303" s="5" t="s">
        <v>3879</v>
      </c>
      <c r="AK1303" s="32">
        <f>S1302-M1302</f>
        <v>0</v>
      </c>
      <c r="AL1303" s="32"/>
      <c r="AM1303" s="32"/>
      <c r="AN1303" s="34">
        <f>IFERROR(AK1303/M1302,0)</f>
        <v>0</v>
      </c>
      <c r="AO1303" s="32"/>
      <c r="AP1303" s="32"/>
    </row>
    <row r="1304" spans="1:42" ht="18" x14ac:dyDescent="0.3">
      <c r="A1304" s="42" t="s">
        <v>3950</v>
      </c>
      <c r="B1304" s="42"/>
      <c r="C1304" s="53" t="s">
        <v>3185</v>
      </c>
      <c r="D1304" s="44"/>
      <c r="E1304" s="44"/>
      <c r="F1304" s="54" t="s">
        <v>67</v>
      </c>
      <c r="G1304" s="55">
        <v>1.05</v>
      </c>
      <c r="H1304" s="44"/>
      <c r="I1304" s="56">
        <v>0</v>
      </c>
      <c r="J1304" s="57">
        <v>0</v>
      </c>
      <c r="K1304" s="58"/>
      <c r="L1304" s="58"/>
      <c r="M1304" s="57">
        <f t="shared" si="231"/>
        <v>0</v>
      </c>
      <c r="N1304" s="58"/>
      <c r="O1304" s="58"/>
      <c r="P1304" s="57">
        <v>1520.33</v>
      </c>
      <c r="Q1304" s="58"/>
      <c r="R1304" s="58"/>
      <c r="S1304" s="57">
        <f t="shared" si="232"/>
        <v>0</v>
      </c>
      <c r="T1304" s="58"/>
      <c r="U1304" s="59"/>
      <c r="V1304" s="9">
        <f t="shared" si="233"/>
        <v>1266.94</v>
      </c>
      <c r="Y1304" s="9">
        <f t="shared" si="234"/>
        <v>0</v>
      </c>
      <c r="AD1304" s="5" t="s">
        <v>3951</v>
      </c>
      <c r="AE1304" s="5" t="s">
        <v>3952</v>
      </c>
      <c r="AF1304" s="5" t="s">
        <v>3188</v>
      </c>
      <c r="AK1304" s="32">
        <f>S1304-M1304</f>
        <v>0</v>
      </c>
      <c r="AL1304" s="32"/>
      <c r="AM1304" s="32"/>
      <c r="AN1304" s="34">
        <f>IFERROR(AK1304/M1304,0)</f>
        <v>0</v>
      </c>
      <c r="AO1304" s="32"/>
      <c r="AP1304" s="32"/>
    </row>
    <row r="1305" spans="1:42" ht="18" x14ac:dyDescent="0.3">
      <c r="A1305" s="48" t="s">
        <v>3953</v>
      </c>
      <c r="B1305" s="48"/>
      <c r="C1305" s="60" t="s">
        <v>3185</v>
      </c>
      <c r="D1305" s="50"/>
      <c r="E1305" s="50"/>
      <c r="F1305" s="61" t="s">
        <v>67</v>
      </c>
      <c r="G1305" s="62">
        <v>1.05</v>
      </c>
      <c r="H1305" s="50"/>
      <c r="I1305" s="62">
        <v>967.36500000000001</v>
      </c>
      <c r="J1305" s="63">
        <v>0</v>
      </c>
      <c r="K1305" s="64"/>
      <c r="L1305" s="64"/>
      <c r="M1305" s="63">
        <f t="shared" si="231"/>
        <v>0</v>
      </c>
      <c r="N1305" s="64"/>
      <c r="O1305" s="64"/>
      <c r="P1305" s="63">
        <v>1520.33</v>
      </c>
      <c r="Q1305" s="64"/>
      <c r="R1305" s="64"/>
      <c r="S1305" s="63">
        <f t="shared" si="232"/>
        <v>1470714.03</v>
      </c>
      <c r="T1305" s="64"/>
      <c r="U1305" s="65"/>
      <c r="V1305" s="9">
        <f t="shared" si="233"/>
        <v>1266.94</v>
      </c>
      <c r="Y1305" s="9">
        <f t="shared" si="234"/>
        <v>1225595.03</v>
      </c>
      <c r="AD1305" s="5" t="s">
        <v>3954</v>
      </c>
      <c r="AE1305" s="5" t="s">
        <v>3952</v>
      </c>
      <c r="AF1305" s="5" t="s">
        <v>3188</v>
      </c>
      <c r="AK1305" s="32">
        <f>S1304-M1304</f>
        <v>0</v>
      </c>
      <c r="AL1305" s="32"/>
      <c r="AM1305" s="32"/>
      <c r="AN1305" s="34">
        <f>IFERROR(AK1305/M1304,0)</f>
        <v>0</v>
      </c>
      <c r="AO1305" s="32"/>
      <c r="AP1305" s="32"/>
    </row>
    <row r="1306" spans="1:42" ht="18" x14ac:dyDescent="0.3">
      <c r="A1306" s="42" t="s">
        <v>3955</v>
      </c>
      <c r="B1306" s="42"/>
      <c r="C1306" s="53" t="s">
        <v>3702</v>
      </c>
      <c r="D1306" s="44"/>
      <c r="E1306" s="44"/>
      <c r="F1306" s="54" t="s">
        <v>114</v>
      </c>
      <c r="G1306" s="55">
        <v>1.05</v>
      </c>
      <c r="H1306" s="44"/>
      <c r="I1306" s="56">
        <v>0</v>
      </c>
      <c r="J1306" s="57">
        <v>4.5999999999999996</v>
      </c>
      <c r="K1306" s="58"/>
      <c r="L1306" s="58"/>
      <c r="M1306" s="57">
        <f t="shared" si="231"/>
        <v>0</v>
      </c>
      <c r="N1306" s="58"/>
      <c r="O1306" s="58"/>
      <c r="P1306" s="57">
        <v>4.5999999999999996</v>
      </c>
      <c r="Q1306" s="58"/>
      <c r="R1306" s="58"/>
      <c r="S1306" s="57">
        <f t="shared" si="232"/>
        <v>0</v>
      </c>
      <c r="T1306" s="58"/>
      <c r="U1306" s="59"/>
      <c r="V1306" s="9">
        <f t="shared" si="233"/>
        <v>3.83</v>
      </c>
      <c r="Y1306" s="9">
        <f t="shared" si="234"/>
        <v>0</v>
      </c>
      <c r="AD1306" s="5" t="s">
        <v>3956</v>
      </c>
      <c r="AE1306" s="5" t="s">
        <v>3957</v>
      </c>
      <c r="AF1306" s="5" t="s">
        <v>3705</v>
      </c>
      <c r="AK1306" s="32">
        <f>S1306-M1306</f>
        <v>0</v>
      </c>
      <c r="AL1306" s="32"/>
      <c r="AM1306" s="32"/>
      <c r="AN1306" s="34">
        <f>IFERROR(AK1306/M1306,0)</f>
        <v>0</v>
      </c>
      <c r="AO1306" s="32"/>
      <c r="AP1306" s="32"/>
    </row>
    <row r="1307" spans="1:42" ht="18" x14ac:dyDescent="0.3">
      <c r="A1307" s="48" t="s">
        <v>3958</v>
      </c>
      <c r="B1307" s="48"/>
      <c r="C1307" s="60" t="s">
        <v>3702</v>
      </c>
      <c r="D1307" s="50"/>
      <c r="E1307" s="50"/>
      <c r="F1307" s="61" t="s">
        <v>114</v>
      </c>
      <c r="G1307" s="62">
        <v>1.05</v>
      </c>
      <c r="H1307" s="50"/>
      <c r="I1307" s="62">
        <v>967.36500000000001</v>
      </c>
      <c r="J1307" s="63">
        <v>4.5999999999999996</v>
      </c>
      <c r="K1307" s="64"/>
      <c r="L1307" s="64"/>
      <c r="M1307" s="63">
        <f t="shared" si="231"/>
        <v>4449.88</v>
      </c>
      <c r="N1307" s="64"/>
      <c r="O1307" s="64"/>
      <c r="P1307" s="63">
        <v>4.5999999999999996</v>
      </c>
      <c r="Q1307" s="64"/>
      <c r="R1307" s="64"/>
      <c r="S1307" s="63">
        <f t="shared" si="232"/>
        <v>4449.88</v>
      </c>
      <c r="T1307" s="64"/>
      <c r="U1307" s="65"/>
      <c r="V1307" s="9">
        <f t="shared" si="233"/>
        <v>3.83</v>
      </c>
      <c r="Y1307" s="9">
        <f t="shared" si="234"/>
        <v>3708.23</v>
      </c>
      <c r="AD1307" s="5" t="s">
        <v>3959</v>
      </c>
      <c r="AE1307" s="5" t="s">
        <v>3957</v>
      </c>
      <c r="AF1307" s="5" t="s">
        <v>3705</v>
      </c>
      <c r="AK1307" s="32">
        <f>S1306-M1306</f>
        <v>0</v>
      </c>
      <c r="AL1307" s="32"/>
      <c r="AM1307" s="32"/>
      <c r="AN1307" s="34">
        <f>IFERROR(AK1307/M1306,0)</f>
        <v>0</v>
      </c>
      <c r="AO1307" s="32"/>
      <c r="AP1307" s="32"/>
    </row>
    <row r="1308" spans="1:42" ht="18" x14ac:dyDescent="0.3">
      <c r="A1308" s="42" t="s">
        <v>3960</v>
      </c>
      <c r="B1308" s="42"/>
      <c r="C1308" s="53" t="s">
        <v>3761</v>
      </c>
      <c r="D1308" s="44"/>
      <c r="E1308" s="44"/>
      <c r="F1308" s="54" t="s">
        <v>114</v>
      </c>
      <c r="G1308" s="55">
        <v>0.25</v>
      </c>
      <c r="H1308" s="44"/>
      <c r="I1308" s="56">
        <v>0</v>
      </c>
      <c r="J1308" s="57">
        <v>2.8</v>
      </c>
      <c r="K1308" s="58"/>
      <c r="L1308" s="58"/>
      <c r="M1308" s="57">
        <f t="shared" si="231"/>
        <v>0</v>
      </c>
      <c r="N1308" s="58"/>
      <c r="O1308" s="58"/>
      <c r="P1308" s="57">
        <v>2.8</v>
      </c>
      <c r="Q1308" s="58"/>
      <c r="R1308" s="58"/>
      <c r="S1308" s="57">
        <f t="shared" si="232"/>
        <v>0</v>
      </c>
      <c r="T1308" s="58"/>
      <c r="U1308" s="59"/>
      <c r="V1308" s="9">
        <f t="shared" si="233"/>
        <v>2.33</v>
      </c>
      <c r="Y1308" s="9">
        <f t="shared" si="234"/>
        <v>0</v>
      </c>
      <c r="AD1308" s="5" t="s">
        <v>3961</v>
      </c>
      <c r="AE1308" s="5" t="s">
        <v>3962</v>
      </c>
      <c r="AF1308" s="5" t="s">
        <v>3764</v>
      </c>
      <c r="AK1308" s="32">
        <f>S1308-M1308</f>
        <v>0</v>
      </c>
      <c r="AL1308" s="32"/>
      <c r="AM1308" s="32"/>
      <c r="AN1308" s="34">
        <f>IFERROR(AK1308/M1308,0)</f>
        <v>0</v>
      </c>
      <c r="AO1308" s="32"/>
      <c r="AP1308" s="32"/>
    </row>
    <row r="1309" spans="1:42" ht="18" x14ac:dyDescent="0.3">
      <c r="A1309" s="48" t="s">
        <v>3963</v>
      </c>
      <c r="B1309" s="48"/>
      <c r="C1309" s="60" t="s">
        <v>3761</v>
      </c>
      <c r="D1309" s="50"/>
      <c r="E1309" s="50"/>
      <c r="F1309" s="61" t="s">
        <v>114</v>
      </c>
      <c r="G1309" s="62">
        <v>0.25</v>
      </c>
      <c r="H1309" s="50"/>
      <c r="I1309" s="62">
        <v>230.32499999999999</v>
      </c>
      <c r="J1309" s="63">
        <v>2.8</v>
      </c>
      <c r="K1309" s="64"/>
      <c r="L1309" s="64"/>
      <c r="M1309" s="63">
        <f t="shared" si="231"/>
        <v>644.91</v>
      </c>
      <c r="N1309" s="64"/>
      <c r="O1309" s="64"/>
      <c r="P1309" s="63">
        <v>2.8</v>
      </c>
      <c r="Q1309" s="64"/>
      <c r="R1309" s="64"/>
      <c r="S1309" s="63">
        <f t="shared" si="232"/>
        <v>644.91</v>
      </c>
      <c r="T1309" s="64"/>
      <c r="U1309" s="65"/>
      <c r="V1309" s="9">
        <f t="shared" si="233"/>
        <v>2.33</v>
      </c>
      <c r="Y1309" s="9">
        <f t="shared" si="234"/>
        <v>537.42999999999995</v>
      </c>
      <c r="AD1309" s="5" t="s">
        <v>3964</v>
      </c>
      <c r="AE1309" s="5" t="s">
        <v>3962</v>
      </c>
      <c r="AF1309" s="5" t="s">
        <v>3764</v>
      </c>
      <c r="AK1309" s="32">
        <f>S1308-M1308</f>
        <v>0</v>
      </c>
      <c r="AL1309" s="32"/>
      <c r="AM1309" s="32"/>
      <c r="AN1309" s="34">
        <f>IFERROR(AK1309/M1308,0)</f>
        <v>0</v>
      </c>
      <c r="AO1309" s="32"/>
      <c r="AP1309" s="32"/>
    </row>
    <row r="1310" spans="1:42" ht="36" x14ac:dyDescent="0.3">
      <c r="A1310" s="42" t="s">
        <v>3965</v>
      </c>
      <c r="B1310" s="42"/>
      <c r="C1310" s="53" t="s">
        <v>604</v>
      </c>
      <c r="D1310" s="44"/>
      <c r="E1310" s="44"/>
      <c r="F1310" s="54" t="s">
        <v>102</v>
      </c>
      <c r="G1310" s="55">
        <v>0.1</v>
      </c>
      <c r="H1310" s="44"/>
      <c r="I1310" s="56">
        <v>0</v>
      </c>
      <c r="J1310" s="57">
        <v>88.8</v>
      </c>
      <c r="K1310" s="58"/>
      <c r="L1310" s="58"/>
      <c r="M1310" s="57">
        <f t="shared" si="231"/>
        <v>0</v>
      </c>
      <c r="N1310" s="58"/>
      <c r="O1310" s="58"/>
      <c r="P1310" s="57">
        <v>88.8</v>
      </c>
      <c r="Q1310" s="58"/>
      <c r="R1310" s="58"/>
      <c r="S1310" s="57">
        <f t="shared" si="232"/>
        <v>0</v>
      </c>
      <c r="T1310" s="58"/>
      <c r="U1310" s="59"/>
      <c r="V1310" s="9">
        <f t="shared" si="233"/>
        <v>74</v>
      </c>
      <c r="Y1310" s="9">
        <f t="shared" si="234"/>
        <v>0</v>
      </c>
      <c r="AD1310" s="5" t="s">
        <v>3966</v>
      </c>
      <c r="AE1310" s="5" t="s">
        <v>3967</v>
      </c>
      <c r="AF1310" s="5" t="s">
        <v>607</v>
      </c>
      <c r="AK1310" s="32">
        <f>S1310-M1310</f>
        <v>0</v>
      </c>
      <c r="AL1310" s="32"/>
      <c r="AM1310" s="32"/>
      <c r="AN1310" s="34">
        <f>IFERROR(AK1310/M1310,0)</f>
        <v>0</v>
      </c>
      <c r="AO1310" s="32"/>
      <c r="AP1310" s="32"/>
    </row>
    <row r="1311" spans="1:42" ht="36" x14ac:dyDescent="0.3">
      <c r="A1311" s="48" t="s">
        <v>3968</v>
      </c>
      <c r="B1311" s="48"/>
      <c r="C1311" s="60" t="s">
        <v>604</v>
      </c>
      <c r="D1311" s="50"/>
      <c r="E1311" s="50"/>
      <c r="F1311" s="61" t="s">
        <v>102</v>
      </c>
      <c r="G1311" s="62">
        <v>0.1</v>
      </c>
      <c r="H1311" s="50"/>
      <c r="I1311" s="62">
        <v>92.13</v>
      </c>
      <c r="J1311" s="63">
        <v>88.8</v>
      </c>
      <c r="K1311" s="64"/>
      <c r="L1311" s="64"/>
      <c r="M1311" s="63">
        <f t="shared" si="231"/>
        <v>8181.14</v>
      </c>
      <c r="N1311" s="64"/>
      <c r="O1311" s="64"/>
      <c r="P1311" s="63">
        <v>88.8</v>
      </c>
      <c r="Q1311" s="64"/>
      <c r="R1311" s="64"/>
      <c r="S1311" s="63">
        <f t="shared" si="232"/>
        <v>8181.14</v>
      </c>
      <c r="T1311" s="64"/>
      <c r="U1311" s="65"/>
      <c r="V1311" s="9">
        <f t="shared" si="233"/>
        <v>74</v>
      </c>
      <c r="Y1311" s="9">
        <f t="shared" si="234"/>
        <v>6817.62</v>
      </c>
      <c r="AD1311" s="5" t="s">
        <v>3969</v>
      </c>
      <c r="AE1311" s="5" t="s">
        <v>3967</v>
      </c>
      <c r="AF1311" s="5" t="s">
        <v>607</v>
      </c>
      <c r="AK1311" s="32">
        <f>S1310-M1310</f>
        <v>0</v>
      </c>
      <c r="AL1311" s="32"/>
      <c r="AM1311" s="32"/>
      <c r="AN1311" s="34">
        <f>IFERROR(AK1311/M1310,0)</f>
        <v>0</v>
      </c>
      <c r="AO1311" s="32"/>
      <c r="AP1311" s="32"/>
    </row>
    <row r="1312" spans="1:42" ht="18" x14ac:dyDescent="0.3">
      <c r="A1312" s="42" t="s">
        <v>3970</v>
      </c>
      <c r="B1312" s="42"/>
      <c r="C1312" s="53" t="s">
        <v>3697</v>
      </c>
      <c r="D1312" s="44"/>
      <c r="E1312" s="44"/>
      <c r="F1312" s="54" t="s">
        <v>139</v>
      </c>
      <c r="G1312" s="55">
        <v>0.75</v>
      </c>
      <c r="H1312" s="44"/>
      <c r="I1312" s="56">
        <v>0</v>
      </c>
      <c r="J1312" s="57">
        <v>2.8</v>
      </c>
      <c r="K1312" s="58"/>
      <c r="L1312" s="58"/>
      <c r="M1312" s="57">
        <f t="shared" si="231"/>
        <v>0</v>
      </c>
      <c r="N1312" s="58"/>
      <c r="O1312" s="58"/>
      <c r="P1312" s="57">
        <v>2.8</v>
      </c>
      <c r="Q1312" s="58"/>
      <c r="R1312" s="58"/>
      <c r="S1312" s="57">
        <f t="shared" si="232"/>
        <v>0</v>
      </c>
      <c r="T1312" s="58"/>
      <c r="U1312" s="59"/>
      <c r="V1312" s="9">
        <f t="shared" si="233"/>
        <v>2.33</v>
      </c>
      <c r="Y1312" s="9">
        <f t="shared" si="234"/>
        <v>0</v>
      </c>
      <c r="AD1312" s="5" t="s">
        <v>3971</v>
      </c>
      <c r="AE1312" s="5" t="s">
        <v>3972</v>
      </c>
      <c r="AF1312" s="5" t="s">
        <v>3700</v>
      </c>
      <c r="AK1312" s="32">
        <f>S1312-M1312</f>
        <v>0</v>
      </c>
      <c r="AL1312" s="32"/>
      <c r="AM1312" s="32"/>
      <c r="AN1312" s="34">
        <f>IFERROR(AK1312/M1312,0)</f>
        <v>0</v>
      </c>
      <c r="AO1312" s="32"/>
      <c r="AP1312" s="32"/>
    </row>
    <row r="1313" spans="1:42" ht="18" x14ac:dyDescent="0.3">
      <c r="A1313" s="48" t="s">
        <v>3973</v>
      </c>
      <c r="B1313" s="48"/>
      <c r="C1313" s="60" t="s">
        <v>3697</v>
      </c>
      <c r="D1313" s="50"/>
      <c r="E1313" s="50"/>
      <c r="F1313" s="61" t="s">
        <v>139</v>
      </c>
      <c r="G1313" s="62">
        <v>0.75</v>
      </c>
      <c r="H1313" s="50"/>
      <c r="I1313" s="62">
        <v>690.97500000000002</v>
      </c>
      <c r="J1313" s="63">
        <v>2.8</v>
      </c>
      <c r="K1313" s="64"/>
      <c r="L1313" s="64"/>
      <c r="M1313" s="63">
        <f t="shared" si="231"/>
        <v>1934.73</v>
      </c>
      <c r="N1313" s="64"/>
      <c r="O1313" s="64"/>
      <c r="P1313" s="63">
        <v>2.8</v>
      </c>
      <c r="Q1313" s="64"/>
      <c r="R1313" s="64"/>
      <c r="S1313" s="63">
        <f t="shared" si="232"/>
        <v>1934.73</v>
      </c>
      <c r="T1313" s="64"/>
      <c r="U1313" s="65"/>
      <c r="V1313" s="9">
        <f t="shared" si="233"/>
        <v>2.33</v>
      </c>
      <c r="Y1313" s="9">
        <f t="shared" si="234"/>
        <v>1612.28</v>
      </c>
      <c r="AD1313" s="5" t="s">
        <v>3974</v>
      </c>
      <c r="AE1313" s="5" t="s">
        <v>3972</v>
      </c>
      <c r="AF1313" s="5" t="s">
        <v>3700</v>
      </c>
      <c r="AK1313" s="32">
        <f>S1312-M1312</f>
        <v>0</v>
      </c>
      <c r="AL1313" s="32"/>
      <c r="AM1313" s="32"/>
      <c r="AN1313" s="34">
        <f>IFERROR(AK1313/M1312,0)</f>
        <v>0</v>
      </c>
      <c r="AO1313" s="32"/>
      <c r="AP1313" s="32"/>
    </row>
    <row r="1314" spans="1:42" ht="36" x14ac:dyDescent="0.3">
      <c r="A1314" s="12" t="s">
        <v>3975</v>
      </c>
      <c r="B1314" s="12" t="s">
        <v>3976</v>
      </c>
      <c r="C1314" s="16" t="s">
        <v>3977</v>
      </c>
      <c r="D1314" s="17"/>
      <c r="E1314" s="17"/>
      <c r="F1314" s="17" t="s">
        <v>67</v>
      </c>
      <c r="G1314" s="18">
        <v>1</v>
      </c>
      <c r="H1314" s="17"/>
      <c r="I1314" s="18">
        <v>0</v>
      </c>
      <c r="J1314" s="19">
        <v>0</v>
      </c>
      <c r="K1314" s="20">
        <v>963</v>
      </c>
      <c r="L1314" s="19">
        <f>J1314+ROUND(K1314, 2)</f>
        <v>963</v>
      </c>
      <c r="M1314" s="19">
        <v>0</v>
      </c>
      <c r="N1314" s="19">
        <v>0</v>
      </c>
      <c r="O1314" s="19">
        <f>M1314+N1314</f>
        <v>0</v>
      </c>
      <c r="P1314" s="19">
        <v>902.98</v>
      </c>
      <c r="Q1314" s="21">
        <v>963</v>
      </c>
      <c r="R1314" s="19">
        <f>P1314+ROUND(Q1314, 2)</f>
        <v>1865.98</v>
      </c>
      <c r="S1314" s="19">
        <v>0</v>
      </c>
      <c r="T1314" s="19">
        <v>0</v>
      </c>
      <c r="U1314" s="19">
        <f>S1314+T1314</f>
        <v>0</v>
      </c>
      <c r="V1314" s="9">
        <f>ROUND(P1314 / 1.2, 2)</f>
        <v>752.48</v>
      </c>
      <c r="W1314" s="9">
        <f>ROUND(Q1314 / 1.2, 2)</f>
        <v>802.5</v>
      </c>
      <c r="X1314" s="9">
        <f>ROUND(R1314 / 1.2, 2)</f>
        <v>1554.98</v>
      </c>
      <c r="Y1314" s="9">
        <f t="shared" si="234"/>
        <v>0</v>
      </c>
      <c r="Z1314" s="9">
        <f>ROUND(T1314 / 1.2, 2)</f>
        <v>0</v>
      </c>
      <c r="AA1314" s="9">
        <f>Y1314+Z1314</f>
        <v>0</v>
      </c>
      <c r="AD1314" s="5">
        <v>378365777</v>
      </c>
      <c r="AE1314" s="5">
        <v>27245621</v>
      </c>
      <c r="AG1314" s="5" t="s">
        <v>3978</v>
      </c>
      <c r="AH1314" s="5" t="s">
        <v>3979</v>
      </c>
      <c r="AI1314" s="5" t="s">
        <v>593</v>
      </c>
      <c r="AK1314" s="19">
        <f>S1314-M1314</f>
        <v>0</v>
      </c>
      <c r="AL1314" s="19">
        <f>T1314-N1314</f>
        <v>0</v>
      </c>
      <c r="AM1314" s="19">
        <f>U1314-O1314</f>
        <v>0</v>
      </c>
      <c r="AN1314" s="22">
        <f>IFERROR(AK1314/M1314,0)</f>
        <v>0</v>
      </c>
      <c r="AO1314" s="22">
        <f>IFERROR(AL1314/N1314,0)</f>
        <v>0</v>
      </c>
      <c r="AP1314" s="22">
        <f>IFERROR(AM1314/O1314,0)</f>
        <v>0</v>
      </c>
    </row>
    <row r="1315" spans="1:42" ht="36" x14ac:dyDescent="0.3">
      <c r="A1315" s="12" t="s">
        <v>3980</v>
      </c>
      <c r="B1315" s="12"/>
      <c r="C1315" s="27" t="s">
        <v>3981</v>
      </c>
      <c r="D1315" s="17"/>
      <c r="E1315" s="17"/>
      <c r="F1315" s="28" t="s">
        <v>67</v>
      </c>
      <c r="G1315" s="29">
        <v>1.1000000000000001</v>
      </c>
      <c r="H1315" s="17"/>
      <c r="I1315" s="30">
        <v>0</v>
      </c>
      <c r="J1315" s="31">
        <v>820.89</v>
      </c>
      <c r="M1315" s="32">
        <f>ROUND(ROUND(J1315, 2)*I1315, 2)</f>
        <v>0</v>
      </c>
      <c r="P1315" s="33">
        <v>820.89</v>
      </c>
      <c r="S1315" s="32">
        <f>ROUND(ROUND(P1315, 2)*I1315, 2)</f>
        <v>0</v>
      </c>
      <c r="V1315" s="9">
        <f>ROUND(ROUND(P1315, 2)/1.2, 2)</f>
        <v>684.08</v>
      </c>
      <c r="Y1315" s="9">
        <f t="shared" si="234"/>
        <v>0</v>
      </c>
      <c r="AD1315" s="5" t="s">
        <v>3982</v>
      </c>
      <c r="AE1315" s="5" t="s">
        <v>3983</v>
      </c>
      <c r="AF1315" s="5" t="s">
        <v>3984</v>
      </c>
      <c r="AK1315" s="32">
        <f t="shared" ref="AK1315:AK1322" si="235">S1315-M1315</f>
        <v>0</v>
      </c>
      <c r="AL1315" s="32"/>
      <c r="AM1315" s="32"/>
      <c r="AN1315" s="34">
        <f t="shared" ref="AN1315:AN1322" si="236">IFERROR(AK1315/M1315,0)</f>
        <v>0</v>
      </c>
      <c r="AO1315" s="32"/>
      <c r="AP1315" s="32"/>
    </row>
    <row r="1316" spans="1:42" ht="36" x14ac:dyDescent="0.3">
      <c r="A1316" s="12" t="s">
        <v>3985</v>
      </c>
      <c r="B1316" s="12" t="s">
        <v>3976</v>
      </c>
      <c r="C1316" s="16" t="s">
        <v>3977</v>
      </c>
      <c r="D1316" s="17"/>
      <c r="E1316" s="17"/>
      <c r="F1316" s="17" t="s">
        <v>67</v>
      </c>
      <c r="G1316" s="18">
        <v>1</v>
      </c>
      <c r="H1316" s="17"/>
      <c r="I1316" s="18">
        <v>0</v>
      </c>
      <c r="J1316" s="19">
        <v>0</v>
      </c>
      <c r="K1316" s="20">
        <v>963</v>
      </c>
      <c r="L1316" s="19">
        <f>J1316+ROUND(K1316, 2)</f>
        <v>963</v>
      </c>
      <c r="M1316" s="19">
        <v>0</v>
      </c>
      <c r="N1316" s="19">
        <v>0</v>
      </c>
      <c r="O1316" s="19">
        <f>M1316+N1316</f>
        <v>0</v>
      </c>
      <c r="P1316" s="19">
        <v>855.89</v>
      </c>
      <c r="Q1316" s="21">
        <v>963</v>
      </c>
      <c r="R1316" s="19">
        <f>P1316+ROUND(Q1316, 2)</f>
        <v>1818.8899999999999</v>
      </c>
      <c r="S1316" s="19">
        <v>0</v>
      </c>
      <c r="T1316" s="19">
        <v>0</v>
      </c>
      <c r="U1316" s="19">
        <f>S1316+T1316</f>
        <v>0</v>
      </c>
      <c r="V1316" s="9">
        <f>ROUND(P1316 / 1.2, 2)</f>
        <v>713.24</v>
      </c>
      <c r="W1316" s="9">
        <f>ROUND(Q1316 / 1.2, 2)</f>
        <v>802.5</v>
      </c>
      <c r="X1316" s="9">
        <f>ROUND(R1316 / 1.2, 2)</f>
        <v>1515.74</v>
      </c>
      <c r="Y1316" s="9">
        <f t="shared" si="234"/>
        <v>0</v>
      </c>
      <c r="Z1316" s="9">
        <f>ROUND(T1316 / 1.2, 2)</f>
        <v>0</v>
      </c>
      <c r="AA1316" s="9">
        <f>Y1316+Z1316</f>
        <v>0</v>
      </c>
      <c r="AD1316" s="5">
        <v>378366013</v>
      </c>
      <c r="AE1316" s="5">
        <v>27245622</v>
      </c>
      <c r="AG1316" s="5" t="s">
        <v>3978</v>
      </c>
      <c r="AH1316" s="5" t="s">
        <v>3979</v>
      </c>
      <c r="AI1316" s="5" t="s">
        <v>593</v>
      </c>
      <c r="AK1316" s="19">
        <f t="shared" si="235"/>
        <v>0</v>
      </c>
      <c r="AL1316" s="19">
        <f>T1316-N1316</f>
        <v>0</v>
      </c>
      <c r="AM1316" s="19">
        <f>U1316-O1316</f>
        <v>0</v>
      </c>
      <c r="AN1316" s="22">
        <f t="shared" si="236"/>
        <v>0</v>
      </c>
      <c r="AO1316" s="22">
        <f>IFERROR(AL1316/N1316,0)</f>
        <v>0</v>
      </c>
      <c r="AP1316" s="22">
        <f>IFERROR(AM1316/O1316,0)</f>
        <v>0</v>
      </c>
    </row>
    <row r="1317" spans="1:42" ht="18" x14ac:dyDescent="0.3">
      <c r="A1317" s="12" t="s">
        <v>3986</v>
      </c>
      <c r="B1317" s="12"/>
      <c r="C1317" s="27" t="s">
        <v>3987</v>
      </c>
      <c r="D1317" s="17"/>
      <c r="E1317" s="17"/>
      <c r="F1317" s="28" t="s">
        <v>67</v>
      </c>
      <c r="G1317" s="29">
        <v>1.1000000000000001</v>
      </c>
      <c r="H1317" s="17"/>
      <c r="I1317" s="30">
        <v>0</v>
      </c>
      <c r="J1317" s="31">
        <v>778.08</v>
      </c>
      <c r="M1317" s="32">
        <f>ROUND(ROUND(J1317, 2)*I1317, 2)</f>
        <v>0</v>
      </c>
      <c r="P1317" s="33">
        <v>778.08</v>
      </c>
      <c r="S1317" s="32">
        <f>ROUND(ROUND(P1317, 2)*I1317, 2)</f>
        <v>0</v>
      </c>
      <c r="V1317" s="9">
        <f>ROUND(ROUND(P1317, 2)/1.2, 2)</f>
        <v>648.4</v>
      </c>
      <c r="Y1317" s="9">
        <f t="shared" si="234"/>
        <v>0</v>
      </c>
      <c r="AD1317" s="5" t="s">
        <v>3988</v>
      </c>
      <c r="AE1317" s="5" t="s">
        <v>3989</v>
      </c>
      <c r="AF1317" s="5" t="s">
        <v>3990</v>
      </c>
      <c r="AK1317" s="32">
        <f t="shared" si="235"/>
        <v>0</v>
      </c>
      <c r="AL1317" s="32"/>
      <c r="AM1317" s="32"/>
      <c r="AN1317" s="34">
        <f t="shared" si="236"/>
        <v>0</v>
      </c>
      <c r="AO1317" s="32"/>
      <c r="AP1317" s="32"/>
    </row>
    <row r="1318" spans="1:42" ht="36" x14ac:dyDescent="0.3">
      <c r="A1318" s="12" t="s">
        <v>3991</v>
      </c>
      <c r="B1318" s="12" t="s">
        <v>3976</v>
      </c>
      <c r="C1318" s="16" t="s">
        <v>3977</v>
      </c>
      <c r="D1318" s="17"/>
      <c r="E1318" s="17"/>
      <c r="F1318" s="17" t="s">
        <v>67</v>
      </c>
      <c r="G1318" s="18">
        <v>1</v>
      </c>
      <c r="H1318" s="17"/>
      <c r="I1318" s="18">
        <v>0</v>
      </c>
      <c r="J1318" s="19">
        <v>0</v>
      </c>
      <c r="K1318" s="20">
        <v>963</v>
      </c>
      <c r="L1318" s="19">
        <f>J1318+ROUND(K1318, 2)</f>
        <v>963</v>
      </c>
      <c r="M1318" s="19">
        <v>0</v>
      </c>
      <c r="N1318" s="19">
        <v>0</v>
      </c>
      <c r="O1318" s="19">
        <f>M1318+N1318</f>
        <v>0</v>
      </c>
      <c r="P1318" s="19">
        <v>855.89</v>
      </c>
      <c r="Q1318" s="21">
        <v>963</v>
      </c>
      <c r="R1318" s="19">
        <f>P1318+ROUND(Q1318, 2)</f>
        <v>1818.8899999999999</v>
      </c>
      <c r="S1318" s="19">
        <v>0</v>
      </c>
      <c r="T1318" s="19">
        <v>0</v>
      </c>
      <c r="U1318" s="19">
        <f>S1318+T1318</f>
        <v>0</v>
      </c>
      <c r="V1318" s="9">
        <f>ROUND(P1318 / 1.2, 2)</f>
        <v>713.24</v>
      </c>
      <c r="W1318" s="9">
        <f>ROUND(Q1318 / 1.2, 2)</f>
        <v>802.5</v>
      </c>
      <c r="X1318" s="9">
        <f>ROUND(R1318 / 1.2, 2)</f>
        <v>1515.74</v>
      </c>
      <c r="Y1318" s="9">
        <f t="shared" si="234"/>
        <v>0</v>
      </c>
      <c r="Z1318" s="9">
        <f>ROUND(T1318 / 1.2, 2)</f>
        <v>0</v>
      </c>
      <c r="AA1318" s="9">
        <f>Y1318+Z1318</f>
        <v>0</v>
      </c>
      <c r="AD1318" s="5">
        <v>378366014</v>
      </c>
      <c r="AE1318" s="5">
        <v>27245623</v>
      </c>
      <c r="AG1318" s="5" t="s">
        <v>3978</v>
      </c>
      <c r="AH1318" s="5" t="s">
        <v>3979</v>
      </c>
      <c r="AI1318" s="5" t="s">
        <v>593</v>
      </c>
      <c r="AK1318" s="19">
        <f t="shared" si="235"/>
        <v>0</v>
      </c>
      <c r="AL1318" s="19">
        <f>T1318-N1318</f>
        <v>0</v>
      </c>
      <c r="AM1318" s="19">
        <f>U1318-O1318</f>
        <v>0</v>
      </c>
      <c r="AN1318" s="22">
        <f t="shared" si="236"/>
        <v>0</v>
      </c>
      <c r="AO1318" s="22">
        <f>IFERROR(AL1318/N1318,0)</f>
        <v>0</v>
      </c>
      <c r="AP1318" s="22">
        <f>IFERROR(AM1318/O1318,0)</f>
        <v>0</v>
      </c>
    </row>
    <row r="1319" spans="1:42" ht="18" x14ac:dyDescent="0.3">
      <c r="A1319" s="12" t="s">
        <v>3992</v>
      </c>
      <c r="B1319" s="12"/>
      <c r="C1319" s="27" t="s">
        <v>3987</v>
      </c>
      <c r="D1319" s="17"/>
      <c r="E1319" s="17"/>
      <c r="F1319" s="28" t="s">
        <v>67</v>
      </c>
      <c r="G1319" s="29">
        <v>1.1000000000000001</v>
      </c>
      <c r="H1319" s="17"/>
      <c r="I1319" s="30">
        <v>0</v>
      </c>
      <c r="J1319" s="31">
        <v>778.08</v>
      </c>
      <c r="M1319" s="32">
        <f>ROUND(ROUND(J1319, 2)*I1319, 2)</f>
        <v>0</v>
      </c>
      <c r="P1319" s="33">
        <v>778.08</v>
      </c>
      <c r="S1319" s="32">
        <f>ROUND(ROUND(P1319, 2)*I1319, 2)</f>
        <v>0</v>
      </c>
      <c r="V1319" s="9">
        <f>ROUND(ROUND(P1319, 2)/1.2, 2)</f>
        <v>648.4</v>
      </c>
      <c r="Y1319" s="9">
        <f t="shared" si="234"/>
        <v>0</v>
      </c>
      <c r="AD1319" s="5" t="s">
        <v>3993</v>
      </c>
      <c r="AE1319" s="5" t="s">
        <v>3994</v>
      </c>
      <c r="AF1319" s="5" t="s">
        <v>3990</v>
      </c>
      <c r="AK1319" s="32">
        <f t="shared" si="235"/>
        <v>0</v>
      </c>
      <c r="AL1319" s="32"/>
      <c r="AM1319" s="32"/>
      <c r="AN1319" s="34">
        <f t="shared" si="236"/>
        <v>0</v>
      </c>
      <c r="AO1319" s="32"/>
      <c r="AP1319" s="32"/>
    </row>
    <row r="1320" spans="1:42" ht="36" x14ac:dyDescent="0.3">
      <c r="A1320" s="12" t="s">
        <v>3995</v>
      </c>
      <c r="B1320" s="12" t="s">
        <v>3976</v>
      </c>
      <c r="C1320" s="16" t="s">
        <v>3977</v>
      </c>
      <c r="D1320" s="17"/>
      <c r="E1320" s="17"/>
      <c r="F1320" s="17" t="s">
        <v>67</v>
      </c>
      <c r="G1320" s="18">
        <v>1</v>
      </c>
      <c r="H1320" s="17"/>
      <c r="I1320" s="18">
        <v>0</v>
      </c>
      <c r="J1320" s="19">
        <v>0</v>
      </c>
      <c r="K1320" s="20">
        <v>963</v>
      </c>
      <c r="L1320" s="19">
        <f>J1320+ROUND(K1320, 2)</f>
        <v>963</v>
      </c>
      <c r="M1320" s="19">
        <v>0</v>
      </c>
      <c r="N1320" s="19">
        <v>0</v>
      </c>
      <c r="O1320" s="19">
        <f>M1320+N1320</f>
        <v>0</v>
      </c>
      <c r="P1320" s="19">
        <v>855</v>
      </c>
      <c r="Q1320" s="21">
        <v>963</v>
      </c>
      <c r="R1320" s="19">
        <f>P1320+ROUND(Q1320, 2)</f>
        <v>1818</v>
      </c>
      <c r="S1320" s="19">
        <v>0</v>
      </c>
      <c r="T1320" s="19">
        <v>0</v>
      </c>
      <c r="U1320" s="19">
        <f>S1320+T1320</f>
        <v>0</v>
      </c>
      <c r="V1320" s="9">
        <f>ROUND(P1320 / 1.2, 2)</f>
        <v>712.5</v>
      </c>
      <c r="W1320" s="9">
        <f>ROUND(Q1320 / 1.2, 2)</f>
        <v>802.5</v>
      </c>
      <c r="X1320" s="9">
        <f>ROUND(R1320 / 1.2, 2)</f>
        <v>1515</v>
      </c>
      <c r="Y1320" s="9">
        <f t="shared" si="234"/>
        <v>0</v>
      </c>
      <c r="Z1320" s="9">
        <f>ROUND(T1320 / 1.2, 2)</f>
        <v>0</v>
      </c>
      <c r="AA1320" s="9">
        <f>Y1320+Z1320</f>
        <v>0</v>
      </c>
      <c r="AD1320" s="5">
        <v>378366015</v>
      </c>
      <c r="AE1320" s="5">
        <v>27245624</v>
      </c>
      <c r="AG1320" s="5" t="s">
        <v>3978</v>
      </c>
      <c r="AH1320" s="5" t="s">
        <v>3979</v>
      </c>
      <c r="AI1320" s="5" t="s">
        <v>593</v>
      </c>
      <c r="AK1320" s="19">
        <f t="shared" si="235"/>
        <v>0</v>
      </c>
      <c r="AL1320" s="19">
        <f>T1320-N1320</f>
        <v>0</v>
      </c>
      <c r="AM1320" s="19">
        <f>U1320-O1320</f>
        <v>0</v>
      </c>
      <c r="AN1320" s="22">
        <f t="shared" si="236"/>
        <v>0</v>
      </c>
      <c r="AO1320" s="22">
        <f>IFERROR(AL1320/N1320,0)</f>
        <v>0</v>
      </c>
      <c r="AP1320" s="22">
        <f>IFERROR(AM1320/O1320,0)</f>
        <v>0</v>
      </c>
    </row>
    <row r="1321" spans="1:42" ht="18" x14ac:dyDescent="0.3">
      <c r="A1321" s="12" t="s">
        <v>3996</v>
      </c>
      <c r="B1321" s="12"/>
      <c r="C1321" s="40" t="s">
        <v>3997</v>
      </c>
      <c r="D1321" s="17"/>
      <c r="E1321" s="17"/>
      <c r="F1321" s="28" t="s">
        <v>67</v>
      </c>
      <c r="G1321" s="29">
        <v>1</v>
      </c>
      <c r="H1321" s="17"/>
      <c r="I1321" s="30">
        <v>0</v>
      </c>
      <c r="J1321" s="31">
        <v>0</v>
      </c>
      <c r="M1321" s="32">
        <f>ROUND(ROUND(J1321, 2)*I1321, 2)</f>
        <v>0</v>
      </c>
      <c r="P1321" s="33">
        <v>855</v>
      </c>
      <c r="S1321" s="32">
        <f>ROUND(ROUND(P1321, 2)*I1321, 2)</f>
        <v>0</v>
      </c>
      <c r="V1321" s="9">
        <f>ROUND(ROUND(P1321, 2)/1.2, 2)</f>
        <v>712.5</v>
      </c>
      <c r="Y1321" s="9">
        <f t="shared" si="234"/>
        <v>0</v>
      </c>
      <c r="AD1321" s="5" t="s">
        <v>3998</v>
      </c>
      <c r="AE1321" s="5" t="s">
        <v>3999</v>
      </c>
      <c r="AF1321" s="5" t="s">
        <v>4000</v>
      </c>
      <c r="AK1321" s="32">
        <f t="shared" si="235"/>
        <v>0</v>
      </c>
      <c r="AL1321" s="32"/>
      <c r="AM1321" s="32"/>
      <c r="AN1321" s="34">
        <f t="shared" si="236"/>
        <v>0</v>
      </c>
      <c r="AO1321" s="32"/>
      <c r="AP1321" s="32"/>
    </row>
    <row r="1322" spans="1:42" ht="126" x14ac:dyDescent="0.3">
      <c r="A1322" s="42" t="s">
        <v>4001</v>
      </c>
      <c r="B1322" s="42" t="s">
        <v>3976</v>
      </c>
      <c r="C1322" s="43" t="s">
        <v>3977</v>
      </c>
      <c r="D1322" s="44"/>
      <c r="E1322" s="44" t="s">
        <v>4002</v>
      </c>
      <c r="F1322" s="44" t="s">
        <v>67</v>
      </c>
      <c r="G1322" s="45">
        <v>1</v>
      </c>
      <c r="H1322" s="44"/>
      <c r="I1322" s="46">
        <v>731.9</v>
      </c>
      <c r="J1322" s="47">
        <v>902.99</v>
      </c>
      <c r="K1322" s="47">
        <v>963</v>
      </c>
      <c r="L1322" s="47">
        <f>J1322+ROUND(K1322, 2)</f>
        <v>1865.99</v>
      </c>
      <c r="M1322" s="47">
        <v>660898.38</v>
      </c>
      <c r="N1322" s="47">
        <v>704819.7</v>
      </c>
      <c r="O1322" s="47">
        <f>M1322+N1322</f>
        <v>1365718.08</v>
      </c>
      <c r="P1322" s="47">
        <v>902.98</v>
      </c>
      <c r="Q1322" s="47">
        <v>1444.5</v>
      </c>
      <c r="R1322" s="47">
        <f>P1322+ROUND(Q1322, 2)</f>
        <v>2347.48</v>
      </c>
      <c r="S1322" s="47">
        <v>660891.06000000006</v>
      </c>
      <c r="T1322" s="47">
        <v>1057229.55</v>
      </c>
      <c r="U1322" s="47">
        <f>S1322+T1322</f>
        <v>1718120.61</v>
      </c>
      <c r="V1322" s="9">
        <f>ROUND(P1322 / 1.2, 2)</f>
        <v>752.48</v>
      </c>
      <c r="W1322" s="9">
        <f>ROUND(Q1322 / 1.2, 2)</f>
        <v>1203.75</v>
      </c>
      <c r="X1322" s="9">
        <f>ROUND(R1322 / 1.2, 2)</f>
        <v>1956.23</v>
      </c>
      <c r="Y1322" s="9">
        <f t="shared" si="234"/>
        <v>550742.55000000005</v>
      </c>
      <c r="Z1322" s="9">
        <f>ROUND(T1322 / 1.2, 2)</f>
        <v>881024.63</v>
      </c>
      <c r="AA1322" s="9">
        <f>Y1322+Z1322</f>
        <v>1431767.1800000002</v>
      </c>
      <c r="AD1322" s="5">
        <v>378366016</v>
      </c>
      <c r="AE1322" s="5">
        <v>27245738</v>
      </c>
      <c r="AG1322" s="5" t="s">
        <v>3978</v>
      </c>
      <c r="AH1322" s="5" t="s">
        <v>3979</v>
      </c>
      <c r="AI1322" s="5" t="s">
        <v>593</v>
      </c>
      <c r="AK1322" s="19">
        <f t="shared" si="235"/>
        <v>-7.3199999999487773</v>
      </c>
      <c r="AL1322" s="19">
        <f>T1322-N1322</f>
        <v>352409.85000000009</v>
      </c>
      <c r="AM1322" s="19">
        <f>U1322-O1322</f>
        <v>352402.53</v>
      </c>
      <c r="AN1322" s="22">
        <f t="shared" si="236"/>
        <v>-1.1075832868509645E-5</v>
      </c>
      <c r="AO1322" s="22">
        <f>IFERROR(AL1322/N1322,0)</f>
        <v>0.50000000000000011</v>
      </c>
      <c r="AP1322" s="22">
        <f>IFERROR(AM1322/O1322,0)</f>
        <v>0.25803460843104603</v>
      </c>
    </row>
    <row r="1323" spans="1:42" ht="54" x14ac:dyDescent="0.3">
      <c r="A1323" s="48" t="s">
        <v>4003</v>
      </c>
      <c r="B1323" s="48" t="s">
        <v>3976</v>
      </c>
      <c r="C1323" s="49" t="s">
        <v>3977</v>
      </c>
      <c r="D1323" s="50"/>
      <c r="E1323" s="50" t="s">
        <v>4004</v>
      </c>
      <c r="F1323" s="50" t="s">
        <v>67</v>
      </c>
      <c r="G1323" s="51">
        <v>1</v>
      </c>
      <c r="H1323" s="50"/>
      <c r="I1323" s="51">
        <v>716.1</v>
      </c>
      <c r="J1323" s="52">
        <v>902.99</v>
      </c>
      <c r="K1323" s="52">
        <v>963</v>
      </c>
      <c r="L1323" s="52">
        <v>963</v>
      </c>
      <c r="M1323" s="52">
        <v>646631.14</v>
      </c>
      <c r="N1323" s="52">
        <v>689604.3</v>
      </c>
      <c r="O1323" s="52"/>
      <c r="P1323" s="52">
        <v>902.98</v>
      </c>
      <c r="Q1323" s="52">
        <v>1444.5</v>
      </c>
      <c r="R1323" s="52">
        <v>1444.5</v>
      </c>
      <c r="S1323" s="52">
        <v>646623.98</v>
      </c>
      <c r="T1323" s="52">
        <v>1034406.45</v>
      </c>
      <c r="U1323" s="52"/>
      <c r="V1323" s="9"/>
      <c r="W1323" s="9">
        <f>ROUND(Q1323 / 1.2, 2)</f>
        <v>1203.75</v>
      </c>
      <c r="X1323" s="9">
        <f>ROUND(R1323 / 1.2, 2)</f>
        <v>1203.75</v>
      </c>
      <c r="Y1323" s="9"/>
      <c r="Z1323" s="9">
        <f>ROUND(T1323 / 1.2, 2)</f>
        <v>862005.38</v>
      </c>
      <c r="AA1323" s="9"/>
      <c r="AD1323" s="5">
        <v>315890077</v>
      </c>
      <c r="AE1323" s="5">
        <v>27245738</v>
      </c>
      <c r="AG1323" s="5" t="s">
        <v>3978</v>
      </c>
      <c r="AH1323" s="5" t="s">
        <v>3979</v>
      </c>
      <c r="AI1323" s="5"/>
      <c r="AK1323" s="19">
        <f>S1322-M1322</f>
        <v>-7.3199999999487773</v>
      </c>
      <c r="AL1323" s="19">
        <f>T1322-N1322</f>
        <v>352409.85000000009</v>
      </c>
      <c r="AM1323" s="19">
        <f>U1322-O1322</f>
        <v>352402.53</v>
      </c>
      <c r="AN1323" s="22">
        <f>IFERROR(AK1323/M1322,0)</f>
        <v>-1.1075832868509645E-5</v>
      </c>
      <c r="AO1323" s="22">
        <f>IFERROR(AL1323/N1322,0)</f>
        <v>0.50000000000000011</v>
      </c>
      <c r="AP1323" s="22">
        <f>IFERROR(AM1323/O1322,0)</f>
        <v>0.25803460843104603</v>
      </c>
    </row>
    <row r="1324" spans="1:42" ht="36" x14ac:dyDescent="0.3">
      <c r="A1324" s="42" t="s">
        <v>4005</v>
      </c>
      <c r="B1324" s="42"/>
      <c r="C1324" s="53" t="s">
        <v>3981</v>
      </c>
      <c r="D1324" s="44"/>
      <c r="E1324" s="44"/>
      <c r="F1324" s="54" t="s">
        <v>67</v>
      </c>
      <c r="G1324" s="55">
        <v>1.1000000000000001</v>
      </c>
      <c r="H1324" s="44"/>
      <c r="I1324" s="66">
        <v>805.09</v>
      </c>
      <c r="J1324" s="57">
        <v>820.9</v>
      </c>
      <c r="K1324" s="58"/>
      <c r="L1324" s="58"/>
      <c r="M1324" s="57">
        <f>ROUND(ROUND(J1324, 2)*I1324, 2)</f>
        <v>660898.38</v>
      </c>
      <c r="N1324" s="58"/>
      <c r="O1324" s="58"/>
      <c r="P1324" s="57">
        <v>820.89</v>
      </c>
      <c r="Q1324" s="58"/>
      <c r="R1324" s="58"/>
      <c r="S1324" s="57">
        <f>ROUND(ROUND(P1324, 2)*I1324, 2)</f>
        <v>660890.32999999996</v>
      </c>
      <c r="T1324" s="58"/>
      <c r="U1324" s="59"/>
      <c r="V1324" s="9">
        <f>ROUND(ROUND(P1324, 2)/1.2, 2)</f>
        <v>684.08</v>
      </c>
      <c r="Y1324" s="9">
        <f>ROUND(S1324 / 1.2, 2)</f>
        <v>550741.93999999994</v>
      </c>
      <c r="AD1324" s="5" t="s">
        <v>4006</v>
      </c>
      <c r="AE1324" s="5" t="s">
        <v>4007</v>
      </c>
      <c r="AF1324" s="5" t="s">
        <v>3984</v>
      </c>
      <c r="AK1324" s="32">
        <f>S1324-M1324</f>
        <v>-8.0500000000465661</v>
      </c>
      <c r="AL1324" s="32"/>
      <c r="AM1324" s="32"/>
      <c r="AN1324" s="34">
        <f>IFERROR(AK1324/M1324,0)</f>
        <v>-1.2180389971672447E-5</v>
      </c>
      <c r="AO1324" s="32"/>
      <c r="AP1324" s="32"/>
    </row>
    <row r="1325" spans="1:42" ht="36" x14ac:dyDescent="0.3">
      <c r="A1325" s="48" t="s">
        <v>4008</v>
      </c>
      <c r="B1325" s="48"/>
      <c r="C1325" s="60" t="s">
        <v>3981</v>
      </c>
      <c r="D1325" s="50"/>
      <c r="E1325" s="50"/>
      <c r="F1325" s="61" t="s">
        <v>67</v>
      </c>
      <c r="G1325" s="62">
        <v>1.1000000000000001</v>
      </c>
      <c r="H1325" s="50"/>
      <c r="I1325" s="67">
        <v>787.71</v>
      </c>
      <c r="J1325" s="63">
        <v>820.9</v>
      </c>
      <c r="K1325" s="64"/>
      <c r="L1325" s="64"/>
      <c r="M1325" s="63">
        <f>ROUND(ROUND(J1325, 2)*I1325, 2)</f>
        <v>646631.14</v>
      </c>
      <c r="N1325" s="64"/>
      <c r="O1325" s="64"/>
      <c r="P1325" s="63">
        <v>820.89</v>
      </c>
      <c r="Q1325" s="64"/>
      <c r="R1325" s="64"/>
      <c r="S1325" s="63">
        <f>ROUND(ROUND(P1325, 2)*I1325, 2)</f>
        <v>646623.26</v>
      </c>
      <c r="T1325" s="64"/>
      <c r="U1325" s="65"/>
      <c r="V1325" s="9">
        <f>ROUND(ROUND(P1325, 2)/1.2, 2)</f>
        <v>684.08</v>
      </c>
      <c r="Y1325" s="9">
        <f>ROUND(S1325 / 1.2, 2)</f>
        <v>538852.72</v>
      </c>
      <c r="AD1325" s="5" t="s">
        <v>4009</v>
      </c>
      <c r="AE1325" s="5" t="s">
        <v>4007</v>
      </c>
      <c r="AF1325" s="5" t="s">
        <v>3984</v>
      </c>
      <c r="AK1325" s="32">
        <f>S1324-M1324</f>
        <v>-8.0500000000465661</v>
      </c>
      <c r="AL1325" s="32"/>
      <c r="AM1325" s="32"/>
      <c r="AN1325" s="34">
        <f>IFERROR(AK1325/M1324,0)</f>
        <v>-1.2180389971672447E-5</v>
      </c>
      <c r="AO1325" s="32"/>
      <c r="AP1325" s="32"/>
    </row>
    <row r="1326" spans="1:42" ht="108" x14ac:dyDescent="0.3">
      <c r="A1326" s="42" t="s">
        <v>4010</v>
      </c>
      <c r="B1326" s="42" t="s">
        <v>3976</v>
      </c>
      <c r="C1326" s="43" t="s">
        <v>3977</v>
      </c>
      <c r="D1326" s="44"/>
      <c r="E1326" s="44" t="s">
        <v>4011</v>
      </c>
      <c r="F1326" s="44" t="s">
        <v>67</v>
      </c>
      <c r="G1326" s="45">
        <v>1</v>
      </c>
      <c r="H1326" s="44"/>
      <c r="I1326" s="46">
        <v>1222.2</v>
      </c>
      <c r="J1326" s="47">
        <v>855.89</v>
      </c>
      <c r="K1326" s="47">
        <v>963</v>
      </c>
      <c r="L1326" s="47">
        <f>J1326+ROUND(K1326, 2)</f>
        <v>1818.8899999999999</v>
      </c>
      <c r="M1326" s="47">
        <v>1046068.76</v>
      </c>
      <c r="N1326" s="47">
        <v>1176978.6000000001</v>
      </c>
      <c r="O1326" s="47">
        <f>M1326+N1326</f>
        <v>2223047.3600000003</v>
      </c>
      <c r="P1326" s="47">
        <v>855.89</v>
      </c>
      <c r="Q1326" s="47">
        <v>1444.5</v>
      </c>
      <c r="R1326" s="47">
        <f>P1326+ROUND(Q1326, 2)</f>
        <v>2300.39</v>
      </c>
      <c r="S1326" s="47">
        <v>1046068.76</v>
      </c>
      <c r="T1326" s="47">
        <v>1765467.9</v>
      </c>
      <c r="U1326" s="47">
        <f>S1326+T1326</f>
        <v>2811536.66</v>
      </c>
      <c r="V1326" s="9">
        <f>ROUND(P1326 / 1.2, 2)</f>
        <v>713.24</v>
      </c>
      <c r="W1326" s="9">
        <f>ROUND(Q1326 / 1.2, 2)</f>
        <v>1203.75</v>
      </c>
      <c r="X1326" s="9">
        <f>ROUND(R1326 / 1.2, 2)</f>
        <v>1916.99</v>
      </c>
      <c r="Y1326" s="9">
        <f>ROUND(S1326 / 1.2, 2)</f>
        <v>871723.97</v>
      </c>
      <c r="Z1326" s="9">
        <f>ROUND(T1326 / 1.2, 2)</f>
        <v>1471223.25</v>
      </c>
      <c r="AA1326" s="9">
        <f>Y1326+Z1326</f>
        <v>2342947.2199999997</v>
      </c>
      <c r="AD1326" s="5">
        <v>378366017</v>
      </c>
      <c r="AE1326" s="5">
        <v>27245739</v>
      </c>
      <c r="AG1326" s="5" t="s">
        <v>3978</v>
      </c>
      <c r="AH1326" s="5" t="s">
        <v>3979</v>
      </c>
      <c r="AI1326" s="5" t="s">
        <v>593</v>
      </c>
      <c r="AK1326" s="19">
        <f>S1326-M1326</f>
        <v>0</v>
      </c>
      <c r="AL1326" s="19">
        <f>T1326-N1326</f>
        <v>588489.29999999981</v>
      </c>
      <c r="AM1326" s="19">
        <f>U1326-O1326</f>
        <v>588489.29999999981</v>
      </c>
      <c r="AN1326" s="22">
        <f>IFERROR(AK1326/M1326,0)</f>
        <v>0</v>
      </c>
      <c r="AO1326" s="22">
        <f>IFERROR(AL1326/N1326,0)</f>
        <v>0.49999999999999978</v>
      </c>
      <c r="AP1326" s="22">
        <f>IFERROR(AM1326/O1326,0)</f>
        <v>0.26472189058536283</v>
      </c>
    </row>
    <row r="1327" spans="1:42" ht="72" x14ac:dyDescent="0.3">
      <c r="A1327" s="48" t="s">
        <v>4012</v>
      </c>
      <c r="B1327" s="48" t="s">
        <v>3976</v>
      </c>
      <c r="C1327" s="49" t="s">
        <v>3977</v>
      </c>
      <c r="D1327" s="50"/>
      <c r="E1327" s="50" t="s">
        <v>4013</v>
      </c>
      <c r="F1327" s="50" t="s">
        <v>67</v>
      </c>
      <c r="G1327" s="51">
        <v>1</v>
      </c>
      <c r="H1327" s="50"/>
      <c r="I1327" s="51">
        <v>1176</v>
      </c>
      <c r="J1327" s="52">
        <v>855.89</v>
      </c>
      <c r="K1327" s="52">
        <v>963</v>
      </c>
      <c r="L1327" s="52">
        <v>963</v>
      </c>
      <c r="M1327" s="52">
        <v>1006526.64</v>
      </c>
      <c r="N1327" s="52">
        <v>1132488</v>
      </c>
      <c r="O1327" s="52"/>
      <c r="P1327" s="52">
        <v>855.89</v>
      </c>
      <c r="Q1327" s="52">
        <v>1444.5</v>
      </c>
      <c r="R1327" s="52">
        <v>1444.5</v>
      </c>
      <c r="S1327" s="52">
        <v>1006526.64</v>
      </c>
      <c r="T1327" s="52">
        <v>1698732</v>
      </c>
      <c r="U1327" s="52"/>
      <c r="V1327" s="9"/>
      <c r="W1327" s="9">
        <f>ROUND(Q1327 / 1.2, 2)</f>
        <v>1203.75</v>
      </c>
      <c r="X1327" s="9">
        <f>ROUND(R1327 / 1.2, 2)</f>
        <v>1203.75</v>
      </c>
      <c r="Y1327" s="9"/>
      <c r="Z1327" s="9">
        <f>ROUND(T1327 / 1.2, 2)</f>
        <v>1415610</v>
      </c>
      <c r="AA1327" s="9"/>
      <c r="AD1327" s="5">
        <v>315890078</v>
      </c>
      <c r="AE1327" s="5">
        <v>27245739</v>
      </c>
      <c r="AG1327" s="5" t="s">
        <v>3978</v>
      </c>
      <c r="AH1327" s="5" t="s">
        <v>3979</v>
      </c>
      <c r="AI1327" s="5"/>
      <c r="AK1327" s="19">
        <f>S1326-M1326</f>
        <v>0</v>
      </c>
      <c r="AL1327" s="19">
        <f>T1326-N1326</f>
        <v>588489.29999999981</v>
      </c>
      <c r="AM1327" s="19">
        <f>U1326-O1326</f>
        <v>588489.29999999981</v>
      </c>
      <c r="AN1327" s="22">
        <f>IFERROR(AK1327/M1326,0)</f>
        <v>0</v>
      </c>
      <c r="AO1327" s="22">
        <f>IFERROR(AL1327/N1326,0)</f>
        <v>0.49999999999999978</v>
      </c>
      <c r="AP1327" s="22">
        <f>IFERROR(AM1327/O1326,0)</f>
        <v>0.26472189058536283</v>
      </c>
    </row>
    <row r="1328" spans="1:42" ht="18" x14ac:dyDescent="0.3">
      <c r="A1328" s="42" t="s">
        <v>4014</v>
      </c>
      <c r="B1328" s="42"/>
      <c r="C1328" s="53" t="s">
        <v>3987</v>
      </c>
      <c r="D1328" s="44"/>
      <c r="E1328" s="44"/>
      <c r="F1328" s="54" t="s">
        <v>67</v>
      </c>
      <c r="G1328" s="55">
        <v>1.1000000000000001</v>
      </c>
      <c r="H1328" s="44"/>
      <c r="I1328" s="66">
        <v>1344.42</v>
      </c>
      <c r="J1328" s="57">
        <v>778.08</v>
      </c>
      <c r="K1328" s="58"/>
      <c r="L1328" s="58"/>
      <c r="M1328" s="57">
        <f>ROUND(ROUND(J1328, 2)*I1328, 2)</f>
        <v>1046066.31</v>
      </c>
      <c r="N1328" s="58"/>
      <c r="O1328" s="58"/>
      <c r="P1328" s="57">
        <v>778.08</v>
      </c>
      <c r="Q1328" s="58"/>
      <c r="R1328" s="58"/>
      <c r="S1328" s="57">
        <f>ROUND(ROUND(P1328, 2)*I1328, 2)</f>
        <v>1046066.31</v>
      </c>
      <c r="T1328" s="58"/>
      <c r="U1328" s="59"/>
      <c r="V1328" s="9">
        <f>ROUND(ROUND(P1328, 2)/1.2, 2)</f>
        <v>648.4</v>
      </c>
      <c r="Y1328" s="9">
        <f>ROUND(S1328 / 1.2, 2)</f>
        <v>871721.93</v>
      </c>
      <c r="AD1328" s="5" t="s">
        <v>4015</v>
      </c>
      <c r="AE1328" s="5" t="s">
        <v>4016</v>
      </c>
      <c r="AF1328" s="5" t="s">
        <v>3990</v>
      </c>
      <c r="AK1328" s="32">
        <f>S1328-M1328</f>
        <v>0</v>
      </c>
      <c r="AL1328" s="32"/>
      <c r="AM1328" s="32"/>
      <c r="AN1328" s="34">
        <f>IFERROR(AK1328/M1328,0)</f>
        <v>0</v>
      </c>
      <c r="AO1328" s="32"/>
      <c r="AP1328" s="32"/>
    </row>
    <row r="1329" spans="1:42" ht="18" x14ac:dyDescent="0.3">
      <c r="A1329" s="48" t="s">
        <v>4017</v>
      </c>
      <c r="B1329" s="48"/>
      <c r="C1329" s="60" t="s">
        <v>3987</v>
      </c>
      <c r="D1329" s="50"/>
      <c r="E1329" s="50"/>
      <c r="F1329" s="61" t="s">
        <v>67</v>
      </c>
      <c r="G1329" s="62">
        <v>1.1000000000000001</v>
      </c>
      <c r="H1329" s="50"/>
      <c r="I1329" s="67">
        <v>1293.5999999999999</v>
      </c>
      <c r="J1329" s="63">
        <v>778.08</v>
      </c>
      <c r="K1329" s="64"/>
      <c r="L1329" s="64"/>
      <c r="M1329" s="63">
        <f>ROUND(ROUND(J1329, 2)*I1329, 2)</f>
        <v>1006524.29</v>
      </c>
      <c r="N1329" s="64"/>
      <c r="O1329" s="64"/>
      <c r="P1329" s="63">
        <v>778.08</v>
      </c>
      <c r="Q1329" s="64"/>
      <c r="R1329" s="64"/>
      <c r="S1329" s="63">
        <f>ROUND(ROUND(P1329, 2)*I1329, 2)</f>
        <v>1006524.29</v>
      </c>
      <c r="T1329" s="64"/>
      <c r="U1329" s="65"/>
      <c r="V1329" s="9">
        <f>ROUND(ROUND(P1329, 2)/1.2, 2)</f>
        <v>648.4</v>
      </c>
      <c r="Y1329" s="9">
        <f>ROUND(S1329 / 1.2, 2)</f>
        <v>838770.24</v>
      </c>
      <c r="AD1329" s="5" t="s">
        <v>4018</v>
      </c>
      <c r="AE1329" s="5" t="s">
        <v>4016</v>
      </c>
      <c r="AF1329" s="5" t="s">
        <v>3990</v>
      </c>
      <c r="AK1329" s="32">
        <f>S1328-M1328</f>
        <v>0</v>
      </c>
      <c r="AL1329" s="32"/>
      <c r="AM1329" s="32"/>
      <c r="AN1329" s="34">
        <f>IFERROR(AK1329/M1328,0)</f>
        <v>0</v>
      </c>
      <c r="AO1329" s="32"/>
      <c r="AP1329" s="32"/>
    </row>
    <row r="1330" spans="1:42" ht="90" x14ac:dyDescent="0.3">
      <c r="A1330" s="12" t="s">
        <v>4019</v>
      </c>
      <c r="B1330" s="12" t="s">
        <v>3976</v>
      </c>
      <c r="C1330" s="16" t="s">
        <v>3977</v>
      </c>
      <c r="D1330" s="17"/>
      <c r="E1330" s="17" t="s">
        <v>4020</v>
      </c>
      <c r="F1330" s="17" t="s">
        <v>67</v>
      </c>
      <c r="G1330" s="18">
        <v>1</v>
      </c>
      <c r="H1330" s="17"/>
      <c r="I1330" s="18">
        <v>21.5</v>
      </c>
      <c r="J1330" s="19">
        <v>855.89</v>
      </c>
      <c r="K1330" s="20">
        <v>963</v>
      </c>
      <c r="L1330" s="19">
        <f>J1330+ROUND(K1330, 2)</f>
        <v>1818.8899999999999</v>
      </c>
      <c r="M1330" s="19">
        <v>18401.64</v>
      </c>
      <c r="N1330" s="19">
        <v>20704.5</v>
      </c>
      <c r="O1330" s="19">
        <f>M1330+N1330</f>
        <v>39106.14</v>
      </c>
      <c r="P1330" s="19">
        <v>855.89</v>
      </c>
      <c r="Q1330" s="21">
        <v>1444.5</v>
      </c>
      <c r="R1330" s="19">
        <f>P1330+ROUND(Q1330, 2)</f>
        <v>2300.39</v>
      </c>
      <c r="S1330" s="19">
        <v>18401.64</v>
      </c>
      <c r="T1330" s="19">
        <v>31056.75</v>
      </c>
      <c r="U1330" s="19">
        <f>S1330+T1330</f>
        <v>49458.39</v>
      </c>
      <c r="V1330" s="9">
        <f>ROUND(P1330 / 1.2, 2)</f>
        <v>713.24</v>
      </c>
      <c r="W1330" s="9">
        <f>ROUND(Q1330 / 1.2, 2)</f>
        <v>1203.75</v>
      </c>
      <c r="X1330" s="9">
        <f>ROUND(R1330 / 1.2, 2)</f>
        <v>1916.99</v>
      </c>
      <c r="Y1330" s="9">
        <f>ROUND(S1330 / 1.2, 2)</f>
        <v>15334.7</v>
      </c>
      <c r="Z1330" s="9">
        <f>ROUND(T1330 / 1.2, 2)</f>
        <v>25880.63</v>
      </c>
      <c r="AA1330" s="9">
        <f>Y1330+Z1330</f>
        <v>41215.33</v>
      </c>
      <c r="AD1330" s="5">
        <v>378366018</v>
      </c>
      <c r="AE1330" s="5">
        <v>27245734</v>
      </c>
      <c r="AG1330" s="5" t="s">
        <v>3978</v>
      </c>
      <c r="AH1330" s="5" t="s">
        <v>3979</v>
      </c>
      <c r="AI1330" s="5" t="s">
        <v>593</v>
      </c>
      <c r="AK1330" s="19">
        <f>S1330-M1330</f>
        <v>0</v>
      </c>
      <c r="AL1330" s="19">
        <f>T1330-N1330</f>
        <v>10352.25</v>
      </c>
      <c r="AM1330" s="19">
        <f>U1330-O1330</f>
        <v>10352.25</v>
      </c>
      <c r="AN1330" s="22">
        <f>IFERROR(AK1330/M1330,0)</f>
        <v>0</v>
      </c>
      <c r="AO1330" s="22">
        <f>IFERROR(AL1330/N1330,0)</f>
        <v>0.5</v>
      </c>
      <c r="AP1330" s="22">
        <f>IFERROR(AM1330/O1330,0)</f>
        <v>0.26472185697693507</v>
      </c>
    </row>
    <row r="1331" spans="1:42" ht="18" x14ac:dyDescent="0.3">
      <c r="A1331" s="12" t="s">
        <v>4021</v>
      </c>
      <c r="B1331" s="12"/>
      <c r="C1331" s="27" t="s">
        <v>3987</v>
      </c>
      <c r="D1331" s="17"/>
      <c r="E1331" s="17"/>
      <c r="F1331" s="28" t="s">
        <v>67</v>
      </c>
      <c r="G1331" s="29">
        <v>1.1000000000000001</v>
      </c>
      <c r="H1331" s="17"/>
      <c r="I1331" s="30">
        <v>23.65</v>
      </c>
      <c r="J1331" s="31">
        <v>778.08</v>
      </c>
      <c r="M1331" s="32">
        <f>ROUND(ROUND(J1331, 2)*I1331, 2)</f>
        <v>18401.59</v>
      </c>
      <c r="P1331" s="33">
        <v>778.08</v>
      </c>
      <c r="S1331" s="32">
        <f>ROUND(ROUND(P1331, 2)*I1331, 2)</f>
        <v>18401.59</v>
      </c>
      <c r="V1331" s="9">
        <f>ROUND(ROUND(P1331, 2)/1.2, 2)</f>
        <v>648.4</v>
      </c>
      <c r="Y1331" s="9">
        <f>ROUND(S1331 / 1.2, 2)</f>
        <v>15334.66</v>
      </c>
      <c r="AD1331" s="5" t="s">
        <v>4022</v>
      </c>
      <c r="AE1331" s="5" t="s">
        <v>4023</v>
      </c>
      <c r="AF1331" s="5" t="s">
        <v>3990</v>
      </c>
      <c r="AK1331" s="32">
        <f>S1331-M1331</f>
        <v>0</v>
      </c>
      <c r="AL1331" s="32"/>
      <c r="AM1331" s="32"/>
      <c r="AN1331" s="34">
        <f>IFERROR(AK1331/M1331,0)</f>
        <v>0</v>
      </c>
      <c r="AO1331" s="32"/>
      <c r="AP1331" s="32"/>
    </row>
    <row r="1332" spans="1:42" ht="198" x14ac:dyDescent="0.3">
      <c r="A1332" s="42" t="s">
        <v>4024</v>
      </c>
      <c r="B1332" s="42" t="s">
        <v>3976</v>
      </c>
      <c r="C1332" s="43" t="s">
        <v>3977</v>
      </c>
      <c r="D1332" s="44"/>
      <c r="E1332" s="44" t="s">
        <v>4025</v>
      </c>
      <c r="F1332" s="44" t="s">
        <v>67</v>
      </c>
      <c r="G1332" s="45">
        <v>1</v>
      </c>
      <c r="H1332" s="44"/>
      <c r="I1332" s="46">
        <v>0</v>
      </c>
      <c r="J1332" s="47">
        <v>0</v>
      </c>
      <c r="K1332" s="47">
        <v>963</v>
      </c>
      <c r="L1332" s="47">
        <f>J1332+ROUND(K1332, 2)</f>
        <v>963</v>
      </c>
      <c r="M1332" s="47">
        <v>0</v>
      </c>
      <c r="N1332" s="47">
        <v>0</v>
      </c>
      <c r="O1332" s="47">
        <f>M1332+N1332</f>
        <v>0</v>
      </c>
      <c r="P1332" s="47">
        <v>855</v>
      </c>
      <c r="Q1332" s="47">
        <v>1444.5</v>
      </c>
      <c r="R1332" s="47">
        <f>P1332+ROUND(Q1332, 2)</f>
        <v>2299.5</v>
      </c>
      <c r="S1332" s="47">
        <v>0</v>
      </c>
      <c r="T1332" s="47">
        <v>0</v>
      </c>
      <c r="U1332" s="47">
        <f>S1332+T1332</f>
        <v>0</v>
      </c>
      <c r="V1332" s="9">
        <f>ROUND(P1332 / 1.2, 2)</f>
        <v>712.5</v>
      </c>
      <c r="W1332" s="9">
        <f>ROUND(Q1332 / 1.2, 2)</f>
        <v>1203.75</v>
      </c>
      <c r="X1332" s="9">
        <f>ROUND(R1332 / 1.2, 2)</f>
        <v>1916.25</v>
      </c>
      <c r="Y1332" s="9">
        <f>ROUND(S1332 / 1.2, 2)</f>
        <v>0</v>
      </c>
      <c r="Z1332" s="9">
        <f>ROUND(T1332 / 1.2, 2)</f>
        <v>0</v>
      </c>
      <c r="AA1332" s="9">
        <f>Y1332+Z1332</f>
        <v>0</v>
      </c>
      <c r="AD1332" s="5">
        <v>378366019</v>
      </c>
      <c r="AE1332" s="5">
        <v>27245730</v>
      </c>
      <c r="AG1332" s="5" t="s">
        <v>3978</v>
      </c>
      <c r="AH1332" s="5" t="s">
        <v>3979</v>
      </c>
      <c r="AI1332" s="5" t="s">
        <v>593</v>
      </c>
      <c r="AK1332" s="19">
        <f>S1332-M1332</f>
        <v>0</v>
      </c>
      <c r="AL1332" s="19">
        <f>T1332-N1332</f>
        <v>0</v>
      </c>
      <c r="AM1332" s="19">
        <f>U1332-O1332</f>
        <v>0</v>
      </c>
      <c r="AN1332" s="22">
        <f>IFERROR(AK1332/M1332,0)</f>
        <v>0</v>
      </c>
      <c r="AO1332" s="22">
        <f>IFERROR(AL1332/N1332,0)</f>
        <v>0</v>
      </c>
      <c r="AP1332" s="22">
        <f>IFERROR(AM1332/O1332,0)</f>
        <v>0</v>
      </c>
    </row>
    <row r="1333" spans="1:42" ht="198" x14ac:dyDescent="0.3">
      <c r="A1333" s="48" t="s">
        <v>4026</v>
      </c>
      <c r="B1333" s="48" t="s">
        <v>3976</v>
      </c>
      <c r="C1333" s="49" t="s">
        <v>3977</v>
      </c>
      <c r="D1333" s="50"/>
      <c r="E1333" s="50" t="s">
        <v>4025</v>
      </c>
      <c r="F1333" s="50" t="s">
        <v>67</v>
      </c>
      <c r="G1333" s="51">
        <v>1</v>
      </c>
      <c r="H1333" s="50"/>
      <c r="I1333" s="51">
        <v>63.6</v>
      </c>
      <c r="J1333" s="52">
        <v>0</v>
      </c>
      <c r="K1333" s="52">
        <v>963</v>
      </c>
      <c r="L1333" s="52">
        <v>963</v>
      </c>
      <c r="M1333" s="52">
        <v>0</v>
      </c>
      <c r="N1333" s="52">
        <v>61246.8</v>
      </c>
      <c r="O1333" s="52"/>
      <c r="P1333" s="52">
        <v>855</v>
      </c>
      <c r="Q1333" s="52">
        <v>1444.5</v>
      </c>
      <c r="R1333" s="52">
        <v>1444.5</v>
      </c>
      <c r="S1333" s="52">
        <v>54378</v>
      </c>
      <c r="T1333" s="52">
        <v>91870.2</v>
      </c>
      <c r="U1333" s="52"/>
      <c r="V1333" s="9"/>
      <c r="W1333" s="9">
        <f>ROUND(Q1333 / 1.2, 2)</f>
        <v>1203.75</v>
      </c>
      <c r="X1333" s="9">
        <f>ROUND(R1333 / 1.2, 2)</f>
        <v>1203.75</v>
      </c>
      <c r="Y1333" s="9"/>
      <c r="Z1333" s="9">
        <f>ROUND(T1333 / 1.2, 2)</f>
        <v>76558.5</v>
      </c>
      <c r="AA1333" s="9"/>
      <c r="AD1333" s="5">
        <v>315890080</v>
      </c>
      <c r="AE1333" s="5">
        <v>27245730</v>
      </c>
      <c r="AG1333" s="5" t="s">
        <v>3978</v>
      </c>
      <c r="AH1333" s="5" t="s">
        <v>3979</v>
      </c>
      <c r="AI1333" s="5"/>
      <c r="AK1333" s="19">
        <f>S1332-M1332</f>
        <v>0</v>
      </c>
      <c r="AL1333" s="19">
        <f>T1332-N1332</f>
        <v>0</v>
      </c>
      <c r="AM1333" s="19">
        <f>U1332-O1332</f>
        <v>0</v>
      </c>
      <c r="AN1333" s="22">
        <f>IFERROR(AK1333/M1332,0)</f>
        <v>0</v>
      </c>
      <c r="AO1333" s="22">
        <f>IFERROR(AL1333/N1332,0)</f>
        <v>0</v>
      </c>
      <c r="AP1333" s="22">
        <f>IFERROR(AM1333/O1332,0)</f>
        <v>0</v>
      </c>
    </row>
    <row r="1334" spans="1:42" ht="18" x14ac:dyDescent="0.3">
      <c r="A1334" s="42" t="s">
        <v>4027</v>
      </c>
      <c r="B1334" s="42"/>
      <c r="C1334" s="53" t="s">
        <v>3997</v>
      </c>
      <c r="D1334" s="44"/>
      <c r="E1334" s="44"/>
      <c r="F1334" s="54" t="s">
        <v>67</v>
      </c>
      <c r="G1334" s="55">
        <v>1</v>
      </c>
      <c r="H1334" s="44"/>
      <c r="I1334" s="66">
        <v>0</v>
      </c>
      <c r="J1334" s="57">
        <v>0</v>
      </c>
      <c r="K1334" s="58"/>
      <c r="L1334" s="58"/>
      <c r="M1334" s="57">
        <f>ROUND(ROUND(J1334, 2)*I1334, 2)</f>
        <v>0</v>
      </c>
      <c r="N1334" s="58"/>
      <c r="O1334" s="58"/>
      <c r="P1334" s="57">
        <v>855</v>
      </c>
      <c r="Q1334" s="58"/>
      <c r="R1334" s="58"/>
      <c r="S1334" s="57">
        <f>ROUND(ROUND(P1334, 2)*I1334, 2)</f>
        <v>0</v>
      </c>
      <c r="T1334" s="58"/>
      <c r="U1334" s="59"/>
      <c r="V1334" s="9">
        <f>ROUND(ROUND(P1334, 2)/1.2, 2)</f>
        <v>712.5</v>
      </c>
      <c r="Y1334" s="9">
        <f>ROUND(S1334 / 1.2, 2)</f>
        <v>0</v>
      </c>
      <c r="AD1334" s="5" t="s">
        <v>4028</v>
      </c>
      <c r="AE1334" s="5" t="s">
        <v>4029</v>
      </c>
      <c r="AF1334" s="5" t="s">
        <v>4000</v>
      </c>
      <c r="AK1334" s="32">
        <f>S1334-M1334</f>
        <v>0</v>
      </c>
      <c r="AL1334" s="32"/>
      <c r="AM1334" s="32"/>
      <c r="AN1334" s="34">
        <f>IFERROR(AK1334/M1334,0)</f>
        <v>0</v>
      </c>
      <c r="AO1334" s="32"/>
      <c r="AP1334" s="32"/>
    </row>
    <row r="1335" spans="1:42" ht="18" x14ac:dyDescent="0.3">
      <c r="A1335" s="48" t="s">
        <v>4030</v>
      </c>
      <c r="B1335" s="48"/>
      <c r="C1335" s="60" t="s">
        <v>3997</v>
      </c>
      <c r="D1335" s="50"/>
      <c r="E1335" s="50"/>
      <c r="F1335" s="61" t="s">
        <v>67</v>
      </c>
      <c r="G1335" s="62">
        <v>1</v>
      </c>
      <c r="H1335" s="50"/>
      <c r="I1335" s="67">
        <v>63.6</v>
      </c>
      <c r="J1335" s="63">
        <v>0</v>
      </c>
      <c r="K1335" s="64"/>
      <c r="L1335" s="64"/>
      <c r="M1335" s="63">
        <f>ROUND(ROUND(J1335, 2)*I1335, 2)</f>
        <v>0</v>
      </c>
      <c r="N1335" s="64"/>
      <c r="O1335" s="64"/>
      <c r="P1335" s="63">
        <v>855</v>
      </c>
      <c r="Q1335" s="64"/>
      <c r="R1335" s="64"/>
      <c r="S1335" s="63">
        <f>ROUND(ROUND(P1335, 2)*I1335, 2)</f>
        <v>54378</v>
      </c>
      <c r="T1335" s="64"/>
      <c r="U1335" s="65"/>
      <c r="V1335" s="9">
        <f>ROUND(ROUND(P1335, 2)/1.2, 2)</f>
        <v>712.5</v>
      </c>
      <c r="Y1335" s="9">
        <f>ROUND(S1335 / 1.2, 2)</f>
        <v>45315</v>
      </c>
      <c r="AD1335" s="5" t="s">
        <v>4031</v>
      </c>
      <c r="AE1335" s="5" t="s">
        <v>4029</v>
      </c>
      <c r="AF1335" s="5" t="s">
        <v>4000</v>
      </c>
      <c r="AK1335" s="32">
        <f>S1334-M1334</f>
        <v>0</v>
      </c>
      <c r="AL1335" s="32"/>
      <c r="AM1335" s="32"/>
      <c r="AN1335" s="34">
        <f>IFERROR(AK1335/M1334,0)</f>
        <v>0</v>
      </c>
      <c r="AO1335" s="32"/>
      <c r="AP1335" s="32"/>
    </row>
    <row r="1336" spans="1:42" ht="198" x14ac:dyDescent="0.3">
      <c r="A1336" s="13" t="s">
        <v>4032</v>
      </c>
      <c r="B1336" s="13" t="s">
        <v>3976</v>
      </c>
      <c r="C1336" s="23" t="s">
        <v>3977</v>
      </c>
      <c r="D1336" s="24"/>
      <c r="E1336" s="24" t="s">
        <v>4033</v>
      </c>
      <c r="F1336" s="24" t="s">
        <v>67</v>
      </c>
      <c r="G1336" s="25">
        <v>1</v>
      </c>
      <c r="H1336" s="24"/>
      <c r="I1336" s="25">
        <v>455.1</v>
      </c>
      <c r="J1336" s="26">
        <v>887.56</v>
      </c>
      <c r="K1336" s="26">
        <v>962.99</v>
      </c>
      <c r="L1336" s="26">
        <f>J1336+ROUND(K1336, 2)</f>
        <v>1850.55</v>
      </c>
      <c r="M1336" s="26">
        <v>403928.56</v>
      </c>
      <c r="N1336" s="26">
        <v>438256.75</v>
      </c>
      <c r="O1336" s="26">
        <f>M1336+N1336</f>
        <v>842185.31</v>
      </c>
      <c r="P1336" s="26">
        <v>887.56</v>
      </c>
      <c r="Q1336" s="26">
        <v>1444.5</v>
      </c>
      <c r="R1336" s="26">
        <f>P1336+ROUND(Q1336, 2)</f>
        <v>2332.06</v>
      </c>
      <c r="S1336" s="26">
        <v>403928.56</v>
      </c>
      <c r="T1336" s="26">
        <v>657391.94999999995</v>
      </c>
      <c r="U1336" s="26">
        <f>S1336+T1336</f>
        <v>1061320.51</v>
      </c>
      <c r="V1336" s="9">
        <f>ROUND(P1336 / 1.2, 2)</f>
        <v>739.63</v>
      </c>
      <c r="W1336" s="9">
        <f>ROUND(Q1336 / 1.2, 2)</f>
        <v>1203.75</v>
      </c>
      <c r="X1336" s="9">
        <f>ROUND(R1336 / 1.2, 2)</f>
        <v>1943.38</v>
      </c>
      <c r="Y1336" s="9">
        <f>ROUND(S1336 / 1.2, 2)</f>
        <v>336607.13</v>
      </c>
      <c r="Z1336" s="9">
        <f>ROUND(T1336 / 1.2, 2)</f>
        <v>547826.63</v>
      </c>
      <c r="AA1336" s="9">
        <f>Y1336+Z1336</f>
        <v>884433.76</v>
      </c>
      <c r="AD1336" s="5">
        <v>378366020</v>
      </c>
      <c r="AE1336" s="5">
        <v>29442622</v>
      </c>
      <c r="AG1336" s="5" t="s">
        <v>3978</v>
      </c>
      <c r="AH1336" s="5" t="s">
        <v>3979</v>
      </c>
      <c r="AI1336" s="5" t="s">
        <v>593</v>
      </c>
      <c r="AK1336" s="19">
        <f>S1336-M1336</f>
        <v>0</v>
      </c>
      <c r="AL1336" s="19">
        <f>T1336-N1336</f>
        <v>219135.19999999995</v>
      </c>
      <c r="AM1336" s="19">
        <f>U1336-O1336</f>
        <v>219135.19999999995</v>
      </c>
      <c r="AN1336" s="22">
        <f>IFERROR(AK1336/M1336,0)</f>
        <v>0</v>
      </c>
      <c r="AO1336" s="22">
        <f>IFERROR(AL1336/N1336,0)</f>
        <v>0.50001557306305022</v>
      </c>
      <c r="AP1336" s="22">
        <f>IFERROR(AM1336/O1336,0)</f>
        <v>0.26019831668638338</v>
      </c>
    </row>
    <row r="1337" spans="1:42" ht="18" x14ac:dyDescent="0.3">
      <c r="A1337" s="13" t="s">
        <v>4034</v>
      </c>
      <c r="B1337" s="13"/>
      <c r="C1337" s="27" t="s">
        <v>3987</v>
      </c>
      <c r="D1337" s="24"/>
      <c r="E1337" s="24"/>
      <c r="F1337" s="35" t="s">
        <v>67</v>
      </c>
      <c r="G1337" s="36">
        <v>1.1000000000000001</v>
      </c>
      <c r="H1337" s="24"/>
      <c r="I1337" s="37">
        <v>500.61</v>
      </c>
      <c r="J1337" s="38">
        <v>806.87</v>
      </c>
      <c r="K1337" s="14"/>
      <c r="L1337" s="14"/>
      <c r="M1337" s="38">
        <f>ROUND(ROUND(J1337, 2)*I1337, 2)</f>
        <v>403927.19</v>
      </c>
      <c r="N1337" s="14"/>
      <c r="O1337" s="14"/>
      <c r="P1337" s="38">
        <v>806.87</v>
      </c>
      <c r="Q1337" s="14"/>
      <c r="R1337" s="14"/>
      <c r="S1337" s="38">
        <f>ROUND(ROUND(P1337, 2)*I1337, 2)</f>
        <v>403927.19</v>
      </c>
      <c r="T1337" s="14"/>
      <c r="U1337" s="39"/>
      <c r="V1337" s="9">
        <f>ROUND(ROUND(P1337, 2)/1.2, 2)</f>
        <v>672.39</v>
      </c>
      <c r="Y1337" s="9">
        <f>ROUND(S1337 / 1.2, 2)</f>
        <v>336605.99</v>
      </c>
      <c r="AD1337" s="5" t="s">
        <v>4035</v>
      </c>
      <c r="AE1337" s="5" t="s">
        <v>4036</v>
      </c>
      <c r="AF1337" s="5" t="s">
        <v>3990</v>
      </c>
      <c r="AK1337" s="32">
        <f t="shared" ref="AK1337:AK1345" si="237">S1337-M1337</f>
        <v>0</v>
      </c>
      <c r="AL1337" s="32"/>
      <c r="AM1337" s="32"/>
      <c r="AN1337" s="34">
        <f t="shared" ref="AN1337:AN1345" si="238">IFERROR(AK1337/M1337,0)</f>
        <v>0</v>
      </c>
      <c r="AO1337" s="32"/>
      <c r="AP1337" s="32"/>
    </row>
    <row r="1338" spans="1:42" ht="16.95" customHeight="1" x14ac:dyDescent="0.3">
      <c r="A1338" s="13" t="s">
        <v>4037</v>
      </c>
      <c r="B1338" s="13" t="s">
        <v>4038</v>
      </c>
      <c r="C1338" s="453" t="s">
        <v>4039</v>
      </c>
      <c r="D1338" s="454"/>
      <c r="E1338" s="454"/>
      <c r="F1338" s="454"/>
      <c r="G1338" s="454"/>
      <c r="H1338" s="454"/>
      <c r="I1338" s="455"/>
      <c r="J1338" s="14"/>
      <c r="K1338" s="14"/>
      <c r="L1338" s="14"/>
      <c r="M1338" s="15">
        <f>SUM(M1339,M1341)</f>
        <v>217350</v>
      </c>
      <c r="N1338" s="15">
        <f>SUM(N1339,N1341)</f>
        <v>183600.54</v>
      </c>
      <c r="O1338" s="15">
        <f>SUM(O1339,O1341)</f>
        <v>400950.54000000004</v>
      </c>
      <c r="P1338" s="14"/>
      <c r="Q1338" s="14"/>
      <c r="R1338" s="14"/>
      <c r="S1338" s="15">
        <f>SUM(S1339,S1341)</f>
        <v>1617000</v>
      </c>
      <c r="T1338" s="15">
        <f>SUM(T1339,T1341)</f>
        <v>275400.53999999998</v>
      </c>
      <c r="U1338" s="15">
        <f>SUM(U1339,U1341)</f>
        <v>1892400.54</v>
      </c>
      <c r="Y1338" s="9">
        <f>SUM(Y1339,Y1341)</f>
        <v>1347500</v>
      </c>
      <c r="Z1338" s="9">
        <f>SUM(Z1339,Z1341)</f>
        <v>229500.45</v>
      </c>
      <c r="AA1338" s="9">
        <f>SUM(AA1339,AA1341)</f>
        <v>1577000.4500000002</v>
      </c>
      <c r="AD1338" s="5">
        <v>378365778</v>
      </c>
      <c r="AE1338" s="5">
        <v>29448371</v>
      </c>
      <c r="AK1338" s="6">
        <f t="shared" si="237"/>
        <v>1399650</v>
      </c>
      <c r="AL1338" s="6">
        <f>T1338-N1338</f>
        <v>91799.999999999971</v>
      </c>
      <c r="AM1338" s="6">
        <f>U1338-O1338</f>
        <v>1491450</v>
      </c>
      <c r="AN1338" s="10">
        <f t="shared" si="238"/>
        <v>6.4396135265700485</v>
      </c>
      <c r="AO1338" s="10">
        <f>IFERROR(AL1338/N1338,0)</f>
        <v>0.4999985294160898</v>
      </c>
      <c r="AP1338" s="10">
        <f>IFERROR(AM1338/O1338,0)</f>
        <v>3.7197854877561705</v>
      </c>
    </row>
    <row r="1339" spans="1:42" ht="162" x14ac:dyDescent="0.3">
      <c r="A1339" s="13" t="s">
        <v>4040</v>
      </c>
      <c r="B1339" s="13" t="s">
        <v>4041</v>
      </c>
      <c r="C1339" s="23" t="s">
        <v>4042</v>
      </c>
      <c r="D1339" s="24"/>
      <c r="E1339" s="24" t="s">
        <v>4043</v>
      </c>
      <c r="F1339" s="24" t="s">
        <v>139</v>
      </c>
      <c r="G1339" s="25">
        <v>1</v>
      </c>
      <c r="H1339" s="24"/>
      <c r="I1339" s="25">
        <v>10</v>
      </c>
      <c r="J1339" s="26">
        <v>21735</v>
      </c>
      <c r="K1339" s="26">
        <v>3400.01</v>
      </c>
      <c r="L1339" s="26">
        <f>J1339+ROUND(K1339, 2)</f>
        <v>25135.010000000002</v>
      </c>
      <c r="M1339" s="26">
        <v>217350</v>
      </c>
      <c r="N1339" s="26">
        <v>34000.1</v>
      </c>
      <c r="O1339" s="26">
        <f>M1339+N1339</f>
        <v>251350.1</v>
      </c>
      <c r="P1339" s="26">
        <v>31570</v>
      </c>
      <c r="Q1339" s="26">
        <v>5100.01</v>
      </c>
      <c r="R1339" s="26">
        <f>P1339+ROUND(Q1339, 2)</f>
        <v>36670.01</v>
      </c>
      <c r="S1339" s="26">
        <v>315700</v>
      </c>
      <c r="T1339" s="26">
        <v>51000.1</v>
      </c>
      <c r="U1339" s="26">
        <f>S1339+T1339</f>
        <v>366700.1</v>
      </c>
      <c r="V1339" s="9">
        <f>ROUND(P1339 / 1.2, 2)</f>
        <v>26308.33</v>
      </c>
      <c r="W1339" s="9">
        <f>ROUND(Q1339 / 1.2, 2)</f>
        <v>4250.01</v>
      </c>
      <c r="X1339" s="9">
        <f>ROUND(R1339 / 1.2, 2)</f>
        <v>30558.34</v>
      </c>
      <c r="Y1339" s="9">
        <f>ROUND(S1339 / 1.2, 2)</f>
        <v>263083.33</v>
      </c>
      <c r="Z1339" s="9">
        <f>ROUND(T1339 / 1.2, 2)</f>
        <v>42500.08</v>
      </c>
      <c r="AA1339" s="9">
        <f>Y1339+Z1339</f>
        <v>305583.41000000003</v>
      </c>
      <c r="AD1339" s="5">
        <v>378365780</v>
      </c>
      <c r="AE1339" s="5">
        <v>29448379</v>
      </c>
      <c r="AG1339" s="5" t="s">
        <v>4044</v>
      </c>
      <c r="AH1339" s="5" t="s">
        <v>4045</v>
      </c>
      <c r="AI1339" s="5" t="s">
        <v>593</v>
      </c>
      <c r="AK1339" s="19">
        <f t="shared" si="237"/>
        <v>98350</v>
      </c>
      <c r="AL1339" s="19">
        <f>T1339-N1339</f>
        <v>17000</v>
      </c>
      <c r="AM1339" s="19">
        <f>U1339-O1339</f>
        <v>115349.99999999997</v>
      </c>
      <c r="AN1339" s="22">
        <f t="shared" si="238"/>
        <v>0.45249597423510468</v>
      </c>
      <c r="AO1339" s="22">
        <f>IFERROR(AL1339/N1339,0)</f>
        <v>0.49999852941608997</v>
      </c>
      <c r="AP1339" s="22">
        <f>IFERROR(AM1339/O1339,0)</f>
        <v>0.45892163957762488</v>
      </c>
    </row>
    <row r="1340" spans="1:42" ht="36" x14ac:dyDescent="0.3">
      <c r="A1340" s="13" t="s">
        <v>4046</v>
      </c>
      <c r="B1340" s="13"/>
      <c r="C1340" s="41" t="s">
        <v>4047</v>
      </c>
      <c r="D1340" s="24"/>
      <c r="E1340" s="24" t="s">
        <v>4048</v>
      </c>
      <c r="F1340" s="35" t="s">
        <v>139</v>
      </c>
      <c r="G1340" s="36">
        <v>1</v>
      </c>
      <c r="H1340" s="24"/>
      <c r="I1340" s="37">
        <v>10</v>
      </c>
      <c r="J1340" s="38">
        <v>21735</v>
      </c>
      <c r="K1340" s="14"/>
      <c r="L1340" s="14"/>
      <c r="M1340" s="38">
        <f>ROUND(ROUND(J1340, 2)*I1340, 2)</f>
        <v>217350</v>
      </c>
      <c r="N1340" s="14"/>
      <c r="O1340" s="14"/>
      <c r="P1340" s="38">
        <v>31570</v>
      </c>
      <c r="Q1340" s="14"/>
      <c r="R1340" s="14"/>
      <c r="S1340" s="38">
        <f>ROUND(ROUND(P1340, 2)*I1340, 2)</f>
        <v>315700</v>
      </c>
      <c r="T1340" s="14"/>
      <c r="U1340" s="39"/>
      <c r="V1340" s="9">
        <f>ROUND(ROUND(P1340, 2)/1.2, 2)</f>
        <v>26308.33</v>
      </c>
      <c r="Y1340" s="9">
        <f>ROUND(S1340 / 1.2, 2)</f>
        <v>263083.33</v>
      </c>
      <c r="AD1340" s="5" t="s">
        <v>4049</v>
      </c>
      <c r="AE1340" s="5" t="s">
        <v>4050</v>
      </c>
      <c r="AF1340" s="5" t="s">
        <v>4051</v>
      </c>
      <c r="AK1340" s="32">
        <f t="shared" si="237"/>
        <v>98350</v>
      </c>
      <c r="AL1340" s="32"/>
      <c r="AM1340" s="32"/>
      <c r="AN1340" s="34">
        <f t="shared" si="238"/>
        <v>0.45249597423510468</v>
      </c>
      <c r="AO1340" s="32"/>
      <c r="AP1340" s="32"/>
    </row>
    <row r="1341" spans="1:42" ht="162" x14ac:dyDescent="0.3">
      <c r="A1341" s="13" t="s">
        <v>4052</v>
      </c>
      <c r="B1341" s="13" t="s">
        <v>4041</v>
      </c>
      <c r="C1341" s="23" t="s">
        <v>4042</v>
      </c>
      <c r="D1341" s="24"/>
      <c r="E1341" s="24" t="s">
        <v>4053</v>
      </c>
      <c r="F1341" s="24" t="s">
        <v>139</v>
      </c>
      <c r="G1341" s="25">
        <v>1</v>
      </c>
      <c r="H1341" s="24"/>
      <c r="I1341" s="25">
        <v>44</v>
      </c>
      <c r="J1341" s="26">
        <v>0</v>
      </c>
      <c r="K1341" s="26">
        <v>3400.01</v>
      </c>
      <c r="L1341" s="26">
        <f>J1341+ROUND(K1341, 2)</f>
        <v>3400.01</v>
      </c>
      <c r="M1341" s="26">
        <v>0</v>
      </c>
      <c r="N1341" s="26">
        <v>149600.44</v>
      </c>
      <c r="O1341" s="26">
        <f>M1341+N1341</f>
        <v>149600.44</v>
      </c>
      <c r="P1341" s="26">
        <v>29575</v>
      </c>
      <c r="Q1341" s="26">
        <v>5100.01</v>
      </c>
      <c r="R1341" s="26">
        <f>P1341+ROUND(Q1341, 2)</f>
        <v>34675.01</v>
      </c>
      <c r="S1341" s="26">
        <v>1301300</v>
      </c>
      <c r="T1341" s="26">
        <v>224400.44</v>
      </c>
      <c r="U1341" s="26">
        <f>S1341+T1341</f>
        <v>1525700.44</v>
      </c>
      <c r="V1341" s="9">
        <f>ROUND(P1341 / 1.2, 2)</f>
        <v>24645.83</v>
      </c>
      <c r="W1341" s="9">
        <f>ROUND(Q1341 / 1.2, 2)</f>
        <v>4250.01</v>
      </c>
      <c r="X1341" s="9">
        <f>ROUND(R1341 / 1.2, 2)</f>
        <v>28895.84</v>
      </c>
      <c r="Y1341" s="9">
        <f>ROUND(S1341 / 1.2, 2)</f>
        <v>1084416.67</v>
      </c>
      <c r="Z1341" s="9">
        <f>ROUND(T1341 / 1.2, 2)</f>
        <v>187000.37</v>
      </c>
      <c r="AA1341" s="9">
        <f>Y1341+Z1341</f>
        <v>1271417.04</v>
      </c>
      <c r="AD1341" s="5">
        <v>378366021</v>
      </c>
      <c r="AE1341" s="5">
        <v>29448378</v>
      </c>
      <c r="AG1341" s="5" t="s">
        <v>4044</v>
      </c>
      <c r="AH1341" s="5" t="s">
        <v>4045</v>
      </c>
      <c r="AI1341" s="5" t="s">
        <v>593</v>
      </c>
      <c r="AK1341" s="19">
        <f t="shared" si="237"/>
        <v>1301300</v>
      </c>
      <c r="AL1341" s="19">
        <f>T1341-N1341</f>
        <v>74800</v>
      </c>
      <c r="AM1341" s="19">
        <f>U1341-O1341</f>
        <v>1376100</v>
      </c>
      <c r="AN1341" s="22">
        <f t="shared" si="238"/>
        <v>0</v>
      </c>
      <c r="AO1341" s="22">
        <f>IFERROR(AL1341/N1341,0)</f>
        <v>0.49999852941608997</v>
      </c>
      <c r="AP1341" s="22">
        <f>IFERROR(AM1341/O1341,0)</f>
        <v>9.1985023573460083</v>
      </c>
    </row>
    <row r="1342" spans="1:42" ht="36" x14ac:dyDescent="0.3">
      <c r="A1342" s="13" t="s">
        <v>4054</v>
      </c>
      <c r="B1342" s="13"/>
      <c r="C1342" s="27" t="s">
        <v>4055</v>
      </c>
      <c r="D1342" s="24"/>
      <c r="E1342" s="24" t="s">
        <v>4056</v>
      </c>
      <c r="F1342" s="35" t="s">
        <v>139</v>
      </c>
      <c r="G1342" s="36">
        <v>1</v>
      </c>
      <c r="H1342" s="24"/>
      <c r="I1342" s="37">
        <v>44</v>
      </c>
      <c r="J1342" s="38">
        <v>0</v>
      </c>
      <c r="K1342" s="14"/>
      <c r="L1342" s="14"/>
      <c r="M1342" s="38">
        <f>ROUND(ROUND(J1342, 2)*I1342, 2)</f>
        <v>0</v>
      </c>
      <c r="N1342" s="14"/>
      <c r="O1342" s="14"/>
      <c r="P1342" s="38">
        <v>29575</v>
      </c>
      <c r="Q1342" s="14"/>
      <c r="R1342" s="14"/>
      <c r="S1342" s="38">
        <f>ROUND(ROUND(P1342, 2)*I1342, 2)</f>
        <v>1301300</v>
      </c>
      <c r="T1342" s="14"/>
      <c r="U1342" s="39"/>
      <c r="V1342" s="9">
        <f>ROUND(ROUND(P1342, 2)/1.2, 2)</f>
        <v>24645.83</v>
      </c>
      <c r="Y1342" s="9">
        <f>ROUND(S1342 / 1.2, 2)</f>
        <v>1084416.67</v>
      </c>
      <c r="AD1342" s="5" t="s">
        <v>4057</v>
      </c>
      <c r="AE1342" s="5" t="s">
        <v>4058</v>
      </c>
      <c r="AF1342" s="5" t="s">
        <v>4059</v>
      </c>
      <c r="AK1342" s="32">
        <f t="shared" si="237"/>
        <v>1301300</v>
      </c>
      <c r="AL1342" s="32"/>
      <c r="AM1342" s="32"/>
      <c r="AN1342" s="34">
        <f t="shared" si="238"/>
        <v>0</v>
      </c>
      <c r="AO1342" s="32"/>
      <c r="AP1342" s="32"/>
    </row>
    <row r="1343" spans="1:42" ht="16.95" customHeight="1" x14ac:dyDescent="0.3">
      <c r="A1343" s="13" t="s">
        <v>4060</v>
      </c>
      <c r="B1343" s="13" t="s">
        <v>4061</v>
      </c>
      <c r="C1343" s="453" t="s">
        <v>4062</v>
      </c>
      <c r="D1343" s="454"/>
      <c r="E1343" s="454"/>
      <c r="F1343" s="454"/>
      <c r="G1343" s="454"/>
      <c r="H1343" s="454"/>
      <c r="I1343" s="455"/>
      <c r="J1343" s="14"/>
      <c r="K1343" s="14"/>
      <c r="L1343" s="14"/>
      <c r="M1343" s="15">
        <f>SUM(M1344)</f>
        <v>0</v>
      </c>
      <c r="N1343" s="15">
        <f>SUM(N1344)</f>
        <v>1298932.8</v>
      </c>
      <c r="O1343" s="15">
        <f>SUM(O1344)</f>
        <v>1298932.8</v>
      </c>
      <c r="P1343" s="14"/>
      <c r="Q1343" s="14"/>
      <c r="R1343" s="14"/>
      <c r="S1343" s="15">
        <f>SUM(S1344)</f>
        <v>0</v>
      </c>
      <c r="T1343" s="15">
        <f>SUM(T1344)</f>
        <v>1948399.2</v>
      </c>
      <c r="U1343" s="15">
        <f>SUM(U1344)</f>
        <v>1948399.2</v>
      </c>
      <c r="Y1343" s="9">
        <f>SUM(Y1344)</f>
        <v>0</v>
      </c>
      <c r="Z1343" s="9">
        <f>SUM(Z1344)</f>
        <v>1623666</v>
      </c>
      <c r="AA1343" s="9">
        <f>SUM(AA1344)</f>
        <v>1623666</v>
      </c>
      <c r="AD1343" s="5">
        <v>378365781</v>
      </c>
      <c r="AE1343" s="5">
        <v>29299399</v>
      </c>
      <c r="AK1343" s="6">
        <f t="shared" si="237"/>
        <v>0</v>
      </c>
      <c r="AL1343" s="6">
        <f t="shared" ref="AL1343:AM1345" si="239">T1343-N1343</f>
        <v>649466.39999999991</v>
      </c>
      <c r="AM1343" s="6">
        <f t="shared" si="239"/>
        <v>649466.39999999991</v>
      </c>
      <c r="AN1343" s="10">
        <f t="shared" si="238"/>
        <v>0</v>
      </c>
      <c r="AO1343" s="10">
        <f t="shared" ref="AO1343:AP1345" si="240">IFERROR(AL1343/N1343,0)</f>
        <v>0.49999999999999989</v>
      </c>
      <c r="AP1343" s="10">
        <f t="shared" si="240"/>
        <v>0.49999999999999989</v>
      </c>
    </row>
    <row r="1344" spans="1:42" ht="126" x14ac:dyDescent="0.3">
      <c r="A1344" s="13" t="s">
        <v>4063</v>
      </c>
      <c r="B1344" s="13" t="s">
        <v>4064</v>
      </c>
      <c r="C1344" s="23" t="s">
        <v>4065</v>
      </c>
      <c r="D1344" s="24"/>
      <c r="E1344" s="24" t="s">
        <v>4066</v>
      </c>
      <c r="F1344" s="24" t="s">
        <v>67</v>
      </c>
      <c r="G1344" s="25">
        <v>1</v>
      </c>
      <c r="H1344" s="24"/>
      <c r="I1344" s="25">
        <v>9840.4</v>
      </c>
      <c r="J1344" s="26">
        <v>0</v>
      </c>
      <c r="K1344" s="26">
        <v>132</v>
      </c>
      <c r="L1344" s="26">
        <f>J1344+ROUND(K1344, 2)</f>
        <v>132</v>
      </c>
      <c r="M1344" s="26">
        <v>0</v>
      </c>
      <c r="N1344" s="26">
        <v>1298932.8</v>
      </c>
      <c r="O1344" s="26">
        <f>M1344+N1344</f>
        <v>1298932.8</v>
      </c>
      <c r="P1344" s="26">
        <v>0</v>
      </c>
      <c r="Q1344" s="26">
        <v>198</v>
      </c>
      <c r="R1344" s="26">
        <f>P1344+ROUND(Q1344, 2)</f>
        <v>198</v>
      </c>
      <c r="S1344" s="26">
        <v>0</v>
      </c>
      <c r="T1344" s="26">
        <v>1948399.2</v>
      </c>
      <c r="U1344" s="26">
        <f>S1344+T1344</f>
        <v>1948399.2</v>
      </c>
      <c r="V1344" s="9"/>
      <c r="W1344" s="9">
        <f>ROUND(Q1344 / 1.2, 2)</f>
        <v>165</v>
      </c>
      <c r="X1344" s="9">
        <f>ROUND(R1344 / 1.2, 2)</f>
        <v>165</v>
      </c>
      <c r="Y1344" s="9"/>
      <c r="Z1344" s="9">
        <f>ROUND(T1344 / 1.2, 2)</f>
        <v>1623666</v>
      </c>
      <c r="AA1344" s="9">
        <f>Y1344+Z1344</f>
        <v>1623666</v>
      </c>
      <c r="AD1344" s="5">
        <v>378365783</v>
      </c>
      <c r="AE1344" s="5">
        <v>29299409</v>
      </c>
      <c r="AG1344" s="5" t="s">
        <v>4067</v>
      </c>
      <c r="AH1344" s="5" t="s">
        <v>4068</v>
      </c>
      <c r="AI1344" s="5" t="s">
        <v>593</v>
      </c>
      <c r="AK1344" s="19">
        <f t="shared" si="237"/>
        <v>0</v>
      </c>
      <c r="AL1344" s="19">
        <f t="shared" si="239"/>
        <v>649466.39999999991</v>
      </c>
      <c r="AM1344" s="19">
        <f t="shared" si="239"/>
        <v>649466.39999999991</v>
      </c>
      <c r="AN1344" s="22">
        <f t="shared" si="238"/>
        <v>0</v>
      </c>
      <c r="AO1344" s="22">
        <f t="shared" si="240"/>
        <v>0.49999999999999989</v>
      </c>
      <c r="AP1344" s="22">
        <f t="shared" si="240"/>
        <v>0.49999999999999989</v>
      </c>
    </row>
    <row r="1345" spans="1:42" ht="24" customHeight="1" x14ac:dyDescent="0.3">
      <c r="A1345" s="72"/>
      <c r="B1345" s="72"/>
      <c r="C1345" s="72"/>
      <c r="D1345" s="73" t="s">
        <v>4069</v>
      </c>
      <c r="E1345" s="72"/>
      <c r="F1345" s="72"/>
      <c r="G1345" s="72"/>
      <c r="H1345" s="72"/>
      <c r="I1345" s="72"/>
      <c r="J1345" s="72"/>
      <c r="K1345" s="72"/>
      <c r="L1345" s="72"/>
      <c r="M1345" s="74">
        <f>SUM(M8)</f>
        <v>32057765.25</v>
      </c>
      <c r="N1345" s="74">
        <f>SUM(N8)</f>
        <v>66553873.439999998</v>
      </c>
      <c r="O1345" s="74">
        <f>M1345+N1345</f>
        <v>98611638.689999998</v>
      </c>
      <c r="P1345" s="72"/>
      <c r="Q1345" s="72"/>
      <c r="R1345" s="72"/>
      <c r="S1345" s="74">
        <f>SUM(S8)</f>
        <v>39041721.680000007</v>
      </c>
      <c r="T1345" s="74">
        <f>SUM(T8)</f>
        <v>99751374.810000017</v>
      </c>
      <c r="U1345" s="74">
        <f>S1345+T1345</f>
        <v>138793096.49000001</v>
      </c>
      <c r="Y1345" s="9">
        <f>SUM(Y8)</f>
        <v>32534768.209999993</v>
      </c>
      <c r="Z1345" s="9">
        <f>SUM(Z8)</f>
        <v>83126145.850000009</v>
      </c>
      <c r="AA1345" s="9">
        <f>Y1345+Z1345</f>
        <v>115660914.06</v>
      </c>
      <c r="AK1345" s="74">
        <f t="shared" si="237"/>
        <v>6983956.4300000072</v>
      </c>
      <c r="AL1345" s="74">
        <f t="shared" si="239"/>
        <v>33197501.37000002</v>
      </c>
      <c r="AM1345" s="74">
        <f t="shared" si="239"/>
        <v>40181457.800000012</v>
      </c>
      <c r="AN1345" s="75">
        <f t="shared" si="238"/>
        <v>0.21785537374599145</v>
      </c>
      <c r="AO1345" s="75">
        <f t="shared" si="240"/>
        <v>0.4988064503853169</v>
      </c>
      <c r="AP1345" s="75">
        <f t="shared" si="240"/>
        <v>0.40747175824058923</v>
      </c>
    </row>
  </sheetData>
  <sheetProtection password="C644" sheet="1" formatColumns="0" autoFilter="0"/>
  <autoFilter ref="A7:U7"/>
  <mergeCells count="68">
    <mergeCell ref="A2:U2"/>
    <mergeCell ref="A3:U3"/>
    <mergeCell ref="A4:U4"/>
    <mergeCell ref="J5:O5"/>
    <mergeCell ref="P5:R5"/>
    <mergeCell ref="S5:U5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6:K6"/>
    <mergeCell ref="AK5:AP5"/>
    <mergeCell ref="AK6:AL6"/>
    <mergeCell ref="AM6:AM7"/>
    <mergeCell ref="AN6:AO6"/>
    <mergeCell ref="AP6:AP7"/>
    <mergeCell ref="S6:T6"/>
    <mergeCell ref="U6:U7"/>
    <mergeCell ref="A8:I8"/>
    <mergeCell ref="C9:I9"/>
    <mergeCell ref="C10:I10"/>
    <mergeCell ref="L6:L7"/>
    <mergeCell ref="M6:N6"/>
    <mergeCell ref="O6:O7"/>
    <mergeCell ref="P6:Q6"/>
    <mergeCell ref="R6:R7"/>
    <mergeCell ref="C11:I11"/>
    <mergeCell ref="C12:I12"/>
    <mergeCell ref="C13:I13"/>
    <mergeCell ref="C15:I15"/>
    <mergeCell ref="C16:I16"/>
    <mergeCell ref="C17:I17"/>
    <mergeCell ref="C18:I18"/>
    <mergeCell ref="C19:I19"/>
    <mergeCell ref="C27:I27"/>
    <mergeCell ref="C34:I34"/>
    <mergeCell ref="C35:I35"/>
    <mergeCell ref="C36:I36"/>
    <mergeCell ref="C58:I58"/>
    <mergeCell ref="C59:I59"/>
    <mergeCell ref="C66:I66"/>
    <mergeCell ref="C82:I82"/>
    <mergeCell ref="C144:I144"/>
    <mergeCell ref="C145:I145"/>
    <mergeCell ref="C160:I160"/>
    <mergeCell ref="C161:I161"/>
    <mergeCell ref="C162:I162"/>
    <mergeCell ref="C163:I163"/>
    <mergeCell ref="C164:I164"/>
    <mergeCell ref="C206:I206"/>
    <mergeCell ref="C232:I232"/>
    <mergeCell ref="C556:I556"/>
    <mergeCell ref="C565:I565"/>
    <mergeCell ref="C566:I566"/>
    <mergeCell ref="C656:I656"/>
    <mergeCell ref="C983:I983"/>
    <mergeCell ref="C1338:I1338"/>
    <mergeCell ref="C1343:I1343"/>
    <mergeCell ref="C1072:I1072"/>
    <mergeCell ref="C1095:I1095"/>
    <mergeCell ref="C1096:I1096"/>
    <mergeCell ref="C1133:I1133"/>
    <mergeCell ref="C1197:I119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176"/>
  <sheetViews>
    <sheetView topLeftCell="A222" zoomScale="42" zoomScaleNormal="42" workbookViewId="0">
      <selection activeCell="I241" sqref="I241"/>
    </sheetView>
  </sheetViews>
  <sheetFormatPr defaultRowHeight="14.4" x14ac:dyDescent="0.3"/>
  <cols>
    <col min="1" max="1" width="20" customWidth="1"/>
    <col min="2" max="2" width="21.77734375" bestFit="1" customWidth="1"/>
    <col min="3" max="3" width="59.77734375" customWidth="1"/>
    <col min="4" max="4" width="16.44140625" hidden="1" customWidth="1"/>
    <col min="5" max="5" width="41.5546875" customWidth="1"/>
    <col min="6" max="7" width="16.44140625" customWidth="1"/>
    <col min="8" max="8" width="16" customWidth="1"/>
    <col min="9" max="9" width="16.77734375" customWidth="1"/>
    <col min="10" max="10" width="16" customWidth="1"/>
    <col min="11" max="11" width="17" customWidth="1"/>
    <col min="12" max="12" width="17.6640625" customWidth="1"/>
    <col min="13" max="13" width="18" customWidth="1"/>
    <col min="14" max="14" width="18.77734375" customWidth="1"/>
    <col min="15" max="15" width="23.6640625" customWidth="1"/>
    <col min="16" max="16" width="16" customWidth="1"/>
    <col min="17" max="17" width="17" customWidth="1"/>
    <col min="18" max="18" width="17.6640625" customWidth="1"/>
    <col min="19" max="19" width="18" customWidth="1"/>
    <col min="20" max="20" width="18.77734375" customWidth="1"/>
    <col min="21" max="21" width="23.6640625" customWidth="1"/>
    <col min="22" max="35" width="9.109375" hidden="1"/>
    <col min="37" max="38" width="17.21875" customWidth="1"/>
    <col min="39" max="39" width="22.88671875" customWidth="1"/>
    <col min="40" max="41" width="17.21875" customWidth="1"/>
    <col min="42" max="42" width="22.88671875" customWidth="1"/>
  </cols>
  <sheetData>
    <row r="1" spans="1:42" ht="15" customHeight="1" x14ac:dyDescent="0.3">
      <c r="A1" s="1" t="s">
        <v>0</v>
      </c>
      <c r="B1" s="4"/>
      <c r="C1" s="4"/>
      <c r="D1" s="2" t="s">
        <v>1</v>
      </c>
      <c r="E1" s="2"/>
      <c r="F1" s="2" t="s">
        <v>4070</v>
      </c>
      <c r="G1" s="2" t="s">
        <v>4071</v>
      </c>
      <c r="H1" s="2" t="s">
        <v>4072</v>
      </c>
      <c r="I1" s="2" t="s">
        <v>4073</v>
      </c>
      <c r="J1" s="2" t="s">
        <v>4074</v>
      </c>
      <c r="K1" s="2" t="s">
        <v>4075</v>
      </c>
      <c r="L1" s="2" t="s">
        <v>4076</v>
      </c>
      <c r="M1" s="2" t="s">
        <v>4077</v>
      </c>
      <c r="N1" s="2" t="s">
        <v>4078</v>
      </c>
      <c r="O1" s="2" t="s">
        <v>4079</v>
      </c>
      <c r="P1" s="2" t="s">
        <v>4080</v>
      </c>
      <c r="Q1" s="2" t="s">
        <v>4081</v>
      </c>
      <c r="R1" s="2" t="s">
        <v>4082</v>
      </c>
      <c r="S1" s="4"/>
      <c r="T1" s="4"/>
      <c r="U1" s="4"/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</row>
    <row r="2" spans="1:42" ht="30.75" customHeight="1" x14ac:dyDescent="0.3">
      <c r="A2" s="469" t="s">
        <v>4</v>
      </c>
      <c r="B2" s="469"/>
      <c r="C2" s="469"/>
      <c r="D2" s="469"/>
      <c r="E2" s="469"/>
      <c r="F2" s="469"/>
      <c r="G2" s="469"/>
      <c r="H2" s="469"/>
      <c r="I2" s="469"/>
      <c r="J2" s="469"/>
      <c r="K2" s="469"/>
      <c r="L2" s="469"/>
      <c r="M2" s="469"/>
      <c r="N2" s="469"/>
      <c r="O2" s="469"/>
      <c r="P2" s="469"/>
      <c r="Q2" s="469"/>
      <c r="R2" s="469"/>
      <c r="S2" s="469"/>
      <c r="T2" s="469"/>
      <c r="U2" s="469"/>
    </row>
    <row r="3" spans="1:42" ht="15" customHeight="1" x14ac:dyDescent="0.3">
      <c r="A3" s="470" t="s">
        <v>5</v>
      </c>
      <c r="B3" s="470"/>
      <c r="C3" s="470"/>
      <c r="D3" s="470"/>
      <c r="E3" s="470"/>
      <c r="F3" s="470"/>
      <c r="G3" s="470"/>
      <c r="H3" s="470"/>
      <c r="I3" s="470"/>
      <c r="J3" s="470"/>
      <c r="K3" s="470"/>
      <c r="L3" s="470"/>
      <c r="M3" s="470"/>
      <c r="N3" s="470"/>
      <c r="O3" s="470"/>
      <c r="P3" s="470"/>
      <c r="Q3" s="470"/>
      <c r="R3" s="470"/>
      <c r="S3" s="470"/>
      <c r="T3" s="470"/>
      <c r="U3" s="470"/>
    </row>
    <row r="4" spans="1:42" ht="15" customHeight="1" x14ac:dyDescent="0.3">
      <c r="A4" s="471" t="s">
        <v>6</v>
      </c>
      <c r="B4" s="471"/>
      <c r="C4" s="471"/>
      <c r="D4" s="471"/>
      <c r="E4" s="471"/>
      <c r="F4" s="471"/>
      <c r="G4" s="471"/>
      <c r="H4" s="471"/>
      <c r="I4" s="471"/>
      <c r="J4" s="471"/>
      <c r="K4" s="471"/>
      <c r="L4" s="471"/>
      <c r="M4" s="471"/>
      <c r="N4" s="471"/>
      <c r="O4" s="471"/>
      <c r="P4" s="471"/>
      <c r="Q4" s="471"/>
      <c r="R4" s="471"/>
      <c r="S4" s="471"/>
      <c r="T4" s="471"/>
      <c r="U4" s="471"/>
    </row>
    <row r="5" spans="1:42" ht="40.799999999999997" customHeight="1" x14ac:dyDescent="0.3">
      <c r="A5" s="461" t="s">
        <v>34</v>
      </c>
      <c r="B5" s="461" t="s">
        <v>35</v>
      </c>
      <c r="C5" s="461" t="s">
        <v>36</v>
      </c>
      <c r="D5" s="461" t="s">
        <v>37</v>
      </c>
      <c r="E5" s="461" t="s">
        <v>38</v>
      </c>
      <c r="F5" s="461" t="s">
        <v>39</v>
      </c>
      <c r="G5" s="461" t="s">
        <v>40</v>
      </c>
      <c r="H5" s="461" t="s">
        <v>41</v>
      </c>
      <c r="I5" s="461" t="s">
        <v>42</v>
      </c>
      <c r="J5" s="472" t="s">
        <v>7</v>
      </c>
      <c r="K5" s="473"/>
      <c r="L5" s="473"/>
      <c r="M5" s="473"/>
      <c r="N5" s="473"/>
      <c r="O5" s="474"/>
      <c r="P5" s="475" t="s">
        <v>8</v>
      </c>
      <c r="Q5" s="476"/>
      <c r="R5" s="477"/>
      <c r="S5" s="475" t="s">
        <v>9</v>
      </c>
      <c r="T5" s="476"/>
      <c r="U5" s="477"/>
      <c r="AK5" s="466" t="s">
        <v>10</v>
      </c>
      <c r="AL5" s="467"/>
      <c r="AM5" s="467"/>
      <c r="AN5" s="467"/>
      <c r="AO5" s="467"/>
      <c r="AP5" s="468"/>
    </row>
    <row r="6" spans="1:42" ht="15.75" customHeight="1" x14ac:dyDescent="0.3">
      <c r="A6" s="478"/>
      <c r="B6" s="478"/>
      <c r="C6" s="478"/>
      <c r="D6" s="478"/>
      <c r="E6" s="478"/>
      <c r="F6" s="478"/>
      <c r="G6" s="478"/>
      <c r="H6" s="478"/>
      <c r="I6" s="478"/>
      <c r="J6" s="459" t="s">
        <v>43</v>
      </c>
      <c r="K6" s="460"/>
      <c r="L6" s="461" t="s">
        <v>43</v>
      </c>
      <c r="M6" s="459" t="s">
        <v>44</v>
      </c>
      <c r="N6" s="460"/>
      <c r="O6" s="461" t="s">
        <v>45</v>
      </c>
      <c r="P6" s="459" t="s">
        <v>43</v>
      </c>
      <c r="Q6" s="460"/>
      <c r="R6" s="461" t="s">
        <v>43</v>
      </c>
      <c r="S6" s="459" t="s">
        <v>44</v>
      </c>
      <c r="T6" s="460"/>
      <c r="U6" s="461" t="s">
        <v>45</v>
      </c>
      <c r="AK6" s="459" t="s">
        <v>11</v>
      </c>
      <c r="AL6" s="460"/>
      <c r="AM6" s="461" t="s">
        <v>14</v>
      </c>
      <c r="AN6" s="459" t="s">
        <v>15</v>
      </c>
      <c r="AO6" s="460"/>
      <c r="AP6" s="461" t="s">
        <v>14</v>
      </c>
    </row>
    <row r="7" spans="1:42" ht="31.2" customHeight="1" x14ac:dyDescent="0.3">
      <c r="A7" s="462"/>
      <c r="B7" s="462"/>
      <c r="C7" s="462"/>
      <c r="D7" s="462"/>
      <c r="E7" s="462"/>
      <c r="F7" s="462"/>
      <c r="G7" s="462"/>
      <c r="H7" s="462"/>
      <c r="I7" s="462"/>
      <c r="J7" s="3" t="s">
        <v>12</v>
      </c>
      <c r="K7" s="3" t="s">
        <v>13</v>
      </c>
      <c r="L7" s="462"/>
      <c r="M7" s="3" t="s">
        <v>12</v>
      </c>
      <c r="N7" s="3" t="s">
        <v>13</v>
      </c>
      <c r="O7" s="462"/>
      <c r="P7" s="3" t="s">
        <v>12</v>
      </c>
      <c r="Q7" s="3" t="s">
        <v>13</v>
      </c>
      <c r="R7" s="462"/>
      <c r="S7" s="3" t="s">
        <v>12</v>
      </c>
      <c r="T7" s="3" t="s">
        <v>13</v>
      </c>
      <c r="U7" s="462"/>
      <c r="AK7" s="3" t="s">
        <v>12</v>
      </c>
      <c r="AL7" s="3" t="s">
        <v>13</v>
      </c>
      <c r="AM7" s="462"/>
      <c r="AN7" s="3" t="s">
        <v>12</v>
      </c>
      <c r="AO7" s="3" t="s">
        <v>13</v>
      </c>
      <c r="AP7" s="462"/>
    </row>
    <row r="8" spans="1:42" ht="30" customHeight="1" x14ac:dyDescent="0.3">
      <c r="A8" s="463" t="s">
        <v>46</v>
      </c>
      <c r="B8" s="464"/>
      <c r="C8" s="464"/>
      <c r="D8" s="464"/>
      <c r="E8" s="464"/>
      <c r="F8" s="464"/>
      <c r="G8" s="464"/>
      <c r="H8" s="464"/>
      <c r="I8" s="465"/>
      <c r="J8" s="7"/>
      <c r="K8" s="7"/>
      <c r="L8" s="7"/>
      <c r="M8" s="8">
        <f>SUM(M9)</f>
        <v>32057765.25</v>
      </c>
      <c r="N8" s="8">
        <f>SUM(N9)</f>
        <v>66553873.439999998</v>
      </c>
      <c r="O8" s="8">
        <f>SUM(O9)</f>
        <v>98611638.690000013</v>
      </c>
      <c r="P8" s="7"/>
      <c r="Q8" s="7"/>
      <c r="R8" s="7"/>
      <c r="S8" s="8">
        <f>SUM(S9)</f>
        <v>39041721.680000007</v>
      </c>
      <c r="T8" s="8">
        <f>SUM(T9)</f>
        <v>99751374.810000017</v>
      </c>
      <c r="U8" s="8">
        <f>SUM(U9)</f>
        <v>138793096.49000001</v>
      </c>
      <c r="Y8" s="9">
        <f>SUM(Y9)</f>
        <v>32534768.209999993</v>
      </c>
      <c r="Z8" s="9">
        <f>SUM(Z9)</f>
        <v>83126145.850000009</v>
      </c>
      <c r="AA8" s="9">
        <f>SUM(AA9)</f>
        <v>115660914.06</v>
      </c>
      <c r="AC8" s="5" t="s">
        <v>47</v>
      </c>
      <c r="AK8" s="8">
        <f t="shared" ref="AK8:AK20" si="0">S8-M8</f>
        <v>6983956.4300000072</v>
      </c>
      <c r="AL8" s="8">
        <f t="shared" ref="AL8:AL20" si="1">T8-N8</f>
        <v>33197501.37000002</v>
      </c>
      <c r="AM8" s="8">
        <f t="shared" ref="AM8:AM20" si="2">U8-O8</f>
        <v>40181457.799999997</v>
      </c>
      <c r="AN8" s="11">
        <f t="shared" ref="AN8:AN20" si="3">IFERROR(AK8/M8,0)</f>
        <v>0.21785537374599145</v>
      </c>
      <c r="AO8" s="11">
        <f t="shared" ref="AO8:AO20" si="4">IFERROR(AL8/N8,0)</f>
        <v>0.4988064503853169</v>
      </c>
      <c r="AP8" s="11">
        <f t="shared" ref="AP8:AP20" si="5">IFERROR(AM8/O8,0)</f>
        <v>0.40747175824058901</v>
      </c>
    </row>
    <row r="9" spans="1:42" ht="16.95" customHeight="1" x14ac:dyDescent="0.3">
      <c r="A9" s="12" t="s">
        <v>48</v>
      </c>
      <c r="B9" s="76" t="s">
        <v>49</v>
      </c>
      <c r="C9" s="495" t="s">
        <v>50</v>
      </c>
      <c r="D9" s="496"/>
      <c r="E9" s="496"/>
      <c r="F9" s="496"/>
      <c r="G9" s="496"/>
      <c r="H9" s="496"/>
      <c r="I9" s="497"/>
      <c r="M9" s="6">
        <f>SUM(M10,M15,M145)</f>
        <v>32057765.25</v>
      </c>
      <c r="N9" s="6">
        <f>SUM(N10,N15,N145)</f>
        <v>66553873.439999998</v>
      </c>
      <c r="O9" s="6">
        <f>SUM(O10,O15,O145)</f>
        <v>98611638.690000013</v>
      </c>
      <c r="S9" s="6">
        <f>SUM(S10,S15,S145)</f>
        <v>39041721.680000007</v>
      </c>
      <c r="T9" s="6">
        <f>SUM(T10,T15,T145)</f>
        <v>99751374.810000017</v>
      </c>
      <c r="U9" s="6">
        <f>SUM(U10,U15,U145)</f>
        <v>138793096.49000001</v>
      </c>
      <c r="Y9" s="9">
        <f>SUM(Y10,Y15,Y145)</f>
        <v>32534768.209999993</v>
      </c>
      <c r="Z9" s="9">
        <f>SUM(Z10,Z15,Z145)</f>
        <v>83126145.850000009</v>
      </c>
      <c r="AA9" s="9">
        <f>SUM(AA10,AA15,AA145)</f>
        <v>115660914.06</v>
      </c>
      <c r="AD9" s="5">
        <v>378365632</v>
      </c>
      <c r="AE9" s="5">
        <v>27245612</v>
      </c>
      <c r="AK9" s="6">
        <f t="shared" si="0"/>
        <v>6983956.4300000072</v>
      </c>
      <c r="AL9" s="6">
        <f t="shared" si="1"/>
        <v>33197501.37000002</v>
      </c>
      <c r="AM9" s="6">
        <f t="shared" si="2"/>
        <v>40181457.799999997</v>
      </c>
      <c r="AN9" s="10">
        <f t="shared" si="3"/>
        <v>0.21785537374599145</v>
      </c>
      <c r="AO9" s="10">
        <f t="shared" si="4"/>
        <v>0.4988064503853169</v>
      </c>
      <c r="AP9" s="10">
        <f t="shared" si="5"/>
        <v>0.40747175824058901</v>
      </c>
    </row>
    <row r="10" spans="1:42" ht="16.95" customHeight="1" x14ac:dyDescent="0.3">
      <c r="A10" s="12" t="s">
        <v>51</v>
      </c>
      <c r="B10" s="77" t="s">
        <v>52</v>
      </c>
      <c r="C10" s="489" t="s">
        <v>53</v>
      </c>
      <c r="D10" s="490"/>
      <c r="E10" s="490"/>
      <c r="F10" s="490"/>
      <c r="G10" s="490"/>
      <c r="H10" s="490"/>
      <c r="I10" s="491"/>
      <c r="M10" s="6">
        <f t="shared" ref="M10:O13" si="6">SUM(M11)</f>
        <v>0</v>
      </c>
      <c r="N10" s="6">
        <f t="shared" si="6"/>
        <v>846922.5</v>
      </c>
      <c r="O10" s="6">
        <f t="shared" si="6"/>
        <v>846922.5</v>
      </c>
      <c r="S10" s="6">
        <f t="shared" ref="S10:U13" si="7">SUM(S11)</f>
        <v>0</v>
      </c>
      <c r="T10" s="6">
        <f t="shared" si="7"/>
        <v>1270383.75</v>
      </c>
      <c r="U10" s="6">
        <f t="shared" si="7"/>
        <v>1270383.75</v>
      </c>
      <c r="Y10" s="9">
        <f t="shared" ref="Y10:AA13" si="8">SUM(Y11)</f>
        <v>0</v>
      </c>
      <c r="Z10" s="9">
        <f t="shared" si="8"/>
        <v>1058653.1299999999</v>
      </c>
      <c r="AA10" s="9">
        <f t="shared" si="8"/>
        <v>1058653.1299999999</v>
      </c>
      <c r="AD10" s="5">
        <v>378365633</v>
      </c>
      <c r="AE10" s="5">
        <v>29196638</v>
      </c>
      <c r="AK10" s="6">
        <f t="shared" si="0"/>
        <v>0</v>
      </c>
      <c r="AL10" s="6">
        <f t="shared" si="1"/>
        <v>423461.25</v>
      </c>
      <c r="AM10" s="6">
        <f t="shared" si="2"/>
        <v>423461.25</v>
      </c>
      <c r="AN10" s="10">
        <f t="shared" si="3"/>
        <v>0</v>
      </c>
      <c r="AO10" s="10">
        <f t="shared" si="4"/>
        <v>0.5</v>
      </c>
      <c r="AP10" s="10">
        <f t="shared" si="5"/>
        <v>0.5</v>
      </c>
    </row>
    <row r="11" spans="1:42" ht="16.95" customHeight="1" x14ac:dyDescent="0.3">
      <c r="A11" s="12" t="s">
        <v>54</v>
      </c>
      <c r="B11" s="78" t="s">
        <v>55</v>
      </c>
      <c r="C11" s="492" t="s">
        <v>56</v>
      </c>
      <c r="D11" s="493"/>
      <c r="E11" s="493"/>
      <c r="F11" s="493"/>
      <c r="G11" s="493"/>
      <c r="H11" s="493"/>
      <c r="I11" s="494"/>
      <c r="M11" s="6">
        <f t="shared" si="6"/>
        <v>0</v>
      </c>
      <c r="N11" s="6">
        <f t="shared" si="6"/>
        <v>846922.5</v>
      </c>
      <c r="O11" s="6">
        <f t="shared" si="6"/>
        <v>846922.5</v>
      </c>
      <c r="S11" s="6">
        <f t="shared" si="7"/>
        <v>0</v>
      </c>
      <c r="T11" s="6">
        <f t="shared" si="7"/>
        <v>1270383.75</v>
      </c>
      <c r="U11" s="6">
        <f t="shared" si="7"/>
        <v>1270383.75</v>
      </c>
      <c r="Y11" s="9">
        <f t="shared" si="8"/>
        <v>0</v>
      </c>
      <c r="Z11" s="9">
        <f t="shared" si="8"/>
        <v>1058653.1299999999</v>
      </c>
      <c r="AA11" s="9">
        <f t="shared" si="8"/>
        <v>1058653.1299999999</v>
      </c>
      <c r="AD11" s="5">
        <v>378365634</v>
      </c>
      <c r="AE11" s="5">
        <v>29196636</v>
      </c>
      <c r="AK11" s="6">
        <f t="shared" si="0"/>
        <v>0</v>
      </c>
      <c r="AL11" s="6">
        <f t="shared" si="1"/>
        <v>423461.25</v>
      </c>
      <c r="AM11" s="6">
        <f t="shared" si="2"/>
        <v>423461.25</v>
      </c>
      <c r="AN11" s="10">
        <f t="shared" si="3"/>
        <v>0</v>
      </c>
      <c r="AO11" s="10">
        <f t="shared" si="4"/>
        <v>0.5</v>
      </c>
      <c r="AP11" s="10">
        <f t="shared" si="5"/>
        <v>0.5</v>
      </c>
    </row>
    <row r="12" spans="1:42" ht="16.95" customHeight="1" x14ac:dyDescent="0.3">
      <c r="A12" s="12" t="s">
        <v>57</v>
      </c>
      <c r="B12" s="79" t="s">
        <v>58</v>
      </c>
      <c r="C12" s="486" t="s">
        <v>59</v>
      </c>
      <c r="D12" s="487"/>
      <c r="E12" s="487"/>
      <c r="F12" s="487"/>
      <c r="G12" s="487"/>
      <c r="H12" s="487"/>
      <c r="I12" s="488"/>
      <c r="M12" s="6">
        <f t="shared" si="6"/>
        <v>0</v>
      </c>
      <c r="N12" s="6">
        <f t="shared" si="6"/>
        <v>846922.5</v>
      </c>
      <c r="O12" s="6">
        <f t="shared" si="6"/>
        <v>846922.5</v>
      </c>
      <c r="S12" s="6">
        <f t="shared" si="7"/>
        <v>0</v>
      </c>
      <c r="T12" s="6">
        <f t="shared" si="7"/>
        <v>1270383.75</v>
      </c>
      <c r="U12" s="6">
        <f t="shared" si="7"/>
        <v>1270383.75</v>
      </c>
      <c r="Y12" s="9">
        <f t="shared" si="8"/>
        <v>0</v>
      </c>
      <c r="Z12" s="9">
        <f t="shared" si="8"/>
        <v>1058653.1299999999</v>
      </c>
      <c r="AA12" s="9">
        <f t="shared" si="8"/>
        <v>1058653.1299999999</v>
      </c>
      <c r="AD12" s="5">
        <v>378365635</v>
      </c>
      <c r="AE12" s="5">
        <v>29196653</v>
      </c>
      <c r="AK12" s="6">
        <f t="shared" si="0"/>
        <v>0</v>
      </c>
      <c r="AL12" s="6">
        <f t="shared" si="1"/>
        <v>423461.25</v>
      </c>
      <c r="AM12" s="6">
        <f t="shared" si="2"/>
        <v>423461.25</v>
      </c>
      <c r="AN12" s="10">
        <f t="shared" si="3"/>
        <v>0</v>
      </c>
      <c r="AO12" s="10">
        <f t="shared" si="4"/>
        <v>0.5</v>
      </c>
      <c r="AP12" s="10">
        <f t="shared" si="5"/>
        <v>0.5</v>
      </c>
    </row>
    <row r="13" spans="1:42" ht="16.95" customHeight="1" x14ac:dyDescent="0.3">
      <c r="A13" s="12" t="s">
        <v>60</v>
      </c>
      <c r="B13" s="80" t="s">
        <v>61</v>
      </c>
      <c r="C13" s="480" t="s">
        <v>62</v>
      </c>
      <c r="D13" s="481"/>
      <c r="E13" s="481"/>
      <c r="F13" s="481"/>
      <c r="G13" s="481"/>
      <c r="H13" s="481"/>
      <c r="I13" s="482"/>
      <c r="M13" s="6">
        <f t="shared" si="6"/>
        <v>0</v>
      </c>
      <c r="N13" s="6">
        <f t="shared" si="6"/>
        <v>846922.5</v>
      </c>
      <c r="O13" s="6">
        <f t="shared" si="6"/>
        <v>846922.5</v>
      </c>
      <c r="S13" s="6">
        <f t="shared" si="7"/>
        <v>0</v>
      </c>
      <c r="T13" s="6">
        <f t="shared" si="7"/>
        <v>1270383.75</v>
      </c>
      <c r="U13" s="6">
        <f t="shared" si="7"/>
        <v>1270383.75</v>
      </c>
      <c r="Y13" s="9">
        <f t="shared" si="8"/>
        <v>0</v>
      </c>
      <c r="Z13" s="9">
        <f t="shared" si="8"/>
        <v>1058653.1299999999</v>
      </c>
      <c r="AA13" s="9">
        <f t="shared" si="8"/>
        <v>1058653.1299999999</v>
      </c>
      <c r="AD13" s="5">
        <v>378365636</v>
      </c>
      <c r="AE13" s="5">
        <v>29196647</v>
      </c>
      <c r="AK13" s="6">
        <f t="shared" si="0"/>
        <v>0</v>
      </c>
      <c r="AL13" s="6">
        <f t="shared" si="1"/>
        <v>423461.25</v>
      </c>
      <c r="AM13" s="6">
        <f t="shared" si="2"/>
        <v>423461.25</v>
      </c>
      <c r="AN13" s="10">
        <f t="shared" si="3"/>
        <v>0</v>
      </c>
      <c r="AO13" s="10">
        <f t="shared" si="4"/>
        <v>0.5</v>
      </c>
      <c r="AP13" s="10">
        <f t="shared" si="5"/>
        <v>0.5</v>
      </c>
    </row>
    <row r="14" spans="1:42" ht="162" x14ac:dyDescent="0.3">
      <c r="A14" s="12" t="s">
        <v>63</v>
      </c>
      <c r="B14" s="12" t="s">
        <v>64</v>
      </c>
      <c r="C14" s="16" t="s">
        <v>65</v>
      </c>
      <c r="D14" s="17"/>
      <c r="E14" s="17" t="s">
        <v>66</v>
      </c>
      <c r="F14" s="17" t="s">
        <v>67</v>
      </c>
      <c r="G14" s="18">
        <v>1</v>
      </c>
      <c r="H14" s="18"/>
      <c r="I14" s="18">
        <v>2258.46</v>
      </c>
      <c r="J14" s="19">
        <v>0</v>
      </c>
      <c r="K14" s="20">
        <v>375</v>
      </c>
      <c r="L14" s="19">
        <f>J14+ROUND(K14, 2)</f>
        <v>375</v>
      </c>
      <c r="M14" s="19">
        <v>0</v>
      </c>
      <c r="N14" s="19">
        <v>846922.5</v>
      </c>
      <c r="O14" s="19">
        <f>M14+N14</f>
        <v>846922.5</v>
      </c>
      <c r="P14" s="19">
        <v>0</v>
      </c>
      <c r="Q14" s="20">
        <v>562.5</v>
      </c>
      <c r="R14" s="19">
        <f>P14+ROUND(Q14, 2)</f>
        <v>562.5</v>
      </c>
      <c r="S14" s="19">
        <v>0</v>
      </c>
      <c r="T14" s="19">
        <v>1270383.75</v>
      </c>
      <c r="U14" s="19">
        <f>S14+T14</f>
        <v>1270383.75</v>
      </c>
      <c r="V14" s="9"/>
      <c r="W14" s="9">
        <f>ROUND(Q14 / 1.2, 2)</f>
        <v>468.75</v>
      </c>
      <c r="X14" s="9">
        <f>ROUND(R14 / 1.2, 2)</f>
        <v>468.75</v>
      </c>
      <c r="Y14" s="9"/>
      <c r="Z14" s="9">
        <f>ROUND(T14 / 1.2, 2)</f>
        <v>1058653.1299999999</v>
      </c>
      <c r="AA14" s="9">
        <f>Y14+Z14</f>
        <v>1058653.1299999999</v>
      </c>
      <c r="AD14" s="5">
        <v>378365638</v>
      </c>
      <c r="AE14" s="5">
        <v>29196680</v>
      </c>
      <c r="AG14" s="5" t="s">
        <v>68</v>
      </c>
      <c r="AH14" s="5" t="s">
        <v>69</v>
      </c>
      <c r="AI14" s="5" t="s">
        <v>70</v>
      </c>
      <c r="AK14" s="19">
        <f t="shared" si="0"/>
        <v>0</v>
      </c>
      <c r="AL14" s="19">
        <f t="shared" si="1"/>
        <v>423461.25</v>
      </c>
      <c r="AM14" s="19">
        <f t="shared" si="2"/>
        <v>423461.25</v>
      </c>
      <c r="AN14" s="22">
        <f t="shared" si="3"/>
        <v>0</v>
      </c>
      <c r="AO14" s="22">
        <f t="shared" si="4"/>
        <v>0.5</v>
      </c>
      <c r="AP14" s="22">
        <f t="shared" si="5"/>
        <v>0.5</v>
      </c>
    </row>
    <row r="15" spans="1:42" ht="16.95" customHeight="1" x14ac:dyDescent="0.3">
      <c r="A15" s="12" t="s">
        <v>71</v>
      </c>
      <c r="B15" s="77" t="s">
        <v>72</v>
      </c>
      <c r="C15" s="489" t="s">
        <v>73</v>
      </c>
      <c r="D15" s="490"/>
      <c r="E15" s="490"/>
      <c r="F15" s="490"/>
      <c r="G15" s="490"/>
      <c r="H15" s="490"/>
      <c r="I15" s="491"/>
      <c r="M15" s="6">
        <f>SUM(M16,M34)</f>
        <v>4396306.580000001</v>
      </c>
      <c r="N15" s="6">
        <f>SUM(N16,N34)</f>
        <v>5284200.57</v>
      </c>
      <c r="O15" s="6">
        <f>SUM(O16,O34)</f>
        <v>9680507.1500000004</v>
      </c>
      <c r="S15" s="6">
        <f>SUM(S16,S34)</f>
        <v>4500654.6400000006</v>
      </c>
      <c r="T15" s="6">
        <f>SUM(T16,T34)</f>
        <v>7926300.1600000011</v>
      </c>
      <c r="U15" s="6">
        <f>SUM(U16,U34)</f>
        <v>12426954.800000001</v>
      </c>
      <c r="Y15" s="9">
        <f>SUM(Y16,Y34)</f>
        <v>3750545.54</v>
      </c>
      <c r="Z15" s="9">
        <f>SUM(Z16,Z34)</f>
        <v>6605250.1600000001</v>
      </c>
      <c r="AA15" s="9">
        <f>SUM(AA16,AA34)</f>
        <v>10355795.699999999</v>
      </c>
      <c r="AD15" s="5">
        <v>378365639</v>
      </c>
      <c r="AE15" s="5">
        <v>27245716</v>
      </c>
      <c r="AK15" s="6">
        <f t="shared" si="0"/>
        <v>104348.05999999959</v>
      </c>
      <c r="AL15" s="6">
        <f t="shared" si="1"/>
        <v>2642099.5900000008</v>
      </c>
      <c r="AM15" s="6">
        <f t="shared" si="2"/>
        <v>2746447.6500000004</v>
      </c>
      <c r="AN15" s="10">
        <f t="shared" si="3"/>
        <v>2.3735391993521881E-2</v>
      </c>
      <c r="AO15" s="10">
        <f t="shared" si="4"/>
        <v>0.49999986847584793</v>
      </c>
      <c r="AP15" s="10">
        <f t="shared" si="5"/>
        <v>0.28370906683334252</v>
      </c>
    </row>
    <row r="16" spans="1:42" ht="16.95" customHeight="1" x14ac:dyDescent="0.3">
      <c r="A16" s="12" t="s">
        <v>74</v>
      </c>
      <c r="B16" s="78" t="s">
        <v>75</v>
      </c>
      <c r="C16" s="492" t="s">
        <v>76</v>
      </c>
      <c r="D16" s="493"/>
      <c r="E16" s="493"/>
      <c r="F16" s="493"/>
      <c r="G16" s="493"/>
      <c r="H16" s="493"/>
      <c r="I16" s="494"/>
      <c r="M16" s="6">
        <f t="shared" ref="M16:O17" si="9">SUM(M17)</f>
        <v>714834.43</v>
      </c>
      <c r="N16" s="6">
        <f t="shared" si="9"/>
        <v>737423.42</v>
      </c>
      <c r="O16" s="6">
        <f t="shared" si="9"/>
        <v>1452257.85</v>
      </c>
      <c r="S16" s="6">
        <f t="shared" ref="S16:U17" si="10">SUM(S17)</f>
        <v>714114.10000000009</v>
      </c>
      <c r="T16" s="6">
        <f t="shared" si="10"/>
        <v>1106135.1200000001</v>
      </c>
      <c r="U16" s="6">
        <f t="shared" si="10"/>
        <v>1820249.22</v>
      </c>
      <c r="Y16" s="9">
        <f t="shared" ref="Y16:AA17" si="11">SUM(Y17)</f>
        <v>595095.09000000008</v>
      </c>
      <c r="Z16" s="9">
        <f t="shared" si="11"/>
        <v>921779.27</v>
      </c>
      <c r="AA16" s="9">
        <f t="shared" si="11"/>
        <v>1516874.36</v>
      </c>
      <c r="AD16" s="5">
        <v>378365640</v>
      </c>
      <c r="AE16" s="5">
        <v>33712777</v>
      </c>
      <c r="AK16" s="6">
        <f t="shared" si="0"/>
        <v>-720.32999999995809</v>
      </c>
      <c r="AL16" s="6">
        <f t="shared" si="1"/>
        <v>368711.70000000007</v>
      </c>
      <c r="AM16" s="6">
        <f t="shared" si="2"/>
        <v>367991.36999999988</v>
      </c>
      <c r="AN16" s="10">
        <f t="shared" si="3"/>
        <v>-1.007687892145819E-3</v>
      </c>
      <c r="AO16" s="10">
        <f t="shared" si="4"/>
        <v>0.49999998643926991</v>
      </c>
      <c r="AP16" s="10">
        <f t="shared" si="5"/>
        <v>0.25339258451933988</v>
      </c>
    </row>
    <row r="17" spans="1:42" ht="16.95" customHeight="1" x14ac:dyDescent="0.3">
      <c r="A17" s="12" t="s">
        <v>77</v>
      </c>
      <c r="B17" s="79" t="s">
        <v>78</v>
      </c>
      <c r="C17" s="486" t="s">
        <v>79</v>
      </c>
      <c r="D17" s="487"/>
      <c r="E17" s="487"/>
      <c r="F17" s="487"/>
      <c r="G17" s="487"/>
      <c r="H17" s="487"/>
      <c r="I17" s="488"/>
      <c r="M17" s="6">
        <f t="shared" si="9"/>
        <v>714834.43</v>
      </c>
      <c r="N17" s="6">
        <f t="shared" si="9"/>
        <v>737423.42</v>
      </c>
      <c r="O17" s="6">
        <f t="shared" si="9"/>
        <v>1452257.85</v>
      </c>
      <c r="S17" s="6">
        <f t="shared" si="10"/>
        <v>714114.10000000009</v>
      </c>
      <c r="T17" s="6">
        <f t="shared" si="10"/>
        <v>1106135.1200000001</v>
      </c>
      <c r="U17" s="6">
        <f t="shared" si="10"/>
        <v>1820249.22</v>
      </c>
      <c r="Y17" s="9">
        <f t="shared" si="11"/>
        <v>595095.09000000008</v>
      </c>
      <c r="Z17" s="9">
        <f t="shared" si="11"/>
        <v>921779.27</v>
      </c>
      <c r="AA17" s="9">
        <f t="shared" si="11"/>
        <v>1516874.36</v>
      </c>
      <c r="AD17" s="5">
        <v>378365641</v>
      </c>
      <c r="AE17" s="5">
        <v>33712785</v>
      </c>
      <c r="AK17" s="6">
        <f t="shared" si="0"/>
        <v>-720.32999999995809</v>
      </c>
      <c r="AL17" s="6">
        <f t="shared" si="1"/>
        <v>368711.70000000007</v>
      </c>
      <c r="AM17" s="6">
        <f t="shared" si="2"/>
        <v>367991.36999999988</v>
      </c>
      <c r="AN17" s="10">
        <f t="shared" si="3"/>
        <v>-1.007687892145819E-3</v>
      </c>
      <c r="AO17" s="10">
        <f t="shared" si="4"/>
        <v>0.49999998643926991</v>
      </c>
      <c r="AP17" s="10">
        <f t="shared" si="5"/>
        <v>0.25339258451933988</v>
      </c>
    </row>
    <row r="18" spans="1:42" ht="16.95" customHeight="1" x14ac:dyDescent="0.3">
      <c r="A18" s="12" t="s">
        <v>80</v>
      </c>
      <c r="B18" s="80" t="s">
        <v>81</v>
      </c>
      <c r="C18" s="480" t="s">
        <v>82</v>
      </c>
      <c r="D18" s="481"/>
      <c r="E18" s="481"/>
      <c r="F18" s="481"/>
      <c r="G18" s="481"/>
      <c r="H18" s="481"/>
      <c r="I18" s="482"/>
      <c r="M18" s="6">
        <f>SUM(M19,M27)</f>
        <v>714834.43</v>
      </c>
      <c r="N18" s="6">
        <f>SUM(N19,N27)</f>
        <v>737423.42</v>
      </c>
      <c r="O18" s="6">
        <f>SUM(O19,O27)</f>
        <v>1452257.85</v>
      </c>
      <c r="S18" s="6">
        <f>SUM(S19,S27)</f>
        <v>714114.10000000009</v>
      </c>
      <c r="T18" s="6">
        <f>SUM(T19,T27)</f>
        <v>1106135.1200000001</v>
      </c>
      <c r="U18" s="6">
        <f>SUM(U19,U27)</f>
        <v>1820249.22</v>
      </c>
      <c r="Y18" s="9">
        <f>SUM(Y19,Y27)</f>
        <v>595095.09000000008</v>
      </c>
      <c r="Z18" s="9">
        <f>SUM(Z19,Z27)</f>
        <v>921779.27</v>
      </c>
      <c r="AA18" s="9">
        <f>SUM(AA19,AA27)</f>
        <v>1516874.36</v>
      </c>
      <c r="AD18" s="5">
        <v>378365642</v>
      </c>
      <c r="AE18" s="5">
        <v>33712772</v>
      </c>
      <c r="AK18" s="6">
        <f t="shared" si="0"/>
        <v>-720.32999999995809</v>
      </c>
      <c r="AL18" s="6">
        <f t="shared" si="1"/>
        <v>368711.70000000007</v>
      </c>
      <c r="AM18" s="6">
        <f t="shared" si="2"/>
        <v>367991.36999999988</v>
      </c>
      <c r="AN18" s="10">
        <f t="shared" si="3"/>
        <v>-1.007687892145819E-3</v>
      </c>
      <c r="AO18" s="10">
        <f t="shared" si="4"/>
        <v>0.49999998643926991</v>
      </c>
      <c r="AP18" s="10">
        <f t="shared" si="5"/>
        <v>0.25339258451933988</v>
      </c>
    </row>
    <row r="19" spans="1:42" ht="16.95" customHeight="1" x14ac:dyDescent="0.3">
      <c r="A19" s="12" t="s">
        <v>83</v>
      </c>
      <c r="B19" s="81" t="s">
        <v>84</v>
      </c>
      <c r="C19" s="483" t="s">
        <v>85</v>
      </c>
      <c r="D19" s="484"/>
      <c r="E19" s="484"/>
      <c r="F19" s="484"/>
      <c r="G19" s="484"/>
      <c r="H19" s="484"/>
      <c r="I19" s="485"/>
      <c r="M19" s="6">
        <f>SUM(M20)</f>
        <v>11404.14</v>
      </c>
      <c r="N19" s="6">
        <f>SUM(N20)</f>
        <v>14099.92</v>
      </c>
      <c r="O19" s="6">
        <f>SUM(O20)</f>
        <v>25504.059999999998</v>
      </c>
      <c r="S19" s="6">
        <f>SUM(S20)</f>
        <v>10683.81</v>
      </c>
      <c r="T19" s="6">
        <f>SUM(T20)</f>
        <v>21149.87</v>
      </c>
      <c r="U19" s="6">
        <f>SUM(U20)</f>
        <v>31833.68</v>
      </c>
      <c r="Y19" s="9">
        <f>SUM(Y20)</f>
        <v>8903.18</v>
      </c>
      <c r="Z19" s="9">
        <f>SUM(Z20)</f>
        <v>17624.89</v>
      </c>
      <c r="AA19" s="9">
        <f>SUM(AA20)</f>
        <v>26528.07</v>
      </c>
      <c r="AD19" s="5">
        <v>378365643</v>
      </c>
      <c r="AE19" s="5">
        <v>33712779</v>
      </c>
      <c r="AK19" s="6">
        <f t="shared" si="0"/>
        <v>-720.32999999999993</v>
      </c>
      <c r="AL19" s="6">
        <f t="shared" si="1"/>
        <v>7049.9499999999989</v>
      </c>
      <c r="AM19" s="6">
        <f t="shared" si="2"/>
        <v>6329.6200000000026</v>
      </c>
      <c r="AN19" s="10">
        <f t="shared" si="3"/>
        <v>-6.3163903634995702E-2</v>
      </c>
      <c r="AO19" s="10">
        <f t="shared" si="4"/>
        <v>0.49999929077611782</v>
      </c>
      <c r="AP19" s="10">
        <f t="shared" si="5"/>
        <v>0.24818087786807289</v>
      </c>
    </row>
    <row r="20" spans="1:42" ht="72" x14ac:dyDescent="0.3">
      <c r="A20" s="12" t="s">
        <v>86</v>
      </c>
      <c r="B20" s="12" t="s">
        <v>87</v>
      </c>
      <c r="C20" s="16" t="s">
        <v>88</v>
      </c>
      <c r="D20" s="17" t="s">
        <v>89</v>
      </c>
      <c r="E20" s="17" t="s">
        <v>90</v>
      </c>
      <c r="F20" s="17" t="s">
        <v>91</v>
      </c>
      <c r="G20" s="18">
        <v>1</v>
      </c>
      <c r="H20" s="18"/>
      <c r="I20" s="18">
        <v>1.81</v>
      </c>
      <c r="J20" s="19">
        <v>6300.63</v>
      </c>
      <c r="K20" s="20">
        <v>7790.01</v>
      </c>
      <c r="L20" s="19">
        <f>J20+ROUND(K20, 2)</f>
        <v>14090.64</v>
      </c>
      <c r="M20" s="19">
        <v>11404.14</v>
      </c>
      <c r="N20" s="19">
        <v>14099.92</v>
      </c>
      <c r="O20" s="19">
        <f>M20+N20</f>
        <v>25504.059999999998</v>
      </c>
      <c r="P20" s="19">
        <v>5902.66</v>
      </c>
      <c r="Q20" s="20">
        <v>11685.01</v>
      </c>
      <c r="R20" s="19">
        <f>P20+ROUND(Q20, 2)</f>
        <v>17587.669999999998</v>
      </c>
      <c r="S20" s="19">
        <v>10683.81</v>
      </c>
      <c r="T20" s="19">
        <v>21149.87</v>
      </c>
      <c r="U20" s="19">
        <f>S20+T20</f>
        <v>31833.68</v>
      </c>
      <c r="V20" s="9">
        <f>ROUND(P20 / 1.2, 2)</f>
        <v>4918.88</v>
      </c>
      <c r="W20" s="9">
        <f>ROUND(Q20 / 1.2, 2)</f>
        <v>9737.51</v>
      </c>
      <c r="X20" s="9">
        <f>ROUND(R20 / 1.2, 2)</f>
        <v>14656.39</v>
      </c>
      <c r="Y20" s="9">
        <f>ROUND(S20 / 1.2, 2)</f>
        <v>8903.18</v>
      </c>
      <c r="Z20" s="9">
        <f>ROUND(T20 / 1.2, 2)</f>
        <v>17624.89</v>
      </c>
      <c r="AA20" s="9">
        <f>Y20+Z20</f>
        <v>26528.07</v>
      </c>
      <c r="AD20" s="5">
        <v>378365645</v>
      </c>
      <c r="AE20" s="5">
        <v>33712782</v>
      </c>
      <c r="AG20" s="5" t="s">
        <v>92</v>
      </c>
      <c r="AH20" s="5" t="s">
        <v>93</v>
      </c>
      <c r="AI20" s="5" t="s">
        <v>94</v>
      </c>
      <c r="AK20" s="19">
        <f t="shared" si="0"/>
        <v>-720.32999999999993</v>
      </c>
      <c r="AL20" s="19">
        <f t="shared" si="1"/>
        <v>7049.9499999999989</v>
      </c>
      <c r="AM20" s="19">
        <f t="shared" si="2"/>
        <v>6329.6200000000026</v>
      </c>
      <c r="AN20" s="22">
        <f t="shared" si="3"/>
        <v>-6.3163903634995702E-2</v>
      </c>
      <c r="AO20" s="22">
        <f t="shared" si="4"/>
        <v>0.49999929077611782</v>
      </c>
      <c r="AP20" s="22">
        <f t="shared" si="5"/>
        <v>0.24818087786807289</v>
      </c>
    </row>
    <row r="21" spans="1:42" ht="18" x14ac:dyDescent="0.3">
      <c r="A21" s="12" t="s">
        <v>95</v>
      </c>
      <c r="B21" s="12"/>
      <c r="C21" s="27" t="s">
        <v>96</v>
      </c>
      <c r="D21" s="17"/>
      <c r="E21" s="17"/>
      <c r="F21" s="28" t="s">
        <v>91</v>
      </c>
      <c r="G21" s="29">
        <v>1.05</v>
      </c>
      <c r="H21" s="30"/>
      <c r="I21" s="30">
        <v>1.901</v>
      </c>
      <c r="J21" s="31">
        <v>5098.92</v>
      </c>
      <c r="M21" s="32">
        <f t="shared" ref="M21:M26" si="12">ROUND(ROUND(J21, 2)*I21, 2)</f>
        <v>9693.0499999999993</v>
      </c>
      <c r="P21" s="31">
        <v>4728.34</v>
      </c>
      <c r="S21" s="32">
        <f t="shared" ref="S21:S26" si="13">ROUND(ROUND(P21, 2)*I21, 2)</f>
        <v>8988.57</v>
      </c>
      <c r="V21" s="9">
        <f t="shared" ref="V21:V26" si="14">ROUND(ROUND(P21, 2)/1.2, 2)</f>
        <v>3940.28</v>
      </c>
      <c r="Y21" s="9">
        <f t="shared" ref="Y21:Y26" si="15">ROUND(S21 / 1.2, 2)</f>
        <v>7490.48</v>
      </c>
      <c r="AD21" s="5" t="s">
        <v>97</v>
      </c>
      <c r="AE21" s="5" t="s">
        <v>98</v>
      </c>
      <c r="AF21" s="5" t="s">
        <v>99</v>
      </c>
      <c r="AK21" s="32">
        <f t="shared" ref="AK21:AK84" si="16">S21-M21</f>
        <v>-704.47999999999956</v>
      </c>
      <c r="AL21" s="32"/>
      <c r="AM21" s="32"/>
      <c r="AN21" s="34">
        <f t="shared" ref="AN21:AN84" si="17">IFERROR(AK21/M21,0)</f>
        <v>-7.2678878165283331E-2</v>
      </c>
      <c r="AO21" s="32"/>
      <c r="AP21" s="32"/>
    </row>
    <row r="22" spans="1:42" ht="18" x14ac:dyDescent="0.3">
      <c r="A22" s="12" t="s">
        <v>100</v>
      </c>
      <c r="B22" s="12"/>
      <c r="C22" s="27" t="s">
        <v>101</v>
      </c>
      <c r="D22" s="17"/>
      <c r="E22" s="17"/>
      <c r="F22" s="28" t="s">
        <v>102</v>
      </c>
      <c r="G22" s="29">
        <v>25</v>
      </c>
      <c r="H22" s="29"/>
      <c r="I22" s="29">
        <v>45.25</v>
      </c>
      <c r="J22" s="31">
        <v>6.8</v>
      </c>
      <c r="M22" s="32">
        <f t="shared" si="12"/>
        <v>307.7</v>
      </c>
      <c r="P22" s="31">
        <v>6.45</v>
      </c>
      <c r="S22" s="32">
        <f t="shared" si="13"/>
        <v>291.86</v>
      </c>
      <c r="V22" s="9">
        <f t="shared" si="14"/>
        <v>5.38</v>
      </c>
      <c r="Y22" s="9">
        <f t="shared" si="15"/>
        <v>243.22</v>
      </c>
      <c r="AD22" s="5" t="s">
        <v>103</v>
      </c>
      <c r="AE22" s="5" t="s">
        <v>104</v>
      </c>
      <c r="AF22" s="5" t="s">
        <v>105</v>
      </c>
      <c r="AK22" s="32">
        <f t="shared" si="16"/>
        <v>-15.839999999999975</v>
      </c>
      <c r="AL22" s="32"/>
      <c r="AM22" s="32"/>
      <c r="AN22" s="34">
        <f t="shared" si="17"/>
        <v>-5.1478713032174113E-2</v>
      </c>
      <c r="AO22" s="32"/>
      <c r="AP22" s="32"/>
    </row>
    <row r="23" spans="1:42" ht="36" x14ac:dyDescent="0.3">
      <c r="A23" s="12" t="s">
        <v>106</v>
      </c>
      <c r="B23" s="12"/>
      <c r="C23" s="40" t="s">
        <v>107</v>
      </c>
      <c r="D23" s="17"/>
      <c r="E23" s="17"/>
      <c r="F23" s="28" t="s">
        <v>108</v>
      </c>
      <c r="G23" s="29">
        <v>1</v>
      </c>
      <c r="H23" s="29"/>
      <c r="I23" s="29">
        <v>1.81</v>
      </c>
      <c r="J23" s="31">
        <v>332.24</v>
      </c>
      <c r="M23" s="32">
        <f t="shared" si="12"/>
        <v>601.35</v>
      </c>
      <c r="P23" s="31">
        <v>332.24</v>
      </c>
      <c r="S23" s="32">
        <f t="shared" si="13"/>
        <v>601.35</v>
      </c>
      <c r="V23" s="9">
        <f t="shared" si="14"/>
        <v>276.87</v>
      </c>
      <c r="Y23" s="9">
        <f t="shared" si="15"/>
        <v>501.13</v>
      </c>
      <c r="AD23" s="5" t="s">
        <v>109</v>
      </c>
      <c r="AE23" s="5" t="s">
        <v>110</v>
      </c>
      <c r="AF23" s="5" t="s">
        <v>111</v>
      </c>
      <c r="AK23" s="32">
        <f t="shared" si="16"/>
        <v>0</v>
      </c>
      <c r="AL23" s="32"/>
      <c r="AM23" s="32"/>
      <c r="AN23" s="34">
        <f t="shared" si="17"/>
        <v>0</v>
      </c>
      <c r="AO23" s="32"/>
      <c r="AP23" s="32"/>
    </row>
    <row r="24" spans="1:42" ht="36" x14ac:dyDescent="0.3">
      <c r="A24" s="12" t="s">
        <v>112</v>
      </c>
      <c r="B24" s="12"/>
      <c r="C24" s="40" t="s">
        <v>113</v>
      </c>
      <c r="D24" s="17"/>
      <c r="E24" s="17"/>
      <c r="F24" s="28" t="s">
        <v>114</v>
      </c>
      <c r="G24" s="29">
        <v>2.2000000000000002</v>
      </c>
      <c r="H24" s="29"/>
      <c r="I24" s="29">
        <v>3.9820000000000002</v>
      </c>
      <c r="J24" s="31">
        <v>85.4</v>
      </c>
      <c r="M24" s="32">
        <f t="shared" si="12"/>
        <v>340.06</v>
      </c>
      <c r="P24" s="31">
        <v>85.4</v>
      </c>
      <c r="S24" s="32">
        <f t="shared" si="13"/>
        <v>340.06</v>
      </c>
      <c r="V24" s="9">
        <f t="shared" si="14"/>
        <v>71.17</v>
      </c>
      <c r="Y24" s="9">
        <f t="shared" si="15"/>
        <v>283.38</v>
      </c>
      <c r="AD24" s="5" t="s">
        <v>115</v>
      </c>
      <c r="AE24" s="5" t="s">
        <v>116</v>
      </c>
      <c r="AF24" s="5" t="s">
        <v>117</v>
      </c>
      <c r="AK24" s="32">
        <f t="shared" si="16"/>
        <v>0</v>
      </c>
      <c r="AL24" s="32"/>
      <c r="AM24" s="32"/>
      <c r="AN24" s="34">
        <f t="shared" si="17"/>
        <v>0</v>
      </c>
      <c r="AO24" s="32"/>
      <c r="AP24" s="32"/>
    </row>
    <row r="25" spans="1:42" ht="18" x14ac:dyDescent="0.3">
      <c r="A25" s="12" t="s">
        <v>118</v>
      </c>
      <c r="B25" s="12"/>
      <c r="C25" s="40" t="s">
        <v>119</v>
      </c>
      <c r="D25" s="17"/>
      <c r="E25" s="17"/>
      <c r="F25" s="28" t="s">
        <v>102</v>
      </c>
      <c r="G25" s="29">
        <v>12</v>
      </c>
      <c r="H25" s="29"/>
      <c r="I25" s="29">
        <v>21.72</v>
      </c>
      <c r="J25" s="31">
        <v>6.38</v>
      </c>
      <c r="M25" s="32">
        <f t="shared" si="12"/>
        <v>138.57</v>
      </c>
      <c r="P25" s="31">
        <v>6.38</v>
      </c>
      <c r="S25" s="32">
        <f t="shared" si="13"/>
        <v>138.57</v>
      </c>
      <c r="V25" s="9">
        <f t="shared" si="14"/>
        <v>5.32</v>
      </c>
      <c r="Y25" s="9">
        <f t="shared" si="15"/>
        <v>115.48</v>
      </c>
      <c r="AD25" s="5" t="s">
        <v>120</v>
      </c>
      <c r="AE25" s="5" t="s">
        <v>121</v>
      </c>
      <c r="AF25" s="5" t="s">
        <v>122</v>
      </c>
      <c r="AK25" s="32">
        <f t="shared" si="16"/>
        <v>0</v>
      </c>
      <c r="AL25" s="32"/>
      <c r="AM25" s="32"/>
      <c r="AN25" s="34">
        <f t="shared" si="17"/>
        <v>0</v>
      </c>
      <c r="AO25" s="32"/>
      <c r="AP25" s="32"/>
    </row>
    <row r="26" spans="1:42" ht="36" x14ac:dyDescent="0.3">
      <c r="A26" s="12" t="s">
        <v>123</v>
      </c>
      <c r="B26" s="12"/>
      <c r="C26" s="40" t="s">
        <v>124</v>
      </c>
      <c r="D26" s="17"/>
      <c r="E26" s="17"/>
      <c r="F26" s="28" t="s">
        <v>108</v>
      </c>
      <c r="G26" s="29">
        <v>1</v>
      </c>
      <c r="H26" s="29"/>
      <c r="I26" s="29">
        <v>1.81</v>
      </c>
      <c r="J26" s="31">
        <v>178.68</v>
      </c>
      <c r="M26" s="32">
        <f t="shared" si="12"/>
        <v>323.41000000000003</v>
      </c>
      <c r="P26" s="31">
        <v>178.68</v>
      </c>
      <c r="S26" s="32">
        <f t="shared" si="13"/>
        <v>323.41000000000003</v>
      </c>
      <c r="V26" s="9">
        <f t="shared" si="14"/>
        <v>148.9</v>
      </c>
      <c r="Y26" s="9">
        <f t="shared" si="15"/>
        <v>269.51</v>
      </c>
      <c r="AD26" s="5" t="s">
        <v>125</v>
      </c>
      <c r="AE26" s="5" t="s">
        <v>126</v>
      </c>
      <c r="AF26" s="5" t="s">
        <v>127</v>
      </c>
      <c r="AK26" s="32">
        <f t="shared" si="16"/>
        <v>0</v>
      </c>
      <c r="AL26" s="32"/>
      <c r="AM26" s="32"/>
      <c r="AN26" s="34">
        <f t="shared" si="17"/>
        <v>0</v>
      </c>
      <c r="AO26" s="32"/>
      <c r="AP26" s="32"/>
    </row>
    <row r="27" spans="1:42" ht="16.95" customHeight="1" x14ac:dyDescent="0.3">
      <c r="A27" s="12" t="s">
        <v>128</v>
      </c>
      <c r="B27" s="81" t="s">
        <v>129</v>
      </c>
      <c r="C27" s="483" t="s">
        <v>130</v>
      </c>
      <c r="D27" s="484"/>
      <c r="E27" s="484"/>
      <c r="F27" s="484"/>
      <c r="G27" s="484"/>
      <c r="H27" s="484"/>
      <c r="I27" s="485"/>
      <c r="M27" s="6">
        <f>SUM(M28)</f>
        <v>703430.29</v>
      </c>
      <c r="N27" s="6">
        <f>SUM(N28)</f>
        <v>723323.5</v>
      </c>
      <c r="O27" s="6">
        <f>SUM(O28)</f>
        <v>1426753.79</v>
      </c>
      <c r="S27" s="6">
        <f>SUM(S28)</f>
        <v>703430.29</v>
      </c>
      <c r="T27" s="6">
        <f>SUM(T28)</f>
        <v>1084985.25</v>
      </c>
      <c r="U27" s="6">
        <f>SUM(U28)</f>
        <v>1788415.54</v>
      </c>
      <c r="Y27" s="9">
        <f>SUM(Y28)</f>
        <v>586191.91</v>
      </c>
      <c r="Z27" s="9">
        <f>SUM(Z28)</f>
        <v>904154.38</v>
      </c>
      <c r="AA27" s="9">
        <f>SUM(AA28)</f>
        <v>1490346.29</v>
      </c>
      <c r="AD27" s="5">
        <v>378365646</v>
      </c>
      <c r="AE27" s="5">
        <v>33712783</v>
      </c>
      <c r="AK27" s="6">
        <f t="shared" si="16"/>
        <v>0</v>
      </c>
      <c r="AL27" s="6">
        <f>T27-N27</f>
        <v>361661.75</v>
      </c>
      <c r="AM27" s="6">
        <f>U27-O27</f>
        <v>361661.75</v>
      </c>
      <c r="AN27" s="10">
        <f t="shared" si="17"/>
        <v>0</v>
      </c>
      <c r="AO27" s="10">
        <f>IFERROR(AL27/N27,0)</f>
        <v>0.5</v>
      </c>
      <c r="AP27" s="10">
        <f>IFERROR(AM27/O27,0)</f>
        <v>0.2534857468295213</v>
      </c>
    </row>
    <row r="28" spans="1:42" ht="72" x14ac:dyDescent="0.3">
      <c r="A28" s="12" t="s">
        <v>131</v>
      </c>
      <c r="B28" s="12" t="s">
        <v>132</v>
      </c>
      <c r="C28" s="16" t="s">
        <v>133</v>
      </c>
      <c r="D28" s="17" t="s">
        <v>89</v>
      </c>
      <c r="E28" s="17" t="s">
        <v>134</v>
      </c>
      <c r="F28" s="17" t="s">
        <v>67</v>
      </c>
      <c r="G28" s="18">
        <v>1</v>
      </c>
      <c r="H28" s="18"/>
      <c r="I28" s="18">
        <v>362.75</v>
      </c>
      <c r="J28" s="19">
        <v>1939.16</v>
      </c>
      <c r="K28" s="20">
        <v>1994</v>
      </c>
      <c r="L28" s="19">
        <f>J28+ROUND(K28, 2)</f>
        <v>3933.16</v>
      </c>
      <c r="M28" s="19">
        <v>703430.29</v>
      </c>
      <c r="N28" s="19">
        <v>723323.5</v>
      </c>
      <c r="O28" s="19">
        <f>M28+N28</f>
        <v>1426753.79</v>
      </c>
      <c r="P28" s="19">
        <v>1939.16</v>
      </c>
      <c r="Q28" s="20">
        <v>2991</v>
      </c>
      <c r="R28" s="19">
        <f>P28+ROUND(Q28, 2)</f>
        <v>4930.16</v>
      </c>
      <c r="S28" s="19">
        <v>703430.29</v>
      </c>
      <c r="T28" s="19">
        <v>1084985.25</v>
      </c>
      <c r="U28" s="19">
        <f>S28+T28</f>
        <v>1788415.54</v>
      </c>
      <c r="V28" s="9">
        <f>ROUND(P28 / 1.2, 2)</f>
        <v>1615.97</v>
      </c>
      <c r="W28" s="9">
        <f>ROUND(Q28 / 1.2, 2)</f>
        <v>2492.5</v>
      </c>
      <c r="X28" s="9">
        <f>ROUND(R28 / 1.2, 2)</f>
        <v>4108.47</v>
      </c>
      <c r="Y28" s="9">
        <f>ROUND(S28 / 1.2, 2)</f>
        <v>586191.91</v>
      </c>
      <c r="Z28" s="9">
        <f>ROUND(T28 / 1.2, 2)</f>
        <v>904154.38</v>
      </c>
      <c r="AA28" s="9">
        <f>Y28+Z28</f>
        <v>1490346.29</v>
      </c>
      <c r="AD28" s="5">
        <v>378365648</v>
      </c>
      <c r="AE28" s="5">
        <v>33712792</v>
      </c>
      <c r="AG28" s="5" t="s">
        <v>135</v>
      </c>
      <c r="AH28" s="5" t="s">
        <v>136</v>
      </c>
      <c r="AI28" s="5" t="s">
        <v>94</v>
      </c>
      <c r="AK28" s="19">
        <f t="shared" si="16"/>
        <v>0</v>
      </c>
      <c r="AL28" s="19">
        <f>T28-N28</f>
        <v>361661.75</v>
      </c>
      <c r="AM28" s="19">
        <f>U28-O28</f>
        <v>361661.75</v>
      </c>
      <c r="AN28" s="22">
        <f t="shared" si="17"/>
        <v>0</v>
      </c>
      <c r="AO28" s="22">
        <f>IFERROR(AL28/N28,0)</f>
        <v>0.5</v>
      </c>
      <c r="AP28" s="22">
        <f>IFERROR(AM28/O28,0)</f>
        <v>0.2534857468295213</v>
      </c>
    </row>
    <row r="29" spans="1:42" ht="18" x14ac:dyDescent="0.3">
      <c r="A29" s="12" t="s">
        <v>137</v>
      </c>
      <c r="B29" s="12"/>
      <c r="C29" s="40" t="s">
        <v>138</v>
      </c>
      <c r="D29" s="17"/>
      <c r="E29" s="17"/>
      <c r="F29" s="28" t="s">
        <v>139</v>
      </c>
      <c r="G29" s="29">
        <v>50.4</v>
      </c>
      <c r="H29" s="29"/>
      <c r="I29" s="29">
        <v>18282.599999999999</v>
      </c>
      <c r="J29" s="31">
        <v>26.44</v>
      </c>
      <c r="M29" s="32">
        <f>ROUND(ROUND(J29, 2)*I29, 2)</f>
        <v>483391.94</v>
      </c>
      <c r="P29" s="31">
        <v>26.44</v>
      </c>
      <c r="S29" s="32">
        <f>ROUND(ROUND(P29, 2)*I29, 2)</f>
        <v>483391.94</v>
      </c>
      <c r="V29" s="9">
        <f>ROUND(ROUND(P29, 2)/1.2, 2)</f>
        <v>22.03</v>
      </c>
      <c r="Y29" s="9">
        <f>ROUND(S29 / 1.2, 2)</f>
        <v>402826.62</v>
      </c>
      <c r="AD29" s="5" t="s">
        <v>140</v>
      </c>
      <c r="AE29" s="5" t="s">
        <v>141</v>
      </c>
      <c r="AF29" s="5" t="s">
        <v>142</v>
      </c>
      <c r="AK29" s="32">
        <f t="shared" si="16"/>
        <v>0</v>
      </c>
      <c r="AL29" s="32"/>
      <c r="AM29" s="32"/>
      <c r="AN29" s="34">
        <f t="shared" si="17"/>
        <v>0</v>
      </c>
      <c r="AO29" s="32"/>
      <c r="AP29" s="32"/>
    </row>
    <row r="30" spans="1:42" ht="18" x14ac:dyDescent="0.3">
      <c r="A30" s="12" t="s">
        <v>143</v>
      </c>
      <c r="B30" s="12"/>
      <c r="C30" s="40" t="s">
        <v>144</v>
      </c>
      <c r="D30" s="17"/>
      <c r="E30" s="17"/>
      <c r="F30" s="28" t="s">
        <v>67</v>
      </c>
      <c r="G30" s="29">
        <v>0.504</v>
      </c>
      <c r="H30" s="29"/>
      <c r="I30" s="29">
        <v>182.82599999999999</v>
      </c>
      <c r="J30" s="31">
        <v>269.41000000000003</v>
      </c>
      <c r="M30" s="32">
        <f>ROUND(ROUND(J30, 2)*I30, 2)</f>
        <v>49255.15</v>
      </c>
      <c r="P30" s="31">
        <v>269.41000000000003</v>
      </c>
      <c r="S30" s="32">
        <f>ROUND(ROUND(P30, 2)*I30, 2)</f>
        <v>49255.15</v>
      </c>
      <c r="V30" s="9">
        <f>ROUND(ROUND(P30, 2)/1.2, 2)</f>
        <v>224.51</v>
      </c>
      <c r="Y30" s="9">
        <f>ROUND(S30 / 1.2, 2)</f>
        <v>41045.96</v>
      </c>
      <c r="AD30" s="5" t="s">
        <v>145</v>
      </c>
      <c r="AE30" s="5" t="s">
        <v>146</v>
      </c>
      <c r="AF30" s="5" t="s">
        <v>147</v>
      </c>
      <c r="AK30" s="32">
        <f t="shared" si="16"/>
        <v>0</v>
      </c>
      <c r="AL30" s="32"/>
      <c r="AM30" s="32"/>
      <c r="AN30" s="34">
        <f t="shared" si="17"/>
        <v>0</v>
      </c>
      <c r="AO30" s="32"/>
      <c r="AP30" s="32"/>
    </row>
    <row r="31" spans="1:42" ht="36" x14ac:dyDescent="0.3">
      <c r="A31" s="12" t="s">
        <v>148</v>
      </c>
      <c r="B31" s="12"/>
      <c r="C31" s="40" t="s">
        <v>149</v>
      </c>
      <c r="D31" s="17"/>
      <c r="E31" s="17"/>
      <c r="F31" s="28" t="s">
        <v>108</v>
      </c>
      <c r="G31" s="29">
        <v>1</v>
      </c>
      <c r="H31" s="29"/>
      <c r="I31" s="29">
        <v>362.75</v>
      </c>
      <c r="J31" s="31">
        <v>118.99</v>
      </c>
      <c r="M31" s="32">
        <f>ROUND(ROUND(J31, 2)*I31, 2)</f>
        <v>43163.62</v>
      </c>
      <c r="P31" s="31">
        <v>118.99</v>
      </c>
      <c r="S31" s="32">
        <f>ROUND(ROUND(P31, 2)*I31, 2)</f>
        <v>43163.62</v>
      </c>
      <c r="V31" s="9">
        <f>ROUND(ROUND(P31, 2)/1.2, 2)</f>
        <v>99.16</v>
      </c>
      <c r="Y31" s="9">
        <f>ROUND(S31 / 1.2, 2)</f>
        <v>35969.68</v>
      </c>
      <c r="AD31" s="5" t="s">
        <v>150</v>
      </c>
      <c r="AE31" s="5" t="s">
        <v>151</v>
      </c>
      <c r="AF31" s="5" t="s">
        <v>152</v>
      </c>
      <c r="AK31" s="32">
        <f t="shared" si="16"/>
        <v>0</v>
      </c>
      <c r="AL31" s="32"/>
      <c r="AM31" s="32"/>
      <c r="AN31" s="34">
        <f t="shared" si="17"/>
        <v>0</v>
      </c>
      <c r="AO31" s="32"/>
      <c r="AP31" s="32"/>
    </row>
    <row r="32" spans="1:42" ht="36" x14ac:dyDescent="0.3">
      <c r="A32" s="12" t="s">
        <v>153</v>
      </c>
      <c r="B32" s="12"/>
      <c r="C32" s="40" t="s">
        <v>154</v>
      </c>
      <c r="D32" s="17"/>
      <c r="E32" s="17"/>
      <c r="F32" s="28" t="s">
        <v>108</v>
      </c>
      <c r="G32" s="29">
        <v>1</v>
      </c>
      <c r="H32" s="29"/>
      <c r="I32" s="29">
        <v>362.75</v>
      </c>
      <c r="J32" s="31">
        <v>65.67</v>
      </c>
      <c r="M32" s="32">
        <f>ROUND(ROUND(J32, 2)*I32, 2)</f>
        <v>23821.79</v>
      </c>
      <c r="P32" s="31">
        <v>65.67</v>
      </c>
      <c r="S32" s="32">
        <f>ROUND(ROUND(P32, 2)*I32, 2)</f>
        <v>23821.79</v>
      </c>
      <c r="V32" s="9">
        <f>ROUND(ROUND(P32, 2)/1.2, 2)</f>
        <v>54.73</v>
      </c>
      <c r="Y32" s="9">
        <f>ROUND(S32 / 1.2, 2)</f>
        <v>19851.490000000002</v>
      </c>
      <c r="AD32" s="5" t="s">
        <v>155</v>
      </c>
      <c r="AE32" s="5" t="s">
        <v>156</v>
      </c>
      <c r="AF32" s="5" t="s">
        <v>157</v>
      </c>
      <c r="AK32" s="32">
        <f t="shared" si="16"/>
        <v>0</v>
      </c>
      <c r="AL32" s="32"/>
      <c r="AM32" s="32"/>
      <c r="AN32" s="34">
        <f t="shared" si="17"/>
        <v>0</v>
      </c>
      <c r="AO32" s="32"/>
      <c r="AP32" s="32"/>
    </row>
    <row r="33" spans="1:42" ht="18" x14ac:dyDescent="0.3">
      <c r="A33" s="12" t="s">
        <v>158</v>
      </c>
      <c r="B33" s="12"/>
      <c r="C33" s="40" t="s">
        <v>119</v>
      </c>
      <c r="D33" s="17"/>
      <c r="E33" s="17"/>
      <c r="F33" s="28" t="s">
        <v>102</v>
      </c>
      <c r="G33" s="29">
        <v>44.85</v>
      </c>
      <c r="H33" s="29"/>
      <c r="I33" s="29">
        <v>16269.338</v>
      </c>
      <c r="J33" s="31">
        <v>6.38</v>
      </c>
      <c r="M33" s="32">
        <f>ROUND(ROUND(J33, 2)*I33, 2)</f>
        <v>103798.38</v>
      </c>
      <c r="P33" s="31">
        <v>6.38</v>
      </c>
      <c r="S33" s="32">
        <f>ROUND(ROUND(P33, 2)*I33, 2)</f>
        <v>103798.38</v>
      </c>
      <c r="V33" s="9">
        <f>ROUND(ROUND(P33, 2)/1.2, 2)</f>
        <v>5.32</v>
      </c>
      <c r="Y33" s="9">
        <f>ROUND(S33 / 1.2, 2)</f>
        <v>86498.65</v>
      </c>
      <c r="AD33" s="5" t="s">
        <v>159</v>
      </c>
      <c r="AE33" s="5" t="s">
        <v>160</v>
      </c>
      <c r="AF33" s="5" t="s">
        <v>122</v>
      </c>
      <c r="AK33" s="32">
        <f t="shared" si="16"/>
        <v>0</v>
      </c>
      <c r="AL33" s="32"/>
      <c r="AM33" s="32"/>
      <c r="AN33" s="34">
        <f t="shared" si="17"/>
        <v>0</v>
      </c>
      <c r="AO33" s="32"/>
      <c r="AP33" s="32"/>
    </row>
    <row r="34" spans="1:42" ht="16.95" customHeight="1" x14ac:dyDescent="0.3">
      <c r="A34" s="12" t="s">
        <v>161</v>
      </c>
      <c r="B34" s="78" t="s">
        <v>162</v>
      </c>
      <c r="C34" s="492" t="s">
        <v>163</v>
      </c>
      <c r="D34" s="493"/>
      <c r="E34" s="493"/>
      <c r="F34" s="493"/>
      <c r="G34" s="493"/>
      <c r="H34" s="493"/>
      <c r="I34" s="494"/>
      <c r="M34" s="6">
        <f>SUM(M35,M129)</f>
        <v>3681472.1500000008</v>
      </c>
      <c r="N34" s="6">
        <f>SUM(N35,N129)</f>
        <v>4546777.1500000004</v>
      </c>
      <c r="O34" s="6">
        <f>SUM(O35,O129)</f>
        <v>8228249.2999999998</v>
      </c>
      <c r="S34" s="6">
        <f>SUM(S35,S129)</f>
        <v>3786540.540000001</v>
      </c>
      <c r="T34" s="6">
        <f>SUM(T35,T129)</f>
        <v>6820165.040000001</v>
      </c>
      <c r="U34" s="6">
        <f>SUM(U35,U129)</f>
        <v>10606705.58</v>
      </c>
      <c r="Y34" s="9">
        <f>SUM(Y35,Y129)</f>
        <v>3155450.45</v>
      </c>
      <c r="Z34" s="9">
        <f>SUM(Z35,Z129)</f>
        <v>5683470.8899999997</v>
      </c>
      <c r="AA34" s="9">
        <f>SUM(AA35,AA129)</f>
        <v>8838921.3399999999</v>
      </c>
      <c r="AD34" s="5">
        <v>378365649</v>
      </c>
      <c r="AE34" s="5">
        <v>27245640</v>
      </c>
      <c r="AK34" s="6">
        <f t="shared" si="16"/>
        <v>105068.39000000013</v>
      </c>
      <c r="AL34" s="6">
        <f t="shared" ref="AL34:AM37" si="18">T34-N34</f>
        <v>2273387.8900000006</v>
      </c>
      <c r="AM34" s="6">
        <f t="shared" si="18"/>
        <v>2378456.2800000003</v>
      </c>
      <c r="AN34" s="10">
        <f t="shared" si="17"/>
        <v>2.8539775861132103E-2</v>
      </c>
      <c r="AO34" s="10">
        <f t="shared" ref="AO34:AP37" si="19">IFERROR(AL34/N34,0)</f>
        <v>0.49999984934383696</v>
      </c>
      <c r="AP34" s="10">
        <f t="shared" si="19"/>
        <v>0.28905982223946475</v>
      </c>
    </row>
    <row r="35" spans="1:42" ht="16.95" customHeight="1" x14ac:dyDescent="0.3">
      <c r="A35" s="12" t="s">
        <v>164</v>
      </c>
      <c r="B35" s="79" t="s">
        <v>165</v>
      </c>
      <c r="C35" s="486" t="s">
        <v>166</v>
      </c>
      <c r="D35" s="487"/>
      <c r="E35" s="487"/>
      <c r="F35" s="487"/>
      <c r="G35" s="487"/>
      <c r="H35" s="487"/>
      <c r="I35" s="488"/>
      <c r="M35" s="6">
        <f>SUM(M36,M58)</f>
        <v>3619422.1800000006</v>
      </c>
      <c r="N35" s="6">
        <f>SUM(N36,N58)</f>
        <v>4470045.5600000005</v>
      </c>
      <c r="O35" s="6">
        <f>SUM(O36,O58)</f>
        <v>8089467.7400000002</v>
      </c>
      <c r="S35" s="6">
        <f>SUM(S36,S58)</f>
        <v>3724490.5700000008</v>
      </c>
      <c r="T35" s="6">
        <f>SUM(T36,T58)</f>
        <v>6705067.7000000011</v>
      </c>
      <c r="U35" s="6">
        <f>SUM(U36,U58)</f>
        <v>10429558.27</v>
      </c>
      <c r="Y35" s="9">
        <f>SUM(Y36,Y58)</f>
        <v>3103742.14</v>
      </c>
      <c r="Z35" s="9">
        <f>SUM(Z36,Z58)</f>
        <v>5587556.4299999997</v>
      </c>
      <c r="AA35" s="9">
        <f>SUM(AA36,AA58)</f>
        <v>8691298.5700000003</v>
      </c>
      <c r="AD35" s="5">
        <v>378365650</v>
      </c>
      <c r="AE35" s="5">
        <v>27245618</v>
      </c>
      <c r="AK35" s="6">
        <f t="shared" si="16"/>
        <v>105068.39000000013</v>
      </c>
      <c r="AL35" s="6">
        <f t="shared" si="18"/>
        <v>2235022.1400000006</v>
      </c>
      <c r="AM35" s="6">
        <f t="shared" si="18"/>
        <v>2340090.5299999993</v>
      </c>
      <c r="AN35" s="10">
        <f t="shared" si="17"/>
        <v>2.9029050708862074E-2</v>
      </c>
      <c r="AO35" s="10">
        <f t="shared" si="19"/>
        <v>0.49999985682472559</v>
      </c>
      <c r="AP35" s="10">
        <f t="shared" si="19"/>
        <v>0.2892762052105049</v>
      </c>
    </row>
    <row r="36" spans="1:42" ht="16.95" customHeight="1" x14ac:dyDescent="0.3">
      <c r="A36" s="12" t="s">
        <v>167</v>
      </c>
      <c r="B36" s="80" t="s">
        <v>168</v>
      </c>
      <c r="C36" s="480" t="s">
        <v>169</v>
      </c>
      <c r="D36" s="481"/>
      <c r="E36" s="481"/>
      <c r="F36" s="481"/>
      <c r="G36" s="481"/>
      <c r="H36" s="481"/>
      <c r="I36" s="482"/>
      <c r="M36" s="6">
        <f>SUM(M37,M44,M51)</f>
        <v>807248.77</v>
      </c>
      <c r="N36" s="6">
        <f>SUM(N37,N44,N51)</f>
        <v>998289.78</v>
      </c>
      <c r="O36" s="6">
        <f>SUM(O37,O44,O51)</f>
        <v>1805538.5499999998</v>
      </c>
      <c r="S36" s="6">
        <f>SUM(S37,S44,S51)</f>
        <v>807248.77</v>
      </c>
      <c r="T36" s="6">
        <f>SUM(T37,T44,T51)</f>
        <v>1497434.03</v>
      </c>
      <c r="U36" s="6">
        <f>SUM(U37,U44,U51)</f>
        <v>2304682.7999999998</v>
      </c>
      <c r="Y36" s="9">
        <f>SUM(Y37,Y44,Y51)</f>
        <v>672707.31</v>
      </c>
      <c r="Z36" s="9">
        <f>SUM(Z37,Z44,Z51)</f>
        <v>1247861.69</v>
      </c>
      <c r="AA36" s="9">
        <f>SUM(AA37,AA44,AA51)</f>
        <v>1920568.9999999998</v>
      </c>
      <c r="AD36" s="5">
        <v>378365651</v>
      </c>
      <c r="AE36" s="5">
        <v>33712780</v>
      </c>
      <c r="AK36" s="6">
        <f t="shared" si="16"/>
        <v>0</v>
      </c>
      <c r="AL36" s="6">
        <f t="shared" si="18"/>
        <v>499144.25</v>
      </c>
      <c r="AM36" s="6">
        <f t="shared" si="18"/>
        <v>499144.25</v>
      </c>
      <c r="AN36" s="10">
        <f t="shared" si="17"/>
        <v>0</v>
      </c>
      <c r="AO36" s="10">
        <f t="shared" si="19"/>
        <v>0.4999993589035841</v>
      </c>
      <c r="AP36" s="10">
        <f t="shared" si="19"/>
        <v>0.27645172682687946</v>
      </c>
    </row>
    <row r="37" spans="1:42" ht="90" x14ac:dyDescent="0.3">
      <c r="A37" s="12" t="s">
        <v>170</v>
      </c>
      <c r="B37" s="12" t="s">
        <v>171</v>
      </c>
      <c r="C37" s="16" t="s">
        <v>88</v>
      </c>
      <c r="D37" s="17" t="s">
        <v>89</v>
      </c>
      <c r="E37" s="17" t="s">
        <v>172</v>
      </c>
      <c r="F37" s="17" t="s">
        <v>91</v>
      </c>
      <c r="G37" s="18">
        <v>1</v>
      </c>
      <c r="H37" s="18"/>
      <c r="I37" s="18">
        <v>58.16</v>
      </c>
      <c r="J37" s="19">
        <v>6299.23</v>
      </c>
      <c r="K37" s="20">
        <v>7790.01</v>
      </c>
      <c r="L37" s="19">
        <f>J37+ROUND(K37, 2)</f>
        <v>14089.24</v>
      </c>
      <c r="M37" s="19">
        <v>366363.22</v>
      </c>
      <c r="N37" s="19">
        <v>453066.98</v>
      </c>
      <c r="O37" s="19">
        <f>M37+N37</f>
        <v>819430.2</v>
      </c>
      <c r="P37" s="19">
        <v>6299.23</v>
      </c>
      <c r="Q37" s="20">
        <v>11685.01</v>
      </c>
      <c r="R37" s="19">
        <f>P37+ROUND(Q37, 2)</f>
        <v>17984.239999999998</v>
      </c>
      <c r="S37" s="19">
        <v>366363.22</v>
      </c>
      <c r="T37" s="19">
        <v>679600.18</v>
      </c>
      <c r="U37" s="19">
        <f>S37+T37</f>
        <v>1045963.4</v>
      </c>
      <c r="V37" s="9">
        <f>ROUND(P37 / 1.2, 2)</f>
        <v>5249.36</v>
      </c>
      <c r="W37" s="9">
        <f>ROUND(Q37 / 1.2, 2)</f>
        <v>9737.51</v>
      </c>
      <c r="X37" s="9">
        <f>ROUND(R37 / 1.2, 2)</f>
        <v>14986.87</v>
      </c>
      <c r="Y37" s="9">
        <f>ROUND(S37 / 1.2, 2)</f>
        <v>305302.68</v>
      </c>
      <c r="Z37" s="9">
        <f>ROUND(T37 / 1.2, 2)</f>
        <v>566333.48</v>
      </c>
      <c r="AA37" s="9">
        <f>Y37+Z37</f>
        <v>871636.15999999992</v>
      </c>
      <c r="AD37" s="5">
        <v>378365653</v>
      </c>
      <c r="AE37" s="5">
        <v>33712786</v>
      </c>
      <c r="AG37" s="5" t="s">
        <v>92</v>
      </c>
      <c r="AH37" s="5" t="s">
        <v>173</v>
      </c>
      <c r="AI37" s="5" t="s">
        <v>174</v>
      </c>
      <c r="AK37" s="19">
        <f t="shared" si="16"/>
        <v>0</v>
      </c>
      <c r="AL37" s="19">
        <f t="shared" si="18"/>
        <v>226533.20000000007</v>
      </c>
      <c r="AM37" s="19">
        <f t="shared" si="18"/>
        <v>226533.20000000007</v>
      </c>
      <c r="AN37" s="22">
        <f t="shared" si="17"/>
        <v>0</v>
      </c>
      <c r="AO37" s="22">
        <f t="shared" si="19"/>
        <v>0.49999935991804145</v>
      </c>
      <c r="AP37" s="22">
        <f t="shared" si="19"/>
        <v>0.27645210049617414</v>
      </c>
    </row>
    <row r="38" spans="1:42" ht="18" x14ac:dyDescent="0.3">
      <c r="A38" s="12" t="s">
        <v>175</v>
      </c>
      <c r="B38" s="12"/>
      <c r="C38" s="27" t="s">
        <v>96</v>
      </c>
      <c r="D38" s="17"/>
      <c r="E38" s="17"/>
      <c r="F38" s="28" t="s">
        <v>91</v>
      </c>
      <c r="G38" s="29">
        <v>1.05</v>
      </c>
      <c r="H38" s="30"/>
      <c r="I38" s="30">
        <v>61.067999999999998</v>
      </c>
      <c r="J38" s="31">
        <v>5098.92</v>
      </c>
      <c r="M38" s="32">
        <f t="shared" ref="M38:M43" si="20">ROUND(ROUND(J38, 2)*I38, 2)</f>
        <v>311380.84999999998</v>
      </c>
      <c r="P38" s="31">
        <v>5098.92</v>
      </c>
      <c r="S38" s="32">
        <f t="shared" ref="S38:S43" si="21">ROUND(ROUND(P38, 2)*I38, 2)</f>
        <v>311380.84999999998</v>
      </c>
      <c r="V38" s="9">
        <f t="shared" ref="V38:V43" si="22">ROUND(ROUND(P38, 2)/1.2, 2)</f>
        <v>4249.1000000000004</v>
      </c>
      <c r="Y38" s="9">
        <f t="shared" ref="Y38:Y57" si="23">ROUND(S38 / 1.2, 2)</f>
        <v>259484.04</v>
      </c>
      <c r="AD38" s="5" t="s">
        <v>176</v>
      </c>
      <c r="AE38" s="5" t="s">
        <v>177</v>
      </c>
      <c r="AF38" s="5" t="s">
        <v>99</v>
      </c>
      <c r="AK38" s="32">
        <f t="shared" si="16"/>
        <v>0</v>
      </c>
      <c r="AL38" s="32"/>
      <c r="AM38" s="32"/>
      <c r="AN38" s="34">
        <f t="shared" si="17"/>
        <v>0</v>
      </c>
      <c r="AO38" s="32"/>
      <c r="AP38" s="32"/>
    </row>
    <row r="39" spans="1:42" ht="18" x14ac:dyDescent="0.3">
      <c r="A39" s="12" t="s">
        <v>178</v>
      </c>
      <c r="B39" s="12"/>
      <c r="C39" s="27" t="s">
        <v>101</v>
      </c>
      <c r="D39" s="17"/>
      <c r="E39" s="17"/>
      <c r="F39" s="28" t="s">
        <v>102</v>
      </c>
      <c r="G39" s="29">
        <v>25</v>
      </c>
      <c r="H39" s="29"/>
      <c r="I39" s="29">
        <v>1454</v>
      </c>
      <c r="J39" s="31">
        <v>6.8</v>
      </c>
      <c r="M39" s="32">
        <f t="shared" si="20"/>
        <v>9887.2000000000007</v>
      </c>
      <c r="P39" s="31">
        <v>6.8</v>
      </c>
      <c r="S39" s="32">
        <f t="shared" si="21"/>
        <v>9887.2000000000007</v>
      </c>
      <c r="V39" s="9">
        <f t="shared" si="22"/>
        <v>5.67</v>
      </c>
      <c r="Y39" s="9">
        <f t="shared" si="23"/>
        <v>8239.33</v>
      </c>
      <c r="AD39" s="5" t="s">
        <v>179</v>
      </c>
      <c r="AE39" s="5" t="s">
        <v>180</v>
      </c>
      <c r="AF39" s="5" t="s">
        <v>105</v>
      </c>
      <c r="AK39" s="32">
        <f t="shared" si="16"/>
        <v>0</v>
      </c>
      <c r="AL39" s="32"/>
      <c r="AM39" s="32"/>
      <c r="AN39" s="34">
        <f t="shared" si="17"/>
        <v>0</v>
      </c>
      <c r="AO39" s="32"/>
      <c r="AP39" s="32"/>
    </row>
    <row r="40" spans="1:42" ht="36" x14ac:dyDescent="0.3">
      <c r="A40" s="12" t="s">
        <v>181</v>
      </c>
      <c r="B40" s="12"/>
      <c r="C40" s="40" t="s">
        <v>107</v>
      </c>
      <c r="D40" s="17"/>
      <c r="E40" s="17"/>
      <c r="F40" s="28" t="s">
        <v>108</v>
      </c>
      <c r="G40" s="29">
        <v>1</v>
      </c>
      <c r="H40" s="29"/>
      <c r="I40" s="29">
        <v>58.16</v>
      </c>
      <c r="J40" s="31">
        <v>332.24</v>
      </c>
      <c r="M40" s="32">
        <f t="shared" si="20"/>
        <v>19323.080000000002</v>
      </c>
      <c r="P40" s="31">
        <v>332.24</v>
      </c>
      <c r="S40" s="32">
        <f t="shared" si="21"/>
        <v>19323.080000000002</v>
      </c>
      <c r="V40" s="9">
        <f t="shared" si="22"/>
        <v>276.87</v>
      </c>
      <c r="Y40" s="9">
        <f t="shared" si="23"/>
        <v>16102.57</v>
      </c>
      <c r="AD40" s="5" t="s">
        <v>182</v>
      </c>
      <c r="AE40" s="5" t="s">
        <v>183</v>
      </c>
      <c r="AF40" s="5" t="s">
        <v>111</v>
      </c>
      <c r="AK40" s="32">
        <f t="shared" si="16"/>
        <v>0</v>
      </c>
      <c r="AL40" s="32"/>
      <c r="AM40" s="32"/>
      <c r="AN40" s="34">
        <f t="shared" si="17"/>
        <v>0</v>
      </c>
      <c r="AO40" s="32"/>
      <c r="AP40" s="32"/>
    </row>
    <row r="41" spans="1:42" ht="36" x14ac:dyDescent="0.3">
      <c r="A41" s="12" t="s">
        <v>184</v>
      </c>
      <c r="B41" s="12"/>
      <c r="C41" s="40" t="s">
        <v>113</v>
      </c>
      <c r="D41" s="17"/>
      <c r="E41" s="17"/>
      <c r="F41" s="28" t="s">
        <v>114</v>
      </c>
      <c r="G41" s="29">
        <v>2.2000000000000002</v>
      </c>
      <c r="H41" s="29"/>
      <c r="I41" s="29">
        <v>127.952</v>
      </c>
      <c r="J41" s="31">
        <v>85.4</v>
      </c>
      <c r="M41" s="32">
        <f t="shared" si="20"/>
        <v>10927.1</v>
      </c>
      <c r="P41" s="31">
        <v>85.4</v>
      </c>
      <c r="S41" s="32">
        <f t="shared" si="21"/>
        <v>10927.1</v>
      </c>
      <c r="V41" s="9">
        <f t="shared" si="22"/>
        <v>71.17</v>
      </c>
      <c r="Y41" s="9">
        <f t="shared" si="23"/>
        <v>9105.92</v>
      </c>
      <c r="AD41" s="5" t="s">
        <v>185</v>
      </c>
      <c r="AE41" s="5" t="s">
        <v>186</v>
      </c>
      <c r="AF41" s="5" t="s">
        <v>117</v>
      </c>
      <c r="AK41" s="32">
        <f t="shared" si="16"/>
        <v>0</v>
      </c>
      <c r="AL41" s="32"/>
      <c r="AM41" s="32"/>
      <c r="AN41" s="34">
        <f t="shared" si="17"/>
        <v>0</v>
      </c>
      <c r="AO41" s="32"/>
      <c r="AP41" s="32"/>
    </row>
    <row r="42" spans="1:42" ht="18" x14ac:dyDescent="0.3">
      <c r="A42" s="12" t="s">
        <v>187</v>
      </c>
      <c r="B42" s="12"/>
      <c r="C42" s="40" t="s">
        <v>119</v>
      </c>
      <c r="D42" s="17"/>
      <c r="E42" s="17"/>
      <c r="F42" s="28" t="s">
        <v>102</v>
      </c>
      <c r="G42" s="29">
        <v>12</v>
      </c>
      <c r="H42" s="29"/>
      <c r="I42" s="29">
        <v>697.92</v>
      </c>
      <c r="J42" s="31">
        <v>6.38</v>
      </c>
      <c r="M42" s="32">
        <f t="shared" si="20"/>
        <v>4452.7299999999996</v>
      </c>
      <c r="P42" s="31">
        <v>6.38</v>
      </c>
      <c r="S42" s="32">
        <f t="shared" si="21"/>
        <v>4452.7299999999996</v>
      </c>
      <c r="V42" s="9">
        <f t="shared" si="22"/>
        <v>5.32</v>
      </c>
      <c r="Y42" s="9">
        <f t="shared" si="23"/>
        <v>3710.61</v>
      </c>
      <c r="AD42" s="5" t="s">
        <v>188</v>
      </c>
      <c r="AE42" s="5" t="s">
        <v>189</v>
      </c>
      <c r="AF42" s="5" t="s">
        <v>122</v>
      </c>
      <c r="AK42" s="32">
        <f t="shared" si="16"/>
        <v>0</v>
      </c>
      <c r="AL42" s="32"/>
      <c r="AM42" s="32"/>
      <c r="AN42" s="34">
        <f t="shared" si="17"/>
        <v>0</v>
      </c>
      <c r="AO42" s="32"/>
      <c r="AP42" s="32"/>
    </row>
    <row r="43" spans="1:42" ht="36" x14ac:dyDescent="0.3">
      <c r="A43" s="12" t="s">
        <v>190</v>
      </c>
      <c r="B43" s="12"/>
      <c r="C43" s="40" t="s">
        <v>124</v>
      </c>
      <c r="D43" s="17"/>
      <c r="E43" s="17"/>
      <c r="F43" s="28" t="s">
        <v>108</v>
      </c>
      <c r="G43" s="29">
        <v>1</v>
      </c>
      <c r="H43" s="29"/>
      <c r="I43" s="29">
        <v>58.16</v>
      </c>
      <c r="J43" s="31">
        <v>178.68</v>
      </c>
      <c r="M43" s="32">
        <f t="shared" si="20"/>
        <v>10392.030000000001</v>
      </c>
      <c r="P43" s="31">
        <v>178.68</v>
      </c>
      <c r="S43" s="32">
        <f t="shared" si="21"/>
        <v>10392.030000000001</v>
      </c>
      <c r="V43" s="9">
        <f t="shared" si="22"/>
        <v>148.9</v>
      </c>
      <c r="Y43" s="9">
        <f t="shared" si="23"/>
        <v>8660.0300000000007</v>
      </c>
      <c r="AD43" s="5" t="s">
        <v>191</v>
      </c>
      <c r="AE43" s="5" t="s">
        <v>192</v>
      </c>
      <c r="AF43" s="5" t="s">
        <v>127</v>
      </c>
      <c r="AK43" s="32">
        <f t="shared" si="16"/>
        <v>0</v>
      </c>
      <c r="AL43" s="32"/>
      <c r="AM43" s="32"/>
      <c r="AN43" s="34">
        <f t="shared" si="17"/>
        <v>0</v>
      </c>
      <c r="AO43" s="32"/>
      <c r="AP43" s="32"/>
    </row>
    <row r="44" spans="1:42" ht="72" x14ac:dyDescent="0.3">
      <c r="A44" s="12" t="s">
        <v>193</v>
      </c>
      <c r="B44" s="12" t="s">
        <v>171</v>
      </c>
      <c r="C44" s="16" t="s">
        <v>88</v>
      </c>
      <c r="D44" s="17" t="s">
        <v>89</v>
      </c>
      <c r="E44" s="17" t="s">
        <v>194</v>
      </c>
      <c r="F44" s="17" t="s">
        <v>91</v>
      </c>
      <c r="G44" s="18">
        <v>1</v>
      </c>
      <c r="H44" s="18"/>
      <c r="I44" s="18">
        <v>16.25</v>
      </c>
      <c r="J44" s="19">
        <v>6299.38</v>
      </c>
      <c r="K44" s="20">
        <v>7790.01</v>
      </c>
      <c r="L44" s="19">
        <f>J44+ROUND(K44, 2)</f>
        <v>14089.39</v>
      </c>
      <c r="M44" s="19">
        <v>102364.93</v>
      </c>
      <c r="N44" s="19">
        <v>126587.66</v>
      </c>
      <c r="O44" s="19">
        <f>M44+N44</f>
        <v>228952.59</v>
      </c>
      <c r="P44" s="19">
        <v>6299.38</v>
      </c>
      <c r="Q44" s="20">
        <v>11685.01</v>
      </c>
      <c r="R44" s="19">
        <f>P44+ROUND(Q44, 2)</f>
        <v>17984.39</v>
      </c>
      <c r="S44" s="19">
        <v>102364.93</v>
      </c>
      <c r="T44" s="19">
        <v>189881.41</v>
      </c>
      <c r="U44" s="19">
        <f>S44+T44</f>
        <v>292246.33999999997</v>
      </c>
      <c r="V44" s="9">
        <f>ROUND(P44 / 1.2, 2)</f>
        <v>5249.48</v>
      </c>
      <c r="W44" s="9">
        <f>ROUND(Q44 / 1.2, 2)</f>
        <v>9737.51</v>
      </c>
      <c r="X44" s="9">
        <f>ROUND(R44 / 1.2, 2)</f>
        <v>14986.99</v>
      </c>
      <c r="Y44" s="9">
        <f t="shared" si="23"/>
        <v>85304.11</v>
      </c>
      <c r="Z44" s="9">
        <f>ROUND(T44 / 1.2, 2)</f>
        <v>158234.51</v>
      </c>
      <c r="AA44" s="9">
        <f>Y44+Z44</f>
        <v>243538.62</v>
      </c>
      <c r="AD44" s="5">
        <v>378365784</v>
      </c>
      <c r="AE44" s="5">
        <v>33714336</v>
      </c>
      <c r="AG44" s="5" t="s">
        <v>92</v>
      </c>
      <c r="AH44" s="5" t="s">
        <v>173</v>
      </c>
      <c r="AI44" s="5" t="s">
        <v>174</v>
      </c>
      <c r="AK44" s="19">
        <f t="shared" si="16"/>
        <v>0</v>
      </c>
      <c r="AL44" s="19">
        <f>T44-N44</f>
        <v>63293.75</v>
      </c>
      <c r="AM44" s="19">
        <f>U44-O44</f>
        <v>63293.749999999971</v>
      </c>
      <c r="AN44" s="22">
        <f t="shared" si="17"/>
        <v>0</v>
      </c>
      <c r="AO44" s="22">
        <f>IFERROR(AL44/N44,0)</f>
        <v>0.49999936802686767</v>
      </c>
      <c r="AP44" s="22">
        <f>IFERROR(AM44/O44,0)</f>
        <v>0.27644915482283894</v>
      </c>
    </row>
    <row r="45" spans="1:42" ht="36" x14ac:dyDescent="0.3">
      <c r="A45" s="12" t="s">
        <v>195</v>
      </c>
      <c r="B45" s="12"/>
      <c r="C45" s="40" t="s">
        <v>124</v>
      </c>
      <c r="D45" s="17"/>
      <c r="E45" s="17"/>
      <c r="F45" s="28" t="s">
        <v>108</v>
      </c>
      <c r="G45" s="29">
        <v>1</v>
      </c>
      <c r="H45" s="29"/>
      <c r="I45" s="29">
        <v>16.25</v>
      </c>
      <c r="J45" s="31">
        <v>178.68</v>
      </c>
      <c r="M45" s="32">
        <f t="shared" ref="M45:M50" si="24">ROUND(ROUND(J45, 2)*I45, 2)</f>
        <v>2903.55</v>
      </c>
      <c r="P45" s="31">
        <v>178.68</v>
      </c>
      <c r="S45" s="32">
        <f t="shared" ref="S45:S50" si="25">ROUND(ROUND(P45, 2)*I45, 2)</f>
        <v>2903.55</v>
      </c>
      <c r="V45" s="9">
        <f t="shared" ref="V45:V50" si="26">ROUND(ROUND(P45, 2)/1.2, 2)</f>
        <v>148.9</v>
      </c>
      <c r="Y45" s="9">
        <f t="shared" si="23"/>
        <v>2419.63</v>
      </c>
      <c r="AD45" s="5" t="s">
        <v>196</v>
      </c>
      <c r="AE45" s="5" t="s">
        <v>197</v>
      </c>
      <c r="AF45" s="5" t="s">
        <v>127</v>
      </c>
      <c r="AK45" s="32">
        <f t="shared" si="16"/>
        <v>0</v>
      </c>
      <c r="AL45" s="32"/>
      <c r="AM45" s="32"/>
      <c r="AN45" s="34">
        <f t="shared" si="17"/>
        <v>0</v>
      </c>
      <c r="AO45" s="32"/>
      <c r="AP45" s="32"/>
    </row>
    <row r="46" spans="1:42" ht="18" x14ac:dyDescent="0.3">
      <c r="A46" s="12" t="s">
        <v>198</v>
      </c>
      <c r="B46" s="12"/>
      <c r="C46" s="40" t="s">
        <v>119</v>
      </c>
      <c r="D46" s="17"/>
      <c r="E46" s="17"/>
      <c r="F46" s="28" t="s">
        <v>102</v>
      </c>
      <c r="G46" s="29">
        <v>12</v>
      </c>
      <c r="H46" s="29"/>
      <c r="I46" s="29">
        <v>195</v>
      </c>
      <c r="J46" s="31">
        <v>6.38</v>
      </c>
      <c r="M46" s="32">
        <f t="shared" si="24"/>
        <v>1244.0999999999999</v>
      </c>
      <c r="P46" s="31">
        <v>6.38</v>
      </c>
      <c r="S46" s="32">
        <f t="shared" si="25"/>
        <v>1244.0999999999999</v>
      </c>
      <c r="V46" s="9">
        <f t="shared" si="26"/>
        <v>5.32</v>
      </c>
      <c r="Y46" s="9">
        <f t="shared" si="23"/>
        <v>1036.75</v>
      </c>
      <c r="AD46" s="5" t="s">
        <v>199</v>
      </c>
      <c r="AE46" s="5" t="s">
        <v>200</v>
      </c>
      <c r="AF46" s="5" t="s">
        <v>122</v>
      </c>
      <c r="AK46" s="32">
        <f t="shared" si="16"/>
        <v>0</v>
      </c>
      <c r="AL46" s="32"/>
      <c r="AM46" s="32"/>
      <c r="AN46" s="34">
        <f t="shared" si="17"/>
        <v>0</v>
      </c>
      <c r="AO46" s="32"/>
      <c r="AP46" s="32"/>
    </row>
    <row r="47" spans="1:42" ht="36" x14ac:dyDescent="0.3">
      <c r="A47" s="12" t="s">
        <v>201</v>
      </c>
      <c r="B47" s="12"/>
      <c r="C47" s="40" t="s">
        <v>113</v>
      </c>
      <c r="D47" s="17"/>
      <c r="E47" s="17"/>
      <c r="F47" s="28" t="s">
        <v>114</v>
      </c>
      <c r="G47" s="29">
        <v>2.2000000000000002</v>
      </c>
      <c r="H47" s="29"/>
      <c r="I47" s="29">
        <v>35.75</v>
      </c>
      <c r="J47" s="31">
        <v>85.4</v>
      </c>
      <c r="M47" s="32">
        <f t="shared" si="24"/>
        <v>3053.05</v>
      </c>
      <c r="P47" s="31">
        <v>85.4</v>
      </c>
      <c r="S47" s="32">
        <f t="shared" si="25"/>
        <v>3053.05</v>
      </c>
      <c r="V47" s="9">
        <f t="shared" si="26"/>
        <v>71.17</v>
      </c>
      <c r="Y47" s="9">
        <f t="shared" si="23"/>
        <v>2544.21</v>
      </c>
      <c r="AD47" s="5" t="s">
        <v>202</v>
      </c>
      <c r="AE47" s="5" t="s">
        <v>203</v>
      </c>
      <c r="AF47" s="5" t="s">
        <v>117</v>
      </c>
      <c r="AK47" s="32">
        <f t="shared" si="16"/>
        <v>0</v>
      </c>
      <c r="AL47" s="32"/>
      <c r="AM47" s="32"/>
      <c r="AN47" s="34">
        <f t="shared" si="17"/>
        <v>0</v>
      </c>
      <c r="AO47" s="32"/>
      <c r="AP47" s="32"/>
    </row>
    <row r="48" spans="1:42" ht="36" x14ac:dyDescent="0.3">
      <c r="A48" s="12" t="s">
        <v>204</v>
      </c>
      <c r="B48" s="12"/>
      <c r="C48" s="40" t="s">
        <v>107</v>
      </c>
      <c r="D48" s="17"/>
      <c r="E48" s="17"/>
      <c r="F48" s="28" t="s">
        <v>108</v>
      </c>
      <c r="G48" s="29">
        <v>1</v>
      </c>
      <c r="H48" s="29"/>
      <c r="I48" s="29">
        <v>16.25</v>
      </c>
      <c r="J48" s="31">
        <v>332.24</v>
      </c>
      <c r="M48" s="32">
        <f t="shared" si="24"/>
        <v>5398.9</v>
      </c>
      <c r="P48" s="31">
        <v>332.24</v>
      </c>
      <c r="S48" s="32">
        <f t="shared" si="25"/>
        <v>5398.9</v>
      </c>
      <c r="V48" s="9">
        <f t="shared" si="26"/>
        <v>276.87</v>
      </c>
      <c r="Y48" s="9">
        <f t="shared" si="23"/>
        <v>4499.08</v>
      </c>
      <c r="AD48" s="5" t="s">
        <v>205</v>
      </c>
      <c r="AE48" s="5" t="s">
        <v>206</v>
      </c>
      <c r="AF48" s="5" t="s">
        <v>111</v>
      </c>
      <c r="AK48" s="32">
        <f t="shared" si="16"/>
        <v>0</v>
      </c>
      <c r="AL48" s="32"/>
      <c r="AM48" s="32"/>
      <c r="AN48" s="34">
        <f t="shared" si="17"/>
        <v>0</v>
      </c>
      <c r="AO48" s="32"/>
      <c r="AP48" s="32"/>
    </row>
    <row r="49" spans="1:42" ht="18" x14ac:dyDescent="0.3">
      <c r="A49" s="12" t="s">
        <v>207</v>
      </c>
      <c r="B49" s="12"/>
      <c r="C49" s="27" t="s">
        <v>101</v>
      </c>
      <c r="D49" s="17"/>
      <c r="E49" s="17"/>
      <c r="F49" s="28" t="s">
        <v>102</v>
      </c>
      <c r="G49" s="29">
        <v>25</v>
      </c>
      <c r="H49" s="29"/>
      <c r="I49" s="29">
        <v>406.25</v>
      </c>
      <c r="J49" s="31">
        <v>6.8</v>
      </c>
      <c r="M49" s="32">
        <f t="shared" si="24"/>
        <v>2762.5</v>
      </c>
      <c r="P49" s="31">
        <v>6.8</v>
      </c>
      <c r="S49" s="32">
        <f t="shared" si="25"/>
        <v>2762.5</v>
      </c>
      <c r="V49" s="9">
        <f t="shared" si="26"/>
        <v>5.67</v>
      </c>
      <c r="Y49" s="9">
        <f t="shared" si="23"/>
        <v>2302.08</v>
      </c>
      <c r="AD49" s="5" t="s">
        <v>208</v>
      </c>
      <c r="AE49" s="5" t="s">
        <v>209</v>
      </c>
      <c r="AF49" s="5" t="s">
        <v>105</v>
      </c>
      <c r="AK49" s="32">
        <f t="shared" si="16"/>
        <v>0</v>
      </c>
      <c r="AL49" s="32"/>
      <c r="AM49" s="32"/>
      <c r="AN49" s="34">
        <f t="shared" si="17"/>
        <v>0</v>
      </c>
      <c r="AO49" s="32"/>
      <c r="AP49" s="32"/>
    </row>
    <row r="50" spans="1:42" ht="18" x14ac:dyDescent="0.3">
      <c r="A50" s="12" t="s">
        <v>210</v>
      </c>
      <c r="B50" s="12"/>
      <c r="C50" s="27" t="s">
        <v>96</v>
      </c>
      <c r="D50" s="17"/>
      <c r="E50" s="17"/>
      <c r="F50" s="28" t="s">
        <v>91</v>
      </c>
      <c r="G50" s="29">
        <v>1.05</v>
      </c>
      <c r="H50" s="30"/>
      <c r="I50" s="30">
        <v>17.062999999999999</v>
      </c>
      <c r="J50" s="31">
        <v>5098.92</v>
      </c>
      <c r="M50" s="32">
        <f t="shared" si="24"/>
        <v>87002.87</v>
      </c>
      <c r="P50" s="31">
        <v>5098.92</v>
      </c>
      <c r="S50" s="32">
        <f t="shared" si="25"/>
        <v>87002.87</v>
      </c>
      <c r="V50" s="9">
        <f t="shared" si="26"/>
        <v>4249.1000000000004</v>
      </c>
      <c r="Y50" s="9">
        <f t="shared" si="23"/>
        <v>72502.39</v>
      </c>
      <c r="AD50" s="5" t="s">
        <v>211</v>
      </c>
      <c r="AE50" s="5" t="s">
        <v>212</v>
      </c>
      <c r="AF50" s="5" t="s">
        <v>99</v>
      </c>
      <c r="AK50" s="32">
        <f t="shared" si="16"/>
        <v>0</v>
      </c>
      <c r="AL50" s="32"/>
      <c r="AM50" s="32"/>
      <c r="AN50" s="34">
        <f t="shared" si="17"/>
        <v>0</v>
      </c>
      <c r="AO50" s="32"/>
      <c r="AP50" s="32"/>
    </row>
    <row r="51" spans="1:42" ht="72" x14ac:dyDescent="0.3">
      <c r="A51" s="12" t="s">
        <v>213</v>
      </c>
      <c r="B51" s="12" t="s">
        <v>171</v>
      </c>
      <c r="C51" s="16" t="s">
        <v>88</v>
      </c>
      <c r="D51" s="17" t="s">
        <v>89</v>
      </c>
      <c r="E51" s="17" t="s">
        <v>214</v>
      </c>
      <c r="F51" s="17" t="s">
        <v>91</v>
      </c>
      <c r="G51" s="18">
        <v>1</v>
      </c>
      <c r="H51" s="18"/>
      <c r="I51" s="18">
        <v>53.74</v>
      </c>
      <c r="J51" s="19">
        <v>6299.23</v>
      </c>
      <c r="K51" s="20">
        <v>7790.01</v>
      </c>
      <c r="L51" s="19">
        <f>J51+ROUND(K51, 2)</f>
        <v>14089.24</v>
      </c>
      <c r="M51" s="19">
        <v>338520.62</v>
      </c>
      <c r="N51" s="19">
        <v>418635.14</v>
      </c>
      <c r="O51" s="19">
        <f>M51+N51</f>
        <v>757155.76</v>
      </c>
      <c r="P51" s="19">
        <v>6299.23</v>
      </c>
      <c r="Q51" s="20">
        <v>11685.01</v>
      </c>
      <c r="R51" s="19">
        <f>P51+ROUND(Q51, 2)</f>
        <v>17984.239999999998</v>
      </c>
      <c r="S51" s="19">
        <v>338520.62</v>
      </c>
      <c r="T51" s="19">
        <v>627952.43999999994</v>
      </c>
      <c r="U51" s="19">
        <f>S51+T51</f>
        <v>966473.05999999994</v>
      </c>
      <c r="V51" s="9">
        <f>ROUND(P51 / 1.2, 2)</f>
        <v>5249.36</v>
      </c>
      <c r="W51" s="9">
        <f>ROUND(Q51 / 1.2, 2)</f>
        <v>9737.51</v>
      </c>
      <c r="X51" s="9">
        <f>ROUND(R51 / 1.2, 2)</f>
        <v>14986.87</v>
      </c>
      <c r="Y51" s="9">
        <f t="shared" si="23"/>
        <v>282100.52</v>
      </c>
      <c r="Z51" s="9">
        <f>ROUND(T51 / 1.2, 2)</f>
        <v>523293.7</v>
      </c>
      <c r="AA51" s="9">
        <f>Y51+Z51</f>
        <v>805394.22</v>
      </c>
      <c r="AD51" s="5">
        <v>378365785</v>
      </c>
      <c r="AE51" s="5">
        <v>33714337</v>
      </c>
      <c r="AG51" s="5" t="s">
        <v>92</v>
      </c>
      <c r="AH51" s="5" t="s">
        <v>173</v>
      </c>
      <c r="AI51" s="5" t="s">
        <v>174</v>
      </c>
      <c r="AK51" s="19">
        <f t="shared" si="16"/>
        <v>0</v>
      </c>
      <c r="AL51" s="19">
        <f>T51-N51</f>
        <v>209317.29999999993</v>
      </c>
      <c r="AM51" s="19">
        <f>U51-O51</f>
        <v>209317.29999999993</v>
      </c>
      <c r="AN51" s="22">
        <f t="shared" si="17"/>
        <v>0</v>
      </c>
      <c r="AO51" s="22">
        <f>IFERROR(AL51/N51,0)</f>
        <v>0.49999935504697463</v>
      </c>
      <c r="AP51" s="22">
        <f>IFERROR(AM51/O51,0)</f>
        <v>0.27645210015968169</v>
      </c>
    </row>
    <row r="52" spans="1:42" ht="18" x14ac:dyDescent="0.3">
      <c r="A52" s="12" t="s">
        <v>215</v>
      </c>
      <c r="B52" s="12"/>
      <c r="C52" s="27" t="s">
        <v>96</v>
      </c>
      <c r="D52" s="17"/>
      <c r="E52" s="17"/>
      <c r="F52" s="28" t="s">
        <v>91</v>
      </c>
      <c r="G52" s="29">
        <v>1.05</v>
      </c>
      <c r="H52" s="30"/>
      <c r="I52" s="30">
        <v>56.427</v>
      </c>
      <c r="J52" s="31">
        <v>5098.92</v>
      </c>
      <c r="M52" s="32">
        <f t="shared" ref="M52:M57" si="27">ROUND(ROUND(J52, 2)*I52, 2)</f>
        <v>287716.76</v>
      </c>
      <c r="P52" s="31">
        <v>5098.92</v>
      </c>
      <c r="S52" s="32">
        <f t="shared" ref="S52:S57" si="28">ROUND(ROUND(P52, 2)*I52, 2)</f>
        <v>287716.76</v>
      </c>
      <c r="V52" s="9">
        <f t="shared" ref="V52:V57" si="29">ROUND(ROUND(P52, 2)/1.2, 2)</f>
        <v>4249.1000000000004</v>
      </c>
      <c r="Y52" s="9">
        <f t="shared" si="23"/>
        <v>239763.97</v>
      </c>
      <c r="AD52" s="5" t="s">
        <v>216</v>
      </c>
      <c r="AE52" s="5" t="s">
        <v>217</v>
      </c>
      <c r="AF52" s="5" t="s">
        <v>99</v>
      </c>
      <c r="AK52" s="32">
        <f t="shared" si="16"/>
        <v>0</v>
      </c>
      <c r="AL52" s="32"/>
      <c r="AM52" s="32"/>
      <c r="AN52" s="34">
        <f t="shared" si="17"/>
        <v>0</v>
      </c>
      <c r="AO52" s="32"/>
      <c r="AP52" s="32"/>
    </row>
    <row r="53" spans="1:42" ht="18" x14ac:dyDescent="0.3">
      <c r="A53" s="12" t="s">
        <v>218</v>
      </c>
      <c r="B53" s="12"/>
      <c r="C53" s="27" t="s">
        <v>101</v>
      </c>
      <c r="D53" s="17"/>
      <c r="E53" s="17"/>
      <c r="F53" s="28" t="s">
        <v>102</v>
      </c>
      <c r="G53" s="29">
        <v>25</v>
      </c>
      <c r="H53" s="29"/>
      <c r="I53" s="29">
        <v>1343.5</v>
      </c>
      <c r="J53" s="31">
        <v>6.8</v>
      </c>
      <c r="M53" s="32">
        <f t="shared" si="27"/>
        <v>9135.7999999999993</v>
      </c>
      <c r="P53" s="31">
        <v>6.8</v>
      </c>
      <c r="S53" s="32">
        <f t="shared" si="28"/>
        <v>9135.7999999999993</v>
      </c>
      <c r="V53" s="9">
        <f t="shared" si="29"/>
        <v>5.67</v>
      </c>
      <c r="Y53" s="9">
        <f t="shared" si="23"/>
        <v>7613.17</v>
      </c>
      <c r="AD53" s="5" t="s">
        <v>219</v>
      </c>
      <c r="AE53" s="5" t="s">
        <v>220</v>
      </c>
      <c r="AF53" s="5" t="s">
        <v>105</v>
      </c>
      <c r="AK53" s="32">
        <f t="shared" si="16"/>
        <v>0</v>
      </c>
      <c r="AL53" s="32"/>
      <c r="AM53" s="32"/>
      <c r="AN53" s="34">
        <f t="shared" si="17"/>
        <v>0</v>
      </c>
      <c r="AO53" s="32"/>
      <c r="AP53" s="32"/>
    </row>
    <row r="54" spans="1:42" ht="36" x14ac:dyDescent="0.3">
      <c r="A54" s="12" t="s">
        <v>221</v>
      </c>
      <c r="B54" s="12"/>
      <c r="C54" s="40" t="s">
        <v>107</v>
      </c>
      <c r="D54" s="17"/>
      <c r="E54" s="17"/>
      <c r="F54" s="28" t="s">
        <v>108</v>
      </c>
      <c r="G54" s="29">
        <v>1</v>
      </c>
      <c r="H54" s="29"/>
      <c r="I54" s="29">
        <v>53.74</v>
      </c>
      <c r="J54" s="31">
        <v>332.24</v>
      </c>
      <c r="M54" s="32">
        <f t="shared" si="27"/>
        <v>17854.580000000002</v>
      </c>
      <c r="P54" s="31">
        <v>332.24</v>
      </c>
      <c r="S54" s="32">
        <f t="shared" si="28"/>
        <v>17854.580000000002</v>
      </c>
      <c r="V54" s="9">
        <f t="shared" si="29"/>
        <v>276.87</v>
      </c>
      <c r="Y54" s="9">
        <f t="shared" si="23"/>
        <v>14878.82</v>
      </c>
      <c r="AD54" s="5" t="s">
        <v>222</v>
      </c>
      <c r="AE54" s="5" t="s">
        <v>223</v>
      </c>
      <c r="AF54" s="5" t="s">
        <v>111</v>
      </c>
      <c r="AK54" s="32">
        <f t="shared" si="16"/>
        <v>0</v>
      </c>
      <c r="AL54" s="32"/>
      <c r="AM54" s="32"/>
      <c r="AN54" s="34">
        <f t="shared" si="17"/>
        <v>0</v>
      </c>
      <c r="AO54" s="32"/>
      <c r="AP54" s="32"/>
    </row>
    <row r="55" spans="1:42" ht="36" x14ac:dyDescent="0.3">
      <c r="A55" s="12" t="s">
        <v>224</v>
      </c>
      <c r="B55" s="12"/>
      <c r="C55" s="40" t="s">
        <v>113</v>
      </c>
      <c r="D55" s="17"/>
      <c r="E55" s="17"/>
      <c r="F55" s="28" t="s">
        <v>114</v>
      </c>
      <c r="G55" s="29">
        <v>2.2000000000000002</v>
      </c>
      <c r="H55" s="29"/>
      <c r="I55" s="29">
        <v>118.22799999999999</v>
      </c>
      <c r="J55" s="31">
        <v>85.4</v>
      </c>
      <c r="M55" s="32">
        <f t="shared" si="27"/>
        <v>10096.67</v>
      </c>
      <c r="P55" s="31">
        <v>85.4</v>
      </c>
      <c r="S55" s="32">
        <f t="shared" si="28"/>
        <v>10096.67</v>
      </c>
      <c r="V55" s="9">
        <f t="shared" si="29"/>
        <v>71.17</v>
      </c>
      <c r="Y55" s="9">
        <f t="shared" si="23"/>
        <v>8413.89</v>
      </c>
      <c r="AD55" s="5" t="s">
        <v>225</v>
      </c>
      <c r="AE55" s="5" t="s">
        <v>226</v>
      </c>
      <c r="AF55" s="5" t="s">
        <v>117</v>
      </c>
      <c r="AK55" s="32">
        <f t="shared" si="16"/>
        <v>0</v>
      </c>
      <c r="AL55" s="32"/>
      <c r="AM55" s="32"/>
      <c r="AN55" s="34">
        <f t="shared" si="17"/>
        <v>0</v>
      </c>
      <c r="AO55" s="32"/>
      <c r="AP55" s="32"/>
    </row>
    <row r="56" spans="1:42" ht="18" x14ac:dyDescent="0.3">
      <c r="A56" s="12" t="s">
        <v>227</v>
      </c>
      <c r="B56" s="12"/>
      <c r="C56" s="40" t="s">
        <v>119</v>
      </c>
      <c r="D56" s="17"/>
      <c r="E56" s="17"/>
      <c r="F56" s="28" t="s">
        <v>102</v>
      </c>
      <c r="G56" s="29">
        <v>12</v>
      </c>
      <c r="H56" s="29"/>
      <c r="I56" s="29">
        <v>644.88</v>
      </c>
      <c r="J56" s="31">
        <v>6.38</v>
      </c>
      <c r="M56" s="32">
        <f t="shared" si="27"/>
        <v>4114.33</v>
      </c>
      <c r="P56" s="31">
        <v>6.38</v>
      </c>
      <c r="S56" s="32">
        <f t="shared" si="28"/>
        <v>4114.33</v>
      </c>
      <c r="V56" s="9">
        <f t="shared" si="29"/>
        <v>5.32</v>
      </c>
      <c r="Y56" s="9">
        <f t="shared" si="23"/>
        <v>3428.61</v>
      </c>
      <c r="AD56" s="5" t="s">
        <v>228</v>
      </c>
      <c r="AE56" s="5" t="s">
        <v>229</v>
      </c>
      <c r="AF56" s="5" t="s">
        <v>122</v>
      </c>
      <c r="AK56" s="32">
        <f t="shared" si="16"/>
        <v>0</v>
      </c>
      <c r="AL56" s="32"/>
      <c r="AM56" s="32"/>
      <c r="AN56" s="34">
        <f t="shared" si="17"/>
        <v>0</v>
      </c>
      <c r="AO56" s="32"/>
      <c r="AP56" s="32"/>
    </row>
    <row r="57" spans="1:42" ht="36" x14ac:dyDescent="0.3">
      <c r="A57" s="12" t="s">
        <v>230</v>
      </c>
      <c r="B57" s="12"/>
      <c r="C57" s="40" t="s">
        <v>124</v>
      </c>
      <c r="D57" s="17"/>
      <c r="E57" s="17"/>
      <c r="F57" s="28" t="s">
        <v>108</v>
      </c>
      <c r="G57" s="29">
        <v>1</v>
      </c>
      <c r="H57" s="29"/>
      <c r="I57" s="29">
        <v>53.74</v>
      </c>
      <c r="J57" s="31">
        <v>178.68</v>
      </c>
      <c r="M57" s="32">
        <f t="shared" si="27"/>
        <v>9602.26</v>
      </c>
      <c r="P57" s="31">
        <v>178.68</v>
      </c>
      <c r="S57" s="32">
        <f t="shared" si="28"/>
        <v>9602.26</v>
      </c>
      <c r="V57" s="9">
        <f t="shared" si="29"/>
        <v>148.9</v>
      </c>
      <c r="Y57" s="9">
        <f t="shared" si="23"/>
        <v>8001.88</v>
      </c>
      <c r="AD57" s="5" t="s">
        <v>231</v>
      </c>
      <c r="AE57" s="5" t="s">
        <v>232</v>
      </c>
      <c r="AF57" s="5" t="s">
        <v>127</v>
      </c>
      <c r="AK57" s="32">
        <f t="shared" si="16"/>
        <v>0</v>
      </c>
      <c r="AL57" s="32"/>
      <c r="AM57" s="32"/>
      <c r="AN57" s="34">
        <f t="shared" si="17"/>
        <v>0</v>
      </c>
      <c r="AO57" s="32"/>
      <c r="AP57" s="32"/>
    </row>
    <row r="58" spans="1:42" ht="16.95" customHeight="1" x14ac:dyDescent="0.3">
      <c r="A58" s="12" t="s">
        <v>233</v>
      </c>
      <c r="B58" s="80" t="s">
        <v>234</v>
      </c>
      <c r="C58" s="480" t="s">
        <v>235</v>
      </c>
      <c r="D58" s="481"/>
      <c r="E58" s="481"/>
      <c r="F58" s="481"/>
      <c r="G58" s="481"/>
      <c r="H58" s="481"/>
      <c r="I58" s="482"/>
      <c r="M58" s="6">
        <f>SUM(M59,M66,M82)</f>
        <v>2812173.4100000006</v>
      </c>
      <c r="N58" s="6">
        <f>SUM(N59,N66,N82)</f>
        <v>3471755.7800000003</v>
      </c>
      <c r="O58" s="6">
        <f>SUM(O59,O66,O82)</f>
        <v>6283929.1900000004</v>
      </c>
      <c r="S58" s="6">
        <f>SUM(S59,S66,S82)</f>
        <v>2917241.8000000007</v>
      </c>
      <c r="T58" s="6">
        <f>SUM(T59,T66,T82)</f>
        <v>5207633.6700000009</v>
      </c>
      <c r="U58" s="6">
        <f>SUM(U59,U66,U82)</f>
        <v>8124875.4699999997</v>
      </c>
      <c r="Y58" s="9">
        <f>SUM(Y59,Y66,Y82)</f>
        <v>2431034.83</v>
      </c>
      <c r="Z58" s="9">
        <f>SUM(Z59,Z66,Z82)</f>
        <v>4339694.74</v>
      </c>
      <c r="AA58" s="9">
        <f>SUM(AA59,AA66,AA82)</f>
        <v>6770729.5700000003</v>
      </c>
      <c r="AD58" s="5">
        <v>378365654</v>
      </c>
      <c r="AE58" s="5">
        <v>27245643</v>
      </c>
      <c r="AK58" s="6">
        <f t="shared" si="16"/>
        <v>105068.39000000013</v>
      </c>
      <c r="AL58" s="6">
        <f t="shared" ref="AL58:AM60" si="30">T58-N58</f>
        <v>1735877.8900000006</v>
      </c>
      <c r="AM58" s="6">
        <f t="shared" si="30"/>
        <v>1840946.2799999993</v>
      </c>
      <c r="AN58" s="10">
        <f t="shared" si="17"/>
        <v>3.7361988285068135E-2</v>
      </c>
      <c r="AO58" s="10">
        <f t="shared" ref="AO58:AP60" si="31">IFERROR(AL58/N58,0)</f>
        <v>0.50000000000000011</v>
      </c>
      <c r="AP58" s="10">
        <f t="shared" si="31"/>
        <v>0.29296101600406466</v>
      </c>
    </row>
    <row r="59" spans="1:42" ht="16.95" customHeight="1" x14ac:dyDescent="0.3">
      <c r="A59" s="12" t="s">
        <v>236</v>
      </c>
      <c r="B59" s="81" t="s">
        <v>237</v>
      </c>
      <c r="C59" s="483" t="s">
        <v>238</v>
      </c>
      <c r="D59" s="484"/>
      <c r="E59" s="484"/>
      <c r="F59" s="484"/>
      <c r="G59" s="484"/>
      <c r="H59" s="484"/>
      <c r="I59" s="485"/>
      <c r="M59" s="6">
        <f>SUM(M60)</f>
        <v>209802.99</v>
      </c>
      <c r="N59" s="6">
        <f>SUM(N60)</f>
        <v>227814.5</v>
      </c>
      <c r="O59" s="6">
        <f>SUM(O60)</f>
        <v>437617.49</v>
      </c>
      <c r="S59" s="6">
        <f>SUM(S60)</f>
        <v>209802.99</v>
      </c>
      <c r="T59" s="6">
        <f>SUM(T60)</f>
        <v>341721.75</v>
      </c>
      <c r="U59" s="6">
        <f>SUM(U60)</f>
        <v>551524.74</v>
      </c>
      <c r="Y59" s="9">
        <f>SUM(Y60)</f>
        <v>174835.83</v>
      </c>
      <c r="Z59" s="9">
        <f>SUM(Z60)</f>
        <v>284768.13</v>
      </c>
      <c r="AA59" s="9">
        <f>SUM(AA60)</f>
        <v>459603.95999999996</v>
      </c>
      <c r="AD59" s="5">
        <v>378365655</v>
      </c>
      <c r="AE59" s="5">
        <v>33712787</v>
      </c>
      <c r="AK59" s="6">
        <f t="shared" si="16"/>
        <v>0</v>
      </c>
      <c r="AL59" s="6">
        <f t="shared" si="30"/>
        <v>113907.25</v>
      </c>
      <c r="AM59" s="6">
        <f t="shared" si="30"/>
        <v>113907.25</v>
      </c>
      <c r="AN59" s="10">
        <f t="shared" si="17"/>
        <v>0</v>
      </c>
      <c r="AO59" s="10">
        <f t="shared" si="31"/>
        <v>0.5</v>
      </c>
      <c r="AP59" s="10">
        <f t="shared" si="31"/>
        <v>0.26028952819047518</v>
      </c>
    </row>
    <row r="60" spans="1:42" ht="72" x14ac:dyDescent="0.3">
      <c r="A60" s="12" t="s">
        <v>239</v>
      </c>
      <c r="B60" s="12" t="s">
        <v>240</v>
      </c>
      <c r="C60" s="16" t="s">
        <v>133</v>
      </c>
      <c r="D60" s="17" t="s">
        <v>89</v>
      </c>
      <c r="E60" s="17" t="s">
        <v>241</v>
      </c>
      <c r="F60" s="17" t="s">
        <v>67</v>
      </c>
      <c r="G60" s="18">
        <v>1</v>
      </c>
      <c r="H60" s="18"/>
      <c r="I60" s="18">
        <v>114.25</v>
      </c>
      <c r="J60" s="19">
        <v>1836.35</v>
      </c>
      <c r="K60" s="20">
        <v>1994</v>
      </c>
      <c r="L60" s="19">
        <f>J60+ROUND(K60, 2)</f>
        <v>3830.35</v>
      </c>
      <c r="M60" s="19">
        <v>209802.99</v>
      </c>
      <c r="N60" s="19">
        <v>227814.5</v>
      </c>
      <c r="O60" s="19">
        <f>M60+N60</f>
        <v>437617.49</v>
      </c>
      <c r="P60" s="19">
        <v>1836.35</v>
      </c>
      <c r="Q60" s="20">
        <v>2991</v>
      </c>
      <c r="R60" s="19">
        <f>P60+ROUND(Q60, 2)</f>
        <v>4827.3500000000004</v>
      </c>
      <c r="S60" s="19">
        <v>209802.99</v>
      </c>
      <c r="T60" s="19">
        <v>341721.75</v>
      </c>
      <c r="U60" s="19">
        <f>S60+T60</f>
        <v>551524.74</v>
      </c>
      <c r="V60" s="9">
        <f>ROUND(P60 / 1.2, 2)</f>
        <v>1530.29</v>
      </c>
      <c r="W60" s="9">
        <f>ROUND(Q60 / 1.2, 2)</f>
        <v>2492.5</v>
      </c>
      <c r="X60" s="9">
        <f>ROUND(R60 / 1.2, 2)</f>
        <v>4022.79</v>
      </c>
      <c r="Y60" s="9">
        <f>ROUND(S60 / 1.2, 2)</f>
        <v>174835.83</v>
      </c>
      <c r="Z60" s="9">
        <f>ROUND(T60 / 1.2, 2)</f>
        <v>284768.13</v>
      </c>
      <c r="AA60" s="9">
        <f>Y60+Z60</f>
        <v>459603.95999999996</v>
      </c>
      <c r="AD60" s="5">
        <v>378365657</v>
      </c>
      <c r="AE60" s="5">
        <v>33712773</v>
      </c>
      <c r="AG60" s="5" t="s">
        <v>135</v>
      </c>
      <c r="AH60" s="5" t="s">
        <v>242</v>
      </c>
      <c r="AI60" s="5" t="s">
        <v>174</v>
      </c>
      <c r="AK60" s="19">
        <f t="shared" si="16"/>
        <v>0</v>
      </c>
      <c r="AL60" s="19">
        <f t="shared" si="30"/>
        <v>113907.25</v>
      </c>
      <c r="AM60" s="19">
        <f t="shared" si="30"/>
        <v>113907.25</v>
      </c>
      <c r="AN60" s="22">
        <f t="shared" si="17"/>
        <v>0</v>
      </c>
      <c r="AO60" s="22">
        <f t="shared" si="31"/>
        <v>0.5</v>
      </c>
      <c r="AP60" s="22">
        <f t="shared" si="31"/>
        <v>0.26028952819047518</v>
      </c>
    </row>
    <row r="61" spans="1:42" ht="18" x14ac:dyDescent="0.3">
      <c r="A61" s="12" t="s">
        <v>243</v>
      </c>
      <c r="B61" s="12"/>
      <c r="C61" s="40" t="s">
        <v>244</v>
      </c>
      <c r="D61" s="17"/>
      <c r="E61" s="17"/>
      <c r="F61" s="28" t="s">
        <v>139</v>
      </c>
      <c r="G61" s="29">
        <v>50.4</v>
      </c>
      <c r="H61" s="29"/>
      <c r="I61" s="29">
        <v>5758.2</v>
      </c>
      <c r="J61" s="31">
        <v>24.4</v>
      </c>
      <c r="M61" s="32">
        <f>ROUND(ROUND(J61, 2)*I61, 2)</f>
        <v>140500.07999999999</v>
      </c>
      <c r="P61" s="31">
        <v>24.4</v>
      </c>
      <c r="S61" s="32">
        <f>ROUND(ROUND(P61, 2)*I61, 2)</f>
        <v>140500.07999999999</v>
      </c>
      <c r="V61" s="9">
        <f>ROUND(ROUND(P61, 2)/1.2, 2)</f>
        <v>20.329999999999998</v>
      </c>
      <c r="Y61" s="9">
        <f>ROUND(S61 / 1.2, 2)</f>
        <v>117083.4</v>
      </c>
      <c r="AD61" s="5" t="s">
        <v>245</v>
      </c>
      <c r="AE61" s="5" t="s">
        <v>246</v>
      </c>
      <c r="AF61" s="5" t="s">
        <v>247</v>
      </c>
      <c r="AK61" s="32">
        <f t="shared" si="16"/>
        <v>0</v>
      </c>
      <c r="AL61" s="32"/>
      <c r="AM61" s="32"/>
      <c r="AN61" s="34">
        <f t="shared" si="17"/>
        <v>0</v>
      </c>
      <c r="AO61" s="32"/>
      <c r="AP61" s="32"/>
    </row>
    <row r="62" spans="1:42" ht="18" x14ac:dyDescent="0.3">
      <c r="A62" s="12" t="s">
        <v>248</v>
      </c>
      <c r="B62" s="12"/>
      <c r="C62" s="40" t="s">
        <v>144</v>
      </c>
      <c r="D62" s="17"/>
      <c r="E62" s="17"/>
      <c r="F62" s="28" t="s">
        <v>67</v>
      </c>
      <c r="G62" s="29">
        <v>0.504</v>
      </c>
      <c r="H62" s="29"/>
      <c r="I62" s="29">
        <v>57.582000000000001</v>
      </c>
      <c r="J62" s="31">
        <v>269.41000000000003</v>
      </c>
      <c r="M62" s="32">
        <f>ROUND(ROUND(J62, 2)*I62, 2)</f>
        <v>15513.17</v>
      </c>
      <c r="P62" s="31">
        <v>269.41000000000003</v>
      </c>
      <c r="S62" s="32">
        <f>ROUND(ROUND(P62, 2)*I62, 2)</f>
        <v>15513.17</v>
      </c>
      <c r="V62" s="9">
        <f>ROUND(ROUND(P62, 2)/1.2, 2)</f>
        <v>224.51</v>
      </c>
      <c r="Y62" s="9">
        <f>ROUND(S62 / 1.2, 2)</f>
        <v>12927.64</v>
      </c>
      <c r="AD62" s="5" t="s">
        <v>249</v>
      </c>
      <c r="AE62" s="5" t="s">
        <v>250</v>
      </c>
      <c r="AF62" s="5" t="s">
        <v>147</v>
      </c>
      <c r="AK62" s="32">
        <f t="shared" si="16"/>
        <v>0</v>
      </c>
      <c r="AL62" s="32"/>
      <c r="AM62" s="32"/>
      <c r="AN62" s="34">
        <f t="shared" si="17"/>
        <v>0</v>
      </c>
      <c r="AO62" s="32"/>
      <c r="AP62" s="32"/>
    </row>
    <row r="63" spans="1:42" ht="36" x14ac:dyDescent="0.3">
      <c r="A63" s="12" t="s">
        <v>251</v>
      </c>
      <c r="B63" s="12"/>
      <c r="C63" s="40" t="s">
        <v>149</v>
      </c>
      <c r="D63" s="17"/>
      <c r="E63" s="17"/>
      <c r="F63" s="28" t="s">
        <v>108</v>
      </c>
      <c r="G63" s="29">
        <v>1</v>
      </c>
      <c r="H63" s="29"/>
      <c r="I63" s="29">
        <v>114.25</v>
      </c>
      <c r="J63" s="31">
        <v>118.99</v>
      </c>
      <c r="M63" s="32">
        <f>ROUND(ROUND(J63, 2)*I63, 2)</f>
        <v>13594.61</v>
      </c>
      <c r="P63" s="31">
        <v>118.99</v>
      </c>
      <c r="S63" s="32">
        <f>ROUND(ROUND(P63, 2)*I63, 2)</f>
        <v>13594.61</v>
      </c>
      <c r="V63" s="9">
        <f>ROUND(ROUND(P63, 2)/1.2, 2)</f>
        <v>99.16</v>
      </c>
      <c r="Y63" s="9">
        <f>ROUND(S63 / 1.2, 2)</f>
        <v>11328.84</v>
      </c>
      <c r="AD63" s="5" t="s">
        <v>252</v>
      </c>
      <c r="AE63" s="5" t="s">
        <v>253</v>
      </c>
      <c r="AF63" s="5" t="s">
        <v>152</v>
      </c>
      <c r="AK63" s="32">
        <f t="shared" si="16"/>
        <v>0</v>
      </c>
      <c r="AL63" s="32"/>
      <c r="AM63" s="32"/>
      <c r="AN63" s="34">
        <f t="shared" si="17"/>
        <v>0</v>
      </c>
      <c r="AO63" s="32"/>
      <c r="AP63" s="32"/>
    </row>
    <row r="64" spans="1:42" ht="36" x14ac:dyDescent="0.3">
      <c r="A64" s="12" t="s">
        <v>254</v>
      </c>
      <c r="B64" s="12"/>
      <c r="C64" s="40" t="s">
        <v>154</v>
      </c>
      <c r="D64" s="17"/>
      <c r="E64" s="17"/>
      <c r="F64" s="28" t="s">
        <v>108</v>
      </c>
      <c r="G64" s="29">
        <v>1</v>
      </c>
      <c r="H64" s="29"/>
      <c r="I64" s="29">
        <v>114.25</v>
      </c>
      <c r="J64" s="31">
        <v>65.67</v>
      </c>
      <c r="M64" s="32">
        <f>ROUND(ROUND(J64, 2)*I64, 2)</f>
        <v>7502.8</v>
      </c>
      <c r="P64" s="31">
        <v>65.67</v>
      </c>
      <c r="S64" s="32">
        <f>ROUND(ROUND(P64, 2)*I64, 2)</f>
        <v>7502.8</v>
      </c>
      <c r="V64" s="9">
        <f>ROUND(ROUND(P64, 2)/1.2, 2)</f>
        <v>54.73</v>
      </c>
      <c r="Y64" s="9">
        <f>ROUND(S64 / 1.2, 2)</f>
        <v>6252.33</v>
      </c>
      <c r="AD64" s="5" t="s">
        <v>255</v>
      </c>
      <c r="AE64" s="5" t="s">
        <v>256</v>
      </c>
      <c r="AF64" s="5" t="s">
        <v>157</v>
      </c>
      <c r="AK64" s="32">
        <f t="shared" si="16"/>
        <v>0</v>
      </c>
      <c r="AL64" s="32"/>
      <c r="AM64" s="32"/>
      <c r="AN64" s="34">
        <f t="shared" si="17"/>
        <v>0</v>
      </c>
      <c r="AO64" s="32"/>
      <c r="AP64" s="32"/>
    </row>
    <row r="65" spans="1:42" ht="18" x14ac:dyDescent="0.3">
      <c r="A65" s="12" t="s">
        <v>257</v>
      </c>
      <c r="B65" s="12"/>
      <c r="C65" s="40" t="s">
        <v>119</v>
      </c>
      <c r="D65" s="17"/>
      <c r="E65" s="17"/>
      <c r="F65" s="28" t="s">
        <v>102</v>
      </c>
      <c r="G65" s="29">
        <v>44.85</v>
      </c>
      <c r="H65" s="29"/>
      <c r="I65" s="29">
        <v>5124.1130000000003</v>
      </c>
      <c r="J65" s="31">
        <v>6.38</v>
      </c>
      <c r="M65" s="32">
        <f>ROUND(ROUND(J65, 2)*I65, 2)</f>
        <v>32691.84</v>
      </c>
      <c r="P65" s="31">
        <v>6.38</v>
      </c>
      <c r="S65" s="32">
        <f>ROUND(ROUND(P65, 2)*I65, 2)</f>
        <v>32691.84</v>
      </c>
      <c r="V65" s="9">
        <f>ROUND(ROUND(P65, 2)/1.2, 2)</f>
        <v>5.32</v>
      </c>
      <c r="Y65" s="9">
        <f>ROUND(S65 / 1.2, 2)</f>
        <v>27243.200000000001</v>
      </c>
      <c r="AD65" s="5" t="s">
        <v>258</v>
      </c>
      <c r="AE65" s="5" t="s">
        <v>259</v>
      </c>
      <c r="AF65" s="5" t="s">
        <v>122</v>
      </c>
      <c r="AK65" s="32">
        <f t="shared" si="16"/>
        <v>0</v>
      </c>
      <c r="AL65" s="32"/>
      <c r="AM65" s="32"/>
      <c r="AN65" s="34">
        <f t="shared" si="17"/>
        <v>0</v>
      </c>
      <c r="AO65" s="32"/>
      <c r="AP65" s="32"/>
    </row>
    <row r="66" spans="1:42" ht="16.95" customHeight="1" x14ac:dyDescent="0.3">
      <c r="A66" s="12" t="s">
        <v>260</v>
      </c>
      <c r="B66" s="81" t="s">
        <v>261</v>
      </c>
      <c r="C66" s="483" t="s">
        <v>262</v>
      </c>
      <c r="D66" s="484"/>
      <c r="E66" s="484"/>
      <c r="F66" s="484"/>
      <c r="G66" s="484"/>
      <c r="H66" s="484"/>
      <c r="I66" s="485"/>
      <c r="M66" s="6">
        <f>SUM(M67,M72,M77)</f>
        <v>2530101.0700000003</v>
      </c>
      <c r="N66" s="6">
        <f>SUM(N67,N72,N77)</f>
        <v>3134759.68</v>
      </c>
      <c r="O66" s="6">
        <f>SUM(O67,O72,O77)</f>
        <v>5664860.75</v>
      </c>
      <c r="S66" s="6">
        <f>SUM(S67,S72,S77)</f>
        <v>2530101.0700000003</v>
      </c>
      <c r="T66" s="6">
        <f>SUM(T67,T72,T77)</f>
        <v>4702139.5200000005</v>
      </c>
      <c r="U66" s="6">
        <f>SUM(U67,U72,U77)</f>
        <v>7232240.5899999999</v>
      </c>
      <c r="Y66" s="9">
        <f>SUM(Y67,Y72,Y77)</f>
        <v>2108417.5499999998</v>
      </c>
      <c r="Z66" s="9">
        <f>SUM(Z67,Z72,Z77)</f>
        <v>3918449.6000000006</v>
      </c>
      <c r="AA66" s="9">
        <f>SUM(AA67,AA72,AA77)</f>
        <v>6026867.1500000004</v>
      </c>
      <c r="AD66" s="5">
        <v>378365658</v>
      </c>
      <c r="AE66" s="5">
        <v>33712767</v>
      </c>
      <c r="AK66" s="6">
        <f t="shared" si="16"/>
        <v>0</v>
      </c>
      <c r="AL66" s="6">
        <f>T66-N66</f>
        <v>1567379.8400000003</v>
      </c>
      <c r="AM66" s="6">
        <f>U66-O66</f>
        <v>1567379.8399999999</v>
      </c>
      <c r="AN66" s="10">
        <f t="shared" si="17"/>
        <v>0</v>
      </c>
      <c r="AO66" s="10">
        <f>IFERROR(AL66/N66,0)</f>
        <v>0.50000000000000011</v>
      </c>
      <c r="AP66" s="10">
        <f>IFERROR(AM66/O66,0)</f>
        <v>0.27668461929977711</v>
      </c>
    </row>
    <row r="67" spans="1:42" ht="72" x14ac:dyDescent="0.3">
      <c r="A67" s="12" t="s">
        <v>263</v>
      </c>
      <c r="B67" s="12" t="s">
        <v>264</v>
      </c>
      <c r="C67" s="16" t="s">
        <v>265</v>
      </c>
      <c r="D67" s="17" t="s">
        <v>89</v>
      </c>
      <c r="E67" s="17" t="s">
        <v>266</v>
      </c>
      <c r="F67" s="17" t="s">
        <v>67</v>
      </c>
      <c r="G67" s="18">
        <v>1</v>
      </c>
      <c r="H67" s="18"/>
      <c r="I67" s="18">
        <v>719.88</v>
      </c>
      <c r="J67" s="19">
        <v>1330.12</v>
      </c>
      <c r="K67" s="20">
        <v>1648</v>
      </c>
      <c r="L67" s="19">
        <f>J67+ROUND(K67, 2)</f>
        <v>2978.12</v>
      </c>
      <c r="M67" s="19">
        <v>957526.79</v>
      </c>
      <c r="N67" s="19">
        <v>1186362.24</v>
      </c>
      <c r="O67" s="19">
        <f>M67+N67</f>
        <v>2143889.0300000003</v>
      </c>
      <c r="P67" s="19">
        <v>1330.12</v>
      </c>
      <c r="Q67" s="20">
        <v>2472</v>
      </c>
      <c r="R67" s="19">
        <f>P67+ROUND(Q67, 2)</f>
        <v>3802.12</v>
      </c>
      <c r="S67" s="19">
        <v>957526.79</v>
      </c>
      <c r="T67" s="19">
        <v>1779543.36</v>
      </c>
      <c r="U67" s="19">
        <f>S67+T67</f>
        <v>2737070.1500000004</v>
      </c>
      <c r="V67" s="9">
        <f>ROUND(P67 / 1.2, 2)</f>
        <v>1108.43</v>
      </c>
      <c r="W67" s="9">
        <f>ROUND(Q67 / 1.2, 2)</f>
        <v>2060</v>
      </c>
      <c r="X67" s="9">
        <f>ROUND(R67 / 1.2, 2)</f>
        <v>3168.43</v>
      </c>
      <c r="Y67" s="9">
        <f>ROUND(S67 / 1.2, 2)</f>
        <v>797938.99</v>
      </c>
      <c r="Z67" s="9">
        <f>ROUND(T67 / 1.2, 2)</f>
        <v>1482952.8</v>
      </c>
      <c r="AA67" s="9">
        <f>Y67+Z67</f>
        <v>2280891.79</v>
      </c>
      <c r="AD67" s="5">
        <v>378365660</v>
      </c>
      <c r="AE67" s="5">
        <v>33712775</v>
      </c>
      <c r="AG67" s="5" t="s">
        <v>267</v>
      </c>
      <c r="AH67" s="5" t="s">
        <v>268</v>
      </c>
      <c r="AI67" s="5" t="s">
        <v>174</v>
      </c>
      <c r="AK67" s="19">
        <f t="shared" si="16"/>
        <v>0</v>
      </c>
      <c r="AL67" s="19">
        <f>T67-N67</f>
        <v>593181.12000000011</v>
      </c>
      <c r="AM67" s="19">
        <f>U67-O67</f>
        <v>593181.12000000011</v>
      </c>
      <c r="AN67" s="22">
        <f t="shared" si="17"/>
        <v>0</v>
      </c>
      <c r="AO67" s="22">
        <f>IFERROR(AL67/N67,0)</f>
        <v>0.50000000000000011</v>
      </c>
      <c r="AP67" s="22">
        <f>IFERROR(AM67/O67,0)</f>
        <v>0.27668461925942128</v>
      </c>
    </row>
    <row r="68" spans="1:42" ht="18" x14ac:dyDescent="0.3">
      <c r="A68" s="12" t="s">
        <v>269</v>
      </c>
      <c r="B68" s="12"/>
      <c r="C68" s="27" t="s">
        <v>270</v>
      </c>
      <c r="D68" s="17"/>
      <c r="E68" s="17"/>
      <c r="F68" s="28" t="s">
        <v>102</v>
      </c>
      <c r="G68" s="29">
        <v>2</v>
      </c>
      <c r="H68" s="29"/>
      <c r="I68" s="29">
        <v>1439.76</v>
      </c>
      <c r="J68" s="31">
        <v>9.85</v>
      </c>
      <c r="M68" s="32">
        <f>ROUND(ROUND(J68, 2)*I68, 2)</f>
        <v>14181.64</v>
      </c>
      <c r="P68" s="31">
        <v>9.85</v>
      </c>
      <c r="S68" s="32">
        <f>ROUND(ROUND(P68, 2)*I68, 2)</f>
        <v>14181.64</v>
      </c>
      <c r="V68" s="9">
        <f>ROUND(ROUND(P68, 2)/1.2, 2)</f>
        <v>8.2100000000000009</v>
      </c>
      <c r="Y68" s="9">
        <f t="shared" ref="Y68:Y81" si="32">ROUND(S68 / 1.2, 2)</f>
        <v>11818.03</v>
      </c>
      <c r="AD68" s="5" t="s">
        <v>271</v>
      </c>
      <c r="AE68" s="5" t="s">
        <v>272</v>
      </c>
      <c r="AF68" s="5" t="s">
        <v>273</v>
      </c>
      <c r="AK68" s="32">
        <f t="shared" si="16"/>
        <v>0</v>
      </c>
      <c r="AL68" s="32"/>
      <c r="AM68" s="32"/>
      <c r="AN68" s="34">
        <f t="shared" si="17"/>
        <v>0</v>
      </c>
      <c r="AO68" s="32"/>
      <c r="AP68" s="32"/>
    </row>
    <row r="69" spans="1:42" ht="36" x14ac:dyDescent="0.3">
      <c r="A69" s="12" t="s">
        <v>274</v>
      </c>
      <c r="B69" s="12"/>
      <c r="C69" s="40" t="s">
        <v>275</v>
      </c>
      <c r="D69" s="17"/>
      <c r="E69" s="17"/>
      <c r="F69" s="28" t="s">
        <v>108</v>
      </c>
      <c r="G69" s="29">
        <v>1</v>
      </c>
      <c r="H69" s="29"/>
      <c r="I69" s="29">
        <v>719.88</v>
      </c>
      <c r="J69" s="31">
        <v>11.19</v>
      </c>
      <c r="M69" s="32">
        <f>ROUND(ROUND(J69, 2)*I69, 2)</f>
        <v>8055.46</v>
      </c>
      <c r="P69" s="31">
        <v>11.19</v>
      </c>
      <c r="S69" s="32">
        <f>ROUND(ROUND(P69, 2)*I69, 2)</f>
        <v>8055.46</v>
      </c>
      <c r="V69" s="9">
        <f>ROUND(ROUND(P69, 2)/1.2, 2)</f>
        <v>9.33</v>
      </c>
      <c r="Y69" s="9">
        <f t="shared" si="32"/>
        <v>6712.88</v>
      </c>
      <c r="AD69" s="5" t="s">
        <v>276</v>
      </c>
      <c r="AE69" s="5" t="s">
        <v>277</v>
      </c>
      <c r="AF69" s="5" t="s">
        <v>278</v>
      </c>
      <c r="AK69" s="32">
        <f t="shared" si="16"/>
        <v>0</v>
      </c>
      <c r="AL69" s="32"/>
      <c r="AM69" s="32"/>
      <c r="AN69" s="34">
        <f t="shared" si="17"/>
        <v>0</v>
      </c>
      <c r="AO69" s="32"/>
      <c r="AP69" s="32"/>
    </row>
    <row r="70" spans="1:42" ht="36" x14ac:dyDescent="0.3">
      <c r="A70" s="12" t="s">
        <v>279</v>
      </c>
      <c r="B70" s="12"/>
      <c r="C70" s="27" t="s">
        <v>280</v>
      </c>
      <c r="D70" s="17"/>
      <c r="E70" s="17"/>
      <c r="F70" s="28" t="s">
        <v>67</v>
      </c>
      <c r="G70" s="29">
        <v>1.02</v>
      </c>
      <c r="H70" s="29"/>
      <c r="I70" s="29">
        <v>734.27800000000002</v>
      </c>
      <c r="J70" s="31">
        <v>1105.31</v>
      </c>
      <c r="M70" s="32">
        <f>ROUND(ROUND(J70, 2)*I70, 2)</f>
        <v>811604.82</v>
      </c>
      <c r="P70" s="31">
        <v>1105.31</v>
      </c>
      <c r="S70" s="32">
        <f>ROUND(ROUND(P70, 2)*I70, 2)</f>
        <v>811604.82</v>
      </c>
      <c r="V70" s="9">
        <f>ROUND(ROUND(P70, 2)/1.2, 2)</f>
        <v>921.09</v>
      </c>
      <c r="Y70" s="9">
        <f t="shared" si="32"/>
        <v>676337.35</v>
      </c>
      <c r="AD70" s="5" t="s">
        <v>281</v>
      </c>
      <c r="AE70" s="5" t="s">
        <v>282</v>
      </c>
      <c r="AF70" s="5" t="s">
        <v>283</v>
      </c>
      <c r="AK70" s="32">
        <f t="shared" si="16"/>
        <v>0</v>
      </c>
      <c r="AL70" s="32"/>
      <c r="AM70" s="32"/>
      <c r="AN70" s="34">
        <f t="shared" si="17"/>
        <v>0</v>
      </c>
      <c r="AO70" s="32"/>
      <c r="AP70" s="32"/>
    </row>
    <row r="71" spans="1:42" ht="36" x14ac:dyDescent="0.3">
      <c r="A71" s="12" t="s">
        <v>284</v>
      </c>
      <c r="B71" s="12"/>
      <c r="C71" s="40" t="s">
        <v>285</v>
      </c>
      <c r="D71" s="17"/>
      <c r="E71" s="17"/>
      <c r="F71" s="28" t="s">
        <v>108</v>
      </c>
      <c r="G71" s="29">
        <v>1</v>
      </c>
      <c r="H71" s="29"/>
      <c r="I71" s="29">
        <v>719.88</v>
      </c>
      <c r="J71" s="31">
        <v>171.81</v>
      </c>
      <c r="M71" s="32">
        <f>ROUND(ROUND(J71, 2)*I71, 2)</f>
        <v>123682.58</v>
      </c>
      <c r="P71" s="31">
        <v>171.81</v>
      </c>
      <c r="S71" s="32">
        <f>ROUND(ROUND(P71, 2)*I71, 2)</f>
        <v>123682.58</v>
      </c>
      <c r="V71" s="9">
        <f>ROUND(ROUND(P71, 2)/1.2, 2)</f>
        <v>143.18</v>
      </c>
      <c r="Y71" s="9">
        <f t="shared" si="32"/>
        <v>103068.82</v>
      </c>
      <c r="AD71" s="5" t="s">
        <v>286</v>
      </c>
      <c r="AE71" s="5" t="s">
        <v>287</v>
      </c>
      <c r="AF71" s="5" t="s">
        <v>288</v>
      </c>
      <c r="AK71" s="32">
        <f t="shared" si="16"/>
        <v>0</v>
      </c>
      <c r="AL71" s="32"/>
      <c r="AM71" s="32"/>
      <c r="AN71" s="34">
        <f t="shared" si="17"/>
        <v>0</v>
      </c>
      <c r="AO71" s="32"/>
      <c r="AP71" s="32"/>
    </row>
    <row r="72" spans="1:42" ht="72" x14ac:dyDescent="0.3">
      <c r="A72" s="12" t="s">
        <v>289</v>
      </c>
      <c r="B72" s="12" t="s">
        <v>264</v>
      </c>
      <c r="C72" s="16" t="s">
        <v>265</v>
      </c>
      <c r="D72" s="17" t="s">
        <v>89</v>
      </c>
      <c r="E72" s="17" t="s">
        <v>290</v>
      </c>
      <c r="F72" s="17" t="s">
        <v>67</v>
      </c>
      <c r="G72" s="18">
        <v>1</v>
      </c>
      <c r="H72" s="18"/>
      <c r="I72" s="18">
        <v>804.46</v>
      </c>
      <c r="J72" s="19">
        <v>1330.12</v>
      </c>
      <c r="K72" s="20">
        <v>1648</v>
      </c>
      <c r="L72" s="19">
        <f>J72+ROUND(K72, 2)</f>
        <v>2978.12</v>
      </c>
      <c r="M72" s="19">
        <v>1070028.3400000001</v>
      </c>
      <c r="N72" s="19">
        <v>1325750.08</v>
      </c>
      <c r="O72" s="19">
        <f>M72+N72</f>
        <v>2395778.42</v>
      </c>
      <c r="P72" s="19">
        <v>1330.12</v>
      </c>
      <c r="Q72" s="20">
        <v>2472</v>
      </c>
      <c r="R72" s="19">
        <f>P72+ROUND(Q72, 2)</f>
        <v>3802.12</v>
      </c>
      <c r="S72" s="19">
        <v>1070028.3400000001</v>
      </c>
      <c r="T72" s="19">
        <v>1988625.12</v>
      </c>
      <c r="U72" s="19">
        <f>S72+T72</f>
        <v>3058653.46</v>
      </c>
      <c r="V72" s="9">
        <f>ROUND(P72 / 1.2, 2)</f>
        <v>1108.43</v>
      </c>
      <c r="W72" s="9">
        <f>ROUND(Q72 / 1.2, 2)</f>
        <v>2060</v>
      </c>
      <c r="X72" s="9">
        <f>ROUND(R72 / 1.2, 2)</f>
        <v>3168.43</v>
      </c>
      <c r="Y72" s="9">
        <f t="shared" si="32"/>
        <v>891690.28</v>
      </c>
      <c r="Z72" s="9">
        <f>ROUND(T72 / 1.2, 2)</f>
        <v>1657187.6</v>
      </c>
      <c r="AA72" s="9">
        <f>Y72+Z72</f>
        <v>2548877.88</v>
      </c>
      <c r="AD72" s="5">
        <v>378365786</v>
      </c>
      <c r="AE72" s="5">
        <v>33714339</v>
      </c>
      <c r="AG72" s="5" t="s">
        <v>267</v>
      </c>
      <c r="AH72" s="5" t="s">
        <v>268</v>
      </c>
      <c r="AI72" s="5" t="s">
        <v>174</v>
      </c>
      <c r="AK72" s="19">
        <f t="shared" si="16"/>
        <v>0</v>
      </c>
      <c r="AL72" s="19">
        <f>T72-N72</f>
        <v>662875.04</v>
      </c>
      <c r="AM72" s="19">
        <f>U72-O72</f>
        <v>662875.04</v>
      </c>
      <c r="AN72" s="22">
        <f t="shared" si="17"/>
        <v>0</v>
      </c>
      <c r="AO72" s="22">
        <f>IFERROR(AL72/N72,0)</f>
        <v>0.5</v>
      </c>
      <c r="AP72" s="22">
        <f>IFERROR(AM72/O72,0)</f>
        <v>0.27668461927292926</v>
      </c>
    </row>
    <row r="73" spans="1:42" ht="36" x14ac:dyDescent="0.3">
      <c r="A73" s="12" t="s">
        <v>291</v>
      </c>
      <c r="B73" s="12"/>
      <c r="C73" s="40" t="s">
        <v>285</v>
      </c>
      <c r="D73" s="17"/>
      <c r="E73" s="17"/>
      <c r="F73" s="28" t="s">
        <v>108</v>
      </c>
      <c r="G73" s="29">
        <v>1</v>
      </c>
      <c r="H73" s="29"/>
      <c r="I73" s="29">
        <v>804.46</v>
      </c>
      <c r="J73" s="31">
        <v>171.81</v>
      </c>
      <c r="M73" s="32">
        <f>ROUND(ROUND(J73, 2)*I73, 2)</f>
        <v>138214.26999999999</v>
      </c>
      <c r="P73" s="31">
        <v>171.81</v>
      </c>
      <c r="S73" s="32">
        <f>ROUND(ROUND(P73, 2)*I73, 2)</f>
        <v>138214.26999999999</v>
      </c>
      <c r="V73" s="9">
        <f>ROUND(ROUND(P73, 2)/1.2, 2)</f>
        <v>143.18</v>
      </c>
      <c r="Y73" s="9">
        <f t="shared" si="32"/>
        <v>115178.56</v>
      </c>
      <c r="AD73" s="5" t="s">
        <v>292</v>
      </c>
      <c r="AE73" s="5" t="s">
        <v>293</v>
      </c>
      <c r="AF73" s="5" t="s">
        <v>288</v>
      </c>
      <c r="AK73" s="32">
        <f t="shared" si="16"/>
        <v>0</v>
      </c>
      <c r="AL73" s="32"/>
      <c r="AM73" s="32"/>
      <c r="AN73" s="34">
        <f t="shared" si="17"/>
        <v>0</v>
      </c>
      <c r="AO73" s="32"/>
      <c r="AP73" s="32"/>
    </row>
    <row r="74" spans="1:42" ht="36" x14ac:dyDescent="0.3">
      <c r="A74" s="12" t="s">
        <v>294</v>
      </c>
      <c r="B74" s="12"/>
      <c r="C74" s="27" t="s">
        <v>280</v>
      </c>
      <c r="D74" s="17"/>
      <c r="E74" s="17"/>
      <c r="F74" s="28" t="s">
        <v>67</v>
      </c>
      <c r="G74" s="29">
        <v>1.02</v>
      </c>
      <c r="H74" s="29"/>
      <c r="I74" s="29">
        <v>820.54899999999998</v>
      </c>
      <c r="J74" s="31">
        <v>1105.31</v>
      </c>
      <c r="M74" s="32">
        <f>ROUND(ROUND(J74, 2)*I74, 2)</f>
        <v>906961.02</v>
      </c>
      <c r="P74" s="31">
        <v>1105.31</v>
      </c>
      <c r="S74" s="32">
        <f>ROUND(ROUND(P74, 2)*I74, 2)</f>
        <v>906961.02</v>
      </c>
      <c r="V74" s="9">
        <f>ROUND(ROUND(P74, 2)/1.2, 2)</f>
        <v>921.09</v>
      </c>
      <c r="Y74" s="9">
        <f t="shared" si="32"/>
        <v>755800.85</v>
      </c>
      <c r="AD74" s="5" t="s">
        <v>295</v>
      </c>
      <c r="AE74" s="5" t="s">
        <v>296</v>
      </c>
      <c r="AF74" s="5" t="s">
        <v>283</v>
      </c>
      <c r="AK74" s="32">
        <f t="shared" si="16"/>
        <v>0</v>
      </c>
      <c r="AL74" s="32"/>
      <c r="AM74" s="32"/>
      <c r="AN74" s="34">
        <f t="shared" si="17"/>
        <v>0</v>
      </c>
      <c r="AO74" s="32"/>
      <c r="AP74" s="32"/>
    </row>
    <row r="75" spans="1:42" ht="36" x14ac:dyDescent="0.3">
      <c r="A75" s="12" t="s">
        <v>297</v>
      </c>
      <c r="B75" s="12"/>
      <c r="C75" s="40" t="s">
        <v>275</v>
      </c>
      <c r="D75" s="17"/>
      <c r="E75" s="17"/>
      <c r="F75" s="28" t="s">
        <v>108</v>
      </c>
      <c r="G75" s="29">
        <v>1</v>
      </c>
      <c r="H75" s="29"/>
      <c r="I75" s="29">
        <v>804.46</v>
      </c>
      <c r="J75" s="31">
        <v>11.19</v>
      </c>
      <c r="M75" s="32">
        <f>ROUND(ROUND(J75, 2)*I75, 2)</f>
        <v>9001.91</v>
      </c>
      <c r="P75" s="31">
        <v>11.19</v>
      </c>
      <c r="S75" s="32">
        <f>ROUND(ROUND(P75, 2)*I75, 2)</f>
        <v>9001.91</v>
      </c>
      <c r="V75" s="9">
        <f>ROUND(ROUND(P75, 2)/1.2, 2)</f>
        <v>9.33</v>
      </c>
      <c r="Y75" s="9">
        <f t="shared" si="32"/>
        <v>7501.59</v>
      </c>
      <c r="AD75" s="5" t="s">
        <v>298</v>
      </c>
      <c r="AE75" s="5" t="s">
        <v>299</v>
      </c>
      <c r="AF75" s="5" t="s">
        <v>278</v>
      </c>
      <c r="AK75" s="32">
        <f t="shared" si="16"/>
        <v>0</v>
      </c>
      <c r="AL75" s="32"/>
      <c r="AM75" s="32"/>
      <c r="AN75" s="34">
        <f t="shared" si="17"/>
        <v>0</v>
      </c>
      <c r="AO75" s="32"/>
      <c r="AP75" s="32"/>
    </row>
    <row r="76" spans="1:42" ht="18" x14ac:dyDescent="0.3">
      <c r="A76" s="12" t="s">
        <v>300</v>
      </c>
      <c r="B76" s="12"/>
      <c r="C76" s="27" t="s">
        <v>270</v>
      </c>
      <c r="D76" s="17"/>
      <c r="E76" s="17"/>
      <c r="F76" s="28" t="s">
        <v>102</v>
      </c>
      <c r="G76" s="29">
        <v>2</v>
      </c>
      <c r="H76" s="29"/>
      <c r="I76" s="29">
        <v>1608.92</v>
      </c>
      <c r="J76" s="31">
        <v>9.85</v>
      </c>
      <c r="M76" s="32">
        <f>ROUND(ROUND(J76, 2)*I76, 2)</f>
        <v>15847.86</v>
      </c>
      <c r="P76" s="31">
        <v>9.85</v>
      </c>
      <c r="S76" s="32">
        <f>ROUND(ROUND(P76, 2)*I76, 2)</f>
        <v>15847.86</v>
      </c>
      <c r="V76" s="9">
        <f>ROUND(ROUND(P76, 2)/1.2, 2)</f>
        <v>8.2100000000000009</v>
      </c>
      <c r="Y76" s="9">
        <f t="shared" si="32"/>
        <v>13206.55</v>
      </c>
      <c r="AD76" s="5" t="s">
        <v>301</v>
      </c>
      <c r="AE76" s="5" t="s">
        <v>302</v>
      </c>
      <c r="AF76" s="5" t="s">
        <v>273</v>
      </c>
      <c r="AK76" s="32">
        <f t="shared" si="16"/>
        <v>0</v>
      </c>
      <c r="AL76" s="32"/>
      <c r="AM76" s="32"/>
      <c r="AN76" s="34">
        <f t="shared" si="17"/>
        <v>0</v>
      </c>
      <c r="AO76" s="32"/>
      <c r="AP76" s="32"/>
    </row>
    <row r="77" spans="1:42" ht="72" x14ac:dyDescent="0.3">
      <c r="A77" s="12" t="s">
        <v>303</v>
      </c>
      <c r="B77" s="12" t="s">
        <v>264</v>
      </c>
      <c r="C77" s="16" t="s">
        <v>265</v>
      </c>
      <c r="D77" s="17" t="s">
        <v>89</v>
      </c>
      <c r="E77" s="17" t="s">
        <v>304</v>
      </c>
      <c r="F77" s="17" t="s">
        <v>67</v>
      </c>
      <c r="G77" s="18">
        <v>1</v>
      </c>
      <c r="H77" s="18"/>
      <c r="I77" s="18">
        <v>377.82</v>
      </c>
      <c r="J77" s="19">
        <v>1330.12</v>
      </c>
      <c r="K77" s="20">
        <v>1648</v>
      </c>
      <c r="L77" s="19">
        <f>J77+ROUND(K77, 2)</f>
        <v>2978.12</v>
      </c>
      <c r="M77" s="19">
        <v>502545.94</v>
      </c>
      <c r="N77" s="19">
        <v>622647.36</v>
      </c>
      <c r="O77" s="19">
        <f>M77+N77</f>
        <v>1125193.3</v>
      </c>
      <c r="P77" s="19">
        <v>1330.12</v>
      </c>
      <c r="Q77" s="20">
        <v>2472</v>
      </c>
      <c r="R77" s="19">
        <f>P77+ROUND(Q77, 2)</f>
        <v>3802.12</v>
      </c>
      <c r="S77" s="19">
        <v>502545.94</v>
      </c>
      <c r="T77" s="19">
        <v>933971.04</v>
      </c>
      <c r="U77" s="19">
        <f>S77+T77</f>
        <v>1436516.98</v>
      </c>
      <c r="V77" s="9">
        <f>ROUND(P77 / 1.2, 2)</f>
        <v>1108.43</v>
      </c>
      <c r="W77" s="9">
        <f>ROUND(Q77 / 1.2, 2)</f>
        <v>2060</v>
      </c>
      <c r="X77" s="9">
        <f>ROUND(R77 / 1.2, 2)</f>
        <v>3168.43</v>
      </c>
      <c r="Y77" s="9">
        <f t="shared" si="32"/>
        <v>418788.28</v>
      </c>
      <c r="Z77" s="9">
        <f>ROUND(T77 / 1.2, 2)</f>
        <v>778309.2</v>
      </c>
      <c r="AA77" s="9">
        <f>Y77+Z77</f>
        <v>1197097.48</v>
      </c>
      <c r="AD77" s="5">
        <v>378365787</v>
      </c>
      <c r="AE77" s="5">
        <v>33714340</v>
      </c>
      <c r="AG77" s="5" t="s">
        <v>267</v>
      </c>
      <c r="AH77" s="5" t="s">
        <v>268</v>
      </c>
      <c r="AI77" s="5" t="s">
        <v>174</v>
      </c>
      <c r="AK77" s="19">
        <f t="shared" si="16"/>
        <v>0</v>
      </c>
      <c r="AL77" s="19">
        <f>T77-N77</f>
        <v>311323.68000000005</v>
      </c>
      <c r="AM77" s="19">
        <f>U77-O77</f>
        <v>311323.67999999993</v>
      </c>
      <c r="AN77" s="22">
        <f t="shared" si="17"/>
        <v>0</v>
      </c>
      <c r="AO77" s="22">
        <f>IFERROR(AL77/N77,0)</f>
        <v>0.50000000000000011</v>
      </c>
      <c r="AP77" s="22">
        <f>IFERROR(AM77/O77,0)</f>
        <v>0.2766846194338341</v>
      </c>
    </row>
    <row r="78" spans="1:42" ht="18" x14ac:dyDescent="0.3">
      <c r="A78" s="12" t="s">
        <v>305</v>
      </c>
      <c r="B78" s="12"/>
      <c r="C78" s="27" t="s">
        <v>270</v>
      </c>
      <c r="D78" s="17"/>
      <c r="E78" s="17"/>
      <c r="F78" s="28" t="s">
        <v>102</v>
      </c>
      <c r="G78" s="29">
        <v>2</v>
      </c>
      <c r="H78" s="29"/>
      <c r="I78" s="29">
        <v>755.64</v>
      </c>
      <c r="J78" s="31">
        <v>9.85</v>
      </c>
      <c r="M78" s="32">
        <f>ROUND(ROUND(J78, 2)*I78, 2)</f>
        <v>7443.05</v>
      </c>
      <c r="P78" s="31">
        <v>9.85</v>
      </c>
      <c r="S78" s="32">
        <f>ROUND(ROUND(P78, 2)*I78, 2)</f>
        <v>7443.05</v>
      </c>
      <c r="V78" s="9">
        <f>ROUND(ROUND(P78, 2)/1.2, 2)</f>
        <v>8.2100000000000009</v>
      </c>
      <c r="Y78" s="9">
        <f t="shared" si="32"/>
        <v>6202.54</v>
      </c>
      <c r="AD78" s="5" t="s">
        <v>306</v>
      </c>
      <c r="AE78" s="5" t="s">
        <v>307</v>
      </c>
      <c r="AF78" s="5" t="s">
        <v>273</v>
      </c>
      <c r="AK78" s="32">
        <f t="shared" si="16"/>
        <v>0</v>
      </c>
      <c r="AL78" s="32"/>
      <c r="AM78" s="32"/>
      <c r="AN78" s="34">
        <f t="shared" si="17"/>
        <v>0</v>
      </c>
      <c r="AO78" s="32"/>
      <c r="AP78" s="32"/>
    </row>
    <row r="79" spans="1:42" ht="36" x14ac:dyDescent="0.3">
      <c r="A79" s="12" t="s">
        <v>308</v>
      </c>
      <c r="B79" s="12"/>
      <c r="C79" s="40" t="s">
        <v>275</v>
      </c>
      <c r="D79" s="17"/>
      <c r="E79" s="17"/>
      <c r="F79" s="28" t="s">
        <v>108</v>
      </c>
      <c r="G79" s="29">
        <v>1</v>
      </c>
      <c r="H79" s="29"/>
      <c r="I79" s="29">
        <v>377.82</v>
      </c>
      <c r="J79" s="31">
        <v>11.19</v>
      </c>
      <c r="M79" s="32">
        <f>ROUND(ROUND(J79, 2)*I79, 2)</f>
        <v>4227.8100000000004</v>
      </c>
      <c r="P79" s="31">
        <v>11.19</v>
      </c>
      <c r="S79" s="32">
        <f>ROUND(ROUND(P79, 2)*I79, 2)</f>
        <v>4227.8100000000004</v>
      </c>
      <c r="V79" s="9">
        <f>ROUND(ROUND(P79, 2)/1.2, 2)</f>
        <v>9.33</v>
      </c>
      <c r="Y79" s="9">
        <f t="shared" si="32"/>
        <v>3523.18</v>
      </c>
      <c r="AD79" s="5" t="s">
        <v>309</v>
      </c>
      <c r="AE79" s="5" t="s">
        <v>310</v>
      </c>
      <c r="AF79" s="5" t="s">
        <v>278</v>
      </c>
      <c r="AK79" s="32">
        <f t="shared" si="16"/>
        <v>0</v>
      </c>
      <c r="AL79" s="32"/>
      <c r="AM79" s="32"/>
      <c r="AN79" s="34">
        <f t="shared" si="17"/>
        <v>0</v>
      </c>
      <c r="AO79" s="32"/>
      <c r="AP79" s="32"/>
    </row>
    <row r="80" spans="1:42" ht="36" x14ac:dyDescent="0.3">
      <c r="A80" s="12" t="s">
        <v>311</v>
      </c>
      <c r="B80" s="12"/>
      <c r="C80" s="27" t="s">
        <v>280</v>
      </c>
      <c r="D80" s="17"/>
      <c r="E80" s="17"/>
      <c r="F80" s="28" t="s">
        <v>67</v>
      </c>
      <c r="G80" s="29">
        <v>1.02</v>
      </c>
      <c r="H80" s="29"/>
      <c r="I80" s="29">
        <v>385.37599999999998</v>
      </c>
      <c r="J80" s="31">
        <v>1105.31</v>
      </c>
      <c r="M80" s="32">
        <f>ROUND(ROUND(J80, 2)*I80, 2)</f>
        <v>425959.95</v>
      </c>
      <c r="P80" s="31">
        <v>1105.31</v>
      </c>
      <c r="S80" s="32">
        <f>ROUND(ROUND(P80, 2)*I80, 2)</f>
        <v>425959.95</v>
      </c>
      <c r="V80" s="9">
        <f>ROUND(ROUND(P80, 2)/1.2, 2)</f>
        <v>921.09</v>
      </c>
      <c r="Y80" s="9">
        <f t="shared" si="32"/>
        <v>354966.63</v>
      </c>
      <c r="AD80" s="5" t="s">
        <v>312</v>
      </c>
      <c r="AE80" s="5" t="s">
        <v>313</v>
      </c>
      <c r="AF80" s="5" t="s">
        <v>283</v>
      </c>
      <c r="AK80" s="32">
        <f t="shared" si="16"/>
        <v>0</v>
      </c>
      <c r="AL80" s="32"/>
      <c r="AM80" s="32"/>
      <c r="AN80" s="34">
        <f t="shared" si="17"/>
        <v>0</v>
      </c>
      <c r="AO80" s="32"/>
      <c r="AP80" s="32"/>
    </row>
    <row r="81" spans="1:42" ht="36" x14ac:dyDescent="0.3">
      <c r="A81" s="12" t="s">
        <v>314</v>
      </c>
      <c r="B81" s="12"/>
      <c r="C81" s="40" t="s">
        <v>285</v>
      </c>
      <c r="D81" s="17"/>
      <c r="E81" s="17"/>
      <c r="F81" s="28" t="s">
        <v>108</v>
      </c>
      <c r="G81" s="29">
        <v>1</v>
      </c>
      <c r="H81" s="29"/>
      <c r="I81" s="29">
        <v>377.82</v>
      </c>
      <c r="J81" s="31">
        <v>171.81</v>
      </c>
      <c r="M81" s="32">
        <f>ROUND(ROUND(J81, 2)*I81, 2)</f>
        <v>64913.25</v>
      </c>
      <c r="P81" s="31">
        <v>171.81</v>
      </c>
      <c r="S81" s="32">
        <f>ROUND(ROUND(P81, 2)*I81, 2)</f>
        <v>64913.25</v>
      </c>
      <c r="V81" s="9">
        <f>ROUND(ROUND(P81, 2)/1.2, 2)</f>
        <v>143.18</v>
      </c>
      <c r="Y81" s="9">
        <f t="shared" si="32"/>
        <v>54094.38</v>
      </c>
      <c r="AD81" s="5" t="s">
        <v>315</v>
      </c>
      <c r="AE81" s="5" t="s">
        <v>316</v>
      </c>
      <c r="AF81" s="5" t="s">
        <v>288</v>
      </c>
      <c r="AK81" s="32">
        <f t="shared" si="16"/>
        <v>0</v>
      </c>
      <c r="AL81" s="32"/>
      <c r="AM81" s="32"/>
      <c r="AN81" s="34">
        <f t="shared" si="17"/>
        <v>0</v>
      </c>
      <c r="AO81" s="32"/>
      <c r="AP81" s="32"/>
    </row>
    <row r="82" spans="1:42" ht="16.95" customHeight="1" x14ac:dyDescent="0.3">
      <c r="A82" s="12" t="s">
        <v>317</v>
      </c>
      <c r="B82" s="81" t="s">
        <v>318</v>
      </c>
      <c r="C82" s="483" t="s">
        <v>319</v>
      </c>
      <c r="D82" s="484"/>
      <c r="E82" s="484"/>
      <c r="F82" s="484"/>
      <c r="G82" s="484"/>
      <c r="H82" s="484"/>
      <c r="I82" s="485"/>
      <c r="M82" s="6">
        <f>SUM(M83,M88,M93,M98,M103,M108,M113,M118,M123)</f>
        <v>72269.350000000006</v>
      </c>
      <c r="N82" s="6">
        <f>SUM(N83,N88,N93,N98,N103,N108,N113,N118,N123)</f>
        <v>109181.6</v>
      </c>
      <c r="O82" s="6">
        <f>SUM(O83,O88,O93,O98,O103,O108,O113,O118,O123)</f>
        <v>181450.95</v>
      </c>
      <c r="S82" s="6">
        <f>SUM(S83,S88,S93,S98,S103,S108,S113,S118,S123)</f>
        <v>177337.74</v>
      </c>
      <c r="T82" s="6">
        <f>SUM(T83,T88,T93,T98,T103,T108,T113,T118,T123)</f>
        <v>163772.39999999997</v>
      </c>
      <c r="U82" s="6">
        <f>SUM(U83,U88,U93,U98,U103,U108,U113,U118,U123)</f>
        <v>341110.14</v>
      </c>
      <c r="Y82" s="9">
        <f>SUM(Y83,Y88,Y93,Y98,Y103,Y108,Y113,Y118,Y123)</f>
        <v>147781.45000000001</v>
      </c>
      <c r="Z82" s="9">
        <f>SUM(Z83,Z88,Z93,Z98,Z103,Z108,Z113,Z118,Z123)</f>
        <v>136477.01</v>
      </c>
      <c r="AA82" s="9">
        <f>SUM(AA83,AA88,AA93,AA98,AA103,AA108,AA113,AA118,AA123)</f>
        <v>284258.46000000002</v>
      </c>
      <c r="AD82" s="5">
        <v>378365661</v>
      </c>
      <c r="AE82" s="5">
        <v>27245619</v>
      </c>
      <c r="AK82" s="6">
        <f t="shared" si="16"/>
        <v>105068.38999999998</v>
      </c>
      <c r="AL82" s="6">
        <f>T82-N82</f>
        <v>54590.799999999959</v>
      </c>
      <c r="AM82" s="6">
        <f>U82-O82</f>
        <v>159659.19</v>
      </c>
      <c r="AN82" s="10">
        <f t="shared" si="17"/>
        <v>1.4538444029176958</v>
      </c>
      <c r="AO82" s="10">
        <f>IFERROR(AL82/N82,0)</f>
        <v>0.49999999999999961</v>
      </c>
      <c r="AP82" s="10">
        <f>IFERROR(AM82/O82,0)</f>
        <v>0.87990275057804879</v>
      </c>
    </row>
    <row r="83" spans="1:42" ht="36" x14ac:dyDescent="0.3">
      <c r="A83" s="12" t="s">
        <v>320</v>
      </c>
      <c r="B83" s="12" t="s">
        <v>321</v>
      </c>
      <c r="C83" s="16" t="s">
        <v>322</v>
      </c>
      <c r="D83" s="17"/>
      <c r="E83" s="17"/>
      <c r="F83" s="17" t="s">
        <v>67</v>
      </c>
      <c r="G83" s="18">
        <v>1</v>
      </c>
      <c r="H83" s="18"/>
      <c r="I83" s="18">
        <v>0</v>
      </c>
      <c r="J83" s="19">
        <v>0</v>
      </c>
      <c r="K83" s="20">
        <v>2293</v>
      </c>
      <c r="L83" s="19">
        <f>J83+ROUND(K83, 2)</f>
        <v>2293</v>
      </c>
      <c r="M83" s="19">
        <v>0</v>
      </c>
      <c r="N83" s="19">
        <v>0</v>
      </c>
      <c r="O83" s="19">
        <f>M83+N83</f>
        <v>0</v>
      </c>
      <c r="P83" s="19">
        <v>877.6</v>
      </c>
      <c r="Q83" s="20">
        <v>2293</v>
      </c>
      <c r="R83" s="19">
        <f>P83+ROUND(Q83, 2)</f>
        <v>3170.6</v>
      </c>
      <c r="S83" s="19">
        <v>0</v>
      </c>
      <c r="T83" s="19">
        <v>0</v>
      </c>
      <c r="U83" s="19">
        <f>S83+T83</f>
        <v>0</v>
      </c>
      <c r="V83" s="9">
        <f>ROUND(P83 / 1.2, 2)</f>
        <v>731.33</v>
      </c>
      <c r="W83" s="9">
        <f>ROUND(Q83 / 1.2, 2)</f>
        <v>1910.83</v>
      </c>
      <c r="X83" s="9">
        <f>ROUND(R83 / 1.2, 2)</f>
        <v>2642.17</v>
      </c>
      <c r="Y83" s="9">
        <f>ROUND(S83 / 1.2, 2)</f>
        <v>0</v>
      </c>
      <c r="Z83" s="9">
        <f>ROUND(T83 / 1.2, 2)</f>
        <v>0</v>
      </c>
      <c r="AA83" s="9">
        <f>Y83+Z83</f>
        <v>0</v>
      </c>
      <c r="AD83" s="5">
        <v>378365663</v>
      </c>
      <c r="AE83" s="5">
        <v>27245632</v>
      </c>
      <c r="AG83" s="5" t="s">
        <v>323</v>
      </c>
      <c r="AH83" s="5" t="s">
        <v>324</v>
      </c>
      <c r="AI83" s="5" t="s">
        <v>174</v>
      </c>
      <c r="AK83" s="19">
        <f t="shared" si="16"/>
        <v>0</v>
      </c>
      <c r="AL83" s="19">
        <f>T83-N83</f>
        <v>0</v>
      </c>
      <c r="AM83" s="19">
        <f>U83-O83</f>
        <v>0</v>
      </c>
      <c r="AN83" s="22">
        <f t="shared" si="17"/>
        <v>0</v>
      </c>
      <c r="AO83" s="22">
        <f>IFERROR(AL83/N83,0)</f>
        <v>0</v>
      </c>
      <c r="AP83" s="22">
        <f>IFERROR(AM83/O83,0)</f>
        <v>0</v>
      </c>
    </row>
    <row r="84" spans="1:42" ht="18" x14ac:dyDescent="0.3">
      <c r="A84" s="12" t="s">
        <v>325</v>
      </c>
      <c r="B84" s="12"/>
      <c r="C84" s="27" t="s">
        <v>326</v>
      </c>
      <c r="D84" s="17"/>
      <c r="E84" s="17"/>
      <c r="F84" s="28" t="s">
        <v>114</v>
      </c>
      <c r="G84" s="29">
        <v>4.07</v>
      </c>
      <c r="H84" s="30"/>
      <c r="I84" s="30">
        <v>0</v>
      </c>
      <c r="J84" s="31">
        <v>64.56</v>
      </c>
      <c r="M84" s="32">
        <f>ROUND(ROUND(J84, 2)*I84, 2)</f>
        <v>0</v>
      </c>
      <c r="P84" s="31">
        <v>64.56</v>
      </c>
      <c r="S84" s="32">
        <f>ROUND(ROUND(P84, 2)*I84, 2)</f>
        <v>0</v>
      </c>
      <c r="V84" s="9">
        <f>ROUND(ROUND(P84, 2)/1.2, 2)</f>
        <v>53.8</v>
      </c>
      <c r="Y84" s="9">
        <f t="shared" ref="Y84:Y128" si="33">ROUND(S84 / 1.2, 2)</f>
        <v>0</v>
      </c>
      <c r="AD84" s="5" t="s">
        <v>327</v>
      </c>
      <c r="AE84" s="5" t="s">
        <v>328</v>
      </c>
      <c r="AF84" s="5" t="s">
        <v>329</v>
      </c>
      <c r="AK84" s="32">
        <f t="shared" si="16"/>
        <v>0</v>
      </c>
      <c r="AL84" s="32"/>
      <c r="AM84" s="32"/>
      <c r="AN84" s="34">
        <f t="shared" si="17"/>
        <v>0</v>
      </c>
      <c r="AO84" s="32"/>
      <c r="AP84" s="32"/>
    </row>
    <row r="85" spans="1:42" ht="18" x14ac:dyDescent="0.3">
      <c r="A85" s="12" t="s">
        <v>330</v>
      </c>
      <c r="B85" s="12"/>
      <c r="C85" s="27" t="s">
        <v>331</v>
      </c>
      <c r="D85" s="17"/>
      <c r="E85" s="17"/>
      <c r="F85" s="28" t="s">
        <v>114</v>
      </c>
      <c r="G85" s="29">
        <v>1.42</v>
      </c>
      <c r="H85" s="30"/>
      <c r="I85" s="30">
        <v>0</v>
      </c>
      <c r="J85" s="31">
        <v>51.63</v>
      </c>
      <c r="M85" s="32">
        <f>ROUND(ROUND(J85, 2)*I85, 2)</f>
        <v>0</v>
      </c>
      <c r="P85" s="31">
        <v>51.63</v>
      </c>
      <c r="S85" s="32">
        <f>ROUND(ROUND(P85, 2)*I85, 2)</f>
        <v>0</v>
      </c>
      <c r="V85" s="9">
        <f>ROUND(ROUND(P85, 2)/1.2, 2)</f>
        <v>43.03</v>
      </c>
      <c r="Y85" s="9">
        <f t="shared" si="33"/>
        <v>0</v>
      </c>
      <c r="AD85" s="5" t="s">
        <v>332</v>
      </c>
      <c r="AE85" s="5" t="s">
        <v>333</v>
      </c>
      <c r="AF85" s="5" t="s">
        <v>334</v>
      </c>
      <c r="AK85" s="32">
        <f t="shared" ref="AK85:AK148" si="34">S85-M85</f>
        <v>0</v>
      </c>
      <c r="AL85" s="32"/>
      <c r="AM85" s="32"/>
      <c r="AN85" s="34">
        <f t="shared" ref="AN85:AN148" si="35">IFERROR(AK85/M85,0)</f>
        <v>0</v>
      </c>
      <c r="AO85" s="32"/>
      <c r="AP85" s="32"/>
    </row>
    <row r="86" spans="1:42" ht="18" x14ac:dyDescent="0.3">
      <c r="A86" s="12" t="s">
        <v>335</v>
      </c>
      <c r="B86" s="12"/>
      <c r="C86" s="27" t="s">
        <v>336</v>
      </c>
      <c r="D86" s="17"/>
      <c r="E86" s="17"/>
      <c r="F86" s="28" t="s">
        <v>67</v>
      </c>
      <c r="G86" s="29">
        <v>4.2</v>
      </c>
      <c r="H86" s="29"/>
      <c r="I86" s="29">
        <v>0</v>
      </c>
      <c r="J86" s="31">
        <v>104.57</v>
      </c>
      <c r="M86" s="32">
        <f>ROUND(ROUND(J86, 2)*I86, 2)</f>
        <v>0</v>
      </c>
      <c r="P86" s="31">
        <v>104.57</v>
      </c>
      <c r="S86" s="32">
        <f>ROUND(ROUND(P86, 2)*I86, 2)</f>
        <v>0</v>
      </c>
      <c r="V86" s="9">
        <f>ROUND(ROUND(P86, 2)/1.2, 2)</f>
        <v>87.14</v>
      </c>
      <c r="Y86" s="9">
        <f t="shared" si="33"/>
        <v>0</v>
      </c>
      <c r="AD86" s="5" t="s">
        <v>337</v>
      </c>
      <c r="AE86" s="5" t="s">
        <v>338</v>
      </c>
      <c r="AF86" s="5" t="s">
        <v>339</v>
      </c>
      <c r="AK86" s="32">
        <f t="shared" si="34"/>
        <v>0</v>
      </c>
      <c r="AL86" s="32"/>
      <c r="AM86" s="32"/>
      <c r="AN86" s="34">
        <f t="shared" si="35"/>
        <v>0</v>
      </c>
      <c r="AO86" s="32"/>
      <c r="AP86" s="32"/>
    </row>
    <row r="87" spans="1:42" ht="54" x14ac:dyDescent="0.3">
      <c r="A87" s="12" t="s">
        <v>340</v>
      </c>
      <c r="B87" s="12"/>
      <c r="C87" s="40" t="s">
        <v>341</v>
      </c>
      <c r="D87" s="17"/>
      <c r="E87" s="17"/>
      <c r="F87" s="28" t="s">
        <v>108</v>
      </c>
      <c r="G87" s="29">
        <v>1</v>
      </c>
      <c r="H87" s="29"/>
      <c r="I87" s="29">
        <v>0</v>
      </c>
      <c r="J87" s="31">
        <v>102.33</v>
      </c>
      <c r="M87" s="32">
        <f>ROUND(ROUND(J87, 2)*I87, 2)</f>
        <v>0</v>
      </c>
      <c r="P87" s="31">
        <v>102.33</v>
      </c>
      <c r="S87" s="32">
        <f>ROUND(ROUND(P87, 2)*I87, 2)</f>
        <v>0</v>
      </c>
      <c r="V87" s="9">
        <f>ROUND(ROUND(P87, 2)/1.2, 2)</f>
        <v>85.28</v>
      </c>
      <c r="Y87" s="9">
        <f t="shared" si="33"/>
        <v>0</v>
      </c>
      <c r="AD87" s="5" t="s">
        <v>342</v>
      </c>
      <c r="AE87" s="5" t="s">
        <v>343</v>
      </c>
      <c r="AF87" s="5" t="s">
        <v>344</v>
      </c>
      <c r="AK87" s="32">
        <f t="shared" si="34"/>
        <v>0</v>
      </c>
      <c r="AL87" s="32"/>
      <c r="AM87" s="32"/>
      <c r="AN87" s="34">
        <f t="shared" si="35"/>
        <v>0</v>
      </c>
      <c r="AO87" s="32"/>
      <c r="AP87" s="32"/>
    </row>
    <row r="88" spans="1:42" ht="36" x14ac:dyDescent="0.3">
      <c r="A88" s="12" t="s">
        <v>345</v>
      </c>
      <c r="B88" s="12" t="s">
        <v>321</v>
      </c>
      <c r="C88" s="16" t="s">
        <v>322</v>
      </c>
      <c r="D88" s="17"/>
      <c r="E88" s="17"/>
      <c r="F88" s="17" t="s">
        <v>67</v>
      </c>
      <c r="G88" s="18">
        <v>1</v>
      </c>
      <c r="H88" s="18"/>
      <c r="I88" s="18">
        <v>0</v>
      </c>
      <c r="J88" s="19">
        <v>0</v>
      </c>
      <c r="K88" s="20">
        <v>2293</v>
      </c>
      <c r="L88" s="19">
        <f>J88+ROUND(K88, 2)</f>
        <v>2293</v>
      </c>
      <c r="M88" s="19">
        <v>0</v>
      </c>
      <c r="N88" s="19">
        <v>0</v>
      </c>
      <c r="O88" s="19">
        <f>M88+N88</f>
        <v>0</v>
      </c>
      <c r="P88" s="19">
        <v>3631.1</v>
      </c>
      <c r="Q88" s="20">
        <v>2293</v>
      </c>
      <c r="R88" s="19">
        <f>P88+ROUND(Q88, 2)</f>
        <v>5924.1</v>
      </c>
      <c r="S88" s="19">
        <v>0</v>
      </c>
      <c r="T88" s="19">
        <v>0</v>
      </c>
      <c r="U88" s="19">
        <f>S88+T88</f>
        <v>0</v>
      </c>
      <c r="V88" s="9">
        <f>ROUND(P88 / 1.2, 2)</f>
        <v>3025.92</v>
      </c>
      <c r="W88" s="9">
        <f>ROUND(Q88 / 1.2, 2)</f>
        <v>1910.83</v>
      </c>
      <c r="X88" s="9">
        <f>ROUND(R88 / 1.2, 2)</f>
        <v>4936.75</v>
      </c>
      <c r="Y88" s="9">
        <f t="shared" si="33"/>
        <v>0</v>
      </c>
      <c r="Z88" s="9">
        <f>ROUND(T88 / 1.2, 2)</f>
        <v>0</v>
      </c>
      <c r="AA88" s="9">
        <f>Y88+Z88</f>
        <v>0</v>
      </c>
      <c r="AD88" s="5">
        <v>378365788</v>
      </c>
      <c r="AE88" s="5">
        <v>27245633</v>
      </c>
      <c r="AG88" s="5" t="s">
        <v>323</v>
      </c>
      <c r="AH88" s="5" t="s">
        <v>324</v>
      </c>
      <c r="AI88" s="5" t="s">
        <v>174</v>
      </c>
      <c r="AK88" s="19">
        <f t="shared" si="34"/>
        <v>0</v>
      </c>
      <c r="AL88" s="19">
        <f>T88-N88</f>
        <v>0</v>
      </c>
      <c r="AM88" s="19">
        <f>U88-O88</f>
        <v>0</v>
      </c>
      <c r="AN88" s="22">
        <f t="shared" si="35"/>
        <v>0</v>
      </c>
      <c r="AO88" s="22">
        <f>IFERROR(AL88/N88,0)</f>
        <v>0</v>
      </c>
      <c r="AP88" s="22">
        <f>IFERROR(AM88/O88,0)</f>
        <v>0</v>
      </c>
    </row>
    <row r="89" spans="1:42" ht="54" x14ac:dyDescent="0.3">
      <c r="A89" s="12" t="s">
        <v>346</v>
      </c>
      <c r="B89" s="12"/>
      <c r="C89" s="40" t="s">
        <v>341</v>
      </c>
      <c r="D89" s="17"/>
      <c r="E89" s="17"/>
      <c r="F89" s="28" t="s">
        <v>108</v>
      </c>
      <c r="G89" s="29">
        <v>1</v>
      </c>
      <c r="H89" s="29"/>
      <c r="I89" s="29">
        <v>0</v>
      </c>
      <c r="J89" s="31">
        <v>102.33</v>
      </c>
      <c r="M89" s="32">
        <f>ROUND(ROUND(J89, 2)*I89, 2)</f>
        <v>0</v>
      </c>
      <c r="P89" s="31">
        <v>102.33</v>
      </c>
      <c r="S89" s="32">
        <f>ROUND(ROUND(P89, 2)*I89, 2)</f>
        <v>0</v>
      </c>
      <c r="V89" s="9">
        <f>ROUND(ROUND(P89, 2)/1.2, 2)</f>
        <v>85.28</v>
      </c>
      <c r="Y89" s="9">
        <f t="shared" si="33"/>
        <v>0</v>
      </c>
      <c r="AD89" s="5" t="s">
        <v>347</v>
      </c>
      <c r="AE89" s="5" t="s">
        <v>348</v>
      </c>
      <c r="AF89" s="5" t="s">
        <v>344</v>
      </c>
      <c r="AK89" s="32">
        <f t="shared" si="34"/>
        <v>0</v>
      </c>
      <c r="AL89" s="32"/>
      <c r="AM89" s="32"/>
      <c r="AN89" s="34">
        <f t="shared" si="35"/>
        <v>0</v>
      </c>
      <c r="AO89" s="32"/>
      <c r="AP89" s="32"/>
    </row>
    <row r="90" spans="1:42" ht="36" x14ac:dyDescent="0.3">
      <c r="A90" s="12" t="s">
        <v>349</v>
      </c>
      <c r="B90" s="12"/>
      <c r="C90" s="40" t="s">
        <v>350</v>
      </c>
      <c r="D90" s="17"/>
      <c r="E90" s="17"/>
      <c r="F90" s="28" t="s">
        <v>67</v>
      </c>
      <c r="G90" s="29">
        <v>2.1</v>
      </c>
      <c r="H90" s="29"/>
      <c r="I90" s="29">
        <v>0</v>
      </c>
      <c r="J90" s="31">
        <v>135.53</v>
      </c>
      <c r="M90" s="32">
        <f>ROUND(ROUND(J90, 2)*I90, 2)</f>
        <v>0</v>
      </c>
      <c r="P90" s="31">
        <v>1520.33</v>
      </c>
      <c r="S90" s="32">
        <f>ROUND(ROUND(P90, 2)*I90, 2)</f>
        <v>0</v>
      </c>
      <c r="V90" s="9">
        <f>ROUND(ROUND(P90, 2)/1.2, 2)</f>
        <v>1266.94</v>
      </c>
      <c r="Y90" s="9">
        <f t="shared" si="33"/>
        <v>0</v>
      </c>
      <c r="AD90" s="5" t="s">
        <v>351</v>
      </c>
      <c r="AE90" s="5" t="s">
        <v>352</v>
      </c>
      <c r="AF90" s="5" t="s">
        <v>353</v>
      </c>
      <c r="AK90" s="32">
        <f t="shared" si="34"/>
        <v>0</v>
      </c>
      <c r="AL90" s="32"/>
      <c r="AM90" s="32"/>
      <c r="AN90" s="34">
        <f t="shared" si="35"/>
        <v>0</v>
      </c>
      <c r="AO90" s="32"/>
      <c r="AP90" s="32"/>
    </row>
    <row r="91" spans="1:42" ht="18" x14ac:dyDescent="0.3">
      <c r="A91" s="12" t="s">
        <v>354</v>
      </c>
      <c r="B91" s="12"/>
      <c r="C91" s="27" t="s">
        <v>326</v>
      </c>
      <c r="D91" s="17"/>
      <c r="E91" s="17"/>
      <c r="F91" s="28" t="s">
        <v>114</v>
      </c>
      <c r="G91" s="29">
        <v>4.07</v>
      </c>
      <c r="H91" s="30"/>
      <c r="I91" s="30">
        <v>0</v>
      </c>
      <c r="J91" s="31">
        <v>64.56</v>
      </c>
      <c r="M91" s="32">
        <f>ROUND(ROUND(J91, 2)*I91, 2)</f>
        <v>0</v>
      </c>
      <c r="P91" s="31">
        <v>64.56</v>
      </c>
      <c r="S91" s="32">
        <f>ROUND(ROUND(P91, 2)*I91, 2)</f>
        <v>0</v>
      </c>
      <c r="V91" s="9">
        <f>ROUND(ROUND(P91, 2)/1.2, 2)</f>
        <v>53.8</v>
      </c>
      <c r="Y91" s="9">
        <f t="shared" si="33"/>
        <v>0</v>
      </c>
      <c r="AD91" s="5" t="s">
        <v>355</v>
      </c>
      <c r="AE91" s="5" t="s">
        <v>356</v>
      </c>
      <c r="AF91" s="5" t="s">
        <v>329</v>
      </c>
      <c r="AK91" s="32">
        <f t="shared" si="34"/>
        <v>0</v>
      </c>
      <c r="AL91" s="32"/>
      <c r="AM91" s="32"/>
      <c r="AN91" s="34">
        <f t="shared" si="35"/>
        <v>0</v>
      </c>
      <c r="AO91" s="32"/>
      <c r="AP91" s="32"/>
    </row>
    <row r="92" spans="1:42" ht="18" x14ac:dyDescent="0.3">
      <c r="A92" s="12" t="s">
        <v>357</v>
      </c>
      <c r="B92" s="12"/>
      <c r="C92" s="27" t="s">
        <v>331</v>
      </c>
      <c r="D92" s="17"/>
      <c r="E92" s="17"/>
      <c r="F92" s="28" t="s">
        <v>114</v>
      </c>
      <c r="G92" s="29">
        <v>1.42</v>
      </c>
      <c r="H92" s="30"/>
      <c r="I92" s="30">
        <v>0</v>
      </c>
      <c r="J92" s="31">
        <v>51.63</v>
      </c>
      <c r="M92" s="32">
        <f>ROUND(ROUND(J92, 2)*I92, 2)</f>
        <v>0</v>
      </c>
      <c r="P92" s="31">
        <v>51.63</v>
      </c>
      <c r="S92" s="32">
        <f>ROUND(ROUND(P92, 2)*I92, 2)</f>
        <v>0</v>
      </c>
      <c r="V92" s="9">
        <f>ROUND(ROUND(P92, 2)/1.2, 2)</f>
        <v>43.03</v>
      </c>
      <c r="Y92" s="9">
        <f t="shared" si="33"/>
        <v>0</v>
      </c>
      <c r="AD92" s="5" t="s">
        <v>358</v>
      </c>
      <c r="AE92" s="5" t="s">
        <v>359</v>
      </c>
      <c r="AF92" s="5" t="s">
        <v>334</v>
      </c>
      <c r="AK92" s="32">
        <f t="shared" si="34"/>
        <v>0</v>
      </c>
      <c r="AL92" s="32"/>
      <c r="AM92" s="32"/>
      <c r="AN92" s="34">
        <f t="shared" si="35"/>
        <v>0</v>
      </c>
      <c r="AO92" s="32"/>
      <c r="AP92" s="32"/>
    </row>
    <row r="93" spans="1:42" ht="162" x14ac:dyDescent="0.3">
      <c r="A93" s="12" t="s">
        <v>360</v>
      </c>
      <c r="B93" s="12" t="s">
        <v>321</v>
      </c>
      <c r="C93" s="16" t="s">
        <v>322</v>
      </c>
      <c r="D93" s="17"/>
      <c r="E93" s="17" t="s">
        <v>361</v>
      </c>
      <c r="F93" s="17" t="s">
        <v>67</v>
      </c>
      <c r="G93" s="18">
        <v>1</v>
      </c>
      <c r="H93" s="18"/>
      <c r="I93" s="18">
        <v>6.3</v>
      </c>
      <c r="J93" s="19">
        <v>877.62</v>
      </c>
      <c r="K93" s="20">
        <v>2293</v>
      </c>
      <c r="L93" s="19">
        <f>J93+ROUND(K93, 2)</f>
        <v>3170.62</v>
      </c>
      <c r="M93" s="19">
        <v>5529.01</v>
      </c>
      <c r="N93" s="19">
        <v>14445.9</v>
      </c>
      <c r="O93" s="19">
        <f>M93+N93</f>
        <v>19974.91</v>
      </c>
      <c r="P93" s="19">
        <v>877.6</v>
      </c>
      <c r="Q93" s="20">
        <v>3439.5</v>
      </c>
      <c r="R93" s="19">
        <f>P93+ROUND(Q93, 2)</f>
        <v>4317.1000000000004</v>
      </c>
      <c r="S93" s="19">
        <v>5528.88</v>
      </c>
      <c r="T93" s="19">
        <v>21668.85</v>
      </c>
      <c r="U93" s="19">
        <f>S93+T93</f>
        <v>27197.73</v>
      </c>
      <c r="V93" s="9">
        <f>ROUND(P93 / 1.2, 2)</f>
        <v>731.33</v>
      </c>
      <c r="W93" s="9">
        <f>ROUND(Q93 / 1.2, 2)</f>
        <v>2866.25</v>
      </c>
      <c r="X93" s="9">
        <f>ROUND(R93 / 1.2, 2)</f>
        <v>3597.58</v>
      </c>
      <c r="Y93" s="9">
        <f t="shared" si="33"/>
        <v>4607.3999999999996</v>
      </c>
      <c r="Z93" s="9">
        <f>ROUND(T93 / 1.2, 2)</f>
        <v>18057.38</v>
      </c>
      <c r="AA93" s="9">
        <f>Y93+Z93</f>
        <v>22664.78</v>
      </c>
      <c r="AD93" s="5">
        <v>378365789</v>
      </c>
      <c r="AE93" s="5">
        <v>27245768</v>
      </c>
      <c r="AG93" s="5" t="s">
        <v>323</v>
      </c>
      <c r="AH93" s="5" t="s">
        <v>324</v>
      </c>
      <c r="AI93" s="5" t="s">
        <v>174</v>
      </c>
      <c r="AK93" s="19">
        <f t="shared" si="34"/>
        <v>-0.13000000000010914</v>
      </c>
      <c r="AL93" s="19">
        <f>T93-N93</f>
        <v>7222.9499999999989</v>
      </c>
      <c r="AM93" s="19">
        <f>U93-O93</f>
        <v>7222.82</v>
      </c>
      <c r="AN93" s="22">
        <f t="shared" si="35"/>
        <v>-2.3512346694997683E-5</v>
      </c>
      <c r="AO93" s="22">
        <f>IFERROR(AL93/N93,0)</f>
        <v>0.49999999999999994</v>
      </c>
      <c r="AP93" s="22">
        <f>IFERROR(AM93/O93,0)</f>
        <v>0.36159462045135621</v>
      </c>
    </row>
    <row r="94" spans="1:42" ht="18" x14ac:dyDescent="0.3">
      <c r="A94" s="12" t="s">
        <v>362</v>
      </c>
      <c r="B94" s="12"/>
      <c r="C94" s="27" t="s">
        <v>326</v>
      </c>
      <c r="D94" s="17"/>
      <c r="E94" s="17"/>
      <c r="F94" s="28" t="s">
        <v>114</v>
      </c>
      <c r="G94" s="29">
        <v>4.07</v>
      </c>
      <c r="H94" s="30"/>
      <c r="I94" s="30">
        <v>25.640999999999998</v>
      </c>
      <c r="J94" s="31">
        <v>64.56</v>
      </c>
      <c r="M94" s="32">
        <f>ROUND(ROUND(J94, 2)*I94, 2)</f>
        <v>1655.38</v>
      </c>
      <c r="P94" s="31">
        <v>64.56</v>
      </c>
      <c r="S94" s="32">
        <f>ROUND(ROUND(P94, 2)*I94, 2)</f>
        <v>1655.38</v>
      </c>
      <c r="V94" s="9">
        <f>ROUND(ROUND(P94, 2)/1.2, 2)</f>
        <v>53.8</v>
      </c>
      <c r="Y94" s="9">
        <f t="shared" si="33"/>
        <v>1379.48</v>
      </c>
      <c r="AD94" s="5" t="s">
        <v>363</v>
      </c>
      <c r="AE94" s="5" t="s">
        <v>364</v>
      </c>
      <c r="AF94" s="5" t="s">
        <v>329</v>
      </c>
      <c r="AK94" s="32">
        <f t="shared" si="34"/>
        <v>0</v>
      </c>
      <c r="AL94" s="32"/>
      <c r="AM94" s="32"/>
      <c r="AN94" s="34">
        <f t="shared" si="35"/>
        <v>0</v>
      </c>
      <c r="AO94" s="32"/>
      <c r="AP94" s="32"/>
    </row>
    <row r="95" spans="1:42" ht="18" x14ac:dyDescent="0.3">
      <c r="A95" s="12" t="s">
        <v>365</v>
      </c>
      <c r="B95" s="12"/>
      <c r="C95" s="27" t="s">
        <v>331</v>
      </c>
      <c r="D95" s="17"/>
      <c r="E95" s="17"/>
      <c r="F95" s="28" t="s">
        <v>114</v>
      </c>
      <c r="G95" s="29">
        <v>1.42</v>
      </c>
      <c r="H95" s="30"/>
      <c r="I95" s="30">
        <v>8.9459999999999997</v>
      </c>
      <c r="J95" s="31">
        <v>51.64</v>
      </c>
      <c r="M95" s="32">
        <f>ROUND(ROUND(J95, 2)*I95, 2)</f>
        <v>461.97</v>
      </c>
      <c r="P95" s="31">
        <v>51.63</v>
      </c>
      <c r="S95" s="32">
        <f>ROUND(ROUND(P95, 2)*I95, 2)</f>
        <v>461.88</v>
      </c>
      <c r="V95" s="9">
        <f>ROUND(ROUND(P95, 2)/1.2, 2)</f>
        <v>43.03</v>
      </c>
      <c r="Y95" s="9">
        <f t="shared" si="33"/>
        <v>384.9</v>
      </c>
      <c r="AD95" s="5" t="s">
        <v>366</v>
      </c>
      <c r="AE95" s="5" t="s">
        <v>367</v>
      </c>
      <c r="AF95" s="5" t="s">
        <v>334</v>
      </c>
      <c r="AK95" s="32">
        <f t="shared" si="34"/>
        <v>-9.0000000000031832E-2</v>
      </c>
      <c r="AL95" s="32"/>
      <c r="AM95" s="32"/>
      <c r="AN95" s="34">
        <f t="shared" si="35"/>
        <v>-1.9481784531469971E-4</v>
      </c>
      <c r="AO95" s="32"/>
      <c r="AP95" s="32"/>
    </row>
    <row r="96" spans="1:42" ht="18" x14ac:dyDescent="0.3">
      <c r="A96" s="12" t="s">
        <v>368</v>
      </c>
      <c r="B96" s="12"/>
      <c r="C96" s="27" t="s">
        <v>336</v>
      </c>
      <c r="D96" s="17"/>
      <c r="E96" s="17"/>
      <c r="F96" s="28" t="s">
        <v>67</v>
      </c>
      <c r="G96" s="29">
        <v>4.2</v>
      </c>
      <c r="H96" s="29"/>
      <c r="I96" s="29">
        <v>26.46</v>
      </c>
      <c r="J96" s="31">
        <v>104.57</v>
      </c>
      <c r="M96" s="32">
        <f>ROUND(ROUND(J96, 2)*I96, 2)</f>
        <v>2766.92</v>
      </c>
      <c r="P96" s="31">
        <v>104.57</v>
      </c>
      <c r="S96" s="32">
        <f>ROUND(ROUND(P96, 2)*I96, 2)</f>
        <v>2766.92</v>
      </c>
      <c r="V96" s="9">
        <f>ROUND(ROUND(P96, 2)/1.2, 2)</f>
        <v>87.14</v>
      </c>
      <c r="Y96" s="9">
        <f t="shared" si="33"/>
        <v>2305.77</v>
      </c>
      <c r="AD96" s="5" t="s">
        <v>369</v>
      </c>
      <c r="AE96" s="5" t="s">
        <v>370</v>
      </c>
      <c r="AF96" s="5" t="s">
        <v>339</v>
      </c>
      <c r="AK96" s="32">
        <f t="shared" si="34"/>
        <v>0</v>
      </c>
      <c r="AL96" s="32"/>
      <c r="AM96" s="32"/>
      <c r="AN96" s="34">
        <f t="shared" si="35"/>
        <v>0</v>
      </c>
      <c r="AO96" s="32"/>
      <c r="AP96" s="32"/>
    </row>
    <row r="97" spans="1:42" ht="54" x14ac:dyDescent="0.3">
      <c r="A97" s="12" t="s">
        <v>371</v>
      </c>
      <c r="B97" s="12"/>
      <c r="C97" s="40" t="s">
        <v>341</v>
      </c>
      <c r="D97" s="17"/>
      <c r="E97" s="17"/>
      <c r="F97" s="28" t="s">
        <v>108</v>
      </c>
      <c r="G97" s="29">
        <v>1</v>
      </c>
      <c r="H97" s="29"/>
      <c r="I97" s="29">
        <v>6.3</v>
      </c>
      <c r="J97" s="31">
        <v>102.34</v>
      </c>
      <c r="M97" s="32">
        <f>ROUND(ROUND(J97, 2)*I97, 2)</f>
        <v>644.74</v>
      </c>
      <c r="P97" s="31">
        <v>102.33</v>
      </c>
      <c r="S97" s="32">
        <f>ROUND(ROUND(P97, 2)*I97, 2)</f>
        <v>644.67999999999995</v>
      </c>
      <c r="V97" s="9">
        <f>ROUND(ROUND(P97, 2)/1.2, 2)</f>
        <v>85.28</v>
      </c>
      <c r="Y97" s="9">
        <f t="shared" si="33"/>
        <v>537.23</v>
      </c>
      <c r="AD97" s="5" t="s">
        <v>372</v>
      </c>
      <c r="AE97" s="5" t="s">
        <v>373</v>
      </c>
      <c r="AF97" s="5" t="s">
        <v>344</v>
      </c>
      <c r="AK97" s="32">
        <f t="shared" si="34"/>
        <v>-6.0000000000059117E-2</v>
      </c>
      <c r="AL97" s="32"/>
      <c r="AM97" s="32"/>
      <c r="AN97" s="34">
        <f t="shared" si="35"/>
        <v>-9.3060768682041E-5</v>
      </c>
      <c r="AO97" s="32"/>
      <c r="AP97" s="32"/>
    </row>
    <row r="98" spans="1:42" ht="180" x14ac:dyDescent="0.3">
      <c r="A98" s="12" t="s">
        <v>374</v>
      </c>
      <c r="B98" s="12" t="s">
        <v>321</v>
      </c>
      <c r="C98" s="16" t="s">
        <v>322</v>
      </c>
      <c r="D98" s="17"/>
      <c r="E98" s="17" t="s">
        <v>375</v>
      </c>
      <c r="F98" s="17" t="s">
        <v>67</v>
      </c>
      <c r="G98" s="18">
        <v>1</v>
      </c>
      <c r="H98" s="18"/>
      <c r="I98" s="18">
        <v>24.1</v>
      </c>
      <c r="J98" s="19">
        <v>723.04</v>
      </c>
      <c r="K98" s="20">
        <v>2293</v>
      </c>
      <c r="L98" s="19">
        <f>J98+ROUND(K98, 2)</f>
        <v>3016.04</v>
      </c>
      <c r="M98" s="19">
        <v>17425.259999999998</v>
      </c>
      <c r="N98" s="19">
        <v>55261.3</v>
      </c>
      <c r="O98" s="19">
        <f>M98+N98</f>
        <v>72686.559999999998</v>
      </c>
      <c r="P98" s="19">
        <v>3631.1</v>
      </c>
      <c r="Q98" s="20">
        <v>3439.5</v>
      </c>
      <c r="R98" s="19">
        <f>P98+ROUND(Q98, 2)</f>
        <v>7070.6</v>
      </c>
      <c r="S98" s="19">
        <v>87509.51</v>
      </c>
      <c r="T98" s="19">
        <v>82891.95</v>
      </c>
      <c r="U98" s="19">
        <f>S98+T98</f>
        <v>170401.46</v>
      </c>
      <c r="V98" s="9">
        <f>ROUND(P98 / 1.2, 2)</f>
        <v>3025.92</v>
      </c>
      <c r="W98" s="9">
        <f>ROUND(Q98 / 1.2, 2)</f>
        <v>2866.25</v>
      </c>
      <c r="X98" s="9">
        <f>ROUND(R98 / 1.2, 2)</f>
        <v>5892.17</v>
      </c>
      <c r="Y98" s="9">
        <f t="shared" si="33"/>
        <v>72924.59</v>
      </c>
      <c r="Z98" s="9">
        <f>ROUND(T98 / 1.2, 2)</f>
        <v>69076.63</v>
      </c>
      <c r="AA98" s="9">
        <f>Y98+Z98</f>
        <v>142001.22</v>
      </c>
      <c r="AD98" s="5">
        <v>378365790</v>
      </c>
      <c r="AE98" s="5">
        <v>27245765</v>
      </c>
      <c r="AG98" s="5" t="s">
        <v>323</v>
      </c>
      <c r="AH98" s="5" t="s">
        <v>324</v>
      </c>
      <c r="AI98" s="5" t="s">
        <v>174</v>
      </c>
      <c r="AK98" s="19">
        <f t="shared" si="34"/>
        <v>70084.25</v>
      </c>
      <c r="AL98" s="19">
        <f>T98-N98</f>
        <v>27630.649999999994</v>
      </c>
      <c r="AM98" s="19">
        <f>U98-O98</f>
        <v>97714.9</v>
      </c>
      <c r="AN98" s="22">
        <f t="shared" si="35"/>
        <v>4.0219916374275053</v>
      </c>
      <c r="AO98" s="22">
        <f>IFERROR(AL98/N98,0)</f>
        <v>0.49999999999999989</v>
      </c>
      <c r="AP98" s="22">
        <f>IFERROR(AM98/O98,0)</f>
        <v>1.344332432295599</v>
      </c>
    </row>
    <row r="99" spans="1:42" ht="54" x14ac:dyDescent="0.3">
      <c r="A99" s="12" t="s">
        <v>377</v>
      </c>
      <c r="B99" s="12"/>
      <c r="C99" s="40" t="s">
        <v>341</v>
      </c>
      <c r="D99" s="17"/>
      <c r="E99" s="17"/>
      <c r="F99" s="28" t="s">
        <v>108</v>
      </c>
      <c r="G99" s="29">
        <v>1</v>
      </c>
      <c r="H99" s="29"/>
      <c r="I99" s="29">
        <v>24.1</v>
      </c>
      <c r="J99" s="31">
        <v>102.34</v>
      </c>
      <c r="M99" s="32">
        <f>ROUND(ROUND(J99, 2)*I99, 2)</f>
        <v>2466.39</v>
      </c>
      <c r="P99" s="31">
        <v>102.33</v>
      </c>
      <c r="S99" s="32">
        <f>ROUND(ROUND(P99, 2)*I99, 2)</f>
        <v>2466.15</v>
      </c>
      <c r="V99" s="9">
        <f>ROUND(ROUND(P99, 2)/1.2, 2)</f>
        <v>85.28</v>
      </c>
      <c r="Y99" s="9">
        <f t="shared" si="33"/>
        <v>2055.13</v>
      </c>
      <c r="AD99" s="5" t="s">
        <v>378</v>
      </c>
      <c r="AE99" s="5" t="s">
        <v>379</v>
      </c>
      <c r="AF99" s="5" t="s">
        <v>344</v>
      </c>
      <c r="AK99" s="32">
        <f t="shared" si="34"/>
        <v>-0.23999999999978172</v>
      </c>
      <c r="AL99" s="32"/>
      <c r="AM99" s="32"/>
      <c r="AN99" s="34">
        <f t="shared" si="35"/>
        <v>-9.7308211596617626E-5</v>
      </c>
      <c r="AO99" s="32"/>
      <c r="AP99" s="32"/>
    </row>
    <row r="100" spans="1:42" ht="36" x14ac:dyDescent="0.3">
      <c r="A100" s="12" t="s">
        <v>382</v>
      </c>
      <c r="B100" s="12"/>
      <c r="C100" s="40" t="s">
        <v>350</v>
      </c>
      <c r="D100" s="17"/>
      <c r="E100" s="17" t="s">
        <v>383</v>
      </c>
      <c r="F100" s="28" t="s">
        <v>67</v>
      </c>
      <c r="G100" s="29">
        <v>2.1</v>
      </c>
      <c r="H100" s="29"/>
      <c r="I100" s="29">
        <v>50.61</v>
      </c>
      <c r="J100" s="31">
        <v>135.53</v>
      </c>
      <c r="M100" s="32">
        <f>ROUND(ROUND(J100, 2)*I100, 2)</f>
        <v>6859.17</v>
      </c>
      <c r="P100" s="31">
        <v>1520.33</v>
      </c>
      <c r="S100" s="32">
        <f>ROUND(ROUND(P100, 2)*I100, 2)</f>
        <v>76943.899999999994</v>
      </c>
      <c r="V100" s="9">
        <f>ROUND(ROUND(P100, 2)/1.2, 2)</f>
        <v>1266.94</v>
      </c>
      <c r="Y100" s="9">
        <f t="shared" si="33"/>
        <v>64119.92</v>
      </c>
      <c r="AD100" s="5" t="s">
        <v>384</v>
      </c>
      <c r="AE100" s="5" t="s">
        <v>385</v>
      </c>
      <c r="AF100" s="5" t="s">
        <v>353</v>
      </c>
      <c r="AK100" s="32">
        <f t="shared" si="34"/>
        <v>70084.73</v>
      </c>
      <c r="AL100" s="32"/>
      <c r="AM100" s="32"/>
      <c r="AN100" s="34">
        <f t="shared" si="35"/>
        <v>10.217669193211423</v>
      </c>
      <c r="AO100" s="32"/>
      <c r="AP100" s="32"/>
    </row>
    <row r="101" spans="1:42" ht="18" x14ac:dyDescent="0.3">
      <c r="A101" s="12" t="s">
        <v>388</v>
      </c>
      <c r="B101" s="12"/>
      <c r="C101" s="27" t="s">
        <v>326</v>
      </c>
      <c r="D101" s="17"/>
      <c r="E101" s="17"/>
      <c r="F101" s="28" t="s">
        <v>114</v>
      </c>
      <c r="G101" s="29">
        <v>4.07</v>
      </c>
      <c r="H101" s="30"/>
      <c r="I101" s="30">
        <v>98.087000000000003</v>
      </c>
      <c r="J101" s="31">
        <v>64.56</v>
      </c>
      <c r="M101" s="32">
        <f>ROUND(ROUND(J101, 2)*I101, 2)</f>
        <v>6332.5</v>
      </c>
      <c r="P101" s="31">
        <v>64.56</v>
      </c>
      <c r="S101" s="32">
        <f>ROUND(ROUND(P101, 2)*I101, 2)</f>
        <v>6332.5</v>
      </c>
      <c r="V101" s="9">
        <f>ROUND(ROUND(P101, 2)/1.2, 2)</f>
        <v>53.8</v>
      </c>
      <c r="Y101" s="9">
        <f t="shared" si="33"/>
        <v>5277.08</v>
      </c>
      <c r="AD101" s="5" t="s">
        <v>389</v>
      </c>
      <c r="AE101" s="5" t="s">
        <v>390</v>
      </c>
      <c r="AF101" s="5" t="s">
        <v>329</v>
      </c>
      <c r="AK101" s="32">
        <f t="shared" si="34"/>
        <v>0</v>
      </c>
      <c r="AL101" s="32"/>
      <c r="AM101" s="32"/>
      <c r="AN101" s="34">
        <f t="shared" si="35"/>
        <v>0</v>
      </c>
      <c r="AO101" s="32"/>
      <c r="AP101" s="32"/>
    </row>
    <row r="102" spans="1:42" ht="18" x14ac:dyDescent="0.3">
      <c r="A102" s="12" t="s">
        <v>393</v>
      </c>
      <c r="B102" s="12"/>
      <c r="C102" s="27" t="s">
        <v>331</v>
      </c>
      <c r="D102" s="17"/>
      <c r="E102" s="17"/>
      <c r="F102" s="28" t="s">
        <v>114</v>
      </c>
      <c r="G102" s="29">
        <v>1.42</v>
      </c>
      <c r="H102" s="30"/>
      <c r="I102" s="30">
        <v>34.222000000000001</v>
      </c>
      <c r="J102" s="31">
        <v>51.64</v>
      </c>
      <c r="M102" s="32">
        <f>ROUND(ROUND(J102, 2)*I102, 2)</f>
        <v>1767.22</v>
      </c>
      <c r="P102" s="31">
        <v>51.63</v>
      </c>
      <c r="S102" s="32">
        <f>ROUND(ROUND(P102, 2)*I102, 2)</f>
        <v>1766.88</v>
      </c>
      <c r="V102" s="9">
        <f>ROUND(ROUND(P102, 2)/1.2, 2)</f>
        <v>43.03</v>
      </c>
      <c r="Y102" s="9">
        <f t="shared" si="33"/>
        <v>1472.4</v>
      </c>
      <c r="AD102" s="5" t="s">
        <v>394</v>
      </c>
      <c r="AE102" s="5" t="s">
        <v>395</v>
      </c>
      <c r="AF102" s="5" t="s">
        <v>334</v>
      </c>
      <c r="AK102" s="32">
        <f t="shared" si="34"/>
        <v>-0.33999999999991815</v>
      </c>
      <c r="AL102" s="32"/>
      <c r="AM102" s="32"/>
      <c r="AN102" s="34">
        <f t="shared" si="35"/>
        <v>-1.9239257138325627E-4</v>
      </c>
      <c r="AO102" s="32"/>
      <c r="AP102" s="32"/>
    </row>
    <row r="103" spans="1:42" ht="72" x14ac:dyDescent="0.3">
      <c r="A103" s="12" t="s">
        <v>398</v>
      </c>
      <c r="B103" s="12" t="s">
        <v>399</v>
      </c>
      <c r="C103" s="16" t="s">
        <v>400</v>
      </c>
      <c r="D103" s="17" t="s">
        <v>89</v>
      </c>
      <c r="E103" s="17"/>
      <c r="F103" s="17" t="s">
        <v>67</v>
      </c>
      <c r="G103" s="18">
        <v>1</v>
      </c>
      <c r="H103" s="18"/>
      <c r="I103" s="18">
        <v>0</v>
      </c>
      <c r="J103" s="19">
        <v>0</v>
      </c>
      <c r="K103" s="20">
        <v>1064</v>
      </c>
      <c r="L103" s="19">
        <f>J103+ROUND(K103, 2)</f>
        <v>1064</v>
      </c>
      <c r="M103" s="19">
        <v>0</v>
      </c>
      <c r="N103" s="19">
        <v>0</v>
      </c>
      <c r="O103" s="19">
        <f>M103+N103</f>
        <v>0</v>
      </c>
      <c r="P103" s="19">
        <v>333.37</v>
      </c>
      <c r="Q103" s="20">
        <v>1064</v>
      </c>
      <c r="R103" s="19">
        <f>P103+ROUND(Q103, 2)</f>
        <v>1397.37</v>
      </c>
      <c r="S103" s="19">
        <v>0</v>
      </c>
      <c r="T103" s="19">
        <v>0</v>
      </c>
      <c r="U103" s="19">
        <f>S103+T103</f>
        <v>0</v>
      </c>
      <c r="V103" s="9">
        <f>ROUND(P103 / 1.2, 2)</f>
        <v>277.81</v>
      </c>
      <c r="W103" s="9">
        <f>ROUND(Q103 / 1.2, 2)</f>
        <v>886.67</v>
      </c>
      <c r="X103" s="9">
        <f>ROUND(R103 / 1.2, 2)</f>
        <v>1164.48</v>
      </c>
      <c r="Y103" s="9">
        <f t="shared" si="33"/>
        <v>0</v>
      </c>
      <c r="Z103" s="9">
        <f>ROUND(T103 / 1.2, 2)</f>
        <v>0</v>
      </c>
      <c r="AA103" s="9">
        <f>Y103+Z103</f>
        <v>0</v>
      </c>
      <c r="AD103" s="5">
        <v>378365665</v>
      </c>
      <c r="AE103" s="5">
        <v>27245691</v>
      </c>
      <c r="AG103" s="5" t="s">
        <v>401</v>
      </c>
      <c r="AH103" s="5" t="s">
        <v>402</v>
      </c>
      <c r="AI103" s="5" t="s">
        <v>174</v>
      </c>
      <c r="AK103" s="19">
        <f t="shared" si="34"/>
        <v>0</v>
      </c>
      <c r="AL103" s="19">
        <f>T103-N103</f>
        <v>0</v>
      </c>
      <c r="AM103" s="19">
        <f>U103-O103</f>
        <v>0</v>
      </c>
      <c r="AN103" s="22">
        <f t="shared" si="35"/>
        <v>0</v>
      </c>
      <c r="AO103" s="22">
        <f>IFERROR(AL103/N103,0)</f>
        <v>0</v>
      </c>
      <c r="AP103" s="22">
        <f>IFERROR(AM103/O103,0)</f>
        <v>0</v>
      </c>
    </row>
    <row r="104" spans="1:42" ht="18" x14ac:dyDescent="0.3">
      <c r="A104" s="12" t="s">
        <v>403</v>
      </c>
      <c r="B104" s="12"/>
      <c r="C104" s="27" t="s">
        <v>326</v>
      </c>
      <c r="D104" s="17"/>
      <c r="E104" s="17"/>
      <c r="F104" s="28" t="s">
        <v>114</v>
      </c>
      <c r="G104" s="29">
        <v>2.1</v>
      </c>
      <c r="H104" s="29"/>
      <c r="I104" s="29">
        <v>0</v>
      </c>
      <c r="J104" s="31">
        <v>64.56</v>
      </c>
      <c r="M104" s="32">
        <f>ROUND(ROUND(J104, 2)*I104, 2)</f>
        <v>0</v>
      </c>
      <c r="P104" s="31">
        <v>64.56</v>
      </c>
      <c r="S104" s="32">
        <f>ROUND(ROUND(P104, 2)*I104, 2)</f>
        <v>0</v>
      </c>
      <c r="V104" s="9">
        <f>ROUND(ROUND(P104, 2)/1.2, 2)</f>
        <v>53.8</v>
      </c>
      <c r="Y104" s="9">
        <f t="shared" si="33"/>
        <v>0</v>
      </c>
      <c r="AD104" s="5" t="s">
        <v>404</v>
      </c>
      <c r="AE104" s="5" t="s">
        <v>405</v>
      </c>
      <c r="AF104" s="5" t="s">
        <v>329</v>
      </c>
      <c r="AK104" s="32">
        <f t="shared" si="34"/>
        <v>0</v>
      </c>
      <c r="AL104" s="32"/>
      <c r="AM104" s="32"/>
      <c r="AN104" s="34">
        <f t="shared" si="35"/>
        <v>0</v>
      </c>
      <c r="AO104" s="32"/>
      <c r="AP104" s="32"/>
    </row>
    <row r="105" spans="1:42" ht="18" x14ac:dyDescent="0.3">
      <c r="A105" s="12" t="s">
        <v>406</v>
      </c>
      <c r="B105" s="12"/>
      <c r="C105" s="40" t="s">
        <v>407</v>
      </c>
      <c r="D105" s="17"/>
      <c r="E105" s="17"/>
      <c r="F105" s="28" t="s">
        <v>114</v>
      </c>
      <c r="G105" s="29">
        <v>0.8</v>
      </c>
      <c r="H105" s="29"/>
      <c r="I105" s="29">
        <v>0</v>
      </c>
      <c r="J105" s="31">
        <v>35.76</v>
      </c>
      <c r="M105" s="32">
        <f>ROUND(ROUND(J105, 2)*I105, 2)</f>
        <v>0</v>
      </c>
      <c r="P105" s="31">
        <v>35.76</v>
      </c>
      <c r="S105" s="32">
        <f>ROUND(ROUND(P105, 2)*I105, 2)</f>
        <v>0</v>
      </c>
      <c r="V105" s="9">
        <f>ROUND(ROUND(P105, 2)/1.2, 2)</f>
        <v>29.8</v>
      </c>
      <c r="Y105" s="9">
        <f t="shared" si="33"/>
        <v>0</v>
      </c>
      <c r="AD105" s="5" t="s">
        <v>408</v>
      </c>
      <c r="AE105" s="5" t="s">
        <v>409</v>
      </c>
      <c r="AF105" s="5" t="s">
        <v>410</v>
      </c>
      <c r="AK105" s="32">
        <f t="shared" si="34"/>
        <v>0</v>
      </c>
      <c r="AL105" s="32"/>
      <c r="AM105" s="32"/>
      <c r="AN105" s="34">
        <f t="shared" si="35"/>
        <v>0</v>
      </c>
      <c r="AO105" s="32"/>
      <c r="AP105" s="32"/>
    </row>
    <row r="106" spans="1:42" ht="36" x14ac:dyDescent="0.3">
      <c r="A106" s="12" t="s">
        <v>411</v>
      </c>
      <c r="B106" s="12"/>
      <c r="C106" s="27" t="s">
        <v>412</v>
      </c>
      <c r="D106" s="17"/>
      <c r="E106" s="17"/>
      <c r="F106" s="28" t="s">
        <v>67</v>
      </c>
      <c r="G106" s="29">
        <v>1.2</v>
      </c>
      <c r="H106" s="29"/>
      <c r="I106" s="29">
        <v>0</v>
      </c>
      <c r="J106" s="31">
        <v>104.57</v>
      </c>
      <c r="M106" s="32">
        <f>ROUND(ROUND(J106, 2)*I106, 2)</f>
        <v>0</v>
      </c>
      <c r="P106" s="31">
        <v>104.57</v>
      </c>
      <c r="S106" s="32">
        <f>ROUND(ROUND(P106, 2)*I106, 2)</f>
        <v>0</v>
      </c>
      <c r="V106" s="9">
        <f>ROUND(ROUND(P106, 2)/1.2, 2)</f>
        <v>87.14</v>
      </c>
      <c r="Y106" s="9">
        <f t="shared" si="33"/>
        <v>0</v>
      </c>
      <c r="AD106" s="5" t="s">
        <v>413</v>
      </c>
      <c r="AE106" s="5" t="s">
        <v>414</v>
      </c>
      <c r="AF106" s="5" t="s">
        <v>415</v>
      </c>
      <c r="AK106" s="32">
        <f t="shared" si="34"/>
        <v>0</v>
      </c>
      <c r="AL106" s="32"/>
      <c r="AM106" s="32"/>
      <c r="AN106" s="34">
        <f t="shared" si="35"/>
        <v>0</v>
      </c>
      <c r="AO106" s="32"/>
      <c r="AP106" s="32"/>
    </row>
    <row r="107" spans="1:42" ht="54" x14ac:dyDescent="0.3">
      <c r="A107" s="12" t="s">
        <v>416</v>
      </c>
      <c r="B107" s="12"/>
      <c r="C107" s="40" t="s">
        <v>417</v>
      </c>
      <c r="D107" s="17"/>
      <c r="E107" s="17"/>
      <c r="F107" s="28" t="s">
        <v>108</v>
      </c>
      <c r="G107" s="29">
        <v>1</v>
      </c>
      <c r="H107" s="29"/>
      <c r="I107" s="29">
        <v>0</v>
      </c>
      <c r="J107" s="31">
        <v>43.7</v>
      </c>
      <c r="M107" s="32">
        <f>ROUND(ROUND(J107, 2)*I107, 2)</f>
        <v>0</v>
      </c>
      <c r="P107" s="31">
        <v>43.7</v>
      </c>
      <c r="S107" s="32">
        <f>ROUND(ROUND(P107, 2)*I107, 2)</f>
        <v>0</v>
      </c>
      <c r="V107" s="9">
        <f>ROUND(ROUND(P107, 2)/1.2, 2)</f>
        <v>36.42</v>
      </c>
      <c r="Y107" s="9">
        <f t="shared" si="33"/>
        <v>0</v>
      </c>
      <c r="AD107" s="5" t="s">
        <v>418</v>
      </c>
      <c r="AE107" s="5" t="s">
        <v>419</v>
      </c>
      <c r="AF107" s="5" t="s">
        <v>420</v>
      </c>
      <c r="AK107" s="32">
        <f t="shared" si="34"/>
        <v>0</v>
      </c>
      <c r="AL107" s="32"/>
      <c r="AM107" s="32"/>
      <c r="AN107" s="34">
        <f t="shared" si="35"/>
        <v>0</v>
      </c>
      <c r="AO107" s="32"/>
      <c r="AP107" s="32"/>
    </row>
    <row r="108" spans="1:42" ht="126" x14ac:dyDescent="0.3">
      <c r="A108" s="12" t="s">
        <v>421</v>
      </c>
      <c r="B108" s="12" t="s">
        <v>399</v>
      </c>
      <c r="C108" s="16" t="s">
        <v>400</v>
      </c>
      <c r="D108" s="17" t="s">
        <v>89</v>
      </c>
      <c r="E108" s="17" t="s">
        <v>422</v>
      </c>
      <c r="F108" s="17" t="s">
        <v>67</v>
      </c>
      <c r="G108" s="18">
        <v>1</v>
      </c>
      <c r="H108" s="18"/>
      <c r="I108" s="18">
        <v>0.4</v>
      </c>
      <c r="J108" s="19">
        <v>484.9</v>
      </c>
      <c r="K108" s="20">
        <v>1064</v>
      </c>
      <c r="L108" s="19">
        <f>J108+ROUND(K108, 2)</f>
        <v>1548.9</v>
      </c>
      <c r="M108" s="19">
        <v>193.96</v>
      </c>
      <c r="N108" s="19">
        <v>425.6</v>
      </c>
      <c r="O108" s="19">
        <f>M108+N108</f>
        <v>619.56000000000006</v>
      </c>
      <c r="P108" s="19">
        <v>484.89</v>
      </c>
      <c r="Q108" s="20">
        <v>1596</v>
      </c>
      <c r="R108" s="19">
        <f>P108+ROUND(Q108, 2)</f>
        <v>2080.89</v>
      </c>
      <c r="S108" s="19">
        <v>193.96</v>
      </c>
      <c r="T108" s="19">
        <v>638.4</v>
      </c>
      <c r="U108" s="19">
        <f>S108+T108</f>
        <v>832.36</v>
      </c>
      <c r="V108" s="9">
        <f>ROUND(P108 / 1.2, 2)</f>
        <v>404.08</v>
      </c>
      <c r="W108" s="9">
        <f>ROUND(Q108 / 1.2, 2)</f>
        <v>1330</v>
      </c>
      <c r="X108" s="9">
        <f>ROUND(R108 / 1.2, 2)</f>
        <v>1734.08</v>
      </c>
      <c r="Y108" s="9">
        <f t="shared" si="33"/>
        <v>161.63</v>
      </c>
      <c r="Z108" s="9">
        <f>ROUND(T108 / 1.2, 2)</f>
        <v>532</v>
      </c>
      <c r="AA108" s="9">
        <f>Y108+Z108</f>
        <v>693.63</v>
      </c>
      <c r="AD108" s="5">
        <v>378365791</v>
      </c>
      <c r="AE108" s="5">
        <v>27245766</v>
      </c>
      <c r="AG108" s="5" t="s">
        <v>401</v>
      </c>
      <c r="AH108" s="5" t="s">
        <v>402</v>
      </c>
      <c r="AI108" s="5" t="s">
        <v>174</v>
      </c>
      <c r="AK108" s="19">
        <f t="shared" si="34"/>
        <v>0</v>
      </c>
      <c r="AL108" s="19">
        <f>T108-N108</f>
        <v>212.79999999999995</v>
      </c>
      <c r="AM108" s="19">
        <f>U108-O108</f>
        <v>212.79999999999995</v>
      </c>
      <c r="AN108" s="22">
        <f t="shared" si="35"/>
        <v>0</v>
      </c>
      <c r="AO108" s="22">
        <f>IFERROR(AL108/N108,0)</f>
        <v>0.49999999999999989</v>
      </c>
      <c r="AP108" s="22">
        <f>IFERROR(AM108/O108,0)</f>
        <v>0.34346955904190057</v>
      </c>
    </row>
    <row r="109" spans="1:42" ht="54" x14ac:dyDescent="0.3">
      <c r="A109" s="12" t="s">
        <v>424</v>
      </c>
      <c r="B109" s="12"/>
      <c r="C109" s="40" t="s">
        <v>417</v>
      </c>
      <c r="D109" s="17"/>
      <c r="E109" s="17"/>
      <c r="F109" s="28" t="s">
        <v>108</v>
      </c>
      <c r="G109" s="29">
        <v>1</v>
      </c>
      <c r="H109" s="29"/>
      <c r="I109" s="29">
        <v>0.4</v>
      </c>
      <c r="J109" s="31">
        <v>43.7</v>
      </c>
      <c r="M109" s="32">
        <f>ROUND(ROUND(J109, 2)*I109, 2)</f>
        <v>17.48</v>
      </c>
      <c r="P109" s="31">
        <v>43.7</v>
      </c>
      <c r="S109" s="32">
        <f>ROUND(ROUND(P109, 2)*I109, 2)</f>
        <v>17.48</v>
      </c>
      <c r="V109" s="9">
        <f>ROUND(ROUND(P109, 2)/1.2, 2)</f>
        <v>36.42</v>
      </c>
      <c r="Y109" s="9">
        <f t="shared" si="33"/>
        <v>14.57</v>
      </c>
      <c r="AD109" s="5" t="s">
        <v>425</v>
      </c>
      <c r="AE109" s="5" t="s">
        <v>426</v>
      </c>
      <c r="AF109" s="5" t="s">
        <v>420</v>
      </c>
      <c r="AK109" s="32">
        <f t="shared" si="34"/>
        <v>0</v>
      </c>
      <c r="AL109" s="32"/>
      <c r="AM109" s="32"/>
      <c r="AN109" s="34">
        <f t="shared" si="35"/>
        <v>0</v>
      </c>
      <c r="AO109" s="32"/>
      <c r="AP109" s="32"/>
    </row>
    <row r="110" spans="1:42" ht="18" x14ac:dyDescent="0.3">
      <c r="A110" s="12" t="s">
        <v>429</v>
      </c>
      <c r="B110" s="12"/>
      <c r="C110" s="27" t="s">
        <v>430</v>
      </c>
      <c r="D110" s="17"/>
      <c r="E110" s="17"/>
      <c r="F110" s="28" t="s">
        <v>67</v>
      </c>
      <c r="G110" s="29">
        <v>1.2</v>
      </c>
      <c r="H110" s="29"/>
      <c r="I110" s="29">
        <v>0.48</v>
      </c>
      <c r="J110" s="31">
        <v>309.39999999999998</v>
      </c>
      <c r="M110" s="32">
        <f>ROUND(ROUND(J110, 2)*I110, 2)</f>
        <v>148.51</v>
      </c>
      <c r="P110" s="31">
        <v>309.39999999999998</v>
      </c>
      <c r="S110" s="32">
        <f>ROUND(ROUND(P110, 2)*I110, 2)</f>
        <v>148.51</v>
      </c>
      <c r="V110" s="9">
        <f>ROUND(ROUND(P110, 2)/1.2, 2)</f>
        <v>257.83</v>
      </c>
      <c r="Y110" s="9">
        <f t="shared" si="33"/>
        <v>123.76</v>
      </c>
      <c r="AD110" s="5" t="s">
        <v>431</v>
      </c>
      <c r="AE110" s="5" t="s">
        <v>432</v>
      </c>
      <c r="AF110" s="5" t="s">
        <v>433</v>
      </c>
      <c r="AK110" s="32">
        <f t="shared" si="34"/>
        <v>0</v>
      </c>
      <c r="AL110" s="32"/>
      <c r="AM110" s="32"/>
      <c r="AN110" s="34">
        <f t="shared" si="35"/>
        <v>0</v>
      </c>
      <c r="AO110" s="32"/>
      <c r="AP110" s="32"/>
    </row>
    <row r="111" spans="1:42" ht="18" x14ac:dyDescent="0.3">
      <c r="A111" s="12" t="s">
        <v>436</v>
      </c>
      <c r="B111" s="12"/>
      <c r="C111" s="40" t="s">
        <v>407</v>
      </c>
      <c r="D111" s="17"/>
      <c r="E111" s="17"/>
      <c r="F111" s="28" t="s">
        <v>114</v>
      </c>
      <c r="G111" s="29">
        <v>0.8</v>
      </c>
      <c r="H111" s="29"/>
      <c r="I111" s="29">
        <v>0.32</v>
      </c>
      <c r="J111" s="31">
        <v>35.76</v>
      </c>
      <c r="M111" s="32">
        <f>ROUND(ROUND(J111, 2)*I111, 2)</f>
        <v>11.44</v>
      </c>
      <c r="P111" s="31">
        <v>35.76</v>
      </c>
      <c r="S111" s="32">
        <f>ROUND(ROUND(P111, 2)*I111, 2)</f>
        <v>11.44</v>
      </c>
      <c r="V111" s="9">
        <f>ROUND(ROUND(P111, 2)/1.2, 2)</f>
        <v>29.8</v>
      </c>
      <c r="Y111" s="9">
        <f t="shared" si="33"/>
        <v>9.5299999999999994</v>
      </c>
      <c r="AD111" s="5" t="s">
        <v>437</v>
      </c>
      <c r="AE111" s="5" t="s">
        <v>438</v>
      </c>
      <c r="AF111" s="5" t="s">
        <v>410</v>
      </c>
      <c r="AK111" s="32">
        <f t="shared" si="34"/>
        <v>0</v>
      </c>
      <c r="AL111" s="32"/>
      <c r="AM111" s="32"/>
      <c r="AN111" s="34">
        <f t="shared" si="35"/>
        <v>0</v>
      </c>
      <c r="AO111" s="32"/>
      <c r="AP111" s="32"/>
    </row>
    <row r="112" spans="1:42" ht="18" x14ac:dyDescent="0.3">
      <c r="A112" s="12" t="s">
        <v>441</v>
      </c>
      <c r="B112" s="12"/>
      <c r="C112" s="27" t="s">
        <v>331</v>
      </c>
      <c r="D112" s="17"/>
      <c r="E112" s="17"/>
      <c r="F112" s="28" t="s">
        <v>114</v>
      </c>
      <c r="G112" s="29">
        <v>0.8</v>
      </c>
      <c r="H112" s="29"/>
      <c r="I112" s="29">
        <v>0.32</v>
      </c>
      <c r="J112" s="31">
        <v>51.64</v>
      </c>
      <c r="M112" s="32">
        <f>ROUND(ROUND(J112, 2)*I112, 2)</f>
        <v>16.52</v>
      </c>
      <c r="P112" s="31">
        <v>51.63</v>
      </c>
      <c r="S112" s="32">
        <f>ROUND(ROUND(P112, 2)*I112, 2)</f>
        <v>16.52</v>
      </c>
      <c r="V112" s="9">
        <f>ROUND(ROUND(P112, 2)/1.2, 2)</f>
        <v>43.03</v>
      </c>
      <c r="Y112" s="9">
        <f t="shared" si="33"/>
        <v>13.77</v>
      </c>
      <c r="AD112" s="5" t="s">
        <v>442</v>
      </c>
      <c r="AE112" s="5" t="s">
        <v>443</v>
      </c>
      <c r="AF112" s="5" t="s">
        <v>334</v>
      </c>
      <c r="AK112" s="32">
        <f t="shared" si="34"/>
        <v>0</v>
      </c>
      <c r="AL112" s="32"/>
      <c r="AM112" s="32"/>
      <c r="AN112" s="34">
        <f t="shared" si="35"/>
        <v>0</v>
      </c>
      <c r="AO112" s="32"/>
      <c r="AP112" s="32"/>
    </row>
    <row r="113" spans="1:42" ht="72" x14ac:dyDescent="0.3">
      <c r="A113" s="12" t="s">
        <v>446</v>
      </c>
      <c r="B113" s="12" t="s">
        <v>447</v>
      </c>
      <c r="C113" s="16" t="s">
        <v>448</v>
      </c>
      <c r="D113" s="17" t="s">
        <v>89</v>
      </c>
      <c r="E113" s="17"/>
      <c r="F113" s="17" t="s">
        <v>67</v>
      </c>
      <c r="G113" s="18">
        <v>1</v>
      </c>
      <c r="H113" s="18"/>
      <c r="I113" s="18">
        <v>0</v>
      </c>
      <c r="J113" s="19">
        <v>0</v>
      </c>
      <c r="K113" s="20">
        <v>1225</v>
      </c>
      <c r="L113" s="19">
        <f>J113+ROUND(K113, 2)</f>
        <v>1225</v>
      </c>
      <c r="M113" s="19">
        <v>0</v>
      </c>
      <c r="N113" s="19">
        <v>0</v>
      </c>
      <c r="O113" s="19">
        <f>M113+N113</f>
        <v>0</v>
      </c>
      <c r="P113" s="19">
        <v>518.09</v>
      </c>
      <c r="Q113" s="20">
        <v>1225</v>
      </c>
      <c r="R113" s="19">
        <f>P113+ROUND(Q113, 2)</f>
        <v>1743.0900000000001</v>
      </c>
      <c r="S113" s="19">
        <v>0</v>
      </c>
      <c r="T113" s="19">
        <v>0</v>
      </c>
      <c r="U113" s="19">
        <f>S113+T113</f>
        <v>0</v>
      </c>
      <c r="V113" s="9">
        <f>ROUND(P113 / 1.2, 2)</f>
        <v>431.74</v>
      </c>
      <c r="W113" s="9">
        <f>ROUND(Q113 / 1.2, 2)</f>
        <v>1020.83</v>
      </c>
      <c r="X113" s="9">
        <f>ROUND(R113 / 1.2, 2)</f>
        <v>1452.58</v>
      </c>
      <c r="Y113" s="9">
        <f t="shared" si="33"/>
        <v>0</v>
      </c>
      <c r="Z113" s="9">
        <f>ROUND(T113 / 1.2, 2)</f>
        <v>0</v>
      </c>
      <c r="AA113" s="9">
        <f>Y113+Z113</f>
        <v>0</v>
      </c>
      <c r="AD113" s="5">
        <v>378365666</v>
      </c>
      <c r="AE113" s="5">
        <v>27245718</v>
      </c>
      <c r="AG113" s="5" t="s">
        <v>449</v>
      </c>
      <c r="AH113" s="5" t="s">
        <v>450</v>
      </c>
      <c r="AI113" s="5" t="s">
        <v>174</v>
      </c>
      <c r="AK113" s="19">
        <f t="shared" si="34"/>
        <v>0</v>
      </c>
      <c r="AL113" s="19">
        <f>T113-N113</f>
        <v>0</v>
      </c>
      <c r="AM113" s="19">
        <f>U113-O113</f>
        <v>0</v>
      </c>
      <c r="AN113" s="22">
        <f t="shared" si="35"/>
        <v>0</v>
      </c>
      <c r="AO113" s="22">
        <f>IFERROR(AL113/N113,0)</f>
        <v>0</v>
      </c>
      <c r="AP113" s="22">
        <f>IFERROR(AM113/O113,0)</f>
        <v>0</v>
      </c>
    </row>
    <row r="114" spans="1:42" ht="18" x14ac:dyDescent="0.3">
      <c r="A114" s="12" t="s">
        <v>451</v>
      </c>
      <c r="B114" s="12"/>
      <c r="C114" s="27" t="s">
        <v>326</v>
      </c>
      <c r="D114" s="17"/>
      <c r="E114" s="17"/>
      <c r="F114" s="28" t="s">
        <v>114</v>
      </c>
      <c r="G114" s="29">
        <v>2.1</v>
      </c>
      <c r="H114" s="29"/>
      <c r="I114" s="29">
        <v>0</v>
      </c>
      <c r="J114" s="31">
        <v>64.56</v>
      </c>
      <c r="M114" s="32">
        <f>ROUND(ROUND(J114, 2)*I114, 2)</f>
        <v>0</v>
      </c>
      <c r="P114" s="31">
        <v>64.56</v>
      </c>
      <c r="S114" s="32">
        <f>ROUND(ROUND(P114, 2)*I114, 2)</f>
        <v>0</v>
      </c>
      <c r="V114" s="9">
        <f>ROUND(ROUND(P114, 2)/1.2, 2)</f>
        <v>53.8</v>
      </c>
      <c r="Y114" s="9">
        <f t="shared" si="33"/>
        <v>0</v>
      </c>
      <c r="AD114" s="5" t="s">
        <v>452</v>
      </c>
      <c r="AE114" s="5" t="s">
        <v>453</v>
      </c>
      <c r="AF114" s="5" t="s">
        <v>329</v>
      </c>
      <c r="AK114" s="32">
        <f t="shared" si="34"/>
        <v>0</v>
      </c>
      <c r="AL114" s="32"/>
      <c r="AM114" s="32"/>
      <c r="AN114" s="34">
        <f t="shared" si="35"/>
        <v>0</v>
      </c>
      <c r="AO114" s="32"/>
      <c r="AP114" s="32"/>
    </row>
    <row r="115" spans="1:42" ht="18" x14ac:dyDescent="0.3">
      <c r="A115" s="12" t="s">
        <v>454</v>
      </c>
      <c r="B115" s="12"/>
      <c r="C115" s="27" t="s">
        <v>331</v>
      </c>
      <c r="D115" s="17"/>
      <c r="E115" s="17"/>
      <c r="F115" s="28" t="s">
        <v>114</v>
      </c>
      <c r="G115" s="29">
        <v>0.8</v>
      </c>
      <c r="H115" s="29"/>
      <c r="I115" s="29">
        <v>0</v>
      </c>
      <c r="J115" s="31">
        <v>51.63</v>
      </c>
      <c r="M115" s="32">
        <f>ROUND(ROUND(J115, 2)*I115, 2)</f>
        <v>0</v>
      </c>
      <c r="P115" s="31">
        <v>51.63</v>
      </c>
      <c r="S115" s="32">
        <f>ROUND(ROUND(P115, 2)*I115, 2)</f>
        <v>0</v>
      </c>
      <c r="V115" s="9">
        <f>ROUND(ROUND(P115, 2)/1.2, 2)</f>
        <v>43.03</v>
      </c>
      <c r="Y115" s="9">
        <f t="shared" si="33"/>
        <v>0</v>
      </c>
      <c r="AD115" s="5" t="s">
        <v>455</v>
      </c>
      <c r="AE115" s="5" t="s">
        <v>456</v>
      </c>
      <c r="AF115" s="5" t="s">
        <v>334</v>
      </c>
      <c r="AK115" s="32">
        <f t="shared" si="34"/>
        <v>0</v>
      </c>
      <c r="AL115" s="32"/>
      <c r="AM115" s="32"/>
      <c r="AN115" s="34">
        <f t="shared" si="35"/>
        <v>0</v>
      </c>
      <c r="AO115" s="32"/>
      <c r="AP115" s="32"/>
    </row>
    <row r="116" spans="1:42" ht="18" x14ac:dyDescent="0.3">
      <c r="A116" s="12" t="s">
        <v>457</v>
      </c>
      <c r="B116" s="12"/>
      <c r="C116" s="27" t="s">
        <v>336</v>
      </c>
      <c r="D116" s="17"/>
      <c r="E116" s="17"/>
      <c r="F116" s="28" t="s">
        <v>67</v>
      </c>
      <c r="G116" s="29">
        <v>2.2000000000000002</v>
      </c>
      <c r="H116" s="29"/>
      <c r="I116" s="29">
        <v>0</v>
      </c>
      <c r="J116" s="31">
        <v>104.57</v>
      </c>
      <c r="M116" s="32">
        <f>ROUND(ROUND(J116, 2)*I116, 2)</f>
        <v>0</v>
      </c>
      <c r="P116" s="31">
        <v>104.57</v>
      </c>
      <c r="S116" s="32">
        <f>ROUND(ROUND(P116, 2)*I116, 2)</f>
        <v>0</v>
      </c>
      <c r="V116" s="9">
        <f>ROUND(ROUND(P116, 2)/1.2, 2)</f>
        <v>87.14</v>
      </c>
      <c r="Y116" s="9">
        <f t="shared" si="33"/>
        <v>0</v>
      </c>
      <c r="AD116" s="5" t="s">
        <v>458</v>
      </c>
      <c r="AE116" s="5" t="s">
        <v>459</v>
      </c>
      <c r="AF116" s="5" t="s">
        <v>460</v>
      </c>
      <c r="AK116" s="32">
        <f t="shared" si="34"/>
        <v>0</v>
      </c>
      <c r="AL116" s="32"/>
      <c r="AM116" s="32"/>
      <c r="AN116" s="34">
        <f t="shared" si="35"/>
        <v>0</v>
      </c>
      <c r="AO116" s="32"/>
      <c r="AP116" s="32"/>
    </row>
    <row r="117" spans="1:42" ht="54" x14ac:dyDescent="0.3">
      <c r="A117" s="12" t="s">
        <v>461</v>
      </c>
      <c r="B117" s="12"/>
      <c r="C117" s="40" t="s">
        <v>462</v>
      </c>
      <c r="D117" s="17"/>
      <c r="E117" s="17"/>
      <c r="F117" s="28" t="s">
        <v>108</v>
      </c>
      <c r="G117" s="29">
        <v>1</v>
      </c>
      <c r="H117" s="29"/>
      <c r="I117" s="29">
        <v>0</v>
      </c>
      <c r="J117" s="31">
        <v>111.15</v>
      </c>
      <c r="M117" s="32">
        <f>ROUND(ROUND(J117, 2)*I117, 2)</f>
        <v>0</v>
      </c>
      <c r="P117" s="31">
        <v>111.15</v>
      </c>
      <c r="S117" s="32">
        <f>ROUND(ROUND(P117, 2)*I117, 2)</f>
        <v>0</v>
      </c>
      <c r="V117" s="9">
        <f>ROUND(ROUND(P117, 2)/1.2, 2)</f>
        <v>92.63</v>
      </c>
      <c r="Y117" s="9">
        <f t="shared" si="33"/>
        <v>0</v>
      </c>
      <c r="AD117" s="5" t="s">
        <v>463</v>
      </c>
      <c r="AE117" s="5" t="s">
        <v>464</v>
      </c>
      <c r="AF117" s="5" t="s">
        <v>465</v>
      </c>
      <c r="AK117" s="32">
        <f t="shared" si="34"/>
        <v>0</v>
      </c>
      <c r="AL117" s="32"/>
      <c r="AM117" s="32"/>
      <c r="AN117" s="34">
        <f t="shared" si="35"/>
        <v>0</v>
      </c>
      <c r="AO117" s="32"/>
      <c r="AP117" s="32"/>
    </row>
    <row r="118" spans="1:42" ht="108" x14ac:dyDescent="0.3">
      <c r="A118" s="12" t="s">
        <v>466</v>
      </c>
      <c r="B118" s="12" t="s">
        <v>447</v>
      </c>
      <c r="C118" s="16" t="s">
        <v>448</v>
      </c>
      <c r="D118" s="17" t="s">
        <v>89</v>
      </c>
      <c r="E118" s="17" t="s">
        <v>467</v>
      </c>
      <c r="F118" s="17" t="s">
        <v>67</v>
      </c>
      <c r="G118" s="18">
        <v>1</v>
      </c>
      <c r="H118" s="18"/>
      <c r="I118" s="18">
        <v>0</v>
      </c>
      <c r="J118" s="19">
        <v>518.1</v>
      </c>
      <c r="K118" s="20">
        <v>1225</v>
      </c>
      <c r="L118" s="19">
        <f>J118+ROUND(K118, 2)</f>
        <v>1743.1</v>
      </c>
      <c r="M118" s="19">
        <v>0</v>
      </c>
      <c r="N118" s="19">
        <v>0</v>
      </c>
      <c r="O118" s="19">
        <f>M118+N118</f>
        <v>0</v>
      </c>
      <c r="P118" s="19">
        <v>518.09</v>
      </c>
      <c r="Q118" s="20">
        <v>1837.5</v>
      </c>
      <c r="R118" s="19">
        <f>P118+ROUND(Q118, 2)</f>
        <v>2355.59</v>
      </c>
      <c r="S118" s="19">
        <v>0</v>
      </c>
      <c r="T118" s="19">
        <v>0</v>
      </c>
      <c r="U118" s="19">
        <f>S118+T118</f>
        <v>0</v>
      </c>
      <c r="V118" s="9">
        <f>ROUND(P118 / 1.2, 2)</f>
        <v>431.74</v>
      </c>
      <c r="W118" s="9">
        <f>ROUND(Q118 / 1.2, 2)</f>
        <v>1531.25</v>
      </c>
      <c r="X118" s="9">
        <f>ROUND(R118 / 1.2, 2)</f>
        <v>1962.99</v>
      </c>
      <c r="Y118" s="9">
        <f t="shared" si="33"/>
        <v>0</v>
      </c>
      <c r="Z118" s="9">
        <f>ROUND(T118 / 1.2, 2)</f>
        <v>0</v>
      </c>
      <c r="AA118" s="9">
        <f>Y118+Z118</f>
        <v>0</v>
      </c>
      <c r="AD118" s="5">
        <v>378365792</v>
      </c>
      <c r="AE118" s="5">
        <v>27245767</v>
      </c>
      <c r="AG118" s="5" t="s">
        <v>449</v>
      </c>
      <c r="AH118" s="5" t="s">
        <v>450</v>
      </c>
      <c r="AI118" s="5" t="s">
        <v>174</v>
      </c>
      <c r="AK118" s="19">
        <f t="shared" si="34"/>
        <v>0</v>
      </c>
      <c r="AL118" s="19">
        <f>T118-N118</f>
        <v>0</v>
      </c>
      <c r="AM118" s="19">
        <f>U118-O118</f>
        <v>0</v>
      </c>
      <c r="AN118" s="22">
        <f t="shared" si="35"/>
        <v>0</v>
      </c>
      <c r="AO118" s="22">
        <f>IFERROR(AL118/N118,0)</f>
        <v>0</v>
      </c>
      <c r="AP118" s="22">
        <f>IFERROR(AM118/O118,0)</f>
        <v>0</v>
      </c>
    </row>
    <row r="119" spans="1:42" ht="54" x14ac:dyDescent="0.3">
      <c r="A119" s="12" t="s">
        <v>469</v>
      </c>
      <c r="B119" s="12"/>
      <c r="C119" s="40" t="s">
        <v>462</v>
      </c>
      <c r="D119" s="17"/>
      <c r="E119" s="17"/>
      <c r="F119" s="28" t="s">
        <v>108</v>
      </c>
      <c r="G119" s="29">
        <v>1</v>
      </c>
      <c r="H119" s="29"/>
      <c r="I119" s="29">
        <v>0</v>
      </c>
      <c r="J119" s="31">
        <v>111.16</v>
      </c>
      <c r="M119" s="32">
        <f>ROUND(ROUND(J119, 2)*I119, 2)</f>
        <v>0</v>
      </c>
      <c r="P119" s="31">
        <v>111.15</v>
      </c>
      <c r="S119" s="32">
        <f>ROUND(ROUND(P119, 2)*I119, 2)</f>
        <v>0</v>
      </c>
      <c r="V119" s="9">
        <f>ROUND(ROUND(P119, 2)/1.2, 2)</f>
        <v>92.63</v>
      </c>
      <c r="Y119" s="9">
        <f t="shared" si="33"/>
        <v>0</v>
      </c>
      <c r="AD119" s="5" t="s">
        <v>470</v>
      </c>
      <c r="AE119" s="5" t="s">
        <v>471</v>
      </c>
      <c r="AF119" s="5" t="s">
        <v>465</v>
      </c>
      <c r="AK119" s="32">
        <f t="shared" si="34"/>
        <v>0</v>
      </c>
      <c r="AL119" s="32"/>
      <c r="AM119" s="32"/>
      <c r="AN119" s="34">
        <f t="shared" si="35"/>
        <v>0</v>
      </c>
      <c r="AO119" s="32"/>
      <c r="AP119" s="32"/>
    </row>
    <row r="120" spans="1:42" ht="18" x14ac:dyDescent="0.3">
      <c r="A120" s="12" t="s">
        <v>474</v>
      </c>
      <c r="B120" s="12"/>
      <c r="C120" s="27" t="s">
        <v>336</v>
      </c>
      <c r="D120" s="17"/>
      <c r="E120" s="17"/>
      <c r="F120" s="28" t="s">
        <v>67</v>
      </c>
      <c r="G120" s="29">
        <v>2.2000000000000002</v>
      </c>
      <c r="H120" s="29"/>
      <c r="I120" s="29">
        <v>0</v>
      </c>
      <c r="J120" s="31">
        <v>104.57</v>
      </c>
      <c r="M120" s="32">
        <f>ROUND(ROUND(J120, 2)*I120, 2)</f>
        <v>0</v>
      </c>
      <c r="P120" s="31">
        <v>104.57</v>
      </c>
      <c r="S120" s="32">
        <f>ROUND(ROUND(P120, 2)*I120, 2)</f>
        <v>0</v>
      </c>
      <c r="V120" s="9">
        <f>ROUND(ROUND(P120, 2)/1.2, 2)</f>
        <v>87.14</v>
      </c>
      <c r="Y120" s="9">
        <f t="shared" si="33"/>
        <v>0</v>
      </c>
      <c r="AD120" s="5" t="s">
        <v>475</v>
      </c>
      <c r="AE120" s="5" t="s">
        <v>476</v>
      </c>
      <c r="AF120" s="5" t="s">
        <v>460</v>
      </c>
      <c r="AK120" s="32">
        <f t="shared" si="34"/>
        <v>0</v>
      </c>
      <c r="AL120" s="32"/>
      <c r="AM120" s="32"/>
      <c r="AN120" s="34">
        <f t="shared" si="35"/>
        <v>0</v>
      </c>
      <c r="AO120" s="32"/>
      <c r="AP120" s="32"/>
    </row>
    <row r="121" spans="1:42" ht="18" x14ac:dyDescent="0.3">
      <c r="A121" s="12" t="s">
        <v>479</v>
      </c>
      <c r="B121" s="12"/>
      <c r="C121" s="27" t="s">
        <v>326</v>
      </c>
      <c r="D121" s="17"/>
      <c r="E121" s="17"/>
      <c r="F121" s="28" t="s">
        <v>114</v>
      </c>
      <c r="G121" s="29">
        <v>2.1</v>
      </c>
      <c r="H121" s="29"/>
      <c r="I121" s="29">
        <v>0</v>
      </c>
      <c r="J121" s="31">
        <v>64.56</v>
      </c>
      <c r="M121" s="32">
        <f>ROUND(ROUND(J121, 2)*I121, 2)</f>
        <v>0</v>
      </c>
      <c r="P121" s="31">
        <v>64.56</v>
      </c>
      <c r="S121" s="32">
        <f>ROUND(ROUND(P121, 2)*I121, 2)</f>
        <v>0</v>
      </c>
      <c r="V121" s="9">
        <f>ROUND(ROUND(P121, 2)/1.2, 2)</f>
        <v>53.8</v>
      </c>
      <c r="Y121" s="9">
        <f t="shared" si="33"/>
        <v>0</v>
      </c>
      <c r="AD121" s="5" t="s">
        <v>480</v>
      </c>
      <c r="AE121" s="5" t="s">
        <v>481</v>
      </c>
      <c r="AF121" s="5" t="s">
        <v>329</v>
      </c>
      <c r="AK121" s="32">
        <f t="shared" si="34"/>
        <v>0</v>
      </c>
      <c r="AL121" s="32"/>
      <c r="AM121" s="32"/>
      <c r="AN121" s="34">
        <f t="shared" si="35"/>
        <v>0</v>
      </c>
      <c r="AO121" s="32"/>
      <c r="AP121" s="32"/>
    </row>
    <row r="122" spans="1:42" ht="18" x14ac:dyDescent="0.3">
      <c r="A122" s="12" t="s">
        <v>484</v>
      </c>
      <c r="B122" s="12"/>
      <c r="C122" s="27" t="s">
        <v>331</v>
      </c>
      <c r="D122" s="17"/>
      <c r="E122" s="17"/>
      <c r="F122" s="28" t="s">
        <v>114</v>
      </c>
      <c r="G122" s="29">
        <v>0.8</v>
      </c>
      <c r="H122" s="29"/>
      <c r="I122" s="29">
        <v>0</v>
      </c>
      <c r="J122" s="31">
        <v>51.64</v>
      </c>
      <c r="M122" s="32">
        <f>ROUND(ROUND(J122, 2)*I122, 2)</f>
        <v>0</v>
      </c>
      <c r="P122" s="31">
        <v>51.63</v>
      </c>
      <c r="S122" s="32">
        <f>ROUND(ROUND(P122, 2)*I122, 2)</f>
        <v>0</v>
      </c>
      <c r="V122" s="9">
        <f>ROUND(ROUND(P122, 2)/1.2, 2)</f>
        <v>43.03</v>
      </c>
      <c r="Y122" s="9">
        <f t="shared" si="33"/>
        <v>0</v>
      </c>
      <c r="AD122" s="5" t="s">
        <v>485</v>
      </c>
      <c r="AE122" s="5" t="s">
        <v>486</v>
      </c>
      <c r="AF122" s="5" t="s">
        <v>334</v>
      </c>
      <c r="AK122" s="32">
        <f t="shared" si="34"/>
        <v>0</v>
      </c>
      <c r="AL122" s="32"/>
      <c r="AM122" s="32"/>
      <c r="AN122" s="34">
        <f t="shared" si="35"/>
        <v>0</v>
      </c>
      <c r="AO122" s="32"/>
      <c r="AP122" s="32"/>
    </row>
    <row r="123" spans="1:42" ht="198" x14ac:dyDescent="0.3">
      <c r="A123" s="12" t="s">
        <v>489</v>
      </c>
      <c r="B123" s="12" t="s">
        <v>490</v>
      </c>
      <c r="C123" s="16" t="s">
        <v>491</v>
      </c>
      <c r="D123" s="17"/>
      <c r="E123" s="17" t="s">
        <v>492</v>
      </c>
      <c r="F123" s="17" t="s">
        <v>67</v>
      </c>
      <c r="G123" s="18">
        <v>1</v>
      </c>
      <c r="H123" s="18"/>
      <c r="I123" s="18">
        <v>36.700000000000003</v>
      </c>
      <c r="J123" s="19">
        <v>1338.45</v>
      </c>
      <c r="K123" s="20">
        <v>1064</v>
      </c>
      <c r="L123" s="19">
        <f>J123+ROUND(K123, 2)</f>
        <v>2402.4499999999998</v>
      </c>
      <c r="M123" s="19">
        <v>49121.120000000003</v>
      </c>
      <c r="N123" s="19">
        <v>39048.800000000003</v>
      </c>
      <c r="O123" s="19">
        <f>M123+N123</f>
        <v>88169.920000000013</v>
      </c>
      <c r="P123" s="19">
        <v>2291.6999999999998</v>
      </c>
      <c r="Q123" s="20">
        <v>1596</v>
      </c>
      <c r="R123" s="19">
        <f>P123+ROUND(Q123, 2)</f>
        <v>3887.7</v>
      </c>
      <c r="S123" s="19">
        <v>84105.39</v>
      </c>
      <c r="T123" s="19">
        <v>58573.2</v>
      </c>
      <c r="U123" s="19">
        <f>S123+T123</f>
        <v>142678.59</v>
      </c>
      <c r="V123" s="9">
        <f>ROUND(P123 / 1.2, 2)</f>
        <v>1909.75</v>
      </c>
      <c r="W123" s="9">
        <f>ROUND(Q123 / 1.2, 2)</f>
        <v>1330</v>
      </c>
      <c r="X123" s="9">
        <f>ROUND(R123 / 1.2, 2)</f>
        <v>3239.75</v>
      </c>
      <c r="Y123" s="9">
        <f t="shared" si="33"/>
        <v>70087.83</v>
      </c>
      <c r="Z123" s="9">
        <f>ROUND(T123 / 1.2, 2)</f>
        <v>48811</v>
      </c>
      <c r="AA123" s="9">
        <f>Y123+Z123</f>
        <v>118898.83</v>
      </c>
      <c r="AD123" s="5">
        <v>378365667</v>
      </c>
      <c r="AE123" s="5">
        <v>33527161</v>
      </c>
      <c r="AG123" s="5" t="s">
        <v>493</v>
      </c>
      <c r="AH123" s="5" t="s">
        <v>494</v>
      </c>
      <c r="AI123" s="5" t="s">
        <v>174</v>
      </c>
      <c r="AK123" s="19">
        <f t="shared" si="34"/>
        <v>34984.269999999997</v>
      </c>
      <c r="AL123" s="19">
        <f>T123-N123</f>
        <v>19524.399999999994</v>
      </c>
      <c r="AM123" s="19">
        <f>U123-O123</f>
        <v>54508.669999999984</v>
      </c>
      <c r="AN123" s="22">
        <f t="shared" si="35"/>
        <v>0.71220424127137161</v>
      </c>
      <c r="AO123" s="22">
        <f>IFERROR(AL123/N123,0)</f>
        <v>0.49999999999999983</v>
      </c>
      <c r="AP123" s="22">
        <f>IFERROR(AM123/O123,0)</f>
        <v>0.61822297218824718</v>
      </c>
    </row>
    <row r="124" spans="1:42" ht="18" x14ac:dyDescent="0.3">
      <c r="A124" s="12" t="s">
        <v>495</v>
      </c>
      <c r="B124" s="12"/>
      <c r="C124" s="27" t="s">
        <v>496</v>
      </c>
      <c r="D124" s="17"/>
      <c r="E124" s="17"/>
      <c r="F124" s="28" t="s">
        <v>91</v>
      </c>
      <c r="G124" s="29">
        <v>5.1999999999999998E-2</v>
      </c>
      <c r="H124" s="29"/>
      <c r="I124" s="29">
        <v>1.9079999999999999</v>
      </c>
      <c r="J124" s="31">
        <v>4093.92</v>
      </c>
      <c r="M124" s="32">
        <f>ROUND(ROUND(J124, 2)*I124, 2)</f>
        <v>7811.2</v>
      </c>
      <c r="P124" s="31">
        <v>4093.92</v>
      </c>
      <c r="S124" s="32">
        <f>ROUND(ROUND(P124, 2)*I124, 2)</f>
        <v>7811.2</v>
      </c>
      <c r="V124" s="9">
        <f>ROUND(ROUND(P124, 2)/1.2, 2)</f>
        <v>3411.6</v>
      </c>
      <c r="Y124" s="9">
        <f t="shared" si="33"/>
        <v>6509.33</v>
      </c>
      <c r="AD124" s="5" t="s">
        <v>497</v>
      </c>
      <c r="AE124" s="5" t="s">
        <v>498</v>
      </c>
      <c r="AF124" s="5" t="s">
        <v>499</v>
      </c>
      <c r="AK124" s="32">
        <f t="shared" si="34"/>
        <v>0</v>
      </c>
      <c r="AL124" s="32"/>
      <c r="AM124" s="32"/>
      <c r="AN124" s="34">
        <f t="shared" si="35"/>
        <v>0</v>
      </c>
      <c r="AO124" s="32"/>
      <c r="AP124" s="32"/>
    </row>
    <row r="125" spans="1:42" ht="18" x14ac:dyDescent="0.3">
      <c r="A125" s="12" t="s">
        <v>500</v>
      </c>
      <c r="B125" s="12"/>
      <c r="C125" s="40" t="s">
        <v>501</v>
      </c>
      <c r="D125" s="17"/>
      <c r="E125" s="17"/>
      <c r="F125" s="28" t="s">
        <v>67</v>
      </c>
      <c r="G125" s="29">
        <v>1.1200000000000001</v>
      </c>
      <c r="H125" s="29"/>
      <c r="I125" s="29">
        <v>41.103999999999999</v>
      </c>
      <c r="J125" s="31">
        <v>815.12</v>
      </c>
      <c r="M125" s="32">
        <f>ROUND(ROUND(J125, 2)*I125, 2)</f>
        <v>33504.69</v>
      </c>
      <c r="P125" s="31">
        <v>1656</v>
      </c>
      <c r="S125" s="32">
        <f>ROUND(ROUND(P125, 2)*I125, 2)</f>
        <v>68068.22</v>
      </c>
      <c r="V125" s="9">
        <f>ROUND(ROUND(P125, 2)/1.2, 2)</f>
        <v>1380</v>
      </c>
      <c r="Y125" s="9">
        <f t="shared" si="33"/>
        <v>56723.519999999997</v>
      </c>
      <c r="AD125" s="5" t="s">
        <v>502</v>
      </c>
      <c r="AE125" s="5" t="s">
        <v>503</v>
      </c>
      <c r="AF125" s="5" t="s">
        <v>504</v>
      </c>
      <c r="AK125" s="32">
        <f t="shared" si="34"/>
        <v>34563.53</v>
      </c>
      <c r="AL125" s="32"/>
      <c r="AM125" s="32"/>
      <c r="AN125" s="34">
        <f t="shared" si="35"/>
        <v>1.031602739795533</v>
      </c>
      <c r="AO125" s="32"/>
      <c r="AP125" s="32"/>
    </row>
    <row r="126" spans="1:42" ht="18" x14ac:dyDescent="0.3">
      <c r="A126" s="12" t="s">
        <v>505</v>
      </c>
      <c r="B126" s="12"/>
      <c r="C126" s="27" t="s">
        <v>506</v>
      </c>
      <c r="D126" s="17"/>
      <c r="E126" s="17" t="s">
        <v>507</v>
      </c>
      <c r="F126" s="28" t="s">
        <v>114</v>
      </c>
      <c r="G126" s="29">
        <v>0.8</v>
      </c>
      <c r="H126" s="29"/>
      <c r="I126" s="29">
        <v>29.36</v>
      </c>
      <c r="J126" s="31">
        <v>35.11</v>
      </c>
      <c r="M126" s="32">
        <f>ROUND(ROUND(J126, 2)*I126, 2)</f>
        <v>1030.83</v>
      </c>
      <c r="P126" s="31">
        <v>54.96</v>
      </c>
      <c r="S126" s="32">
        <f>ROUND(ROUND(P126, 2)*I126, 2)</f>
        <v>1613.63</v>
      </c>
      <c r="V126" s="9">
        <f>ROUND(ROUND(P126, 2)/1.2, 2)</f>
        <v>45.8</v>
      </c>
      <c r="Y126" s="9">
        <f t="shared" si="33"/>
        <v>1344.69</v>
      </c>
      <c r="AD126" s="5" t="s">
        <v>508</v>
      </c>
      <c r="AE126" s="5" t="s">
        <v>509</v>
      </c>
      <c r="AF126" s="5" t="s">
        <v>510</v>
      </c>
      <c r="AK126" s="32">
        <f t="shared" si="34"/>
        <v>582.80000000000018</v>
      </c>
      <c r="AL126" s="32"/>
      <c r="AM126" s="32"/>
      <c r="AN126" s="34">
        <f t="shared" si="35"/>
        <v>0.56536965358012492</v>
      </c>
      <c r="AO126" s="32"/>
      <c r="AP126" s="32"/>
    </row>
    <row r="127" spans="1:42" ht="18" x14ac:dyDescent="0.3">
      <c r="A127" s="12" t="s">
        <v>511</v>
      </c>
      <c r="B127" s="12"/>
      <c r="C127" s="27" t="s">
        <v>512</v>
      </c>
      <c r="D127" s="17"/>
      <c r="E127" s="17" t="s">
        <v>513</v>
      </c>
      <c r="F127" s="28" t="s">
        <v>114</v>
      </c>
      <c r="G127" s="29">
        <v>2.2000000000000002</v>
      </c>
      <c r="H127" s="29"/>
      <c r="I127" s="29">
        <v>80.739999999999995</v>
      </c>
      <c r="J127" s="31">
        <v>68.099999999999994</v>
      </c>
      <c r="M127" s="32">
        <f>ROUND(ROUND(J127, 2)*I127, 2)</f>
        <v>5498.39</v>
      </c>
      <c r="P127" s="31">
        <v>66.09</v>
      </c>
      <c r="S127" s="32">
        <f>ROUND(ROUND(P127, 2)*I127, 2)</f>
        <v>5336.11</v>
      </c>
      <c r="V127" s="9">
        <f>ROUND(ROUND(P127, 2)/1.2, 2)</f>
        <v>55.08</v>
      </c>
      <c r="Y127" s="9">
        <f t="shared" si="33"/>
        <v>4446.76</v>
      </c>
      <c r="AD127" s="5" t="s">
        <v>514</v>
      </c>
      <c r="AE127" s="5" t="s">
        <v>515</v>
      </c>
      <c r="AF127" s="5" t="s">
        <v>516</v>
      </c>
      <c r="AK127" s="32">
        <f t="shared" si="34"/>
        <v>-162.28000000000065</v>
      </c>
      <c r="AL127" s="32"/>
      <c r="AM127" s="32"/>
      <c r="AN127" s="34">
        <f t="shared" si="35"/>
        <v>-2.9514094125735104E-2</v>
      </c>
      <c r="AO127" s="32"/>
      <c r="AP127" s="32"/>
    </row>
    <row r="128" spans="1:42" ht="72" x14ac:dyDescent="0.3">
      <c r="A128" s="12" t="s">
        <v>517</v>
      </c>
      <c r="B128" s="12"/>
      <c r="C128" s="40" t="s">
        <v>518</v>
      </c>
      <c r="D128" s="17"/>
      <c r="E128" s="17"/>
      <c r="F128" s="28" t="s">
        <v>108</v>
      </c>
      <c r="G128" s="29">
        <v>1</v>
      </c>
      <c r="H128" s="29"/>
      <c r="I128" s="29">
        <v>36.700000000000003</v>
      </c>
      <c r="J128" s="31">
        <v>34.770000000000003</v>
      </c>
      <c r="M128" s="32">
        <f>ROUND(ROUND(J128, 2)*I128, 2)</f>
        <v>1276.06</v>
      </c>
      <c r="P128" s="31">
        <v>34.770000000000003</v>
      </c>
      <c r="S128" s="32">
        <f>ROUND(ROUND(P128, 2)*I128, 2)</f>
        <v>1276.06</v>
      </c>
      <c r="V128" s="9">
        <f>ROUND(ROUND(P128, 2)/1.2, 2)</f>
        <v>28.98</v>
      </c>
      <c r="Y128" s="9">
        <f t="shared" si="33"/>
        <v>1063.3800000000001</v>
      </c>
      <c r="AD128" s="5" t="s">
        <v>519</v>
      </c>
      <c r="AE128" s="5" t="s">
        <v>520</v>
      </c>
      <c r="AF128" s="5" t="s">
        <v>521</v>
      </c>
      <c r="AK128" s="32">
        <f t="shared" si="34"/>
        <v>0</v>
      </c>
      <c r="AL128" s="32"/>
      <c r="AM128" s="32"/>
      <c r="AN128" s="34">
        <f t="shared" si="35"/>
        <v>0</v>
      </c>
      <c r="AO128" s="32"/>
      <c r="AP128" s="32"/>
    </row>
    <row r="129" spans="1:42" ht="16.95" customHeight="1" x14ac:dyDescent="0.3">
      <c r="A129" s="12" t="s">
        <v>522</v>
      </c>
      <c r="B129" s="79" t="s">
        <v>523</v>
      </c>
      <c r="C129" s="486" t="s">
        <v>524</v>
      </c>
      <c r="D129" s="487"/>
      <c r="E129" s="487"/>
      <c r="F129" s="487"/>
      <c r="G129" s="487"/>
      <c r="H129" s="487"/>
      <c r="I129" s="488"/>
      <c r="M129" s="6">
        <f>SUM(M130)</f>
        <v>62049.97</v>
      </c>
      <c r="N129" s="6">
        <f>SUM(N130)</f>
        <v>76731.59</v>
      </c>
      <c r="O129" s="6">
        <f>SUM(O130)</f>
        <v>138781.56</v>
      </c>
      <c r="S129" s="6">
        <f>SUM(S130)</f>
        <v>62049.97</v>
      </c>
      <c r="T129" s="6">
        <f>SUM(T130)</f>
        <v>115097.34</v>
      </c>
      <c r="U129" s="6">
        <f>SUM(U130)</f>
        <v>177147.31</v>
      </c>
      <c r="Y129" s="9">
        <f>SUM(Y130)</f>
        <v>51708.31</v>
      </c>
      <c r="Z129" s="9">
        <f>SUM(Z130)</f>
        <v>95914.46</v>
      </c>
      <c r="AA129" s="9">
        <f>SUM(AA130)</f>
        <v>147622.76999999999</v>
      </c>
      <c r="AD129" s="5">
        <v>378365668</v>
      </c>
      <c r="AE129" s="5">
        <v>33712771</v>
      </c>
      <c r="AK129" s="6">
        <f t="shared" si="34"/>
        <v>0</v>
      </c>
      <c r="AL129" s="6">
        <f t="shared" ref="AL129:AM131" si="36">T129-N129</f>
        <v>38365.75</v>
      </c>
      <c r="AM129" s="6">
        <f t="shared" si="36"/>
        <v>38365.75</v>
      </c>
      <c r="AN129" s="10">
        <f t="shared" si="35"/>
        <v>0</v>
      </c>
      <c r="AO129" s="10">
        <f t="shared" ref="AO129:AP131" si="37">IFERROR(AL129/N129,0)</f>
        <v>0.4999994135401078</v>
      </c>
      <c r="AP129" s="10">
        <f t="shared" si="37"/>
        <v>0.27644702941802929</v>
      </c>
    </row>
    <row r="130" spans="1:42" ht="16.95" customHeight="1" x14ac:dyDescent="0.3">
      <c r="A130" s="12" t="s">
        <v>525</v>
      </c>
      <c r="B130" s="80" t="s">
        <v>526</v>
      </c>
      <c r="C130" s="480" t="s">
        <v>527</v>
      </c>
      <c r="D130" s="481"/>
      <c r="E130" s="481"/>
      <c r="F130" s="481"/>
      <c r="G130" s="481"/>
      <c r="H130" s="481"/>
      <c r="I130" s="482"/>
      <c r="M130" s="6">
        <f>SUM(M131,M138)</f>
        <v>62049.97</v>
      </c>
      <c r="N130" s="6">
        <f>SUM(N131,N138)</f>
        <v>76731.59</v>
      </c>
      <c r="O130" s="6">
        <f>SUM(O131,O138)</f>
        <v>138781.56</v>
      </c>
      <c r="S130" s="6">
        <f>SUM(S131,S138)</f>
        <v>62049.97</v>
      </c>
      <c r="T130" s="6">
        <f>SUM(T131,T138)</f>
        <v>115097.34</v>
      </c>
      <c r="U130" s="6">
        <f>SUM(U131,U138)</f>
        <v>177147.31</v>
      </c>
      <c r="Y130" s="9">
        <f>SUM(Y131,Y138)</f>
        <v>51708.31</v>
      </c>
      <c r="Z130" s="9">
        <f>SUM(Z131,Z138)</f>
        <v>95914.46</v>
      </c>
      <c r="AA130" s="9">
        <f>SUM(AA131,AA138)</f>
        <v>147622.76999999999</v>
      </c>
      <c r="AD130" s="5">
        <v>378365669</v>
      </c>
      <c r="AE130" s="5">
        <v>33712781</v>
      </c>
      <c r="AK130" s="6">
        <f t="shared" si="34"/>
        <v>0</v>
      </c>
      <c r="AL130" s="6">
        <f t="shared" si="36"/>
        <v>38365.75</v>
      </c>
      <c r="AM130" s="6">
        <f t="shared" si="36"/>
        <v>38365.75</v>
      </c>
      <c r="AN130" s="10">
        <f t="shared" si="35"/>
        <v>0</v>
      </c>
      <c r="AO130" s="10">
        <f t="shared" si="37"/>
        <v>0.4999994135401078</v>
      </c>
      <c r="AP130" s="10">
        <f t="shared" si="37"/>
        <v>0.27644702941802929</v>
      </c>
    </row>
    <row r="131" spans="1:42" ht="180" x14ac:dyDescent="0.3">
      <c r="A131" s="12" t="s">
        <v>528</v>
      </c>
      <c r="B131" s="12" t="s">
        <v>529</v>
      </c>
      <c r="C131" s="16" t="s">
        <v>88</v>
      </c>
      <c r="D131" s="17" t="s">
        <v>530</v>
      </c>
      <c r="E131" s="17" t="s">
        <v>531</v>
      </c>
      <c r="F131" s="17" t="s">
        <v>91</v>
      </c>
      <c r="G131" s="18">
        <v>1</v>
      </c>
      <c r="H131" s="18"/>
      <c r="I131" s="18">
        <v>9.4</v>
      </c>
      <c r="J131" s="19">
        <v>6299.23</v>
      </c>
      <c r="K131" s="20">
        <v>7790.01</v>
      </c>
      <c r="L131" s="19">
        <f>J131+ROUND(K131, 2)</f>
        <v>14089.24</v>
      </c>
      <c r="M131" s="19">
        <v>59212.76</v>
      </c>
      <c r="N131" s="19">
        <v>73226.09</v>
      </c>
      <c r="O131" s="19">
        <f>M131+N131</f>
        <v>132438.85</v>
      </c>
      <c r="P131" s="19">
        <v>6299.23</v>
      </c>
      <c r="Q131" s="20">
        <v>11685.01</v>
      </c>
      <c r="R131" s="19">
        <f>P131+ROUND(Q131, 2)</f>
        <v>17984.239999999998</v>
      </c>
      <c r="S131" s="19">
        <v>59212.76</v>
      </c>
      <c r="T131" s="19">
        <v>109839.09</v>
      </c>
      <c r="U131" s="19">
        <f>S131+T131</f>
        <v>169051.85</v>
      </c>
      <c r="V131" s="9">
        <f>ROUND(P131 / 1.2, 2)</f>
        <v>5249.36</v>
      </c>
      <c r="W131" s="9">
        <f>ROUND(Q131 / 1.2, 2)</f>
        <v>9737.51</v>
      </c>
      <c r="X131" s="9">
        <f>ROUND(R131 / 1.2, 2)</f>
        <v>14986.87</v>
      </c>
      <c r="Y131" s="9">
        <f>ROUND(S131 / 1.2, 2)</f>
        <v>49343.97</v>
      </c>
      <c r="Z131" s="9">
        <f>ROUND(T131 / 1.2, 2)</f>
        <v>91532.58</v>
      </c>
      <c r="AA131" s="9">
        <f>Y131+Z131</f>
        <v>140876.54999999999</v>
      </c>
      <c r="AD131" s="5">
        <v>378365671</v>
      </c>
      <c r="AE131" s="5">
        <v>33712788</v>
      </c>
      <c r="AG131" s="5" t="s">
        <v>92</v>
      </c>
      <c r="AH131" s="5" t="s">
        <v>532</v>
      </c>
      <c r="AI131" s="5" t="s">
        <v>533</v>
      </c>
      <c r="AK131" s="19">
        <f t="shared" si="34"/>
        <v>0</v>
      </c>
      <c r="AL131" s="19">
        <f t="shared" si="36"/>
        <v>36613</v>
      </c>
      <c r="AM131" s="19">
        <f t="shared" si="36"/>
        <v>36613</v>
      </c>
      <c r="AN131" s="22">
        <f t="shared" si="35"/>
        <v>0</v>
      </c>
      <c r="AO131" s="22">
        <f t="shared" si="37"/>
        <v>0.49999938546493472</v>
      </c>
      <c r="AP131" s="22">
        <f t="shared" si="37"/>
        <v>0.27645211356033367</v>
      </c>
    </row>
    <row r="132" spans="1:42" ht="18" x14ac:dyDescent="0.3">
      <c r="A132" s="12" t="s">
        <v>534</v>
      </c>
      <c r="B132" s="12"/>
      <c r="C132" s="27" t="s">
        <v>96</v>
      </c>
      <c r="D132" s="17"/>
      <c r="E132" s="17"/>
      <c r="F132" s="28" t="s">
        <v>91</v>
      </c>
      <c r="G132" s="29">
        <v>1.05</v>
      </c>
      <c r="H132" s="30"/>
      <c r="I132" s="30">
        <v>9.8699999999999992</v>
      </c>
      <c r="J132" s="31">
        <v>5098.92</v>
      </c>
      <c r="M132" s="32">
        <f t="shared" ref="M132:M137" si="38">ROUND(ROUND(J132, 2)*I132, 2)</f>
        <v>50326.34</v>
      </c>
      <c r="P132" s="31">
        <v>5098.92</v>
      </c>
      <c r="S132" s="32">
        <f t="shared" ref="S132:S137" si="39">ROUND(ROUND(P132, 2)*I132, 2)</f>
        <v>50326.34</v>
      </c>
      <c r="V132" s="9">
        <f t="shared" ref="V132:V137" si="40">ROUND(ROUND(P132, 2)/1.2, 2)</f>
        <v>4249.1000000000004</v>
      </c>
      <c r="Y132" s="9">
        <f t="shared" ref="Y132:Y144" si="41">ROUND(S132 / 1.2, 2)</f>
        <v>41938.620000000003</v>
      </c>
      <c r="AD132" s="5" t="s">
        <v>535</v>
      </c>
      <c r="AE132" s="5" t="s">
        <v>536</v>
      </c>
      <c r="AF132" s="5" t="s">
        <v>99</v>
      </c>
      <c r="AK132" s="32">
        <f t="shared" si="34"/>
        <v>0</v>
      </c>
      <c r="AL132" s="32"/>
      <c r="AM132" s="32"/>
      <c r="AN132" s="34">
        <f t="shared" si="35"/>
        <v>0</v>
      </c>
      <c r="AO132" s="32"/>
      <c r="AP132" s="32"/>
    </row>
    <row r="133" spans="1:42" ht="18" x14ac:dyDescent="0.3">
      <c r="A133" s="12" t="s">
        <v>537</v>
      </c>
      <c r="B133" s="12"/>
      <c r="C133" s="27" t="s">
        <v>101</v>
      </c>
      <c r="D133" s="17"/>
      <c r="E133" s="17"/>
      <c r="F133" s="28" t="s">
        <v>102</v>
      </c>
      <c r="G133" s="29">
        <v>25</v>
      </c>
      <c r="H133" s="29"/>
      <c r="I133" s="29">
        <v>235</v>
      </c>
      <c r="J133" s="31">
        <v>6.8</v>
      </c>
      <c r="M133" s="32">
        <f t="shared" si="38"/>
        <v>1598</v>
      </c>
      <c r="P133" s="31">
        <v>6.8</v>
      </c>
      <c r="S133" s="32">
        <f t="shared" si="39"/>
        <v>1598</v>
      </c>
      <c r="V133" s="9">
        <f t="shared" si="40"/>
        <v>5.67</v>
      </c>
      <c r="Y133" s="9">
        <f t="shared" si="41"/>
        <v>1331.67</v>
      </c>
      <c r="AD133" s="5" t="s">
        <v>538</v>
      </c>
      <c r="AE133" s="5" t="s">
        <v>539</v>
      </c>
      <c r="AF133" s="5" t="s">
        <v>105</v>
      </c>
      <c r="AK133" s="32">
        <f t="shared" si="34"/>
        <v>0</v>
      </c>
      <c r="AL133" s="32"/>
      <c r="AM133" s="32"/>
      <c r="AN133" s="34">
        <f t="shared" si="35"/>
        <v>0</v>
      </c>
      <c r="AO133" s="32"/>
      <c r="AP133" s="32"/>
    </row>
    <row r="134" spans="1:42" ht="36" x14ac:dyDescent="0.3">
      <c r="A134" s="12" t="s">
        <v>540</v>
      </c>
      <c r="B134" s="12"/>
      <c r="C134" s="40" t="s">
        <v>107</v>
      </c>
      <c r="D134" s="17"/>
      <c r="E134" s="17"/>
      <c r="F134" s="28" t="s">
        <v>108</v>
      </c>
      <c r="G134" s="29">
        <v>1</v>
      </c>
      <c r="H134" s="29"/>
      <c r="I134" s="29">
        <v>9.4</v>
      </c>
      <c r="J134" s="31">
        <v>332.24</v>
      </c>
      <c r="M134" s="32">
        <f t="shared" si="38"/>
        <v>3123.06</v>
      </c>
      <c r="P134" s="31">
        <v>332.24</v>
      </c>
      <c r="S134" s="32">
        <f t="shared" si="39"/>
        <v>3123.06</v>
      </c>
      <c r="V134" s="9">
        <f t="shared" si="40"/>
        <v>276.87</v>
      </c>
      <c r="Y134" s="9">
        <f t="shared" si="41"/>
        <v>2602.5500000000002</v>
      </c>
      <c r="AD134" s="5" t="s">
        <v>541</v>
      </c>
      <c r="AE134" s="5" t="s">
        <v>542</v>
      </c>
      <c r="AF134" s="5" t="s">
        <v>111</v>
      </c>
      <c r="AK134" s="32">
        <f t="shared" si="34"/>
        <v>0</v>
      </c>
      <c r="AL134" s="32"/>
      <c r="AM134" s="32"/>
      <c r="AN134" s="34">
        <f t="shared" si="35"/>
        <v>0</v>
      </c>
      <c r="AO134" s="32"/>
      <c r="AP134" s="32"/>
    </row>
    <row r="135" spans="1:42" ht="36" x14ac:dyDescent="0.3">
      <c r="A135" s="12" t="s">
        <v>543</v>
      </c>
      <c r="B135" s="12"/>
      <c r="C135" s="40" t="s">
        <v>113</v>
      </c>
      <c r="D135" s="17"/>
      <c r="E135" s="17"/>
      <c r="F135" s="28" t="s">
        <v>114</v>
      </c>
      <c r="G135" s="29">
        <v>2.2000000000000002</v>
      </c>
      <c r="H135" s="29"/>
      <c r="I135" s="29">
        <v>20.68</v>
      </c>
      <c r="J135" s="31">
        <v>85.4</v>
      </c>
      <c r="M135" s="32">
        <f t="shared" si="38"/>
        <v>1766.07</v>
      </c>
      <c r="P135" s="31">
        <v>85.4</v>
      </c>
      <c r="S135" s="32">
        <f t="shared" si="39"/>
        <v>1766.07</v>
      </c>
      <c r="V135" s="9">
        <f t="shared" si="40"/>
        <v>71.17</v>
      </c>
      <c r="Y135" s="9">
        <f t="shared" si="41"/>
        <v>1471.73</v>
      </c>
      <c r="AD135" s="5" t="s">
        <v>544</v>
      </c>
      <c r="AE135" s="5" t="s">
        <v>545</v>
      </c>
      <c r="AF135" s="5" t="s">
        <v>117</v>
      </c>
      <c r="AK135" s="32">
        <f t="shared" si="34"/>
        <v>0</v>
      </c>
      <c r="AL135" s="32"/>
      <c r="AM135" s="32"/>
      <c r="AN135" s="34">
        <f t="shared" si="35"/>
        <v>0</v>
      </c>
      <c r="AO135" s="32"/>
      <c r="AP135" s="32"/>
    </row>
    <row r="136" spans="1:42" ht="18" x14ac:dyDescent="0.3">
      <c r="A136" s="12" t="s">
        <v>546</v>
      </c>
      <c r="B136" s="12"/>
      <c r="C136" s="40" t="s">
        <v>119</v>
      </c>
      <c r="D136" s="17"/>
      <c r="E136" s="17"/>
      <c r="F136" s="28" t="s">
        <v>102</v>
      </c>
      <c r="G136" s="29">
        <v>12</v>
      </c>
      <c r="H136" s="29"/>
      <c r="I136" s="29">
        <v>112.8</v>
      </c>
      <c r="J136" s="31">
        <v>6.38</v>
      </c>
      <c r="M136" s="32">
        <f t="shared" si="38"/>
        <v>719.66</v>
      </c>
      <c r="P136" s="31">
        <v>6.38</v>
      </c>
      <c r="S136" s="32">
        <f t="shared" si="39"/>
        <v>719.66</v>
      </c>
      <c r="V136" s="9">
        <f t="shared" si="40"/>
        <v>5.32</v>
      </c>
      <c r="Y136" s="9">
        <f t="shared" si="41"/>
        <v>599.72</v>
      </c>
      <c r="AD136" s="5" t="s">
        <v>547</v>
      </c>
      <c r="AE136" s="5" t="s">
        <v>548</v>
      </c>
      <c r="AF136" s="5" t="s">
        <v>122</v>
      </c>
      <c r="AK136" s="32">
        <f t="shared" si="34"/>
        <v>0</v>
      </c>
      <c r="AL136" s="32"/>
      <c r="AM136" s="32"/>
      <c r="AN136" s="34">
        <f t="shared" si="35"/>
        <v>0</v>
      </c>
      <c r="AO136" s="32"/>
      <c r="AP136" s="32"/>
    </row>
    <row r="137" spans="1:42" ht="36" x14ac:dyDescent="0.3">
      <c r="A137" s="12" t="s">
        <v>549</v>
      </c>
      <c r="B137" s="12"/>
      <c r="C137" s="40" t="s">
        <v>124</v>
      </c>
      <c r="D137" s="17"/>
      <c r="E137" s="17"/>
      <c r="F137" s="28" t="s">
        <v>108</v>
      </c>
      <c r="G137" s="29">
        <v>1</v>
      </c>
      <c r="H137" s="29"/>
      <c r="I137" s="29">
        <v>9.4</v>
      </c>
      <c r="J137" s="31">
        <v>178.68</v>
      </c>
      <c r="M137" s="32">
        <f t="shared" si="38"/>
        <v>1679.59</v>
      </c>
      <c r="P137" s="31">
        <v>178.68</v>
      </c>
      <c r="S137" s="32">
        <f t="shared" si="39"/>
        <v>1679.59</v>
      </c>
      <c r="V137" s="9">
        <f t="shared" si="40"/>
        <v>148.9</v>
      </c>
      <c r="Y137" s="9">
        <f t="shared" si="41"/>
        <v>1399.66</v>
      </c>
      <c r="AD137" s="5" t="s">
        <v>550</v>
      </c>
      <c r="AE137" s="5" t="s">
        <v>551</v>
      </c>
      <c r="AF137" s="5" t="s">
        <v>127</v>
      </c>
      <c r="AK137" s="32">
        <f t="shared" si="34"/>
        <v>0</v>
      </c>
      <c r="AL137" s="32"/>
      <c r="AM137" s="32"/>
      <c r="AN137" s="34">
        <f t="shared" si="35"/>
        <v>0</v>
      </c>
      <c r="AO137" s="32"/>
      <c r="AP137" s="32"/>
    </row>
    <row r="138" spans="1:42" ht="180" x14ac:dyDescent="0.3">
      <c r="A138" s="12" t="s">
        <v>552</v>
      </c>
      <c r="B138" s="12" t="s">
        <v>529</v>
      </c>
      <c r="C138" s="16" t="s">
        <v>88</v>
      </c>
      <c r="D138" s="17" t="s">
        <v>530</v>
      </c>
      <c r="E138" s="17" t="s">
        <v>553</v>
      </c>
      <c r="F138" s="17" t="s">
        <v>91</v>
      </c>
      <c r="G138" s="18">
        <v>1</v>
      </c>
      <c r="H138" s="18"/>
      <c r="I138" s="18">
        <v>0.45</v>
      </c>
      <c r="J138" s="19">
        <v>6304.91</v>
      </c>
      <c r="K138" s="20">
        <v>7790.01</v>
      </c>
      <c r="L138" s="19">
        <f>J138+ROUND(K138, 2)</f>
        <v>14094.92</v>
      </c>
      <c r="M138" s="19">
        <v>2837.21</v>
      </c>
      <c r="N138" s="19">
        <v>3505.5</v>
      </c>
      <c r="O138" s="19">
        <f>M138+N138</f>
        <v>6342.71</v>
      </c>
      <c r="P138" s="19">
        <v>6304.91</v>
      </c>
      <c r="Q138" s="20">
        <v>11685.01</v>
      </c>
      <c r="R138" s="19">
        <f>P138+ROUND(Q138, 2)</f>
        <v>17989.919999999998</v>
      </c>
      <c r="S138" s="19">
        <v>2837.21</v>
      </c>
      <c r="T138" s="19">
        <v>5258.25</v>
      </c>
      <c r="U138" s="19">
        <f>S138+T138</f>
        <v>8095.46</v>
      </c>
      <c r="V138" s="9">
        <f>ROUND(P138 / 1.2, 2)</f>
        <v>5254.09</v>
      </c>
      <c r="W138" s="9">
        <f>ROUND(Q138 / 1.2, 2)</f>
        <v>9737.51</v>
      </c>
      <c r="X138" s="9">
        <f>ROUND(R138 / 1.2, 2)</f>
        <v>14991.6</v>
      </c>
      <c r="Y138" s="9">
        <f t="shared" si="41"/>
        <v>2364.34</v>
      </c>
      <c r="Z138" s="9">
        <f>ROUND(T138 / 1.2, 2)</f>
        <v>4381.88</v>
      </c>
      <c r="AA138" s="9">
        <f>Y138+Z138</f>
        <v>6746.22</v>
      </c>
      <c r="AD138" s="5">
        <v>378365793</v>
      </c>
      <c r="AE138" s="5">
        <v>33715604</v>
      </c>
      <c r="AG138" s="5" t="s">
        <v>92</v>
      </c>
      <c r="AH138" s="5" t="s">
        <v>532</v>
      </c>
      <c r="AI138" s="5" t="s">
        <v>533</v>
      </c>
      <c r="AK138" s="19">
        <f t="shared" si="34"/>
        <v>0</v>
      </c>
      <c r="AL138" s="19">
        <f>T138-N138</f>
        <v>1752.75</v>
      </c>
      <c r="AM138" s="19">
        <f>U138-O138</f>
        <v>1752.75</v>
      </c>
      <c r="AN138" s="22">
        <f t="shared" si="35"/>
        <v>0</v>
      </c>
      <c r="AO138" s="22">
        <f>IFERROR(AL138/N138,0)</f>
        <v>0.5</v>
      </c>
      <c r="AP138" s="22">
        <f>IFERROR(AM138/O138,0)</f>
        <v>0.27634087006973362</v>
      </c>
    </row>
    <row r="139" spans="1:42" ht="36" x14ac:dyDescent="0.3">
      <c r="A139" s="12" t="s">
        <v>554</v>
      </c>
      <c r="B139" s="12"/>
      <c r="C139" s="40" t="s">
        <v>124</v>
      </c>
      <c r="D139" s="17"/>
      <c r="E139" s="17"/>
      <c r="F139" s="28" t="s">
        <v>108</v>
      </c>
      <c r="G139" s="29">
        <v>1</v>
      </c>
      <c r="H139" s="29"/>
      <c r="I139" s="29">
        <v>0.45</v>
      </c>
      <c r="J139" s="31">
        <v>178.68</v>
      </c>
      <c r="M139" s="32">
        <f t="shared" ref="M139:M144" si="42">ROUND(ROUND(J139, 2)*I139, 2)</f>
        <v>80.41</v>
      </c>
      <c r="P139" s="31">
        <v>178.68</v>
      </c>
      <c r="S139" s="32">
        <f t="shared" ref="S139:S144" si="43">ROUND(ROUND(P139, 2)*I139, 2)</f>
        <v>80.41</v>
      </c>
      <c r="V139" s="9">
        <f t="shared" ref="V139:V144" si="44">ROUND(ROUND(P139, 2)/1.2, 2)</f>
        <v>148.9</v>
      </c>
      <c r="Y139" s="9">
        <f t="shared" si="41"/>
        <v>67.010000000000005</v>
      </c>
      <c r="AD139" s="5" t="s">
        <v>555</v>
      </c>
      <c r="AE139" s="5" t="s">
        <v>556</v>
      </c>
      <c r="AF139" s="5" t="s">
        <v>127</v>
      </c>
      <c r="AK139" s="32">
        <f t="shared" si="34"/>
        <v>0</v>
      </c>
      <c r="AL139" s="32"/>
      <c r="AM139" s="32"/>
      <c r="AN139" s="34">
        <f t="shared" si="35"/>
        <v>0</v>
      </c>
      <c r="AO139" s="32"/>
      <c r="AP139" s="32"/>
    </row>
    <row r="140" spans="1:42" ht="18" x14ac:dyDescent="0.3">
      <c r="A140" s="12" t="s">
        <v>557</v>
      </c>
      <c r="B140" s="12"/>
      <c r="C140" s="40" t="s">
        <v>119</v>
      </c>
      <c r="D140" s="17"/>
      <c r="E140" s="17"/>
      <c r="F140" s="28" t="s">
        <v>102</v>
      </c>
      <c r="G140" s="29">
        <v>12</v>
      </c>
      <c r="H140" s="29"/>
      <c r="I140" s="29">
        <v>5.4</v>
      </c>
      <c r="J140" s="31">
        <v>6.38</v>
      </c>
      <c r="M140" s="32">
        <f t="shared" si="42"/>
        <v>34.450000000000003</v>
      </c>
      <c r="P140" s="31">
        <v>6.38</v>
      </c>
      <c r="S140" s="32">
        <f t="shared" si="43"/>
        <v>34.450000000000003</v>
      </c>
      <c r="V140" s="9">
        <f t="shared" si="44"/>
        <v>5.32</v>
      </c>
      <c r="Y140" s="9">
        <f t="shared" si="41"/>
        <v>28.71</v>
      </c>
      <c r="AD140" s="5" t="s">
        <v>558</v>
      </c>
      <c r="AE140" s="5" t="s">
        <v>559</v>
      </c>
      <c r="AF140" s="5" t="s">
        <v>122</v>
      </c>
      <c r="AK140" s="32">
        <f t="shared" si="34"/>
        <v>0</v>
      </c>
      <c r="AL140" s="32"/>
      <c r="AM140" s="32"/>
      <c r="AN140" s="34">
        <f t="shared" si="35"/>
        <v>0</v>
      </c>
      <c r="AO140" s="32"/>
      <c r="AP140" s="32"/>
    </row>
    <row r="141" spans="1:42" ht="36" x14ac:dyDescent="0.3">
      <c r="A141" s="12" t="s">
        <v>560</v>
      </c>
      <c r="B141" s="12"/>
      <c r="C141" s="40" t="s">
        <v>113</v>
      </c>
      <c r="D141" s="17"/>
      <c r="E141" s="17"/>
      <c r="F141" s="28" t="s">
        <v>114</v>
      </c>
      <c r="G141" s="29">
        <v>2.2000000000000002</v>
      </c>
      <c r="H141" s="29"/>
      <c r="I141" s="29">
        <v>0.99</v>
      </c>
      <c r="J141" s="31">
        <v>85.4</v>
      </c>
      <c r="M141" s="32">
        <f t="shared" si="42"/>
        <v>84.55</v>
      </c>
      <c r="P141" s="31">
        <v>85.4</v>
      </c>
      <c r="S141" s="32">
        <f t="shared" si="43"/>
        <v>84.55</v>
      </c>
      <c r="V141" s="9">
        <f t="shared" si="44"/>
        <v>71.17</v>
      </c>
      <c r="Y141" s="9">
        <f t="shared" si="41"/>
        <v>70.459999999999994</v>
      </c>
      <c r="AD141" s="5" t="s">
        <v>561</v>
      </c>
      <c r="AE141" s="5" t="s">
        <v>562</v>
      </c>
      <c r="AF141" s="5" t="s">
        <v>117</v>
      </c>
      <c r="AK141" s="32">
        <f t="shared" si="34"/>
        <v>0</v>
      </c>
      <c r="AL141" s="32"/>
      <c r="AM141" s="32"/>
      <c r="AN141" s="34">
        <f t="shared" si="35"/>
        <v>0</v>
      </c>
      <c r="AO141" s="32"/>
      <c r="AP141" s="32"/>
    </row>
    <row r="142" spans="1:42" ht="36" x14ac:dyDescent="0.3">
      <c r="A142" s="12" t="s">
        <v>563</v>
      </c>
      <c r="B142" s="12"/>
      <c r="C142" s="40" t="s">
        <v>107</v>
      </c>
      <c r="D142" s="17"/>
      <c r="E142" s="17"/>
      <c r="F142" s="28" t="s">
        <v>108</v>
      </c>
      <c r="G142" s="29">
        <v>1</v>
      </c>
      <c r="H142" s="29"/>
      <c r="I142" s="29">
        <v>0.45</v>
      </c>
      <c r="J142" s="31">
        <v>332.24</v>
      </c>
      <c r="M142" s="32">
        <f t="shared" si="42"/>
        <v>149.51</v>
      </c>
      <c r="P142" s="31">
        <v>332.24</v>
      </c>
      <c r="S142" s="32">
        <f t="shared" si="43"/>
        <v>149.51</v>
      </c>
      <c r="V142" s="9">
        <f t="shared" si="44"/>
        <v>276.87</v>
      </c>
      <c r="Y142" s="9">
        <f t="shared" si="41"/>
        <v>124.59</v>
      </c>
      <c r="AD142" s="5" t="s">
        <v>564</v>
      </c>
      <c r="AE142" s="5" t="s">
        <v>565</v>
      </c>
      <c r="AF142" s="5" t="s">
        <v>111</v>
      </c>
      <c r="AK142" s="32">
        <f t="shared" si="34"/>
        <v>0</v>
      </c>
      <c r="AL142" s="32"/>
      <c r="AM142" s="32"/>
      <c r="AN142" s="34">
        <f t="shared" si="35"/>
        <v>0</v>
      </c>
      <c r="AO142" s="32"/>
      <c r="AP142" s="32"/>
    </row>
    <row r="143" spans="1:42" ht="18" x14ac:dyDescent="0.3">
      <c r="A143" s="12" t="s">
        <v>566</v>
      </c>
      <c r="B143" s="12"/>
      <c r="C143" s="27" t="s">
        <v>101</v>
      </c>
      <c r="D143" s="17"/>
      <c r="E143" s="17"/>
      <c r="F143" s="28" t="s">
        <v>102</v>
      </c>
      <c r="G143" s="29">
        <v>25</v>
      </c>
      <c r="H143" s="29"/>
      <c r="I143" s="29">
        <v>11.25</v>
      </c>
      <c r="J143" s="31">
        <v>6.8</v>
      </c>
      <c r="M143" s="32">
        <f t="shared" si="42"/>
        <v>76.5</v>
      </c>
      <c r="P143" s="31">
        <v>6.8</v>
      </c>
      <c r="S143" s="32">
        <f t="shared" si="43"/>
        <v>76.5</v>
      </c>
      <c r="V143" s="9">
        <f t="shared" si="44"/>
        <v>5.67</v>
      </c>
      <c r="Y143" s="9">
        <f t="shared" si="41"/>
        <v>63.75</v>
      </c>
      <c r="AD143" s="5" t="s">
        <v>567</v>
      </c>
      <c r="AE143" s="5" t="s">
        <v>568</v>
      </c>
      <c r="AF143" s="5" t="s">
        <v>105</v>
      </c>
      <c r="AK143" s="32">
        <f t="shared" si="34"/>
        <v>0</v>
      </c>
      <c r="AL143" s="32"/>
      <c r="AM143" s="32"/>
      <c r="AN143" s="34">
        <f t="shared" si="35"/>
        <v>0</v>
      </c>
      <c r="AO143" s="32"/>
      <c r="AP143" s="32"/>
    </row>
    <row r="144" spans="1:42" ht="18" x14ac:dyDescent="0.3">
      <c r="A144" s="12" t="s">
        <v>569</v>
      </c>
      <c r="B144" s="12"/>
      <c r="C144" s="27" t="s">
        <v>96</v>
      </c>
      <c r="D144" s="17"/>
      <c r="E144" s="17"/>
      <c r="F144" s="28" t="s">
        <v>91</v>
      </c>
      <c r="G144" s="29">
        <v>1.05</v>
      </c>
      <c r="H144" s="30"/>
      <c r="I144" s="30">
        <v>0.47299999999999998</v>
      </c>
      <c r="J144" s="31">
        <v>5098.92</v>
      </c>
      <c r="M144" s="32">
        <f t="shared" si="42"/>
        <v>2411.79</v>
      </c>
      <c r="P144" s="31">
        <v>5098.92</v>
      </c>
      <c r="S144" s="32">
        <f t="shared" si="43"/>
        <v>2411.79</v>
      </c>
      <c r="V144" s="9">
        <f t="shared" si="44"/>
        <v>4249.1000000000004</v>
      </c>
      <c r="Y144" s="9">
        <f t="shared" si="41"/>
        <v>2009.83</v>
      </c>
      <c r="AD144" s="5" t="s">
        <v>570</v>
      </c>
      <c r="AE144" s="5" t="s">
        <v>571</v>
      </c>
      <c r="AF144" s="5" t="s">
        <v>99</v>
      </c>
      <c r="AK144" s="32">
        <f t="shared" si="34"/>
        <v>0</v>
      </c>
      <c r="AL144" s="32"/>
      <c r="AM144" s="32"/>
      <c r="AN144" s="34">
        <f t="shared" si="35"/>
        <v>0</v>
      </c>
      <c r="AO144" s="32"/>
      <c r="AP144" s="32"/>
    </row>
    <row r="145" spans="1:42" ht="16.95" customHeight="1" x14ac:dyDescent="0.3">
      <c r="A145" s="12" t="s">
        <v>572</v>
      </c>
      <c r="B145" s="77" t="s">
        <v>573</v>
      </c>
      <c r="C145" s="489" t="s">
        <v>574</v>
      </c>
      <c r="D145" s="490"/>
      <c r="E145" s="490"/>
      <c r="F145" s="490"/>
      <c r="G145" s="490"/>
      <c r="H145" s="490"/>
      <c r="I145" s="491"/>
      <c r="M145" s="6">
        <f t="shared" ref="M145:O146" si="45">SUM(M146)</f>
        <v>27661458.669999998</v>
      </c>
      <c r="N145" s="6">
        <f t="shared" si="45"/>
        <v>60422750.369999997</v>
      </c>
      <c r="O145" s="6">
        <f t="shared" si="45"/>
        <v>88084209.040000007</v>
      </c>
      <c r="S145" s="6">
        <f t="shared" ref="S145:U146" si="46">SUM(S146)</f>
        <v>34541067.040000007</v>
      </c>
      <c r="T145" s="6">
        <f t="shared" si="46"/>
        <v>90554690.900000021</v>
      </c>
      <c r="U145" s="6">
        <f t="shared" si="46"/>
        <v>125095757.94</v>
      </c>
      <c r="Y145" s="9">
        <f t="shared" ref="Y145:AA146" si="47">SUM(Y146)</f>
        <v>28784222.669999994</v>
      </c>
      <c r="Z145" s="9">
        <f t="shared" si="47"/>
        <v>75462242.560000002</v>
      </c>
      <c r="AA145" s="9">
        <f t="shared" si="47"/>
        <v>104246465.23</v>
      </c>
      <c r="AD145" s="5">
        <v>378365672</v>
      </c>
      <c r="AE145" s="5">
        <v>27245637</v>
      </c>
      <c r="AK145" s="6">
        <f t="shared" si="34"/>
        <v>6879608.3700000085</v>
      </c>
      <c r="AL145" s="6">
        <f t="shared" ref="AL145:AM152" si="48">T145-N145</f>
        <v>30131940.530000024</v>
      </c>
      <c r="AM145" s="6">
        <f t="shared" si="48"/>
        <v>37011548.899999991</v>
      </c>
      <c r="AN145" s="10">
        <f t="shared" si="35"/>
        <v>0.24870736037724683</v>
      </c>
      <c r="AO145" s="10">
        <f t="shared" ref="AO145:AP152" si="49">IFERROR(AL145/N145,0)</f>
        <v>0.49868535188296537</v>
      </c>
      <c r="AP145" s="10">
        <f t="shared" si="49"/>
        <v>0.42018370038598679</v>
      </c>
    </row>
    <row r="146" spans="1:42" ht="16.95" customHeight="1" x14ac:dyDescent="0.3">
      <c r="A146" s="12" t="s">
        <v>575</v>
      </c>
      <c r="B146" s="78" t="s">
        <v>576</v>
      </c>
      <c r="C146" s="492" t="s">
        <v>577</v>
      </c>
      <c r="D146" s="493"/>
      <c r="E146" s="493"/>
      <c r="F146" s="493"/>
      <c r="G146" s="493"/>
      <c r="H146" s="493"/>
      <c r="I146" s="494"/>
      <c r="M146" s="6">
        <f t="shared" si="45"/>
        <v>27661458.669999998</v>
      </c>
      <c r="N146" s="6">
        <f t="shared" si="45"/>
        <v>60422750.369999997</v>
      </c>
      <c r="O146" s="6">
        <f t="shared" si="45"/>
        <v>88084209.040000007</v>
      </c>
      <c r="S146" s="6">
        <f t="shared" si="46"/>
        <v>34541067.040000007</v>
      </c>
      <c r="T146" s="6">
        <f t="shared" si="46"/>
        <v>90554690.900000021</v>
      </c>
      <c r="U146" s="6">
        <f t="shared" si="46"/>
        <v>125095757.94</v>
      </c>
      <c r="Y146" s="9">
        <f t="shared" si="47"/>
        <v>28784222.669999994</v>
      </c>
      <c r="Z146" s="9">
        <f t="shared" si="47"/>
        <v>75462242.560000002</v>
      </c>
      <c r="AA146" s="9">
        <f t="shared" si="47"/>
        <v>104246465.23</v>
      </c>
      <c r="AD146" s="5">
        <v>378365673</v>
      </c>
      <c r="AE146" s="5">
        <v>27245644</v>
      </c>
      <c r="AK146" s="6">
        <f t="shared" si="34"/>
        <v>6879608.3700000085</v>
      </c>
      <c r="AL146" s="6">
        <f t="shared" si="48"/>
        <v>30131940.530000024</v>
      </c>
      <c r="AM146" s="6">
        <f t="shared" si="48"/>
        <v>37011548.899999991</v>
      </c>
      <c r="AN146" s="10">
        <f t="shared" si="35"/>
        <v>0.24870736037724683</v>
      </c>
      <c r="AO146" s="10">
        <f t="shared" si="49"/>
        <v>0.49868535188296537</v>
      </c>
      <c r="AP146" s="10">
        <f t="shared" si="49"/>
        <v>0.42018370038598679</v>
      </c>
    </row>
    <row r="147" spans="1:42" ht="16.95" customHeight="1" x14ac:dyDescent="0.3">
      <c r="A147" s="12" t="s">
        <v>578</v>
      </c>
      <c r="B147" s="79" t="s">
        <v>579</v>
      </c>
      <c r="C147" s="486" t="s">
        <v>580</v>
      </c>
      <c r="D147" s="487"/>
      <c r="E147" s="487"/>
      <c r="F147" s="487"/>
      <c r="G147" s="487"/>
      <c r="H147" s="487"/>
      <c r="I147" s="488"/>
      <c r="M147" s="6">
        <f>SUM(M148,M490,M949,M1036,M1150,M1155)</f>
        <v>27661458.669999998</v>
      </c>
      <c r="N147" s="6">
        <f>SUM(N148,N490,N949,N1036,N1150,N1155)</f>
        <v>60422750.369999997</v>
      </c>
      <c r="O147" s="6">
        <f>SUM(O148,O490,O949,O1036,O1150,O1155)</f>
        <v>88084209.040000007</v>
      </c>
      <c r="S147" s="6">
        <f>SUM(S148,S490,S949,S1036,S1150,S1155)</f>
        <v>34541067.040000007</v>
      </c>
      <c r="T147" s="6">
        <f>SUM(T148,T490,T949,T1036,T1150,T1155)</f>
        <v>90554690.900000021</v>
      </c>
      <c r="U147" s="6">
        <f>SUM(U148,U490,U949,U1036,U1150,U1155)</f>
        <v>125095757.94</v>
      </c>
      <c r="Y147" s="9">
        <f>SUM(Y148,Y490,Y949,Y1036,Y1150,Y1155)</f>
        <v>28784222.669999994</v>
      </c>
      <c r="Z147" s="9">
        <f>SUM(Z148,Z490,Z949,Z1036,Z1150,Z1155)</f>
        <v>75462242.560000002</v>
      </c>
      <c r="AA147" s="9">
        <f>SUM(AA148,AA490,AA949,AA1036,AA1150,AA1155)</f>
        <v>104246465.23</v>
      </c>
      <c r="AD147" s="5">
        <v>378365674</v>
      </c>
      <c r="AE147" s="5">
        <v>27245702</v>
      </c>
      <c r="AK147" s="6">
        <f t="shared" si="34"/>
        <v>6879608.3700000085</v>
      </c>
      <c r="AL147" s="6">
        <f t="shared" si="48"/>
        <v>30131940.530000024</v>
      </c>
      <c r="AM147" s="6">
        <f t="shared" si="48"/>
        <v>37011548.899999991</v>
      </c>
      <c r="AN147" s="10">
        <f t="shared" si="35"/>
        <v>0.24870736037724683</v>
      </c>
      <c r="AO147" s="10">
        <f t="shared" si="49"/>
        <v>0.49868535188296537</v>
      </c>
      <c r="AP147" s="10">
        <f t="shared" si="49"/>
        <v>0.42018370038598679</v>
      </c>
    </row>
    <row r="148" spans="1:42" ht="16.95" customHeight="1" x14ac:dyDescent="0.3">
      <c r="A148" s="12" t="s">
        <v>581</v>
      </c>
      <c r="B148" s="80" t="s">
        <v>582</v>
      </c>
      <c r="C148" s="480" t="s">
        <v>583</v>
      </c>
      <c r="D148" s="481"/>
      <c r="E148" s="481"/>
      <c r="F148" s="481"/>
      <c r="G148" s="481"/>
      <c r="H148" s="481"/>
      <c r="I148" s="482"/>
      <c r="M148" s="6">
        <f>SUM(M149,M191,M217,M483)</f>
        <v>13858613.680000002</v>
      </c>
      <c r="N148" s="6">
        <f>SUM(N149,N191,N217,N483)</f>
        <v>16456903.709999999</v>
      </c>
      <c r="O148" s="6">
        <f>SUM(O149,O191,O217,O483)</f>
        <v>30315517.390000004</v>
      </c>
      <c r="S148" s="6">
        <f>SUM(S149,S191,S217,S483)</f>
        <v>17634857.720000003</v>
      </c>
      <c r="T148" s="6">
        <f>SUM(T149,T191,T217,T483)</f>
        <v>24605915.41</v>
      </c>
      <c r="U148" s="6">
        <f>SUM(U149,U191,U217,U483)</f>
        <v>42240773.129999988</v>
      </c>
      <c r="Y148" s="9">
        <f>SUM(Y149,Y191,Y217,Y483)</f>
        <v>14695714.809999997</v>
      </c>
      <c r="Z148" s="9">
        <f>SUM(Z149,Z191,Z217,Z483)</f>
        <v>20504929.550000004</v>
      </c>
      <c r="AA148" s="9">
        <f>SUM(AA149,AA191,AA217,AA483)</f>
        <v>35200644.360000007</v>
      </c>
      <c r="AD148" s="5">
        <v>378365675</v>
      </c>
      <c r="AE148" s="5">
        <v>27245715</v>
      </c>
      <c r="AK148" s="6">
        <f t="shared" si="34"/>
        <v>3776244.040000001</v>
      </c>
      <c r="AL148" s="6">
        <f t="shared" si="48"/>
        <v>8149011.7000000011</v>
      </c>
      <c r="AM148" s="6">
        <f t="shared" si="48"/>
        <v>11925255.739999983</v>
      </c>
      <c r="AN148" s="10">
        <f t="shared" si="35"/>
        <v>0.27248353458684482</v>
      </c>
      <c r="AO148" s="10">
        <f t="shared" si="49"/>
        <v>0.49517283710229604</v>
      </c>
      <c r="AP148" s="10">
        <f t="shared" si="49"/>
        <v>0.39337134136901436</v>
      </c>
    </row>
    <row r="149" spans="1:42" ht="16.95" customHeight="1" x14ac:dyDescent="0.3">
      <c r="A149" s="12" t="s">
        <v>584</v>
      </c>
      <c r="B149" s="81" t="s">
        <v>585</v>
      </c>
      <c r="C149" s="483" t="s">
        <v>586</v>
      </c>
      <c r="D149" s="484"/>
      <c r="E149" s="484"/>
      <c r="F149" s="484"/>
      <c r="G149" s="484"/>
      <c r="H149" s="484"/>
      <c r="I149" s="485"/>
      <c r="M149" s="6">
        <f>SUM(M150,M151,M152,M156,M160,M164,M168,M170,M172,M174,M179,M183,M187)</f>
        <v>1088126.8</v>
      </c>
      <c r="N149" s="6">
        <f>SUM(N150,N151,N152,N156,N160,N164,N168,N170,N172,N174,N179,N183,N187)</f>
        <v>5127607.29</v>
      </c>
      <c r="O149" s="6">
        <f>SUM(O150,O151,O152,O156,O160,O164,O168,O170,O172,O174,O179,O183,O187)</f>
        <v>6215734.0900000008</v>
      </c>
      <c r="S149" s="6">
        <f>SUM(S150,S151,S152,S156,S160,S164,S168,S170,S172,S174,S179,S183,S187)</f>
        <v>1117214.45</v>
      </c>
      <c r="T149" s="6">
        <f>SUM(T150,T151,T152,T156,T160,T164,T168,T170,T172,T174,T179,T183,T187)</f>
        <v>7691410.9200000009</v>
      </c>
      <c r="U149" s="6">
        <f>SUM(U150,U151,U152,U156,U160,U164,U168,U170,U172,U174,U179,U183,U187)</f>
        <v>8808625.370000001</v>
      </c>
      <c r="Y149" s="9">
        <f>SUM(Y150,Y151,Y152,Y156,Y160,Y164,Y168,Y170,Y172,Y174,Y179,Y183,Y187)</f>
        <v>931012.05999999994</v>
      </c>
      <c r="Z149" s="9">
        <f>SUM(Z150,Z151,Z152,Z156,Z160,Z164,Z168,Z170,Z172,Z174,Z179,Z183,Z187)</f>
        <v>6409509.1100000003</v>
      </c>
      <c r="AA149" s="9">
        <f>SUM(AA150,AA151,AA152,AA156,AA160,AA164,AA168,AA170,AA172,AA174,AA179,AA183,AA187)</f>
        <v>7340521.1700000009</v>
      </c>
      <c r="AD149" s="5">
        <v>378365676</v>
      </c>
      <c r="AE149" s="5">
        <v>29196649</v>
      </c>
      <c r="AK149" s="6">
        <f t="shared" ref="AK149:AK212" si="50">S149-M149</f>
        <v>29087.649999999907</v>
      </c>
      <c r="AL149" s="6">
        <f t="shared" si="48"/>
        <v>2563803.6300000008</v>
      </c>
      <c r="AM149" s="6">
        <f t="shared" si="48"/>
        <v>2592891.2800000003</v>
      </c>
      <c r="AN149" s="10">
        <f t="shared" ref="AN149:AN212" si="51">IFERROR(AK149/M149,0)</f>
        <v>2.6731856985785025E-2</v>
      </c>
      <c r="AO149" s="10">
        <f t="shared" si="49"/>
        <v>0.49999999707465914</v>
      </c>
      <c r="AP149" s="10">
        <f t="shared" si="49"/>
        <v>0.41714964676038768</v>
      </c>
    </row>
    <row r="150" spans="1:42" ht="72" x14ac:dyDescent="0.3">
      <c r="A150" s="12" t="s">
        <v>587</v>
      </c>
      <c r="B150" s="12" t="s">
        <v>588</v>
      </c>
      <c r="C150" s="16" t="s">
        <v>589</v>
      </c>
      <c r="D150" s="17"/>
      <c r="E150" s="17" t="s">
        <v>590</v>
      </c>
      <c r="F150" s="17" t="s">
        <v>67</v>
      </c>
      <c r="G150" s="18">
        <v>1</v>
      </c>
      <c r="H150" s="18"/>
      <c r="I150" s="18">
        <v>6118.9</v>
      </c>
      <c r="J150" s="19">
        <v>0</v>
      </c>
      <c r="K150" s="20">
        <v>270</v>
      </c>
      <c r="L150" s="19">
        <f>J150+ROUND(K150, 2)</f>
        <v>270</v>
      </c>
      <c r="M150" s="19">
        <v>0</v>
      </c>
      <c r="N150" s="19">
        <v>1652103</v>
      </c>
      <c r="O150" s="19">
        <f>M150+N150</f>
        <v>1652103</v>
      </c>
      <c r="P150" s="19">
        <v>0</v>
      </c>
      <c r="Q150" s="20">
        <v>405</v>
      </c>
      <c r="R150" s="19">
        <f>P150+ROUND(Q150, 2)</f>
        <v>405</v>
      </c>
      <c r="S150" s="19">
        <v>0</v>
      </c>
      <c r="T150" s="19">
        <v>2478154.5</v>
      </c>
      <c r="U150" s="19">
        <f>S150+T150</f>
        <v>2478154.5</v>
      </c>
      <c r="V150" s="9"/>
      <c r="W150" s="9">
        <f t="shared" ref="W150:X152" si="52">ROUND(Q150 / 1.2, 2)</f>
        <v>337.5</v>
      </c>
      <c r="X150" s="9">
        <f t="shared" si="52"/>
        <v>337.5</v>
      </c>
      <c r="Y150" s="9"/>
      <c r="Z150" s="9">
        <f>ROUND(T150 / 1.2, 2)</f>
        <v>2065128.75</v>
      </c>
      <c r="AA150" s="9">
        <f>Y150+Z150</f>
        <v>2065128.75</v>
      </c>
      <c r="AD150" s="5">
        <v>378365678</v>
      </c>
      <c r="AE150" s="5">
        <v>29196679</v>
      </c>
      <c r="AG150" s="5" t="s">
        <v>591</v>
      </c>
      <c r="AH150" s="5" t="s">
        <v>592</v>
      </c>
      <c r="AI150" s="5" t="s">
        <v>593</v>
      </c>
      <c r="AK150" s="19">
        <f t="shared" si="50"/>
        <v>0</v>
      </c>
      <c r="AL150" s="19">
        <f t="shared" si="48"/>
        <v>826051.5</v>
      </c>
      <c r="AM150" s="19">
        <f t="shared" si="48"/>
        <v>826051.5</v>
      </c>
      <c r="AN150" s="22">
        <f t="shared" si="51"/>
        <v>0</v>
      </c>
      <c r="AO150" s="22">
        <f t="shared" si="49"/>
        <v>0.5</v>
      </c>
      <c r="AP150" s="22">
        <f t="shared" si="49"/>
        <v>0.5</v>
      </c>
    </row>
    <row r="151" spans="1:42" ht="126" x14ac:dyDescent="0.3">
      <c r="A151" s="12" t="s">
        <v>594</v>
      </c>
      <c r="B151" s="12" t="s">
        <v>588</v>
      </c>
      <c r="C151" s="16" t="s">
        <v>589</v>
      </c>
      <c r="D151" s="17"/>
      <c r="E151" s="17" t="s">
        <v>595</v>
      </c>
      <c r="F151" s="17" t="s">
        <v>67</v>
      </c>
      <c r="G151" s="18">
        <v>1</v>
      </c>
      <c r="H151" s="18"/>
      <c r="I151" s="18">
        <v>4291.6000000000004</v>
      </c>
      <c r="J151" s="19">
        <v>0</v>
      </c>
      <c r="K151" s="20">
        <v>270</v>
      </c>
      <c r="L151" s="19">
        <f>J151+ROUND(K151, 2)</f>
        <v>270</v>
      </c>
      <c r="M151" s="19">
        <v>0</v>
      </c>
      <c r="N151" s="19">
        <v>1158732</v>
      </c>
      <c r="O151" s="19">
        <f>M151+N151</f>
        <v>1158732</v>
      </c>
      <c r="P151" s="19">
        <v>0</v>
      </c>
      <c r="Q151" s="20">
        <v>405</v>
      </c>
      <c r="R151" s="19">
        <f>P151+ROUND(Q151, 2)</f>
        <v>405</v>
      </c>
      <c r="S151" s="19">
        <v>0</v>
      </c>
      <c r="T151" s="19">
        <v>1738098</v>
      </c>
      <c r="U151" s="19">
        <f>S151+T151</f>
        <v>1738098</v>
      </c>
      <c r="V151" s="9"/>
      <c r="W151" s="9">
        <f t="shared" si="52"/>
        <v>337.5</v>
      </c>
      <c r="X151" s="9">
        <f t="shared" si="52"/>
        <v>337.5</v>
      </c>
      <c r="Y151" s="9"/>
      <c r="Z151" s="9">
        <f>ROUND(T151 / 1.2, 2)</f>
        <v>1448415</v>
      </c>
      <c r="AA151" s="9">
        <f>Y151+Z151</f>
        <v>1448415</v>
      </c>
      <c r="AD151" s="5">
        <v>378365794</v>
      </c>
      <c r="AE151" s="5">
        <v>29309227</v>
      </c>
      <c r="AG151" s="5" t="s">
        <v>591</v>
      </c>
      <c r="AH151" s="5" t="s">
        <v>592</v>
      </c>
      <c r="AI151" s="5" t="s">
        <v>593</v>
      </c>
      <c r="AK151" s="19">
        <f t="shared" si="50"/>
        <v>0</v>
      </c>
      <c r="AL151" s="19">
        <f t="shared" si="48"/>
        <v>579366</v>
      </c>
      <c r="AM151" s="19">
        <f t="shared" si="48"/>
        <v>579366</v>
      </c>
      <c r="AN151" s="22">
        <f t="shared" si="51"/>
        <v>0</v>
      </c>
      <c r="AO151" s="22">
        <f t="shared" si="49"/>
        <v>0.5</v>
      </c>
      <c r="AP151" s="22">
        <f t="shared" si="49"/>
        <v>0.5</v>
      </c>
    </row>
    <row r="152" spans="1:42" ht="144" x14ac:dyDescent="0.3">
      <c r="A152" s="12" t="s">
        <v>596</v>
      </c>
      <c r="B152" s="12" t="s">
        <v>597</v>
      </c>
      <c r="C152" s="16" t="s">
        <v>598</v>
      </c>
      <c r="D152" s="17" t="s">
        <v>599</v>
      </c>
      <c r="E152" s="17" t="s">
        <v>600</v>
      </c>
      <c r="F152" s="17" t="s">
        <v>67</v>
      </c>
      <c r="G152" s="18">
        <v>1</v>
      </c>
      <c r="H152" s="18"/>
      <c r="I152" s="18">
        <v>280.2</v>
      </c>
      <c r="J152" s="19">
        <v>195.87</v>
      </c>
      <c r="K152" s="20">
        <v>446</v>
      </c>
      <c r="L152" s="19">
        <f>J152+ROUND(K152, 2)</f>
        <v>641.87</v>
      </c>
      <c r="M152" s="19">
        <v>54882.77</v>
      </c>
      <c r="N152" s="19">
        <v>124969.2</v>
      </c>
      <c r="O152" s="19">
        <f>M152+N152</f>
        <v>179851.97</v>
      </c>
      <c r="P152" s="19">
        <v>195.87</v>
      </c>
      <c r="Q152" s="20">
        <v>669</v>
      </c>
      <c r="R152" s="19">
        <f>P152+ROUND(Q152, 2)</f>
        <v>864.87</v>
      </c>
      <c r="S152" s="19">
        <v>54882.77</v>
      </c>
      <c r="T152" s="19">
        <v>187453.8</v>
      </c>
      <c r="U152" s="19">
        <f>S152+T152</f>
        <v>242336.56999999998</v>
      </c>
      <c r="V152" s="9">
        <f>ROUND(P152 / 1.2, 2)</f>
        <v>163.22999999999999</v>
      </c>
      <c r="W152" s="9">
        <f t="shared" si="52"/>
        <v>557.5</v>
      </c>
      <c r="X152" s="9">
        <f t="shared" si="52"/>
        <v>720.73</v>
      </c>
      <c r="Y152" s="9">
        <f t="shared" ref="Y152:Y190" si="53">ROUND(S152 / 1.2, 2)</f>
        <v>45735.64</v>
      </c>
      <c r="Z152" s="9">
        <f>ROUND(T152 / 1.2, 2)</f>
        <v>156211.5</v>
      </c>
      <c r="AA152" s="9">
        <f>Y152+Z152</f>
        <v>201947.14</v>
      </c>
      <c r="AD152" s="5">
        <v>378365680</v>
      </c>
      <c r="AE152" s="5">
        <v>33583661</v>
      </c>
      <c r="AG152" s="5" t="s">
        <v>601</v>
      </c>
      <c r="AH152" s="5" t="s">
        <v>602</v>
      </c>
      <c r="AI152" s="5" t="s">
        <v>593</v>
      </c>
      <c r="AK152" s="19">
        <f t="shared" si="50"/>
        <v>0</v>
      </c>
      <c r="AL152" s="19">
        <f t="shared" si="48"/>
        <v>62484.599999999991</v>
      </c>
      <c r="AM152" s="19">
        <f t="shared" si="48"/>
        <v>62484.599999999977</v>
      </c>
      <c r="AN152" s="22">
        <f t="shared" si="51"/>
        <v>0</v>
      </c>
      <c r="AO152" s="22">
        <f t="shared" si="49"/>
        <v>0.49999999999999994</v>
      </c>
      <c r="AP152" s="22">
        <f t="shared" si="49"/>
        <v>0.34742238297417583</v>
      </c>
    </row>
    <row r="153" spans="1:42" ht="36" x14ac:dyDescent="0.3">
      <c r="A153" s="12" t="s">
        <v>603</v>
      </c>
      <c r="B153" s="12"/>
      <c r="C153" s="40" t="s">
        <v>604</v>
      </c>
      <c r="D153" s="17"/>
      <c r="E153" s="17"/>
      <c r="F153" s="28" t="s">
        <v>102</v>
      </c>
      <c r="G153" s="29">
        <v>0.255</v>
      </c>
      <c r="H153" s="30"/>
      <c r="I153" s="30">
        <v>71.450999999999993</v>
      </c>
      <c r="J153" s="31">
        <v>90.28</v>
      </c>
      <c r="M153" s="32">
        <f>ROUND(ROUND(J153, 2)*I153, 2)</f>
        <v>6450.6</v>
      </c>
      <c r="P153" s="31">
        <v>90.28</v>
      </c>
      <c r="S153" s="32">
        <f>ROUND(ROUND(P153, 2)*I153, 2)</f>
        <v>6450.6</v>
      </c>
      <c r="V153" s="9">
        <f>ROUND(ROUND(P153, 2)/1.2, 2)</f>
        <v>75.23</v>
      </c>
      <c r="Y153" s="9">
        <f t="shared" si="53"/>
        <v>5375.5</v>
      </c>
      <c r="AD153" s="5" t="s">
        <v>605</v>
      </c>
      <c r="AE153" s="5" t="s">
        <v>606</v>
      </c>
      <c r="AF153" s="5" t="s">
        <v>607</v>
      </c>
      <c r="AK153" s="32">
        <f t="shared" si="50"/>
        <v>0</v>
      </c>
      <c r="AL153" s="32"/>
      <c r="AM153" s="32"/>
      <c r="AN153" s="34">
        <f t="shared" si="51"/>
        <v>0</v>
      </c>
      <c r="AO153" s="32"/>
      <c r="AP153" s="32"/>
    </row>
    <row r="154" spans="1:42" ht="18" x14ac:dyDescent="0.3">
      <c r="A154" s="12" t="s">
        <v>608</v>
      </c>
      <c r="B154" s="12"/>
      <c r="C154" s="40" t="s">
        <v>609</v>
      </c>
      <c r="D154" s="17"/>
      <c r="E154" s="17"/>
      <c r="F154" s="28" t="s">
        <v>114</v>
      </c>
      <c r="G154" s="29">
        <v>1</v>
      </c>
      <c r="H154" s="30"/>
      <c r="I154" s="30">
        <v>280.2</v>
      </c>
      <c r="J154" s="31">
        <v>10.58</v>
      </c>
      <c r="M154" s="32">
        <f>ROUND(ROUND(J154, 2)*I154, 2)</f>
        <v>2964.52</v>
      </c>
      <c r="P154" s="31">
        <v>10.58</v>
      </c>
      <c r="S154" s="32">
        <f>ROUND(ROUND(P154, 2)*I154, 2)</f>
        <v>2964.52</v>
      </c>
      <c r="V154" s="9">
        <f>ROUND(ROUND(P154, 2)/1.2, 2)</f>
        <v>8.82</v>
      </c>
      <c r="Y154" s="9">
        <f t="shared" si="53"/>
        <v>2470.4299999999998</v>
      </c>
      <c r="AD154" s="5" t="s">
        <v>610</v>
      </c>
      <c r="AE154" s="5" t="s">
        <v>611</v>
      </c>
      <c r="AF154" s="5" t="s">
        <v>612</v>
      </c>
      <c r="AK154" s="32">
        <f t="shared" si="50"/>
        <v>0</v>
      </c>
      <c r="AL154" s="32"/>
      <c r="AM154" s="32"/>
      <c r="AN154" s="34">
        <f t="shared" si="51"/>
        <v>0</v>
      </c>
      <c r="AO154" s="32"/>
      <c r="AP154" s="32"/>
    </row>
    <row r="155" spans="1:42" ht="36" x14ac:dyDescent="0.3">
      <c r="A155" s="12" t="s">
        <v>613</v>
      </c>
      <c r="B155" s="12"/>
      <c r="C155" s="27" t="s">
        <v>614</v>
      </c>
      <c r="D155" s="17"/>
      <c r="E155" s="17"/>
      <c r="F155" s="28" t="s">
        <v>102</v>
      </c>
      <c r="G155" s="29">
        <v>1.6</v>
      </c>
      <c r="H155" s="30"/>
      <c r="I155" s="30">
        <v>4931.5200000000004</v>
      </c>
      <c r="J155" s="31">
        <v>9.2200000000000006</v>
      </c>
      <c r="M155" s="32">
        <f>ROUND(ROUND(J155, 2)*I155, 2)</f>
        <v>45468.61</v>
      </c>
      <c r="P155" s="31">
        <v>9.2200000000000006</v>
      </c>
      <c r="S155" s="32">
        <f>ROUND(ROUND(P155, 2)*I155, 2)</f>
        <v>45468.61</v>
      </c>
      <c r="V155" s="9">
        <f>ROUND(ROUND(P155, 2)/1.2, 2)</f>
        <v>7.68</v>
      </c>
      <c r="Y155" s="9">
        <f t="shared" si="53"/>
        <v>37890.51</v>
      </c>
      <c r="AD155" s="5" t="s">
        <v>615</v>
      </c>
      <c r="AE155" s="5" t="s">
        <v>616</v>
      </c>
      <c r="AF155" s="5" t="s">
        <v>617</v>
      </c>
      <c r="AK155" s="32">
        <f t="shared" si="50"/>
        <v>0</v>
      </c>
      <c r="AL155" s="32"/>
      <c r="AM155" s="32"/>
      <c r="AN155" s="34">
        <f t="shared" si="51"/>
        <v>0</v>
      </c>
      <c r="AO155" s="32"/>
      <c r="AP155" s="32"/>
    </row>
    <row r="156" spans="1:42" ht="144" x14ac:dyDescent="0.3">
      <c r="A156" s="12" t="s">
        <v>618</v>
      </c>
      <c r="B156" s="12" t="s">
        <v>597</v>
      </c>
      <c r="C156" s="16" t="s">
        <v>598</v>
      </c>
      <c r="D156" s="17" t="s">
        <v>599</v>
      </c>
      <c r="E156" s="17" t="s">
        <v>619</v>
      </c>
      <c r="F156" s="17" t="s">
        <v>67</v>
      </c>
      <c r="G156" s="18">
        <v>1</v>
      </c>
      <c r="H156" s="18"/>
      <c r="I156" s="18">
        <v>434.9</v>
      </c>
      <c r="J156" s="19">
        <v>210.63</v>
      </c>
      <c r="K156" s="20">
        <v>446</v>
      </c>
      <c r="L156" s="19">
        <f>J156+ROUND(K156, 2)</f>
        <v>656.63</v>
      </c>
      <c r="M156" s="19">
        <v>91602.99</v>
      </c>
      <c r="N156" s="19">
        <v>193965.4</v>
      </c>
      <c r="O156" s="19">
        <f>M156+N156</f>
        <v>285568.39</v>
      </c>
      <c r="P156" s="19">
        <v>210.63</v>
      </c>
      <c r="Q156" s="20">
        <v>669</v>
      </c>
      <c r="R156" s="19">
        <f>P156+ROUND(Q156, 2)</f>
        <v>879.63</v>
      </c>
      <c r="S156" s="19">
        <v>91602.99</v>
      </c>
      <c r="T156" s="19">
        <v>290948.09999999998</v>
      </c>
      <c r="U156" s="19">
        <f>S156+T156</f>
        <v>382551.08999999997</v>
      </c>
      <c r="V156" s="9">
        <f>ROUND(P156 / 1.2, 2)</f>
        <v>175.53</v>
      </c>
      <c r="W156" s="9">
        <f>ROUND(Q156 / 1.2, 2)</f>
        <v>557.5</v>
      </c>
      <c r="X156" s="9">
        <f>ROUND(R156 / 1.2, 2)</f>
        <v>733.03</v>
      </c>
      <c r="Y156" s="9">
        <f t="shared" si="53"/>
        <v>76335.83</v>
      </c>
      <c r="Z156" s="9">
        <f>ROUND(T156 / 1.2, 2)</f>
        <v>242456.75</v>
      </c>
      <c r="AA156" s="9">
        <f>Y156+Z156</f>
        <v>318792.58</v>
      </c>
      <c r="AD156" s="5">
        <v>378365795</v>
      </c>
      <c r="AE156" s="5">
        <v>33583662</v>
      </c>
      <c r="AG156" s="5" t="s">
        <v>601</v>
      </c>
      <c r="AH156" s="5" t="s">
        <v>602</v>
      </c>
      <c r="AI156" s="5" t="s">
        <v>593</v>
      </c>
      <c r="AK156" s="19">
        <f t="shared" si="50"/>
        <v>0</v>
      </c>
      <c r="AL156" s="19">
        <f>T156-N156</f>
        <v>96982.699999999983</v>
      </c>
      <c r="AM156" s="19">
        <f>U156-O156</f>
        <v>96982.699999999953</v>
      </c>
      <c r="AN156" s="22">
        <f t="shared" si="51"/>
        <v>0</v>
      </c>
      <c r="AO156" s="22">
        <f>IFERROR(AL156/N156,0)</f>
        <v>0.49999999999999994</v>
      </c>
      <c r="AP156" s="22">
        <f>IFERROR(AM156/O156,0)</f>
        <v>0.33961286821696179</v>
      </c>
    </row>
    <row r="157" spans="1:42" ht="36" x14ac:dyDescent="0.3">
      <c r="A157" s="12" t="s">
        <v>620</v>
      </c>
      <c r="B157" s="12"/>
      <c r="C157" s="27" t="s">
        <v>614</v>
      </c>
      <c r="D157" s="17"/>
      <c r="E157" s="17"/>
      <c r="F157" s="28" t="s">
        <v>102</v>
      </c>
      <c r="G157" s="29">
        <v>1.6</v>
      </c>
      <c r="H157" s="30"/>
      <c r="I157" s="30">
        <v>8350.08</v>
      </c>
      <c r="J157" s="31">
        <v>9.2200000000000006</v>
      </c>
      <c r="M157" s="32">
        <f>ROUND(ROUND(J157, 2)*I157, 2)</f>
        <v>76987.740000000005</v>
      </c>
      <c r="P157" s="31">
        <v>9.2200000000000006</v>
      </c>
      <c r="S157" s="32">
        <f>ROUND(ROUND(P157, 2)*I157, 2)</f>
        <v>76987.740000000005</v>
      </c>
      <c r="V157" s="9">
        <f>ROUND(ROUND(P157, 2)/1.2, 2)</f>
        <v>7.68</v>
      </c>
      <c r="Y157" s="9">
        <f t="shared" si="53"/>
        <v>64156.45</v>
      </c>
      <c r="AD157" s="5" t="s">
        <v>621</v>
      </c>
      <c r="AE157" s="5" t="s">
        <v>622</v>
      </c>
      <c r="AF157" s="5" t="s">
        <v>617</v>
      </c>
      <c r="AK157" s="32">
        <f t="shared" si="50"/>
        <v>0</v>
      </c>
      <c r="AL157" s="32"/>
      <c r="AM157" s="32"/>
      <c r="AN157" s="34">
        <f t="shared" si="51"/>
        <v>0</v>
      </c>
      <c r="AO157" s="32"/>
      <c r="AP157" s="32"/>
    </row>
    <row r="158" spans="1:42" ht="18" x14ac:dyDescent="0.3">
      <c r="A158" s="12" t="s">
        <v>623</v>
      </c>
      <c r="B158" s="12"/>
      <c r="C158" s="40" t="s">
        <v>609</v>
      </c>
      <c r="D158" s="17"/>
      <c r="E158" s="17"/>
      <c r="F158" s="28" t="s">
        <v>114</v>
      </c>
      <c r="G158" s="29">
        <v>1</v>
      </c>
      <c r="H158" s="30"/>
      <c r="I158" s="30">
        <v>434.9</v>
      </c>
      <c r="J158" s="31">
        <v>10.58</v>
      </c>
      <c r="M158" s="32">
        <f>ROUND(ROUND(J158, 2)*I158, 2)</f>
        <v>4601.24</v>
      </c>
      <c r="P158" s="31">
        <v>10.58</v>
      </c>
      <c r="S158" s="32">
        <f>ROUND(ROUND(P158, 2)*I158, 2)</f>
        <v>4601.24</v>
      </c>
      <c r="V158" s="9">
        <f>ROUND(ROUND(P158, 2)/1.2, 2)</f>
        <v>8.82</v>
      </c>
      <c r="Y158" s="9">
        <f t="shared" si="53"/>
        <v>3834.37</v>
      </c>
      <c r="AD158" s="5" t="s">
        <v>624</v>
      </c>
      <c r="AE158" s="5" t="s">
        <v>625</v>
      </c>
      <c r="AF158" s="5" t="s">
        <v>612</v>
      </c>
      <c r="AK158" s="32">
        <f t="shared" si="50"/>
        <v>0</v>
      </c>
      <c r="AL158" s="32"/>
      <c r="AM158" s="32"/>
      <c r="AN158" s="34">
        <f t="shared" si="51"/>
        <v>0</v>
      </c>
      <c r="AO158" s="32"/>
      <c r="AP158" s="32"/>
    </row>
    <row r="159" spans="1:42" ht="36" x14ac:dyDescent="0.3">
      <c r="A159" s="12" t="s">
        <v>626</v>
      </c>
      <c r="B159" s="12"/>
      <c r="C159" s="40" t="s">
        <v>604</v>
      </c>
      <c r="D159" s="17"/>
      <c r="E159" s="17"/>
      <c r="F159" s="28" t="s">
        <v>102</v>
      </c>
      <c r="G159" s="29">
        <v>0.255</v>
      </c>
      <c r="H159" s="30"/>
      <c r="I159" s="30">
        <v>110.9</v>
      </c>
      <c r="J159" s="31">
        <v>90.28</v>
      </c>
      <c r="M159" s="32">
        <f>ROUND(ROUND(J159, 2)*I159, 2)</f>
        <v>10012.049999999999</v>
      </c>
      <c r="P159" s="31">
        <v>90.28</v>
      </c>
      <c r="S159" s="32">
        <f>ROUND(ROUND(P159, 2)*I159, 2)</f>
        <v>10012.049999999999</v>
      </c>
      <c r="V159" s="9">
        <f>ROUND(ROUND(P159, 2)/1.2, 2)</f>
        <v>75.23</v>
      </c>
      <c r="Y159" s="9">
        <f t="shared" si="53"/>
        <v>8343.3799999999992</v>
      </c>
      <c r="AD159" s="5" t="s">
        <v>627</v>
      </c>
      <c r="AE159" s="5" t="s">
        <v>628</v>
      </c>
      <c r="AF159" s="5" t="s">
        <v>607</v>
      </c>
      <c r="AK159" s="32">
        <f t="shared" si="50"/>
        <v>0</v>
      </c>
      <c r="AL159" s="32"/>
      <c r="AM159" s="32"/>
      <c r="AN159" s="34">
        <f t="shared" si="51"/>
        <v>0</v>
      </c>
      <c r="AO159" s="32"/>
      <c r="AP159" s="32"/>
    </row>
    <row r="160" spans="1:42" ht="144" x14ac:dyDescent="0.3">
      <c r="A160" s="12" t="s">
        <v>629</v>
      </c>
      <c r="B160" s="12" t="s">
        <v>597</v>
      </c>
      <c r="C160" s="16" t="s">
        <v>598</v>
      </c>
      <c r="D160" s="17" t="s">
        <v>599</v>
      </c>
      <c r="E160" s="17" t="s">
        <v>630</v>
      </c>
      <c r="F160" s="17" t="s">
        <v>67</v>
      </c>
      <c r="G160" s="18">
        <v>1</v>
      </c>
      <c r="H160" s="18"/>
      <c r="I160" s="18">
        <v>2038.4</v>
      </c>
      <c r="J160" s="19">
        <v>225.38</v>
      </c>
      <c r="K160" s="20">
        <v>446</v>
      </c>
      <c r="L160" s="19">
        <f>J160+ROUND(K160, 2)</f>
        <v>671.38</v>
      </c>
      <c r="M160" s="19">
        <v>459414.59</v>
      </c>
      <c r="N160" s="19">
        <v>909126.4</v>
      </c>
      <c r="O160" s="19">
        <f>M160+N160</f>
        <v>1368540.99</v>
      </c>
      <c r="P160" s="19">
        <v>225.38</v>
      </c>
      <c r="Q160" s="20">
        <v>669</v>
      </c>
      <c r="R160" s="19">
        <f>P160+ROUND(Q160, 2)</f>
        <v>894.38</v>
      </c>
      <c r="S160" s="19">
        <v>459414.59</v>
      </c>
      <c r="T160" s="19">
        <v>1363689.6</v>
      </c>
      <c r="U160" s="19">
        <f>S160+T160</f>
        <v>1823104.1900000002</v>
      </c>
      <c r="V160" s="9">
        <f>ROUND(P160 / 1.2, 2)</f>
        <v>187.82</v>
      </c>
      <c r="W160" s="9">
        <f>ROUND(Q160 / 1.2, 2)</f>
        <v>557.5</v>
      </c>
      <c r="X160" s="9">
        <f>ROUND(R160 / 1.2, 2)</f>
        <v>745.32</v>
      </c>
      <c r="Y160" s="9">
        <f t="shared" si="53"/>
        <v>382845.49</v>
      </c>
      <c r="Z160" s="9">
        <f>ROUND(T160 / 1.2, 2)</f>
        <v>1136408</v>
      </c>
      <c r="AA160" s="9">
        <f>Y160+Z160</f>
        <v>1519253.49</v>
      </c>
      <c r="AD160" s="5">
        <v>378365796</v>
      </c>
      <c r="AE160" s="5">
        <v>33584474</v>
      </c>
      <c r="AG160" s="5" t="s">
        <v>601</v>
      </c>
      <c r="AH160" s="5" t="s">
        <v>602</v>
      </c>
      <c r="AI160" s="5" t="s">
        <v>593</v>
      </c>
      <c r="AK160" s="19">
        <f t="shared" si="50"/>
        <v>0</v>
      </c>
      <c r="AL160" s="19">
        <f>T160-N160</f>
        <v>454563.20000000007</v>
      </c>
      <c r="AM160" s="19">
        <f>U160-O160</f>
        <v>454563.20000000019</v>
      </c>
      <c r="AN160" s="22">
        <f t="shared" si="51"/>
        <v>0</v>
      </c>
      <c r="AO160" s="22">
        <f>IFERROR(AL160/N160,0)</f>
        <v>0.50000000000000011</v>
      </c>
      <c r="AP160" s="22">
        <f>IFERROR(AM160/O160,0)</f>
        <v>0.33215168805429801</v>
      </c>
    </row>
    <row r="161" spans="1:42" ht="36" x14ac:dyDescent="0.3">
      <c r="A161" s="12" t="s">
        <v>631</v>
      </c>
      <c r="B161" s="12"/>
      <c r="C161" s="40" t="s">
        <v>604</v>
      </c>
      <c r="D161" s="17"/>
      <c r="E161" s="17"/>
      <c r="F161" s="28" t="s">
        <v>102</v>
      </c>
      <c r="G161" s="29">
        <v>0.255</v>
      </c>
      <c r="H161" s="30"/>
      <c r="I161" s="30">
        <v>519.79200000000003</v>
      </c>
      <c r="J161" s="31">
        <v>90.28</v>
      </c>
      <c r="M161" s="32">
        <f>ROUND(ROUND(J161, 2)*I161, 2)</f>
        <v>46926.82</v>
      </c>
      <c r="P161" s="31">
        <v>90.28</v>
      </c>
      <c r="S161" s="32">
        <f>ROUND(ROUND(P161, 2)*I161, 2)</f>
        <v>46926.82</v>
      </c>
      <c r="V161" s="9">
        <f>ROUND(ROUND(P161, 2)/1.2, 2)</f>
        <v>75.23</v>
      </c>
      <c r="Y161" s="9">
        <f t="shared" si="53"/>
        <v>39105.68</v>
      </c>
      <c r="AD161" s="5" t="s">
        <v>632</v>
      </c>
      <c r="AE161" s="5" t="s">
        <v>633</v>
      </c>
      <c r="AF161" s="5" t="s">
        <v>607</v>
      </c>
      <c r="AK161" s="32">
        <f t="shared" si="50"/>
        <v>0</v>
      </c>
      <c r="AL161" s="32"/>
      <c r="AM161" s="32"/>
      <c r="AN161" s="34">
        <f t="shared" si="51"/>
        <v>0</v>
      </c>
      <c r="AO161" s="32"/>
      <c r="AP161" s="32"/>
    </row>
    <row r="162" spans="1:42" ht="18" x14ac:dyDescent="0.3">
      <c r="A162" s="12" t="s">
        <v>634</v>
      </c>
      <c r="B162" s="12"/>
      <c r="C162" s="40" t="s">
        <v>609</v>
      </c>
      <c r="D162" s="17"/>
      <c r="E162" s="17"/>
      <c r="F162" s="28" t="s">
        <v>114</v>
      </c>
      <c r="G162" s="29">
        <v>1</v>
      </c>
      <c r="H162" s="30"/>
      <c r="I162" s="30">
        <v>2038.4</v>
      </c>
      <c r="J162" s="31">
        <v>10.58</v>
      </c>
      <c r="M162" s="32">
        <f>ROUND(ROUND(J162, 2)*I162, 2)</f>
        <v>21566.27</v>
      </c>
      <c r="P162" s="31">
        <v>10.58</v>
      </c>
      <c r="S162" s="32">
        <f>ROUND(ROUND(P162, 2)*I162, 2)</f>
        <v>21566.27</v>
      </c>
      <c r="V162" s="9">
        <f>ROUND(ROUND(P162, 2)/1.2, 2)</f>
        <v>8.82</v>
      </c>
      <c r="Y162" s="9">
        <f t="shared" si="53"/>
        <v>17971.89</v>
      </c>
      <c r="AD162" s="5" t="s">
        <v>635</v>
      </c>
      <c r="AE162" s="5" t="s">
        <v>636</v>
      </c>
      <c r="AF162" s="5" t="s">
        <v>612</v>
      </c>
      <c r="AK162" s="32">
        <f t="shared" si="50"/>
        <v>0</v>
      </c>
      <c r="AL162" s="32"/>
      <c r="AM162" s="32"/>
      <c r="AN162" s="34">
        <f t="shared" si="51"/>
        <v>0</v>
      </c>
      <c r="AO162" s="32"/>
      <c r="AP162" s="32"/>
    </row>
    <row r="163" spans="1:42" ht="36" x14ac:dyDescent="0.3">
      <c r="A163" s="12" t="s">
        <v>637</v>
      </c>
      <c r="B163" s="12"/>
      <c r="C163" s="27" t="s">
        <v>614</v>
      </c>
      <c r="D163" s="17"/>
      <c r="E163" s="17"/>
      <c r="F163" s="28" t="s">
        <v>102</v>
      </c>
      <c r="G163" s="29">
        <v>1.6</v>
      </c>
      <c r="H163" s="30"/>
      <c r="I163" s="30">
        <v>42398.720000000001</v>
      </c>
      <c r="J163" s="31">
        <v>9.2200000000000006</v>
      </c>
      <c r="M163" s="32">
        <f>ROUND(ROUND(J163, 2)*I163, 2)</f>
        <v>390916.2</v>
      </c>
      <c r="P163" s="31">
        <v>9.2200000000000006</v>
      </c>
      <c r="S163" s="32">
        <f>ROUND(ROUND(P163, 2)*I163, 2)</f>
        <v>390916.2</v>
      </c>
      <c r="V163" s="9">
        <f>ROUND(ROUND(P163, 2)/1.2, 2)</f>
        <v>7.68</v>
      </c>
      <c r="Y163" s="9">
        <f t="shared" si="53"/>
        <v>325763.5</v>
      </c>
      <c r="AD163" s="5" t="s">
        <v>638</v>
      </c>
      <c r="AE163" s="5" t="s">
        <v>639</v>
      </c>
      <c r="AF163" s="5" t="s">
        <v>617</v>
      </c>
      <c r="AK163" s="32">
        <f t="shared" si="50"/>
        <v>0</v>
      </c>
      <c r="AL163" s="32"/>
      <c r="AM163" s="32"/>
      <c r="AN163" s="34">
        <f t="shared" si="51"/>
        <v>0</v>
      </c>
      <c r="AO163" s="32"/>
      <c r="AP163" s="32"/>
    </row>
    <row r="164" spans="1:42" ht="144" x14ac:dyDescent="0.3">
      <c r="A164" s="12" t="s">
        <v>640</v>
      </c>
      <c r="B164" s="12" t="s">
        <v>597</v>
      </c>
      <c r="C164" s="16" t="s">
        <v>598</v>
      </c>
      <c r="D164" s="17" t="s">
        <v>599</v>
      </c>
      <c r="E164" s="17" t="s">
        <v>641</v>
      </c>
      <c r="F164" s="17" t="s">
        <v>67</v>
      </c>
      <c r="G164" s="18">
        <v>1</v>
      </c>
      <c r="H164" s="18"/>
      <c r="I164" s="18">
        <v>1538.1</v>
      </c>
      <c r="J164" s="19">
        <v>240.13</v>
      </c>
      <c r="K164" s="20">
        <v>446</v>
      </c>
      <c r="L164" s="19">
        <f>J164+ROUND(K164, 2)</f>
        <v>686.13</v>
      </c>
      <c r="M164" s="19">
        <v>369343.95</v>
      </c>
      <c r="N164" s="19">
        <v>685992.6</v>
      </c>
      <c r="O164" s="19">
        <f>M164+N164</f>
        <v>1055336.55</v>
      </c>
      <c r="P164" s="19">
        <v>240.13</v>
      </c>
      <c r="Q164" s="20">
        <v>669</v>
      </c>
      <c r="R164" s="19">
        <f>P164+ROUND(Q164, 2)</f>
        <v>909.13</v>
      </c>
      <c r="S164" s="19">
        <v>369343.95</v>
      </c>
      <c r="T164" s="19">
        <v>1028988.9</v>
      </c>
      <c r="U164" s="19">
        <f>S164+T164</f>
        <v>1398332.85</v>
      </c>
      <c r="V164" s="9">
        <f>ROUND(P164 / 1.2, 2)</f>
        <v>200.11</v>
      </c>
      <c r="W164" s="9">
        <f>ROUND(Q164 / 1.2, 2)</f>
        <v>557.5</v>
      </c>
      <c r="X164" s="9">
        <f>ROUND(R164 / 1.2, 2)</f>
        <v>757.61</v>
      </c>
      <c r="Y164" s="9">
        <f t="shared" si="53"/>
        <v>307786.63</v>
      </c>
      <c r="Z164" s="9">
        <f>ROUND(T164 / 1.2, 2)</f>
        <v>857490.75</v>
      </c>
      <c r="AA164" s="9">
        <f>Y164+Z164</f>
        <v>1165277.3799999999</v>
      </c>
      <c r="AD164" s="5">
        <v>378365797</v>
      </c>
      <c r="AE164" s="5">
        <v>33584473</v>
      </c>
      <c r="AG164" s="5" t="s">
        <v>601</v>
      </c>
      <c r="AH164" s="5" t="s">
        <v>602</v>
      </c>
      <c r="AI164" s="5" t="s">
        <v>593</v>
      </c>
      <c r="AK164" s="19">
        <f t="shared" si="50"/>
        <v>0</v>
      </c>
      <c r="AL164" s="19">
        <f>T164-N164</f>
        <v>342996.30000000005</v>
      </c>
      <c r="AM164" s="19">
        <f>U164-O164</f>
        <v>342996.30000000005</v>
      </c>
      <c r="AN164" s="22">
        <f t="shared" si="51"/>
        <v>0</v>
      </c>
      <c r="AO164" s="22">
        <f>IFERROR(AL164/N164,0)</f>
        <v>0.50000000000000011</v>
      </c>
      <c r="AP164" s="22">
        <f>IFERROR(AM164/O164,0)</f>
        <v>0.3250112961595048</v>
      </c>
    </row>
    <row r="165" spans="1:42" ht="36" x14ac:dyDescent="0.3">
      <c r="A165" s="12" t="s">
        <v>642</v>
      </c>
      <c r="B165" s="12"/>
      <c r="C165" s="27" t="s">
        <v>614</v>
      </c>
      <c r="D165" s="17"/>
      <c r="E165" s="17"/>
      <c r="F165" s="28" t="s">
        <v>102</v>
      </c>
      <c r="G165" s="29">
        <v>1.6</v>
      </c>
      <c r="H165" s="30"/>
      <c r="I165" s="30">
        <v>34453.440000000002</v>
      </c>
      <c r="J165" s="31">
        <v>9.2200000000000006</v>
      </c>
      <c r="M165" s="32">
        <f>ROUND(ROUND(J165, 2)*I165, 2)</f>
        <v>317660.71999999997</v>
      </c>
      <c r="P165" s="31">
        <v>9.2200000000000006</v>
      </c>
      <c r="S165" s="32">
        <f>ROUND(ROUND(P165, 2)*I165, 2)</f>
        <v>317660.71999999997</v>
      </c>
      <c r="V165" s="9">
        <f>ROUND(ROUND(P165, 2)/1.2, 2)</f>
        <v>7.68</v>
      </c>
      <c r="Y165" s="9">
        <f t="shared" si="53"/>
        <v>264717.27</v>
      </c>
      <c r="AD165" s="5" t="s">
        <v>643</v>
      </c>
      <c r="AE165" s="5" t="s">
        <v>644</v>
      </c>
      <c r="AF165" s="5" t="s">
        <v>617</v>
      </c>
      <c r="AK165" s="32">
        <f t="shared" si="50"/>
        <v>0</v>
      </c>
      <c r="AL165" s="32"/>
      <c r="AM165" s="32"/>
      <c r="AN165" s="34">
        <f t="shared" si="51"/>
        <v>0</v>
      </c>
      <c r="AO165" s="32"/>
      <c r="AP165" s="32"/>
    </row>
    <row r="166" spans="1:42" ht="18" x14ac:dyDescent="0.3">
      <c r="A166" s="12" t="s">
        <v>645</v>
      </c>
      <c r="B166" s="12"/>
      <c r="C166" s="40" t="s">
        <v>609</v>
      </c>
      <c r="D166" s="17"/>
      <c r="E166" s="17"/>
      <c r="F166" s="28" t="s">
        <v>114</v>
      </c>
      <c r="G166" s="29">
        <v>1</v>
      </c>
      <c r="H166" s="30"/>
      <c r="I166" s="30">
        <v>1538.1</v>
      </c>
      <c r="J166" s="31">
        <v>10.58</v>
      </c>
      <c r="M166" s="32">
        <f>ROUND(ROUND(J166, 2)*I166, 2)</f>
        <v>16273.1</v>
      </c>
      <c r="P166" s="31">
        <v>10.58</v>
      </c>
      <c r="S166" s="32">
        <f>ROUND(ROUND(P166, 2)*I166, 2)</f>
        <v>16273.1</v>
      </c>
      <c r="V166" s="9">
        <f>ROUND(ROUND(P166, 2)/1.2, 2)</f>
        <v>8.82</v>
      </c>
      <c r="Y166" s="9">
        <f t="shared" si="53"/>
        <v>13560.92</v>
      </c>
      <c r="AD166" s="5" t="s">
        <v>646</v>
      </c>
      <c r="AE166" s="5" t="s">
        <v>647</v>
      </c>
      <c r="AF166" s="5" t="s">
        <v>612</v>
      </c>
      <c r="AK166" s="32">
        <f t="shared" si="50"/>
        <v>0</v>
      </c>
      <c r="AL166" s="32"/>
      <c r="AM166" s="32"/>
      <c r="AN166" s="34">
        <f t="shared" si="51"/>
        <v>0</v>
      </c>
      <c r="AO166" s="32"/>
      <c r="AP166" s="32"/>
    </row>
    <row r="167" spans="1:42" ht="36" x14ac:dyDescent="0.3">
      <c r="A167" s="12" t="s">
        <v>648</v>
      </c>
      <c r="B167" s="12"/>
      <c r="C167" s="40" t="s">
        <v>604</v>
      </c>
      <c r="D167" s="17"/>
      <c r="E167" s="17"/>
      <c r="F167" s="28" t="s">
        <v>102</v>
      </c>
      <c r="G167" s="29">
        <v>0.255</v>
      </c>
      <c r="H167" s="30"/>
      <c r="I167" s="30">
        <v>392.21600000000001</v>
      </c>
      <c r="J167" s="31">
        <v>90.28</v>
      </c>
      <c r="M167" s="32">
        <f>ROUND(ROUND(J167, 2)*I167, 2)</f>
        <v>35409.26</v>
      </c>
      <c r="P167" s="31">
        <v>90.28</v>
      </c>
      <c r="S167" s="32">
        <f>ROUND(ROUND(P167, 2)*I167, 2)</f>
        <v>35409.26</v>
      </c>
      <c r="V167" s="9">
        <f>ROUND(ROUND(P167, 2)/1.2, 2)</f>
        <v>75.23</v>
      </c>
      <c r="Y167" s="9">
        <f t="shared" si="53"/>
        <v>29507.72</v>
      </c>
      <c r="AD167" s="5" t="s">
        <v>649</v>
      </c>
      <c r="AE167" s="5" t="s">
        <v>650</v>
      </c>
      <c r="AF167" s="5" t="s">
        <v>607</v>
      </c>
      <c r="AK167" s="32">
        <f t="shared" si="50"/>
        <v>0</v>
      </c>
      <c r="AL167" s="32"/>
      <c r="AM167" s="32"/>
      <c r="AN167" s="34">
        <f t="shared" si="51"/>
        <v>0</v>
      </c>
      <c r="AO167" s="32"/>
      <c r="AP167" s="32"/>
    </row>
    <row r="168" spans="1:42" ht="54" x14ac:dyDescent="0.3">
      <c r="A168" s="12" t="s">
        <v>651</v>
      </c>
      <c r="B168" s="12" t="s">
        <v>652</v>
      </c>
      <c r="C168" s="16" t="s">
        <v>653</v>
      </c>
      <c r="D168" s="17"/>
      <c r="E168" s="17" t="s">
        <v>654</v>
      </c>
      <c r="F168" s="17" t="s">
        <v>67</v>
      </c>
      <c r="G168" s="18">
        <v>1</v>
      </c>
      <c r="H168" s="18"/>
      <c r="I168" s="18">
        <v>39.270000000000003</v>
      </c>
      <c r="J168" s="19">
        <v>52.29</v>
      </c>
      <c r="K168" s="20">
        <v>40</v>
      </c>
      <c r="L168" s="19">
        <f>J168+ROUND(K168, 2)</f>
        <v>92.289999999999992</v>
      </c>
      <c r="M168" s="19">
        <v>2053.4299999999998</v>
      </c>
      <c r="N168" s="19">
        <v>1570.8</v>
      </c>
      <c r="O168" s="19">
        <f>M168+N168</f>
        <v>3624.2299999999996</v>
      </c>
      <c r="P168" s="19">
        <v>52.29</v>
      </c>
      <c r="Q168" s="20">
        <v>60</v>
      </c>
      <c r="R168" s="19">
        <f>P168+ROUND(Q168, 2)</f>
        <v>112.28999999999999</v>
      </c>
      <c r="S168" s="19">
        <v>2053.4299999999998</v>
      </c>
      <c r="T168" s="19">
        <v>2356.1999999999998</v>
      </c>
      <c r="U168" s="19">
        <f>S168+T168</f>
        <v>4409.6299999999992</v>
      </c>
      <c r="V168" s="9">
        <f>ROUND(P168 / 1.2, 2)</f>
        <v>43.58</v>
      </c>
      <c r="W168" s="9">
        <f>ROUND(Q168 / 1.2, 2)</f>
        <v>50</v>
      </c>
      <c r="X168" s="9">
        <f>ROUND(R168 / 1.2, 2)</f>
        <v>93.58</v>
      </c>
      <c r="Y168" s="9">
        <f t="shared" si="53"/>
        <v>1711.19</v>
      </c>
      <c r="Z168" s="9">
        <f>ROUND(T168 / 1.2, 2)</f>
        <v>1963.5</v>
      </c>
      <c r="AA168" s="9">
        <f>Y168+Z168</f>
        <v>3674.69</v>
      </c>
      <c r="AD168" s="5">
        <v>378365682</v>
      </c>
      <c r="AE168" s="5">
        <v>29220848</v>
      </c>
      <c r="AG168" s="5" t="s">
        <v>655</v>
      </c>
      <c r="AH168" s="5" t="s">
        <v>656</v>
      </c>
      <c r="AI168" s="5" t="s">
        <v>593</v>
      </c>
      <c r="AK168" s="19">
        <f t="shared" si="50"/>
        <v>0</v>
      </c>
      <c r="AL168" s="19">
        <f>T168-N168</f>
        <v>785.39999999999986</v>
      </c>
      <c r="AM168" s="19">
        <f>U168-O168</f>
        <v>785.39999999999964</v>
      </c>
      <c r="AN168" s="22">
        <f t="shared" si="51"/>
        <v>0</v>
      </c>
      <c r="AO168" s="22">
        <f>IFERROR(AL168/N168,0)</f>
        <v>0.49999999999999994</v>
      </c>
      <c r="AP168" s="22">
        <f>IFERROR(AM168/O168,0)</f>
        <v>0.21670810075519481</v>
      </c>
    </row>
    <row r="169" spans="1:42" ht="18" x14ac:dyDescent="0.3">
      <c r="A169" s="12" t="s">
        <v>657</v>
      </c>
      <c r="B169" s="12"/>
      <c r="C169" s="40" t="s">
        <v>658</v>
      </c>
      <c r="D169" s="17"/>
      <c r="E169" s="17"/>
      <c r="F169" s="28" t="s">
        <v>67</v>
      </c>
      <c r="G169" s="29">
        <v>1.1000000000000001</v>
      </c>
      <c r="H169" s="29"/>
      <c r="I169" s="29">
        <v>43.197000000000003</v>
      </c>
      <c r="J169" s="31">
        <v>47.54</v>
      </c>
      <c r="M169" s="32">
        <f>ROUND(ROUND(J169, 2)*I169, 2)</f>
        <v>2053.59</v>
      </c>
      <c r="P169" s="31">
        <v>47.54</v>
      </c>
      <c r="S169" s="32">
        <f>ROUND(ROUND(P169, 2)*I169, 2)</f>
        <v>2053.59</v>
      </c>
      <c r="V169" s="9">
        <f>ROUND(ROUND(P169, 2)/1.2, 2)</f>
        <v>39.619999999999997</v>
      </c>
      <c r="Y169" s="9">
        <f t="shared" si="53"/>
        <v>1711.33</v>
      </c>
      <c r="AD169" s="5" t="s">
        <v>659</v>
      </c>
      <c r="AE169" s="5" t="s">
        <v>660</v>
      </c>
      <c r="AF169" s="5" t="s">
        <v>661</v>
      </c>
      <c r="AK169" s="32">
        <f t="shared" si="50"/>
        <v>0</v>
      </c>
      <c r="AL169" s="32"/>
      <c r="AM169" s="32"/>
      <c r="AN169" s="34">
        <f t="shared" si="51"/>
        <v>0</v>
      </c>
      <c r="AO169" s="32"/>
      <c r="AP169" s="32"/>
    </row>
    <row r="170" spans="1:42" ht="72" x14ac:dyDescent="0.3">
      <c r="A170" s="12" t="s">
        <v>662</v>
      </c>
      <c r="B170" s="12" t="s">
        <v>663</v>
      </c>
      <c r="C170" s="16" t="s">
        <v>664</v>
      </c>
      <c r="D170" s="17"/>
      <c r="E170" s="17" t="s">
        <v>665</v>
      </c>
      <c r="F170" s="17" t="s">
        <v>67</v>
      </c>
      <c r="G170" s="18">
        <v>1</v>
      </c>
      <c r="H170" s="18"/>
      <c r="I170" s="18">
        <v>1827.2</v>
      </c>
      <c r="J170" s="19">
        <v>0</v>
      </c>
      <c r="K170" s="20">
        <v>117</v>
      </c>
      <c r="L170" s="19">
        <f>J170+ROUND(K170, 2)</f>
        <v>117</v>
      </c>
      <c r="M170" s="19">
        <v>0</v>
      </c>
      <c r="N170" s="19">
        <v>213782.39999999999</v>
      </c>
      <c r="O170" s="19">
        <f>M170+N170</f>
        <v>213782.39999999999</v>
      </c>
      <c r="P170" s="19">
        <v>15.92</v>
      </c>
      <c r="Q170" s="20">
        <v>175.5</v>
      </c>
      <c r="R170" s="19">
        <f>P170+ROUND(Q170, 2)</f>
        <v>191.42</v>
      </c>
      <c r="S170" s="19">
        <v>29089.02</v>
      </c>
      <c r="T170" s="19">
        <v>320673.59999999998</v>
      </c>
      <c r="U170" s="19">
        <f>S170+T170</f>
        <v>349762.62</v>
      </c>
      <c r="V170" s="9">
        <f>ROUND(P170 / 1.2, 2)</f>
        <v>13.27</v>
      </c>
      <c r="W170" s="9">
        <f>ROUND(Q170 / 1.2, 2)</f>
        <v>146.25</v>
      </c>
      <c r="X170" s="9">
        <f>ROUND(R170 / 1.2, 2)</f>
        <v>159.52000000000001</v>
      </c>
      <c r="Y170" s="9">
        <f t="shared" si="53"/>
        <v>24240.85</v>
      </c>
      <c r="Z170" s="9">
        <f>ROUND(T170 / 1.2, 2)</f>
        <v>267228</v>
      </c>
      <c r="AA170" s="9">
        <f>Y170+Z170</f>
        <v>291468.84999999998</v>
      </c>
      <c r="AD170" s="5">
        <v>378365684</v>
      </c>
      <c r="AE170" s="5">
        <v>29220846</v>
      </c>
      <c r="AG170" s="5" t="s">
        <v>666</v>
      </c>
      <c r="AH170" s="5" t="s">
        <v>667</v>
      </c>
      <c r="AI170" s="5" t="s">
        <v>593</v>
      </c>
      <c r="AK170" s="19">
        <f t="shared" si="50"/>
        <v>29089.02</v>
      </c>
      <c r="AL170" s="19">
        <f>T170-N170</f>
        <v>106891.19999999998</v>
      </c>
      <c r="AM170" s="19">
        <f>U170-O170</f>
        <v>135980.22</v>
      </c>
      <c r="AN170" s="22">
        <f t="shared" si="51"/>
        <v>0</v>
      </c>
      <c r="AO170" s="22">
        <f>IFERROR(AL170/N170,0)</f>
        <v>0.49999999999999994</v>
      </c>
      <c r="AP170" s="22">
        <f>IFERROR(AM170/O170,0)</f>
        <v>0.6360683573577619</v>
      </c>
    </row>
    <row r="171" spans="1:42" ht="36" x14ac:dyDescent="0.3">
      <c r="A171" s="12" t="s">
        <v>668</v>
      </c>
      <c r="B171" s="12"/>
      <c r="C171" s="40" t="s">
        <v>669</v>
      </c>
      <c r="D171" s="17"/>
      <c r="E171" s="17"/>
      <c r="F171" s="28" t="s">
        <v>102</v>
      </c>
      <c r="G171" s="29">
        <v>0.15</v>
      </c>
      <c r="H171" s="29"/>
      <c r="I171" s="29">
        <v>274.08</v>
      </c>
      <c r="J171" s="31">
        <v>0</v>
      </c>
      <c r="M171" s="32">
        <f>ROUND(ROUND(J171, 2)*I171, 2)</f>
        <v>0</v>
      </c>
      <c r="P171" s="31">
        <v>106.1</v>
      </c>
      <c r="S171" s="32">
        <f>ROUND(ROUND(P171, 2)*I171, 2)</f>
        <v>29079.89</v>
      </c>
      <c r="V171" s="9">
        <f>ROUND(ROUND(P171, 2)/1.2, 2)</f>
        <v>88.42</v>
      </c>
      <c r="Y171" s="9">
        <f t="shared" si="53"/>
        <v>24233.24</v>
      </c>
      <c r="AD171" s="5" t="s">
        <v>670</v>
      </c>
      <c r="AE171" s="5" t="s">
        <v>671</v>
      </c>
      <c r="AF171" s="5" t="s">
        <v>672</v>
      </c>
      <c r="AK171" s="32">
        <f t="shared" si="50"/>
        <v>29079.89</v>
      </c>
      <c r="AL171" s="32"/>
      <c r="AM171" s="32"/>
      <c r="AN171" s="34">
        <f t="shared" si="51"/>
        <v>0</v>
      </c>
      <c r="AO171" s="32"/>
      <c r="AP171" s="32"/>
    </row>
    <row r="172" spans="1:42" ht="36" x14ac:dyDescent="0.3">
      <c r="A172" s="12" t="s">
        <v>673</v>
      </c>
      <c r="B172" s="12" t="s">
        <v>674</v>
      </c>
      <c r="C172" s="16" t="s">
        <v>675</v>
      </c>
      <c r="D172" s="17"/>
      <c r="E172" s="17" t="s">
        <v>676</v>
      </c>
      <c r="F172" s="17" t="s">
        <v>67</v>
      </c>
      <c r="G172" s="18">
        <v>1</v>
      </c>
      <c r="H172" s="18"/>
      <c r="I172" s="18">
        <v>3.2</v>
      </c>
      <c r="J172" s="19">
        <v>13.73</v>
      </c>
      <c r="K172" s="20">
        <v>471.01</v>
      </c>
      <c r="L172" s="19">
        <f>J172+ROUND(K172, 2)</f>
        <v>484.74</v>
      </c>
      <c r="M172" s="19">
        <v>43.94</v>
      </c>
      <c r="N172" s="19">
        <v>1507.23</v>
      </c>
      <c r="O172" s="19">
        <f>M172+N172</f>
        <v>1551.17</v>
      </c>
      <c r="P172" s="19">
        <v>13.73</v>
      </c>
      <c r="Q172" s="20">
        <v>706.51</v>
      </c>
      <c r="R172" s="19">
        <f>P172+ROUND(Q172, 2)</f>
        <v>720.24</v>
      </c>
      <c r="S172" s="19">
        <v>43.94</v>
      </c>
      <c r="T172" s="19">
        <v>2260.83</v>
      </c>
      <c r="U172" s="19">
        <f>S172+T172</f>
        <v>2304.77</v>
      </c>
      <c r="V172" s="9">
        <f>ROUND(P172 / 1.2, 2)</f>
        <v>11.44</v>
      </c>
      <c r="W172" s="9">
        <f>ROUND(Q172 / 1.2, 2)</f>
        <v>588.76</v>
      </c>
      <c r="X172" s="9">
        <f>ROUND(R172 / 1.2, 2)</f>
        <v>600.20000000000005</v>
      </c>
      <c r="Y172" s="9">
        <f t="shared" si="53"/>
        <v>36.619999999999997</v>
      </c>
      <c r="Z172" s="9">
        <f>ROUND(T172 / 1.2, 2)</f>
        <v>1884.03</v>
      </c>
      <c r="AA172" s="9">
        <f>Y172+Z172</f>
        <v>1920.6499999999999</v>
      </c>
      <c r="AD172" s="5">
        <v>378365686</v>
      </c>
      <c r="AE172" s="5">
        <v>33598929</v>
      </c>
      <c r="AG172" s="5" t="s">
        <v>677</v>
      </c>
      <c r="AH172" s="5" t="s">
        <v>678</v>
      </c>
      <c r="AI172" s="5" t="s">
        <v>593</v>
      </c>
      <c r="AK172" s="19">
        <f t="shared" si="50"/>
        <v>0</v>
      </c>
      <c r="AL172" s="19">
        <f>T172-N172</f>
        <v>753.59999999999991</v>
      </c>
      <c r="AM172" s="19">
        <f>U172-O172</f>
        <v>753.59999999999991</v>
      </c>
      <c r="AN172" s="22">
        <f t="shared" si="51"/>
        <v>0</v>
      </c>
      <c r="AO172" s="22">
        <f>IFERROR(AL172/N172,0)</f>
        <v>0.49999004796879037</v>
      </c>
      <c r="AP172" s="22">
        <f>IFERROR(AM172/O172,0)</f>
        <v>0.48582682749150635</v>
      </c>
    </row>
    <row r="173" spans="1:42" ht="18" x14ac:dyDescent="0.3">
      <c r="A173" s="12" t="s">
        <v>679</v>
      </c>
      <c r="B173" s="12"/>
      <c r="C173" s="40" t="s">
        <v>680</v>
      </c>
      <c r="D173" s="17"/>
      <c r="E173" s="17"/>
      <c r="F173" s="28" t="s">
        <v>102</v>
      </c>
      <c r="G173" s="29">
        <v>0.6</v>
      </c>
      <c r="H173" s="30"/>
      <c r="I173" s="30">
        <v>5.76</v>
      </c>
      <c r="J173" s="31">
        <v>7.63</v>
      </c>
      <c r="M173" s="32">
        <f>ROUND(ROUND(J173, 2)*I173, 2)</f>
        <v>43.95</v>
      </c>
      <c r="P173" s="31">
        <v>7.63</v>
      </c>
      <c r="S173" s="32">
        <f>ROUND(ROUND(P173, 2)*I173, 2)</f>
        <v>43.95</v>
      </c>
      <c r="V173" s="9">
        <f>ROUND(ROUND(P173, 2)/1.2, 2)</f>
        <v>6.36</v>
      </c>
      <c r="Y173" s="9">
        <f t="shared" si="53"/>
        <v>36.630000000000003</v>
      </c>
      <c r="AD173" s="5" t="s">
        <v>681</v>
      </c>
      <c r="AE173" s="5" t="s">
        <v>682</v>
      </c>
      <c r="AF173" s="5" t="s">
        <v>683</v>
      </c>
      <c r="AK173" s="32">
        <f t="shared" si="50"/>
        <v>0</v>
      </c>
      <c r="AL173" s="32"/>
      <c r="AM173" s="32"/>
      <c r="AN173" s="34">
        <f t="shared" si="51"/>
        <v>0</v>
      </c>
      <c r="AO173" s="32"/>
      <c r="AP173" s="32"/>
    </row>
    <row r="174" spans="1:42" ht="90" x14ac:dyDescent="0.3">
      <c r="A174" s="12" t="s">
        <v>684</v>
      </c>
      <c r="B174" s="12" t="s">
        <v>685</v>
      </c>
      <c r="C174" s="16" t="s">
        <v>686</v>
      </c>
      <c r="D174" s="17"/>
      <c r="E174" s="17" t="s">
        <v>687</v>
      </c>
      <c r="F174" s="17" t="s">
        <v>67</v>
      </c>
      <c r="G174" s="18">
        <v>1</v>
      </c>
      <c r="H174" s="18"/>
      <c r="I174" s="18">
        <v>13.8</v>
      </c>
      <c r="J174" s="19">
        <v>882.86</v>
      </c>
      <c r="K174" s="20">
        <v>941</v>
      </c>
      <c r="L174" s="19">
        <f>J174+ROUND(K174, 2)</f>
        <v>1823.8600000000001</v>
      </c>
      <c r="M174" s="19">
        <v>12183.47</v>
      </c>
      <c r="N174" s="19">
        <v>12985.8</v>
      </c>
      <c r="O174" s="19">
        <f>M174+N174</f>
        <v>25169.269999999997</v>
      </c>
      <c r="P174" s="19">
        <v>882.86</v>
      </c>
      <c r="Q174" s="20">
        <v>1411.5</v>
      </c>
      <c r="R174" s="19">
        <f>P174+ROUND(Q174, 2)</f>
        <v>2294.36</v>
      </c>
      <c r="S174" s="19">
        <v>12183.47</v>
      </c>
      <c r="T174" s="19">
        <v>19478.7</v>
      </c>
      <c r="U174" s="19">
        <f>S174+T174</f>
        <v>31662.17</v>
      </c>
      <c r="V174" s="9">
        <f>ROUND(P174 / 1.2, 2)</f>
        <v>735.72</v>
      </c>
      <c r="W174" s="9">
        <f>ROUND(Q174 / 1.2, 2)</f>
        <v>1176.25</v>
      </c>
      <c r="X174" s="9">
        <f>ROUND(R174 / 1.2, 2)</f>
        <v>1911.97</v>
      </c>
      <c r="Y174" s="9">
        <f t="shared" si="53"/>
        <v>10152.89</v>
      </c>
      <c r="Z174" s="9">
        <f>ROUND(T174 / 1.2, 2)</f>
        <v>16232.25</v>
      </c>
      <c r="AA174" s="9">
        <f>Y174+Z174</f>
        <v>26385.14</v>
      </c>
      <c r="AD174" s="5">
        <v>378365688</v>
      </c>
      <c r="AE174" s="5">
        <v>29223867</v>
      </c>
      <c r="AG174" s="5" t="s">
        <v>688</v>
      </c>
      <c r="AH174" s="5" t="s">
        <v>689</v>
      </c>
      <c r="AI174" s="5" t="s">
        <v>593</v>
      </c>
      <c r="AK174" s="19">
        <f t="shared" si="50"/>
        <v>0</v>
      </c>
      <c r="AL174" s="19">
        <f>T174-N174</f>
        <v>6492.9000000000015</v>
      </c>
      <c r="AM174" s="19">
        <f>U174-O174</f>
        <v>6492.9000000000015</v>
      </c>
      <c r="AN174" s="22">
        <f t="shared" si="51"/>
        <v>0</v>
      </c>
      <c r="AO174" s="22">
        <f>IFERROR(AL174/N174,0)</f>
        <v>0.50000000000000011</v>
      </c>
      <c r="AP174" s="22">
        <f>IFERROR(AM174/O174,0)</f>
        <v>0.25796934118470666</v>
      </c>
    </row>
    <row r="175" spans="1:42" ht="18" x14ac:dyDescent="0.3">
      <c r="A175" s="12" t="s">
        <v>690</v>
      </c>
      <c r="B175" s="12"/>
      <c r="C175" s="40" t="s">
        <v>609</v>
      </c>
      <c r="D175" s="17"/>
      <c r="E175" s="17"/>
      <c r="F175" s="28" t="s">
        <v>114</v>
      </c>
      <c r="G175" s="29">
        <v>1</v>
      </c>
      <c r="H175" s="30"/>
      <c r="I175" s="30">
        <v>13.8</v>
      </c>
      <c r="J175" s="31">
        <v>10.58</v>
      </c>
      <c r="M175" s="32">
        <f>ROUND(ROUND(J175, 2)*I175, 2)</f>
        <v>146</v>
      </c>
      <c r="P175" s="31">
        <v>10.58</v>
      </c>
      <c r="S175" s="32">
        <f>ROUND(ROUND(P175, 2)*I175, 2)</f>
        <v>146</v>
      </c>
      <c r="V175" s="9">
        <f>ROUND(ROUND(P175, 2)/1.2, 2)</f>
        <v>8.82</v>
      </c>
      <c r="Y175" s="9">
        <f t="shared" si="53"/>
        <v>121.67</v>
      </c>
      <c r="AD175" s="5" t="s">
        <v>691</v>
      </c>
      <c r="AE175" s="5" t="s">
        <v>692</v>
      </c>
      <c r="AF175" s="5" t="s">
        <v>612</v>
      </c>
      <c r="AK175" s="32">
        <f t="shared" si="50"/>
        <v>0</v>
      </c>
      <c r="AL175" s="32"/>
      <c r="AM175" s="32"/>
      <c r="AN175" s="34">
        <f t="shared" si="51"/>
        <v>0</v>
      </c>
      <c r="AO175" s="32"/>
      <c r="AP175" s="32"/>
    </row>
    <row r="176" spans="1:42" ht="18" x14ac:dyDescent="0.3">
      <c r="A176" s="12" t="s">
        <v>693</v>
      </c>
      <c r="B176" s="12"/>
      <c r="C176" s="40" t="s">
        <v>694</v>
      </c>
      <c r="D176" s="17"/>
      <c r="E176" s="17"/>
      <c r="F176" s="28" t="s">
        <v>67</v>
      </c>
      <c r="G176" s="29">
        <v>1.1000000000000001</v>
      </c>
      <c r="H176" s="30"/>
      <c r="I176" s="30">
        <v>15.18</v>
      </c>
      <c r="J176" s="31">
        <v>157.6</v>
      </c>
      <c r="M176" s="32">
        <f>ROUND(ROUND(J176, 2)*I176, 2)</f>
        <v>2392.37</v>
      </c>
      <c r="P176" s="31">
        <v>157.6</v>
      </c>
      <c r="S176" s="32">
        <f>ROUND(ROUND(P176, 2)*I176, 2)</f>
        <v>2392.37</v>
      </c>
      <c r="V176" s="9">
        <f>ROUND(ROUND(P176, 2)/1.2, 2)</f>
        <v>131.33000000000001</v>
      </c>
      <c r="Y176" s="9">
        <f t="shared" si="53"/>
        <v>1993.64</v>
      </c>
      <c r="AD176" s="5" t="s">
        <v>695</v>
      </c>
      <c r="AE176" s="5" t="s">
        <v>696</v>
      </c>
      <c r="AF176" s="5" t="s">
        <v>697</v>
      </c>
      <c r="AK176" s="32">
        <f t="shared" si="50"/>
        <v>0</v>
      </c>
      <c r="AL176" s="32"/>
      <c r="AM176" s="32"/>
      <c r="AN176" s="34">
        <f t="shared" si="51"/>
        <v>0</v>
      </c>
      <c r="AO176" s="32"/>
      <c r="AP176" s="32"/>
    </row>
    <row r="177" spans="1:42" ht="18" x14ac:dyDescent="0.3">
      <c r="A177" s="12" t="s">
        <v>698</v>
      </c>
      <c r="B177" s="12"/>
      <c r="C177" s="40" t="s">
        <v>699</v>
      </c>
      <c r="D177" s="17"/>
      <c r="E177" s="17"/>
      <c r="F177" s="28" t="s">
        <v>102</v>
      </c>
      <c r="G177" s="29">
        <v>1.8</v>
      </c>
      <c r="H177" s="30"/>
      <c r="I177" s="30">
        <v>1242</v>
      </c>
      <c r="J177" s="31">
        <v>7.54</v>
      </c>
      <c r="M177" s="32">
        <f>ROUND(ROUND(J177, 2)*I177, 2)</f>
        <v>9364.68</v>
      </c>
      <c r="P177" s="31">
        <v>7.54</v>
      </c>
      <c r="S177" s="32">
        <f>ROUND(ROUND(P177, 2)*I177, 2)</f>
        <v>9364.68</v>
      </c>
      <c r="V177" s="9">
        <f>ROUND(ROUND(P177, 2)/1.2, 2)</f>
        <v>6.28</v>
      </c>
      <c r="Y177" s="9">
        <f t="shared" si="53"/>
        <v>7803.9</v>
      </c>
      <c r="AD177" s="5" t="s">
        <v>700</v>
      </c>
      <c r="AE177" s="5" t="s">
        <v>701</v>
      </c>
      <c r="AF177" s="5" t="s">
        <v>702</v>
      </c>
      <c r="AK177" s="32">
        <f t="shared" si="50"/>
        <v>0</v>
      </c>
      <c r="AL177" s="32"/>
      <c r="AM177" s="32"/>
      <c r="AN177" s="34">
        <f t="shared" si="51"/>
        <v>0</v>
      </c>
      <c r="AO177" s="32"/>
      <c r="AP177" s="32"/>
    </row>
    <row r="178" spans="1:42" ht="18" x14ac:dyDescent="0.3">
      <c r="A178" s="12" t="s">
        <v>703</v>
      </c>
      <c r="B178" s="12"/>
      <c r="C178" s="40" t="s">
        <v>704</v>
      </c>
      <c r="D178" s="17"/>
      <c r="E178" s="17"/>
      <c r="F178" s="28" t="s">
        <v>139</v>
      </c>
      <c r="G178" s="29">
        <v>8</v>
      </c>
      <c r="H178" s="30"/>
      <c r="I178" s="30">
        <v>110.4</v>
      </c>
      <c r="J178" s="31">
        <v>2.54</v>
      </c>
      <c r="M178" s="32">
        <f>ROUND(ROUND(J178, 2)*I178, 2)</f>
        <v>280.42</v>
      </c>
      <c r="P178" s="31">
        <v>2.54</v>
      </c>
      <c r="S178" s="32">
        <f>ROUND(ROUND(P178, 2)*I178, 2)</f>
        <v>280.42</v>
      </c>
      <c r="V178" s="9">
        <f>ROUND(ROUND(P178, 2)/1.2, 2)</f>
        <v>2.12</v>
      </c>
      <c r="Y178" s="9">
        <f t="shared" si="53"/>
        <v>233.68</v>
      </c>
      <c r="AD178" s="5" t="s">
        <v>705</v>
      </c>
      <c r="AE178" s="5" t="s">
        <v>706</v>
      </c>
      <c r="AF178" s="5" t="s">
        <v>707</v>
      </c>
      <c r="AK178" s="32">
        <f t="shared" si="50"/>
        <v>0</v>
      </c>
      <c r="AL178" s="32"/>
      <c r="AM178" s="32"/>
      <c r="AN178" s="34">
        <f t="shared" si="51"/>
        <v>0</v>
      </c>
      <c r="AO178" s="32"/>
      <c r="AP178" s="32"/>
    </row>
    <row r="179" spans="1:42" ht="90" x14ac:dyDescent="0.3">
      <c r="A179" s="12" t="s">
        <v>708</v>
      </c>
      <c r="B179" s="12" t="s">
        <v>709</v>
      </c>
      <c r="C179" s="16" t="s">
        <v>710</v>
      </c>
      <c r="D179" s="17"/>
      <c r="E179" s="17" t="s">
        <v>711</v>
      </c>
      <c r="F179" s="17" t="s">
        <v>67</v>
      </c>
      <c r="G179" s="18">
        <v>1</v>
      </c>
      <c r="H179" s="18"/>
      <c r="I179" s="18">
        <v>25.47</v>
      </c>
      <c r="J179" s="19">
        <v>1075.8599999999999</v>
      </c>
      <c r="K179" s="20">
        <v>1014</v>
      </c>
      <c r="L179" s="19">
        <f>J179+ROUND(K179, 2)</f>
        <v>2089.8599999999997</v>
      </c>
      <c r="M179" s="19">
        <v>27402.15</v>
      </c>
      <c r="N179" s="19">
        <v>25826.58</v>
      </c>
      <c r="O179" s="19">
        <f>M179+N179</f>
        <v>53228.73</v>
      </c>
      <c r="P179" s="19">
        <v>1075.8599999999999</v>
      </c>
      <c r="Q179" s="20">
        <v>1521</v>
      </c>
      <c r="R179" s="19">
        <f>P179+ROUND(Q179, 2)</f>
        <v>2596.8599999999997</v>
      </c>
      <c r="S179" s="19">
        <v>27402.15</v>
      </c>
      <c r="T179" s="19">
        <v>38739.870000000003</v>
      </c>
      <c r="U179" s="19">
        <f>S179+T179</f>
        <v>66142.02</v>
      </c>
      <c r="V179" s="9">
        <f>ROUND(P179 / 1.2, 2)</f>
        <v>896.55</v>
      </c>
      <c r="W179" s="9">
        <f>ROUND(Q179 / 1.2, 2)</f>
        <v>1267.5</v>
      </c>
      <c r="X179" s="9">
        <f>ROUND(R179 / 1.2, 2)</f>
        <v>2164.0500000000002</v>
      </c>
      <c r="Y179" s="9">
        <f t="shared" si="53"/>
        <v>22835.13</v>
      </c>
      <c r="Z179" s="9">
        <f>ROUND(T179 / 1.2, 2)</f>
        <v>32283.23</v>
      </c>
      <c r="AA179" s="9">
        <f>Y179+Z179</f>
        <v>55118.36</v>
      </c>
      <c r="AD179" s="5">
        <v>378365689</v>
      </c>
      <c r="AE179" s="5">
        <v>29220850</v>
      </c>
      <c r="AG179" s="5" t="s">
        <v>712</v>
      </c>
      <c r="AH179" s="5" t="s">
        <v>713</v>
      </c>
      <c r="AI179" s="5" t="s">
        <v>593</v>
      </c>
      <c r="AK179" s="19">
        <f t="shared" si="50"/>
        <v>0</v>
      </c>
      <c r="AL179" s="19">
        <f>T179-N179</f>
        <v>12913.29</v>
      </c>
      <c r="AM179" s="19">
        <f>U179-O179</f>
        <v>12913.29</v>
      </c>
      <c r="AN179" s="22">
        <f t="shared" si="51"/>
        <v>0</v>
      </c>
      <c r="AO179" s="22">
        <f>IFERROR(AL179/N179,0)</f>
        <v>0.5</v>
      </c>
      <c r="AP179" s="22">
        <f>IFERROR(AM179/O179,0)</f>
        <v>0.24260000191625838</v>
      </c>
    </row>
    <row r="180" spans="1:42" ht="18" x14ac:dyDescent="0.3">
      <c r="A180" s="12" t="s">
        <v>714</v>
      </c>
      <c r="B180" s="12"/>
      <c r="C180" s="40" t="s">
        <v>694</v>
      </c>
      <c r="D180" s="17"/>
      <c r="E180" s="17"/>
      <c r="F180" s="28" t="s">
        <v>67</v>
      </c>
      <c r="G180" s="29">
        <v>1.1000000000000001</v>
      </c>
      <c r="H180" s="30"/>
      <c r="I180" s="30">
        <v>28.016999999999999</v>
      </c>
      <c r="J180" s="31">
        <v>157.6</v>
      </c>
      <c r="M180" s="32">
        <f>ROUND(ROUND(J180, 2)*I180, 2)</f>
        <v>4415.4799999999996</v>
      </c>
      <c r="P180" s="31">
        <v>157.6</v>
      </c>
      <c r="S180" s="32">
        <f>ROUND(ROUND(P180, 2)*I180, 2)</f>
        <v>4415.4799999999996</v>
      </c>
      <c r="V180" s="9">
        <f>ROUND(ROUND(P180, 2)/1.2, 2)</f>
        <v>131.33000000000001</v>
      </c>
      <c r="Y180" s="9">
        <f t="shared" si="53"/>
        <v>3679.57</v>
      </c>
      <c r="AD180" s="5" t="s">
        <v>715</v>
      </c>
      <c r="AE180" s="5" t="s">
        <v>716</v>
      </c>
      <c r="AF180" s="5" t="s">
        <v>697</v>
      </c>
      <c r="AK180" s="32">
        <f t="shared" si="50"/>
        <v>0</v>
      </c>
      <c r="AL180" s="32"/>
      <c r="AM180" s="32"/>
      <c r="AN180" s="34">
        <f t="shared" si="51"/>
        <v>0</v>
      </c>
      <c r="AO180" s="32"/>
      <c r="AP180" s="32"/>
    </row>
    <row r="181" spans="1:42" ht="18" x14ac:dyDescent="0.3">
      <c r="A181" s="12" t="s">
        <v>717</v>
      </c>
      <c r="B181" s="12"/>
      <c r="C181" s="40" t="s">
        <v>699</v>
      </c>
      <c r="D181" s="17"/>
      <c r="E181" s="17"/>
      <c r="F181" s="28" t="s">
        <v>102</v>
      </c>
      <c r="G181" s="29">
        <v>1.8</v>
      </c>
      <c r="H181" s="30"/>
      <c r="I181" s="30">
        <v>2979.99</v>
      </c>
      <c r="J181" s="31">
        <v>7.54</v>
      </c>
      <c r="M181" s="32">
        <f>ROUND(ROUND(J181, 2)*I181, 2)</f>
        <v>22469.119999999999</v>
      </c>
      <c r="P181" s="31">
        <v>7.54</v>
      </c>
      <c r="S181" s="32">
        <f>ROUND(ROUND(P181, 2)*I181, 2)</f>
        <v>22469.119999999999</v>
      </c>
      <c r="V181" s="9">
        <f>ROUND(ROUND(P181, 2)/1.2, 2)</f>
        <v>6.28</v>
      </c>
      <c r="Y181" s="9">
        <f t="shared" si="53"/>
        <v>18724.27</v>
      </c>
      <c r="AD181" s="5" t="s">
        <v>718</v>
      </c>
      <c r="AE181" s="5" t="s">
        <v>719</v>
      </c>
      <c r="AF181" s="5" t="s">
        <v>702</v>
      </c>
      <c r="AK181" s="32">
        <f t="shared" si="50"/>
        <v>0</v>
      </c>
      <c r="AL181" s="32"/>
      <c r="AM181" s="32"/>
      <c r="AN181" s="34">
        <f t="shared" si="51"/>
        <v>0</v>
      </c>
      <c r="AO181" s="32"/>
      <c r="AP181" s="32"/>
    </row>
    <row r="182" spans="1:42" ht="18" x14ac:dyDescent="0.3">
      <c r="A182" s="12" t="s">
        <v>720</v>
      </c>
      <c r="B182" s="12"/>
      <c r="C182" s="40" t="s">
        <v>704</v>
      </c>
      <c r="D182" s="17"/>
      <c r="E182" s="17"/>
      <c r="F182" s="28" t="s">
        <v>139</v>
      </c>
      <c r="G182" s="29">
        <v>8</v>
      </c>
      <c r="H182" s="30"/>
      <c r="I182" s="30">
        <v>203.76</v>
      </c>
      <c r="J182" s="31">
        <v>2.54</v>
      </c>
      <c r="M182" s="32">
        <f>ROUND(ROUND(J182, 2)*I182, 2)</f>
        <v>517.54999999999995</v>
      </c>
      <c r="P182" s="31">
        <v>2.54</v>
      </c>
      <c r="S182" s="32">
        <f>ROUND(ROUND(P182, 2)*I182, 2)</f>
        <v>517.54999999999995</v>
      </c>
      <c r="V182" s="9">
        <f>ROUND(ROUND(P182, 2)/1.2, 2)</f>
        <v>2.12</v>
      </c>
      <c r="Y182" s="9">
        <f t="shared" si="53"/>
        <v>431.29</v>
      </c>
      <c r="AD182" s="5" t="s">
        <v>721</v>
      </c>
      <c r="AE182" s="5" t="s">
        <v>722</v>
      </c>
      <c r="AF182" s="5" t="s">
        <v>707</v>
      </c>
      <c r="AK182" s="32">
        <f t="shared" si="50"/>
        <v>0</v>
      </c>
      <c r="AL182" s="32"/>
      <c r="AM182" s="32"/>
      <c r="AN182" s="34">
        <f t="shared" si="51"/>
        <v>0</v>
      </c>
      <c r="AO182" s="32"/>
      <c r="AP182" s="32"/>
    </row>
    <row r="183" spans="1:42" ht="90" x14ac:dyDescent="0.3">
      <c r="A183" s="12" t="s">
        <v>723</v>
      </c>
      <c r="B183" s="12" t="s">
        <v>724</v>
      </c>
      <c r="C183" s="16" t="s">
        <v>725</v>
      </c>
      <c r="D183" s="17"/>
      <c r="E183" s="17" t="s">
        <v>726</v>
      </c>
      <c r="F183" s="17" t="s">
        <v>67</v>
      </c>
      <c r="G183" s="18">
        <v>1</v>
      </c>
      <c r="H183" s="18"/>
      <c r="I183" s="18">
        <v>6.22</v>
      </c>
      <c r="J183" s="19">
        <v>1423.64</v>
      </c>
      <c r="K183" s="20">
        <v>904</v>
      </c>
      <c r="L183" s="19">
        <f>J183+ROUND(K183, 2)</f>
        <v>2327.6400000000003</v>
      </c>
      <c r="M183" s="19">
        <v>8855.0400000000009</v>
      </c>
      <c r="N183" s="19">
        <v>5622.88</v>
      </c>
      <c r="O183" s="19">
        <f>M183+N183</f>
        <v>14477.920000000002</v>
      </c>
      <c r="P183" s="19">
        <v>1423.42</v>
      </c>
      <c r="Q183" s="20">
        <v>1356</v>
      </c>
      <c r="R183" s="19">
        <f>P183+ROUND(Q183, 2)</f>
        <v>2779.42</v>
      </c>
      <c r="S183" s="19">
        <v>8853.67</v>
      </c>
      <c r="T183" s="19">
        <v>8434.32</v>
      </c>
      <c r="U183" s="19">
        <f>S183+T183</f>
        <v>17287.989999999998</v>
      </c>
      <c r="V183" s="9">
        <f>ROUND(P183 / 1.2, 2)</f>
        <v>1186.18</v>
      </c>
      <c r="W183" s="9">
        <f>ROUND(Q183 / 1.2, 2)</f>
        <v>1130</v>
      </c>
      <c r="X183" s="9">
        <f>ROUND(R183 / 1.2, 2)</f>
        <v>2316.1799999999998</v>
      </c>
      <c r="Y183" s="9">
        <f t="shared" si="53"/>
        <v>7378.06</v>
      </c>
      <c r="Z183" s="9">
        <f>ROUND(T183 / 1.2, 2)</f>
        <v>7028.6</v>
      </c>
      <c r="AA183" s="9">
        <f>Y183+Z183</f>
        <v>14406.66</v>
      </c>
      <c r="AD183" s="5">
        <v>378365690</v>
      </c>
      <c r="AE183" s="5">
        <v>34040361</v>
      </c>
      <c r="AG183" s="5" t="s">
        <v>727</v>
      </c>
      <c r="AH183" s="5" t="s">
        <v>728</v>
      </c>
      <c r="AI183" s="5" t="s">
        <v>593</v>
      </c>
      <c r="AK183" s="19">
        <f t="shared" si="50"/>
        <v>-1.3700000000008004</v>
      </c>
      <c r="AL183" s="19">
        <f>T183-N183</f>
        <v>2811.4399999999996</v>
      </c>
      <c r="AM183" s="19">
        <f>U183-O183</f>
        <v>2810.0699999999961</v>
      </c>
      <c r="AN183" s="22">
        <f t="shared" si="51"/>
        <v>-1.5471415148895999E-4</v>
      </c>
      <c r="AO183" s="22">
        <f>IFERROR(AL183/N183,0)</f>
        <v>0.49999999999999994</v>
      </c>
      <c r="AP183" s="22">
        <f>IFERROR(AM183/O183,0)</f>
        <v>0.19409348856741823</v>
      </c>
    </row>
    <row r="184" spans="1:42" ht="36" x14ac:dyDescent="0.3">
      <c r="A184" s="12" t="s">
        <v>729</v>
      </c>
      <c r="B184" s="12"/>
      <c r="C184" s="40" t="s">
        <v>730</v>
      </c>
      <c r="D184" s="17"/>
      <c r="E184" s="17"/>
      <c r="F184" s="28" t="s">
        <v>102</v>
      </c>
      <c r="G184" s="29">
        <v>0.15</v>
      </c>
      <c r="H184" s="29"/>
      <c r="I184" s="29">
        <v>0.93300000000000005</v>
      </c>
      <c r="J184" s="31">
        <v>90.28</v>
      </c>
      <c r="M184" s="32">
        <f>ROUND(ROUND(J184, 2)*I184, 2)</f>
        <v>84.23</v>
      </c>
      <c r="P184" s="31">
        <v>88.8</v>
      </c>
      <c r="S184" s="32">
        <f>ROUND(ROUND(P184, 2)*I184, 2)</f>
        <v>82.85</v>
      </c>
      <c r="V184" s="9">
        <f>ROUND(ROUND(P184, 2)/1.2, 2)</f>
        <v>74</v>
      </c>
      <c r="Y184" s="9">
        <f t="shared" si="53"/>
        <v>69.040000000000006</v>
      </c>
      <c r="AD184" s="5" t="s">
        <v>731</v>
      </c>
      <c r="AE184" s="5" t="s">
        <v>732</v>
      </c>
      <c r="AF184" s="5" t="s">
        <v>733</v>
      </c>
      <c r="AK184" s="32">
        <f t="shared" si="50"/>
        <v>-1.3800000000000097</v>
      </c>
      <c r="AL184" s="32"/>
      <c r="AM184" s="32"/>
      <c r="AN184" s="34">
        <f t="shared" si="51"/>
        <v>-1.6383711266769675E-2</v>
      </c>
      <c r="AO184" s="32"/>
      <c r="AP184" s="32"/>
    </row>
    <row r="185" spans="1:42" ht="18" x14ac:dyDescent="0.3">
      <c r="A185" s="12" t="s">
        <v>734</v>
      </c>
      <c r="B185" s="12"/>
      <c r="C185" s="40" t="s">
        <v>609</v>
      </c>
      <c r="D185" s="17"/>
      <c r="E185" s="17"/>
      <c r="F185" s="28" t="s">
        <v>114</v>
      </c>
      <c r="G185" s="29">
        <v>1</v>
      </c>
      <c r="H185" s="30"/>
      <c r="I185" s="30">
        <v>31.1</v>
      </c>
      <c r="J185" s="31">
        <v>10.58</v>
      </c>
      <c r="M185" s="32">
        <f>ROUND(ROUND(J185, 2)*I185, 2)</f>
        <v>329.04</v>
      </c>
      <c r="P185" s="31">
        <v>10.58</v>
      </c>
      <c r="S185" s="32">
        <f>ROUND(ROUND(P185, 2)*I185, 2)</f>
        <v>329.04</v>
      </c>
      <c r="V185" s="9">
        <f>ROUND(ROUND(P185, 2)/1.2, 2)</f>
        <v>8.82</v>
      </c>
      <c r="Y185" s="9">
        <f t="shared" si="53"/>
        <v>274.2</v>
      </c>
      <c r="AD185" s="5" t="s">
        <v>735</v>
      </c>
      <c r="AE185" s="5" t="s">
        <v>736</v>
      </c>
      <c r="AF185" s="5" t="s">
        <v>612</v>
      </c>
      <c r="AK185" s="32">
        <f t="shared" si="50"/>
        <v>0</v>
      </c>
      <c r="AL185" s="32"/>
      <c r="AM185" s="32"/>
      <c r="AN185" s="34">
        <f t="shared" si="51"/>
        <v>0</v>
      </c>
      <c r="AO185" s="32"/>
      <c r="AP185" s="32"/>
    </row>
    <row r="186" spans="1:42" ht="18" x14ac:dyDescent="0.3">
      <c r="A186" s="12" t="s">
        <v>737</v>
      </c>
      <c r="B186" s="12"/>
      <c r="C186" s="40" t="s">
        <v>699</v>
      </c>
      <c r="D186" s="17"/>
      <c r="E186" s="17"/>
      <c r="F186" s="28" t="s">
        <v>102</v>
      </c>
      <c r="G186" s="29">
        <v>1.8</v>
      </c>
      <c r="H186" s="30"/>
      <c r="I186" s="30">
        <v>1119.5999999999999</v>
      </c>
      <c r="J186" s="31">
        <v>7.54</v>
      </c>
      <c r="M186" s="32">
        <f>ROUND(ROUND(J186, 2)*I186, 2)</f>
        <v>8441.7800000000007</v>
      </c>
      <c r="P186" s="31">
        <v>7.54</v>
      </c>
      <c r="S186" s="32">
        <f>ROUND(ROUND(P186, 2)*I186, 2)</f>
        <v>8441.7800000000007</v>
      </c>
      <c r="V186" s="9">
        <f>ROUND(ROUND(P186, 2)/1.2, 2)</f>
        <v>6.28</v>
      </c>
      <c r="Y186" s="9">
        <f t="shared" si="53"/>
        <v>7034.82</v>
      </c>
      <c r="AD186" s="5" t="s">
        <v>738</v>
      </c>
      <c r="AE186" s="5" t="s">
        <v>739</v>
      </c>
      <c r="AF186" s="5" t="s">
        <v>702</v>
      </c>
      <c r="AK186" s="32">
        <f t="shared" si="50"/>
        <v>0</v>
      </c>
      <c r="AL186" s="32"/>
      <c r="AM186" s="32"/>
      <c r="AN186" s="34">
        <f t="shared" si="51"/>
        <v>0</v>
      </c>
      <c r="AO186" s="32"/>
      <c r="AP186" s="32"/>
    </row>
    <row r="187" spans="1:42" ht="90" x14ac:dyDescent="0.3">
      <c r="A187" s="12" t="s">
        <v>740</v>
      </c>
      <c r="B187" s="12" t="s">
        <v>741</v>
      </c>
      <c r="C187" s="16" t="s">
        <v>742</v>
      </c>
      <c r="D187" s="17"/>
      <c r="E187" s="17" t="s">
        <v>743</v>
      </c>
      <c r="F187" s="17" t="s">
        <v>67</v>
      </c>
      <c r="G187" s="18">
        <v>1</v>
      </c>
      <c r="H187" s="18"/>
      <c r="I187" s="18">
        <v>200.6</v>
      </c>
      <c r="J187" s="19">
        <v>310.79000000000002</v>
      </c>
      <c r="K187" s="20">
        <v>705</v>
      </c>
      <c r="L187" s="19">
        <f>J187+ROUND(K187, 2)</f>
        <v>1015.79</v>
      </c>
      <c r="M187" s="19">
        <v>62344.47</v>
      </c>
      <c r="N187" s="19">
        <v>141423</v>
      </c>
      <c r="O187" s="19">
        <f>M187+N187</f>
        <v>203767.47</v>
      </c>
      <c r="P187" s="19">
        <v>310.79000000000002</v>
      </c>
      <c r="Q187" s="20">
        <v>1057.5</v>
      </c>
      <c r="R187" s="19">
        <f>P187+ROUND(Q187, 2)</f>
        <v>1368.29</v>
      </c>
      <c r="S187" s="19">
        <v>62344.47</v>
      </c>
      <c r="T187" s="19">
        <v>212134.5</v>
      </c>
      <c r="U187" s="19">
        <f>S187+T187</f>
        <v>274478.96999999997</v>
      </c>
      <c r="V187" s="9">
        <f>ROUND(P187 / 1.2, 2)</f>
        <v>258.99</v>
      </c>
      <c r="W187" s="9">
        <f>ROUND(Q187 / 1.2, 2)</f>
        <v>881.25</v>
      </c>
      <c r="X187" s="9">
        <f>ROUND(R187 / 1.2, 2)</f>
        <v>1140.24</v>
      </c>
      <c r="Y187" s="9">
        <f t="shared" si="53"/>
        <v>51953.73</v>
      </c>
      <c r="Z187" s="9">
        <f>ROUND(T187 / 1.2, 2)</f>
        <v>176778.75</v>
      </c>
      <c r="AA187" s="9">
        <f>Y187+Z187</f>
        <v>228732.48</v>
      </c>
      <c r="AD187" s="5">
        <v>378365691</v>
      </c>
      <c r="AE187" s="5">
        <v>29220847</v>
      </c>
      <c r="AG187" s="5" t="s">
        <v>744</v>
      </c>
      <c r="AH187" s="5" t="s">
        <v>745</v>
      </c>
      <c r="AI187" s="5" t="s">
        <v>593</v>
      </c>
      <c r="AK187" s="19">
        <f t="shared" si="50"/>
        <v>0</v>
      </c>
      <c r="AL187" s="19">
        <f>T187-N187</f>
        <v>70711.5</v>
      </c>
      <c r="AM187" s="19">
        <f>U187-O187</f>
        <v>70711.499999999971</v>
      </c>
      <c r="AN187" s="22">
        <f t="shared" si="51"/>
        <v>0</v>
      </c>
      <c r="AO187" s="22">
        <f>IFERROR(AL187/N187,0)</f>
        <v>0.5</v>
      </c>
      <c r="AP187" s="22">
        <f>IFERROR(AM187/O187,0)</f>
        <v>0.34702055239729862</v>
      </c>
    </row>
    <row r="188" spans="1:42" ht="36" x14ac:dyDescent="0.3">
      <c r="A188" s="12" t="s">
        <v>746</v>
      </c>
      <c r="B188" s="12"/>
      <c r="C188" s="40" t="s">
        <v>604</v>
      </c>
      <c r="D188" s="17"/>
      <c r="E188" s="17"/>
      <c r="F188" s="28" t="s">
        <v>102</v>
      </c>
      <c r="G188" s="29">
        <v>0.2</v>
      </c>
      <c r="H188" s="29"/>
      <c r="I188" s="29">
        <v>40.119999999999997</v>
      </c>
      <c r="J188" s="31">
        <v>90.28</v>
      </c>
      <c r="M188" s="32">
        <f>ROUND(ROUND(J188, 2)*I188, 2)</f>
        <v>3622.03</v>
      </c>
      <c r="P188" s="31">
        <v>90.28</v>
      </c>
      <c r="S188" s="32">
        <f>ROUND(ROUND(P188, 2)*I188, 2)</f>
        <v>3622.03</v>
      </c>
      <c r="V188" s="9">
        <f>ROUND(ROUND(P188, 2)/1.2, 2)</f>
        <v>75.23</v>
      </c>
      <c r="Y188" s="9">
        <f t="shared" si="53"/>
        <v>3018.36</v>
      </c>
      <c r="AD188" s="5" t="s">
        <v>747</v>
      </c>
      <c r="AE188" s="5" t="s">
        <v>748</v>
      </c>
      <c r="AF188" s="5" t="s">
        <v>607</v>
      </c>
      <c r="AK188" s="32">
        <f t="shared" si="50"/>
        <v>0</v>
      </c>
      <c r="AL188" s="32"/>
      <c r="AM188" s="32"/>
      <c r="AN188" s="34">
        <f t="shared" si="51"/>
        <v>0</v>
      </c>
      <c r="AO188" s="32"/>
      <c r="AP188" s="32"/>
    </row>
    <row r="189" spans="1:42" ht="18" x14ac:dyDescent="0.3">
      <c r="A189" s="12" t="s">
        <v>749</v>
      </c>
      <c r="B189" s="12"/>
      <c r="C189" s="40" t="s">
        <v>609</v>
      </c>
      <c r="D189" s="17"/>
      <c r="E189" s="17"/>
      <c r="F189" s="28" t="s">
        <v>114</v>
      </c>
      <c r="G189" s="29">
        <v>1</v>
      </c>
      <c r="H189" s="30"/>
      <c r="I189" s="30">
        <v>200.6</v>
      </c>
      <c r="J189" s="31">
        <v>10.58</v>
      </c>
      <c r="M189" s="32">
        <f>ROUND(ROUND(J189, 2)*I189, 2)</f>
        <v>2122.35</v>
      </c>
      <c r="P189" s="31">
        <v>10.58</v>
      </c>
      <c r="S189" s="32">
        <f>ROUND(ROUND(P189, 2)*I189, 2)</f>
        <v>2122.35</v>
      </c>
      <c r="V189" s="9">
        <f>ROUND(ROUND(P189, 2)/1.2, 2)</f>
        <v>8.82</v>
      </c>
      <c r="Y189" s="9">
        <f t="shared" si="53"/>
        <v>1768.63</v>
      </c>
      <c r="AD189" s="5" t="s">
        <v>750</v>
      </c>
      <c r="AE189" s="5" t="s">
        <v>751</v>
      </c>
      <c r="AF189" s="5" t="s">
        <v>612</v>
      </c>
      <c r="AK189" s="32">
        <f t="shared" si="50"/>
        <v>0</v>
      </c>
      <c r="AL189" s="32"/>
      <c r="AM189" s="32"/>
      <c r="AN189" s="34">
        <f t="shared" si="51"/>
        <v>0</v>
      </c>
      <c r="AO189" s="32"/>
      <c r="AP189" s="32"/>
    </row>
    <row r="190" spans="1:42" ht="18" x14ac:dyDescent="0.3">
      <c r="A190" s="12" t="s">
        <v>752</v>
      </c>
      <c r="B190" s="12"/>
      <c r="C190" s="40" t="s">
        <v>753</v>
      </c>
      <c r="D190" s="17"/>
      <c r="E190" s="17"/>
      <c r="F190" s="28" t="s">
        <v>102</v>
      </c>
      <c r="G190" s="29">
        <v>1.8</v>
      </c>
      <c r="H190" s="30"/>
      <c r="I190" s="30">
        <v>9027</v>
      </c>
      <c r="J190" s="31">
        <v>6.27</v>
      </c>
      <c r="M190" s="32">
        <f>ROUND(ROUND(J190, 2)*I190, 2)</f>
        <v>56599.29</v>
      </c>
      <c r="P190" s="31">
        <v>6.27</v>
      </c>
      <c r="S190" s="32">
        <f>ROUND(ROUND(P190, 2)*I190, 2)</f>
        <v>56599.29</v>
      </c>
      <c r="V190" s="9">
        <f>ROUND(ROUND(P190, 2)/1.2, 2)</f>
        <v>5.23</v>
      </c>
      <c r="Y190" s="9">
        <f t="shared" si="53"/>
        <v>47166.080000000002</v>
      </c>
      <c r="AD190" s="5" t="s">
        <v>754</v>
      </c>
      <c r="AE190" s="5" t="s">
        <v>755</v>
      </c>
      <c r="AF190" s="5" t="s">
        <v>756</v>
      </c>
      <c r="AK190" s="32">
        <f t="shared" si="50"/>
        <v>0</v>
      </c>
      <c r="AL190" s="32"/>
      <c r="AM190" s="32"/>
      <c r="AN190" s="34">
        <f t="shared" si="51"/>
        <v>0</v>
      </c>
      <c r="AO190" s="32"/>
      <c r="AP190" s="32"/>
    </row>
    <row r="191" spans="1:42" ht="16.95" customHeight="1" x14ac:dyDescent="0.3">
      <c r="A191" s="12" t="s">
        <v>757</v>
      </c>
      <c r="B191" s="81" t="s">
        <v>758</v>
      </c>
      <c r="C191" s="483" t="s">
        <v>759</v>
      </c>
      <c r="D191" s="484"/>
      <c r="E191" s="484"/>
      <c r="F191" s="484"/>
      <c r="G191" s="484"/>
      <c r="H191" s="484"/>
      <c r="I191" s="485"/>
      <c r="M191" s="6">
        <f>SUM(M192,M196,M200,M203,M206,M209,M211,M213,M215)</f>
        <v>807905.11999999988</v>
      </c>
      <c r="N191" s="6">
        <f>SUM(N192,N196,N200,N203,N206,N209,N211,N213,N215)</f>
        <v>292819.55999999994</v>
      </c>
      <c r="O191" s="6">
        <f>SUM(O192,O196,O200,O203,O206,O209,O211,O213,O215)</f>
        <v>1100724.6799999997</v>
      </c>
      <c r="S191" s="6">
        <f>SUM(S192,S196,S200,S203,S206,S209,S211,S213,S215)</f>
        <v>807905.11999999988</v>
      </c>
      <c r="T191" s="6">
        <f>SUM(T192,T196,T200,T203,T206,T209,T211,T213,T215)</f>
        <v>359782.91</v>
      </c>
      <c r="U191" s="6">
        <f>SUM(U192,U196,U200,U203,U206,U209,U211,U213,U215)</f>
        <v>1167688.03</v>
      </c>
      <c r="Y191" s="9">
        <f>SUM(Y192,Y196,Y200,Y203,Y206,Y209,Y211,Y213,Y215)</f>
        <v>673254.25999999989</v>
      </c>
      <c r="Z191" s="9">
        <f>SUM(Z192,Z196,Z200,Z203,Z206,Z209,Z211,Z213,Z215)</f>
        <v>299819.08999999997</v>
      </c>
      <c r="AA191" s="9">
        <f>SUM(AA192,AA196,AA200,AA203,AA206,AA209,AA211,AA213,AA215)</f>
        <v>973073.35000000021</v>
      </c>
      <c r="AD191" s="5">
        <v>378365692</v>
      </c>
      <c r="AE191" s="5">
        <v>29223861</v>
      </c>
      <c r="AK191" s="6">
        <f t="shared" si="50"/>
        <v>0</v>
      </c>
      <c r="AL191" s="6">
        <f>T191-N191</f>
        <v>66963.350000000035</v>
      </c>
      <c r="AM191" s="6">
        <f>U191-O191</f>
        <v>66963.350000000326</v>
      </c>
      <c r="AN191" s="10">
        <f t="shared" si="51"/>
        <v>0</v>
      </c>
      <c r="AO191" s="10">
        <f>IFERROR(AL191/N191,0)</f>
        <v>0.22868468895998631</v>
      </c>
      <c r="AP191" s="10">
        <f>IFERROR(AM191/O191,0)</f>
        <v>6.0835694171952559E-2</v>
      </c>
    </row>
    <row r="192" spans="1:42" ht="126" x14ac:dyDescent="0.3">
      <c r="A192" s="12" t="s">
        <v>760</v>
      </c>
      <c r="B192" s="12" t="s">
        <v>761</v>
      </c>
      <c r="C192" s="16" t="s">
        <v>762</v>
      </c>
      <c r="D192" s="17"/>
      <c r="E192" s="17" t="s">
        <v>763</v>
      </c>
      <c r="F192" s="17" t="s">
        <v>67</v>
      </c>
      <c r="G192" s="18">
        <v>1</v>
      </c>
      <c r="H192" s="18"/>
      <c r="I192" s="18">
        <v>8.1300000000000008</v>
      </c>
      <c r="J192" s="19">
        <v>420.31</v>
      </c>
      <c r="K192" s="20">
        <v>324</v>
      </c>
      <c r="L192" s="19">
        <f>J192+ROUND(K192, 2)</f>
        <v>744.31</v>
      </c>
      <c r="M192" s="19">
        <v>3417.12</v>
      </c>
      <c r="N192" s="19">
        <v>2634.12</v>
      </c>
      <c r="O192" s="19">
        <f>M192+N192</f>
        <v>6051.24</v>
      </c>
      <c r="P192" s="19">
        <v>420.31</v>
      </c>
      <c r="Q192" s="20">
        <v>486</v>
      </c>
      <c r="R192" s="19">
        <f>P192+ROUND(Q192, 2)</f>
        <v>906.31</v>
      </c>
      <c r="S192" s="19">
        <v>3417.12</v>
      </c>
      <c r="T192" s="19">
        <v>3951.18</v>
      </c>
      <c r="U192" s="19">
        <f>S192+T192</f>
        <v>7368.2999999999993</v>
      </c>
      <c r="V192" s="9">
        <f>ROUND(P192 / 1.2, 2)</f>
        <v>350.26</v>
      </c>
      <c r="W192" s="9">
        <f>ROUND(Q192 / 1.2, 2)</f>
        <v>405</v>
      </c>
      <c r="X192" s="9">
        <f>ROUND(R192 / 1.2, 2)</f>
        <v>755.26</v>
      </c>
      <c r="Y192" s="9">
        <f>ROUND(S192 / 1.2, 2)</f>
        <v>2847.6</v>
      </c>
      <c r="Z192" s="9">
        <f>ROUND(T192 / 1.2, 2)</f>
        <v>3292.65</v>
      </c>
      <c r="AA192" s="9">
        <f>Y192+Z192</f>
        <v>6140.25</v>
      </c>
      <c r="AD192" s="5">
        <v>378365694</v>
      </c>
      <c r="AE192" s="5">
        <v>29223865</v>
      </c>
      <c r="AG192" s="5" t="s">
        <v>764</v>
      </c>
      <c r="AH192" s="5" t="s">
        <v>765</v>
      </c>
      <c r="AI192" s="5" t="s">
        <v>593</v>
      </c>
      <c r="AK192" s="19">
        <f t="shared" si="50"/>
        <v>0</v>
      </c>
      <c r="AL192" s="19">
        <f>T192-N192</f>
        <v>1317.06</v>
      </c>
      <c r="AM192" s="19">
        <f>U192-O192</f>
        <v>1317.0599999999995</v>
      </c>
      <c r="AN192" s="22">
        <f t="shared" si="51"/>
        <v>0</v>
      </c>
      <c r="AO192" s="22">
        <f>IFERROR(AL192/N192,0)</f>
        <v>0.5</v>
      </c>
      <c r="AP192" s="22">
        <f>IFERROR(AM192/O192,0)</f>
        <v>0.21765125825450643</v>
      </c>
    </row>
    <row r="193" spans="1:42" ht="36" x14ac:dyDescent="0.3">
      <c r="A193" s="12" t="s">
        <v>766</v>
      </c>
      <c r="B193" s="12"/>
      <c r="C193" s="40" t="s">
        <v>767</v>
      </c>
      <c r="D193" s="17"/>
      <c r="E193" s="17"/>
      <c r="F193" s="28" t="s">
        <v>102</v>
      </c>
      <c r="G193" s="29">
        <v>2.5</v>
      </c>
      <c r="H193" s="29"/>
      <c r="I193" s="29">
        <v>20.324999999999999</v>
      </c>
      <c r="J193" s="31">
        <v>143.75</v>
      </c>
      <c r="M193" s="32">
        <f>ROUND(ROUND(J193, 2)*I193, 2)</f>
        <v>2921.72</v>
      </c>
      <c r="P193" s="31">
        <v>143.75</v>
      </c>
      <c r="S193" s="32">
        <f>ROUND(ROUND(P193, 2)*I193, 2)</f>
        <v>2921.72</v>
      </c>
      <c r="V193" s="9">
        <f>ROUND(ROUND(P193, 2)/1.2, 2)</f>
        <v>119.79</v>
      </c>
      <c r="Y193" s="9">
        <f t="shared" ref="Y193:Y216" si="54">ROUND(S193 / 1.2, 2)</f>
        <v>2434.77</v>
      </c>
      <c r="AD193" s="5" t="s">
        <v>768</v>
      </c>
      <c r="AE193" s="5" t="s">
        <v>769</v>
      </c>
      <c r="AF193" s="5" t="s">
        <v>770</v>
      </c>
      <c r="AK193" s="32">
        <f t="shared" si="50"/>
        <v>0</v>
      </c>
      <c r="AL193" s="32"/>
      <c r="AM193" s="32"/>
      <c r="AN193" s="34">
        <f t="shared" si="51"/>
        <v>0</v>
      </c>
      <c r="AO193" s="32"/>
      <c r="AP193" s="32"/>
    </row>
    <row r="194" spans="1:42" ht="18" x14ac:dyDescent="0.3">
      <c r="A194" s="12" t="s">
        <v>771</v>
      </c>
      <c r="B194" s="12"/>
      <c r="C194" s="40" t="s">
        <v>772</v>
      </c>
      <c r="D194" s="17"/>
      <c r="E194" s="17"/>
      <c r="F194" s="28" t="s">
        <v>114</v>
      </c>
      <c r="G194" s="29">
        <v>1.05</v>
      </c>
      <c r="H194" s="30"/>
      <c r="I194" s="30">
        <v>8.5370000000000008</v>
      </c>
      <c r="J194" s="31">
        <v>7.11</v>
      </c>
      <c r="M194" s="32">
        <f>ROUND(ROUND(J194, 2)*I194, 2)</f>
        <v>60.7</v>
      </c>
      <c r="P194" s="31">
        <v>7.11</v>
      </c>
      <c r="S194" s="32">
        <f>ROUND(ROUND(P194, 2)*I194, 2)</f>
        <v>60.7</v>
      </c>
      <c r="V194" s="9">
        <f>ROUND(ROUND(P194, 2)/1.2, 2)</f>
        <v>5.93</v>
      </c>
      <c r="Y194" s="9">
        <f t="shared" si="54"/>
        <v>50.58</v>
      </c>
      <c r="AD194" s="5" t="s">
        <v>773</v>
      </c>
      <c r="AE194" s="5" t="s">
        <v>774</v>
      </c>
      <c r="AF194" s="5" t="s">
        <v>775</v>
      </c>
      <c r="AK194" s="32">
        <f t="shared" si="50"/>
        <v>0</v>
      </c>
      <c r="AL194" s="32"/>
      <c r="AM194" s="32"/>
      <c r="AN194" s="34">
        <f t="shared" si="51"/>
        <v>0</v>
      </c>
      <c r="AO194" s="32"/>
      <c r="AP194" s="32"/>
    </row>
    <row r="195" spans="1:42" ht="18" x14ac:dyDescent="0.3">
      <c r="A195" s="12" t="s">
        <v>776</v>
      </c>
      <c r="B195" s="12"/>
      <c r="C195" s="40" t="s">
        <v>777</v>
      </c>
      <c r="D195" s="17"/>
      <c r="E195" s="17"/>
      <c r="F195" s="28" t="s">
        <v>102</v>
      </c>
      <c r="G195" s="29">
        <v>0.25</v>
      </c>
      <c r="H195" s="29"/>
      <c r="I195" s="29">
        <v>2.0329999999999999</v>
      </c>
      <c r="J195" s="31">
        <v>213.81</v>
      </c>
      <c r="M195" s="32">
        <f>ROUND(ROUND(J195, 2)*I195, 2)</f>
        <v>434.68</v>
      </c>
      <c r="P195" s="31">
        <v>213.81</v>
      </c>
      <c r="S195" s="32">
        <f>ROUND(ROUND(P195, 2)*I195, 2)</f>
        <v>434.68</v>
      </c>
      <c r="V195" s="9">
        <f>ROUND(ROUND(P195, 2)/1.2, 2)</f>
        <v>178.18</v>
      </c>
      <c r="Y195" s="9">
        <f t="shared" si="54"/>
        <v>362.23</v>
      </c>
      <c r="AD195" s="5" t="s">
        <v>778</v>
      </c>
      <c r="AE195" s="5" t="s">
        <v>779</v>
      </c>
      <c r="AF195" s="5" t="s">
        <v>780</v>
      </c>
      <c r="AK195" s="32">
        <f t="shared" si="50"/>
        <v>0</v>
      </c>
      <c r="AL195" s="32"/>
      <c r="AM195" s="32"/>
      <c r="AN195" s="34">
        <f t="shared" si="51"/>
        <v>0</v>
      </c>
      <c r="AO195" s="32"/>
      <c r="AP195" s="32"/>
    </row>
    <row r="196" spans="1:42" ht="90" x14ac:dyDescent="0.3">
      <c r="A196" s="12" t="s">
        <v>781</v>
      </c>
      <c r="B196" s="12" t="s">
        <v>761</v>
      </c>
      <c r="C196" s="16" t="s">
        <v>762</v>
      </c>
      <c r="D196" s="17"/>
      <c r="E196" s="17" t="s">
        <v>782</v>
      </c>
      <c r="F196" s="17" t="s">
        <v>67</v>
      </c>
      <c r="G196" s="18">
        <v>1</v>
      </c>
      <c r="H196" s="18"/>
      <c r="I196" s="18">
        <v>62.228000000000002</v>
      </c>
      <c r="J196" s="19">
        <v>420.29</v>
      </c>
      <c r="K196" s="20">
        <v>324</v>
      </c>
      <c r="L196" s="19">
        <f>J196+ROUND(K196, 2)</f>
        <v>744.29</v>
      </c>
      <c r="M196" s="19">
        <v>26153.81</v>
      </c>
      <c r="N196" s="19">
        <v>20161.87</v>
      </c>
      <c r="O196" s="19">
        <f>M196+N196</f>
        <v>46315.68</v>
      </c>
      <c r="P196" s="19">
        <v>420.29</v>
      </c>
      <c r="Q196" s="20">
        <v>486</v>
      </c>
      <c r="R196" s="19">
        <f>P196+ROUND(Q196, 2)</f>
        <v>906.29</v>
      </c>
      <c r="S196" s="19">
        <v>26153.81</v>
      </c>
      <c r="T196" s="19">
        <v>30242.81</v>
      </c>
      <c r="U196" s="19">
        <f>S196+T196</f>
        <v>56396.62</v>
      </c>
      <c r="V196" s="9">
        <f>ROUND(P196 / 1.2, 2)</f>
        <v>350.24</v>
      </c>
      <c r="W196" s="9">
        <f>ROUND(Q196 / 1.2, 2)</f>
        <v>405</v>
      </c>
      <c r="X196" s="9">
        <f>ROUND(R196 / 1.2, 2)</f>
        <v>755.24</v>
      </c>
      <c r="Y196" s="9">
        <f t="shared" si="54"/>
        <v>21794.84</v>
      </c>
      <c r="Z196" s="9">
        <f>ROUND(T196 / 1.2, 2)</f>
        <v>25202.34</v>
      </c>
      <c r="AA196" s="9">
        <f>Y196+Z196</f>
        <v>46997.18</v>
      </c>
      <c r="AD196" s="5">
        <v>378365798</v>
      </c>
      <c r="AE196" s="5">
        <v>29223866</v>
      </c>
      <c r="AG196" s="5" t="s">
        <v>764</v>
      </c>
      <c r="AH196" s="5" t="s">
        <v>765</v>
      </c>
      <c r="AI196" s="5" t="s">
        <v>593</v>
      </c>
      <c r="AK196" s="19">
        <f t="shared" si="50"/>
        <v>0</v>
      </c>
      <c r="AL196" s="19">
        <f>T196-N196</f>
        <v>10080.940000000002</v>
      </c>
      <c r="AM196" s="19">
        <f>U196-O196</f>
        <v>10080.940000000002</v>
      </c>
      <c r="AN196" s="22">
        <f t="shared" si="51"/>
        <v>0</v>
      </c>
      <c r="AO196" s="22">
        <f>IFERROR(AL196/N196,0)</f>
        <v>0.5000002479928698</v>
      </c>
      <c r="AP196" s="22">
        <f>IFERROR(AM196/O196,0)</f>
        <v>0.21765717355331934</v>
      </c>
    </row>
    <row r="197" spans="1:42" ht="18" x14ac:dyDescent="0.3">
      <c r="A197" s="12" t="s">
        <v>783</v>
      </c>
      <c r="B197" s="12"/>
      <c r="C197" s="40" t="s">
        <v>777</v>
      </c>
      <c r="D197" s="17"/>
      <c r="E197" s="17"/>
      <c r="F197" s="28" t="s">
        <v>102</v>
      </c>
      <c r="G197" s="29">
        <v>0.25</v>
      </c>
      <c r="H197" s="29"/>
      <c r="I197" s="29">
        <v>15.557</v>
      </c>
      <c r="J197" s="31">
        <v>213.81</v>
      </c>
      <c r="M197" s="32">
        <f>ROUND(ROUND(J197, 2)*I197, 2)</f>
        <v>3326.24</v>
      </c>
      <c r="P197" s="31">
        <v>213.81</v>
      </c>
      <c r="S197" s="32">
        <f>ROUND(ROUND(P197, 2)*I197, 2)</f>
        <v>3326.24</v>
      </c>
      <c r="V197" s="9">
        <f>ROUND(ROUND(P197, 2)/1.2, 2)</f>
        <v>178.18</v>
      </c>
      <c r="Y197" s="9">
        <f t="shared" si="54"/>
        <v>2771.87</v>
      </c>
      <c r="AD197" s="5" t="s">
        <v>784</v>
      </c>
      <c r="AE197" s="5" t="s">
        <v>785</v>
      </c>
      <c r="AF197" s="5" t="s">
        <v>780</v>
      </c>
      <c r="AK197" s="32">
        <f t="shared" si="50"/>
        <v>0</v>
      </c>
      <c r="AL197" s="32"/>
      <c r="AM197" s="32"/>
      <c r="AN197" s="34">
        <f t="shared" si="51"/>
        <v>0</v>
      </c>
      <c r="AO197" s="32"/>
      <c r="AP197" s="32"/>
    </row>
    <row r="198" spans="1:42" ht="18" x14ac:dyDescent="0.3">
      <c r="A198" s="12" t="s">
        <v>786</v>
      </c>
      <c r="B198" s="12"/>
      <c r="C198" s="40" t="s">
        <v>772</v>
      </c>
      <c r="D198" s="17"/>
      <c r="E198" s="17"/>
      <c r="F198" s="28" t="s">
        <v>114</v>
      </c>
      <c r="G198" s="29">
        <v>1.05</v>
      </c>
      <c r="H198" s="30"/>
      <c r="I198" s="30">
        <v>65.338999999999999</v>
      </c>
      <c r="J198" s="31">
        <v>7.11</v>
      </c>
      <c r="M198" s="32">
        <f>ROUND(ROUND(J198, 2)*I198, 2)</f>
        <v>464.56</v>
      </c>
      <c r="P198" s="31">
        <v>7.11</v>
      </c>
      <c r="S198" s="32">
        <f>ROUND(ROUND(P198, 2)*I198, 2)</f>
        <v>464.56</v>
      </c>
      <c r="V198" s="9">
        <f>ROUND(ROUND(P198, 2)/1.2, 2)</f>
        <v>5.93</v>
      </c>
      <c r="Y198" s="9">
        <f t="shared" si="54"/>
        <v>387.13</v>
      </c>
      <c r="AD198" s="5" t="s">
        <v>787</v>
      </c>
      <c r="AE198" s="5" t="s">
        <v>788</v>
      </c>
      <c r="AF198" s="5" t="s">
        <v>775</v>
      </c>
      <c r="AK198" s="32">
        <f t="shared" si="50"/>
        <v>0</v>
      </c>
      <c r="AL198" s="32"/>
      <c r="AM198" s="32"/>
      <c r="AN198" s="34">
        <f t="shared" si="51"/>
        <v>0</v>
      </c>
      <c r="AO198" s="32"/>
      <c r="AP198" s="32"/>
    </row>
    <row r="199" spans="1:42" ht="36" x14ac:dyDescent="0.3">
      <c r="A199" s="12" t="s">
        <v>789</v>
      </c>
      <c r="B199" s="12"/>
      <c r="C199" s="40" t="s">
        <v>767</v>
      </c>
      <c r="D199" s="17"/>
      <c r="E199" s="17"/>
      <c r="F199" s="28" t="s">
        <v>102</v>
      </c>
      <c r="G199" s="29">
        <v>2.5</v>
      </c>
      <c r="H199" s="29"/>
      <c r="I199" s="29">
        <v>155.57</v>
      </c>
      <c r="J199" s="31">
        <v>143.75</v>
      </c>
      <c r="M199" s="32">
        <f>ROUND(ROUND(J199, 2)*I199, 2)</f>
        <v>22363.19</v>
      </c>
      <c r="P199" s="31">
        <v>143.75</v>
      </c>
      <c r="S199" s="32">
        <f>ROUND(ROUND(P199, 2)*I199, 2)</f>
        <v>22363.19</v>
      </c>
      <c r="V199" s="9">
        <f>ROUND(ROUND(P199, 2)/1.2, 2)</f>
        <v>119.79</v>
      </c>
      <c r="Y199" s="9">
        <f t="shared" si="54"/>
        <v>18635.990000000002</v>
      </c>
      <c r="AD199" s="5" t="s">
        <v>790</v>
      </c>
      <c r="AE199" s="5" t="s">
        <v>791</v>
      </c>
      <c r="AF199" s="5" t="s">
        <v>770</v>
      </c>
      <c r="AK199" s="32">
        <f t="shared" si="50"/>
        <v>0</v>
      </c>
      <c r="AL199" s="32"/>
      <c r="AM199" s="32"/>
      <c r="AN199" s="34">
        <f t="shared" si="51"/>
        <v>0</v>
      </c>
      <c r="AO199" s="32"/>
      <c r="AP199" s="32"/>
    </row>
    <row r="200" spans="1:42" ht="198" x14ac:dyDescent="0.3">
      <c r="A200" s="12" t="s">
        <v>792</v>
      </c>
      <c r="B200" s="12" t="s">
        <v>761</v>
      </c>
      <c r="C200" s="16" t="s">
        <v>762</v>
      </c>
      <c r="D200" s="17"/>
      <c r="E200" s="17" t="s">
        <v>793</v>
      </c>
      <c r="F200" s="17" t="s">
        <v>67</v>
      </c>
      <c r="G200" s="18">
        <v>1</v>
      </c>
      <c r="H200" s="18"/>
      <c r="I200" s="18">
        <v>536.16999999999996</v>
      </c>
      <c r="J200" s="19">
        <v>973.88</v>
      </c>
      <c r="K200" s="20">
        <v>324</v>
      </c>
      <c r="L200" s="19">
        <f>J200+ROUND(K200, 2)</f>
        <v>1297.8800000000001</v>
      </c>
      <c r="M200" s="19">
        <v>522165.24</v>
      </c>
      <c r="N200" s="19">
        <v>173719.08</v>
      </c>
      <c r="O200" s="19">
        <f>M200+N200</f>
        <v>695884.32</v>
      </c>
      <c r="P200" s="19">
        <v>973.88</v>
      </c>
      <c r="Q200" s="20">
        <v>486</v>
      </c>
      <c r="R200" s="19">
        <f>P200+ROUND(Q200, 2)</f>
        <v>1459.88</v>
      </c>
      <c r="S200" s="19">
        <v>522165.24</v>
      </c>
      <c r="T200" s="19">
        <v>260578.62</v>
      </c>
      <c r="U200" s="19">
        <f>S200+T200</f>
        <v>782743.86</v>
      </c>
      <c r="V200" s="9">
        <f>ROUND(P200 / 1.2, 2)</f>
        <v>811.57</v>
      </c>
      <c r="W200" s="9">
        <f>ROUND(Q200 / 1.2, 2)</f>
        <v>405</v>
      </c>
      <c r="X200" s="9">
        <f>ROUND(R200 / 1.2, 2)</f>
        <v>1216.57</v>
      </c>
      <c r="Y200" s="9">
        <f t="shared" si="54"/>
        <v>435137.7</v>
      </c>
      <c r="Z200" s="9">
        <f>ROUND(T200 / 1.2, 2)</f>
        <v>217148.85</v>
      </c>
      <c r="AA200" s="9">
        <f>Y200+Z200</f>
        <v>652286.55000000005</v>
      </c>
      <c r="AD200" s="5">
        <v>378365799</v>
      </c>
      <c r="AE200" s="5">
        <v>29240474</v>
      </c>
      <c r="AG200" s="5" t="s">
        <v>764</v>
      </c>
      <c r="AH200" s="5" t="s">
        <v>765</v>
      </c>
      <c r="AI200" s="5" t="s">
        <v>593</v>
      </c>
      <c r="AK200" s="19">
        <f t="shared" si="50"/>
        <v>0</v>
      </c>
      <c r="AL200" s="19">
        <f>T200-N200</f>
        <v>86859.540000000008</v>
      </c>
      <c r="AM200" s="19">
        <f>U200-O200</f>
        <v>86859.540000000037</v>
      </c>
      <c r="AN200" s="22">
        <f t="shared" si="51"/>
        <v>0</v>
      </c>
      <c r="AO200" s="22">
        <f>IFERROR(AL200/N200,0)</f>
        <v>0.50000000000000011</v>
      </c>
      <c r="AP200" s="22">
        <f>IFERROR(AM200/O200,0)</f>
        <v>0.12481893542306004</v>
      </c>
    </row>
    <row r="201" spans="1:42" ht="36" x14ac:dyDescent="0.3">
      <c r="A201" s="12" t="s">
        <v>794</v>
      </c>
      <c r="B201" s="12"/>
      <c r="C201" s="40" t="s">
        <v>795</v>
      </c>
      <c r="D201" s="17"/>
      <c r="E201" s="17" t="s">
        <v>796</v>
      </c>
      <c r="F201" s="28" t="s">
        <v>114</v>
      </c>
      <c r="G201" s="29">
        <v>1.05</v>
      </c>
      <c r="H201" s="30"/>
      <c r="I201" s="30">
        <v>512.71500000000003</v>
      </c>
      <c r="J201" s="31">
        <v>244</v>
      </c>
      <c r="M201" s="32">
        <f>ROUND(ROUND(J201, 2)*I201, 2)</f>
        <v>125102.46</v>
      </c>
      <c r="P201" s="31">
        <v>244</v>
      </c>
      <c r="S201" s="32">
        <f>ROUND(ROUND(P201, 2)*I201, 2)</f>
        <v>125102.46</v>
      </c>
      <c r="V201" s="9">
        <f>ROUND(ROUND(P201, 2)/1.2, 2)</f>
        <v>203.33</v>
      </c>
      <c r="Y201" s="9">
        <f t="shared" si="54"/>
        <v>104252.05</v>
      </c>
      <c r="AD201" s="5" t="s">
        <v>797</v>
      </c>
      <c r="AE201" s="5" t="s">
        <v>798</v>
      </c>
      <c r="AF201" s="5" t="s">
        <v>799</v>
      </c>
      <c r="AK201" s="32">
        <f t="shared" si="50"/>
        <v>0</v>
      </c>
      <c r="AL201" s="32"/>
      <c r="AM201" s="32"/>
      <c r="AN201" s="34">
        <f t="shared" si="51"/>
        <v>0</v>
      </c>
      <c r="AO201" s="32"/>
      <c r="AP201" s="32"/>
    </row>
    <row r="202" spans="1:42" ht="36" x14ac:dyDescent="0.3">
      <c r="A202" s="12" t="s">
        <v>800</v>
      </c>
      <c r="B202" s="12"/>
      <c r="C202" s="40" t="s">
        <v>801</v>
      </c>
      <c r="D202" s="17"/>
      <c r="E202" s="17" t="s">
        <v>802</v>
      </c>
      <c r="F202" s="28" t="s">
        <v>102</v>
      </c>
      <c r="G202" s="29">
        <v>1.4</v>
      </c>
      <c r="H202" s="29"/>
      <c r="I202" s="29">
        <v>750.63800000000003</v>
      </c>
      <c r="J202" s="31">
        <v>528.97</v>
      </c>
      <c r="M202" s="32">
        <f>ROUND(ROUND(J202, 2)*I202, 2)</f>
        <v>397064.98</v>
      </c>
      <c r="P202" s="31">
        <v>528.97</v>
      </c>
      <c r="S202" s="32">
        <f>ROUND(ROUND(P202, 2)*I202, 2)</f>
        <v>397064.98</v>
      </c>
      <c r="V202" s="9">
        <f>ROUND(ROUND(P202, 2)/1.2, 2)</f>
        <v>440.81</v>
      </c>
      <c r="Y202" s="9">
        <f t="shared" si="54"/>
        <v>330887.48</v>
      </c>
      <c r="AD202" s="5" t="s">
        <v>803</v>
      </c>
      <c r="AE202" s="5" t="s">
        <v>804</v>
      </c>
      <c r="AF202" s="5" t="s">
        <v>805</v>
      </c>
      <c r="AK202" s="32">
        <f t="shared" si="50"/>
        <v>0</v>
      </c>
      <c r="AL202" s="32"/>
      <c r="AM202" s="32"/>
      <c r="AN202" s="34">
        <f t="shared" si="51"/>
        <v>0</v>
      </c>
      <c r="AO202" s="32"/>
      <c r="AP202" s="32"/>
    </row>
    <row r="203" spans="1:42" ht="198" x14ac:dyDescent="0.3">
      <c r="A203" s="12" t="s">
        <v>806</v>
      </c>
      <c r="B203" s="12" t="s">
        <v>761</v>
      </c>
      <c r="C203" s="16" t="s">
        <v>762</v>
      </c>
      <c r="D203" s="17"/>
      <c r="E203" s="17" t="s">
        <v>807</v>
      </c>
      <c r="F203" s="17" t="s">
        <v>67</v>
      </c>
      <c r="G203" s="18">
        <v>1</v>
      </c>
      <c r="H203" s="18"/>
      <c r="I203" s="18">
        <v>105.69</v>
      </c>
      <c r="J203" s="19">
        <v>972.3</v>
      </c>
      <c r="K203" s="20">
        <v>324</v>
      </c>
      <c r="L203" s="19">
        <f>J203+ROUND(K203, 2)</f>
        <v>1296.3</v>
      </c>
      <c r="M203" s="19">
        <v>102762.39</v>
      </c>
      <c r="N203" s="19">
        <v>34243.56</v>
      </c>
      <c r="O203" s="19">
        <f>M203+N203</f>
        <v>137005.95000000001</v>
      </c>
      <c r="P203" s="19">
        <v>972.3</v>
      </c>
      <c r="Q203" s="20">
        <v>486</v>
      </c>
      <c r="R203" s="19">
        <f>P203+ROUND(Q203, 2)</f>
        <v>1458.3</v>
      </c>
      <c r="S203" s="19">
        <v>102762.39</v>
      </c>
      <c r="T203" s="19">
        <v>51365.34</v>
      </c>
      <c r="U203" s="19">
        <f>S203+T203</f>
        <v>154127.72999999998</v>
      </c>
      <c r="V203" s="9">
        <f>ROUND(P203 / 1.2, 2)</f>
        <v>810.25</v>
      </c>
      <c r="W203" s="9">
        <f>ROUND(Q203 / 1.2, 2)</f>
        <v>405</v>
      </c>
      <c r="X203" s="9">
        <f>ROUND(R203 / 1.2, 2)</f>
        <v>1215.25</v>
      </c>
      <c r="Y203" s="9">
        <f t="shared" si="54"/>
        <v>85635.33</v>
      </c>
      <c r="Z203" s="9">
        <f>ROUND(T203 / 1.2, 2)</f>
        <v>42804.45</v>
      </c>
      <c r="AA203" s="9">
        <f>Y203+Z203</f>
        <v>128439.78</v>
      </c>
      <c r="AD203" s="5">
        <v>378365800</v>
      </c>
      <c r="AE203" s="5">
        <v>29240473</v>
      </c>
      <c r="AG203" s="5" t="s">
        <v>764</v>
      </c>
      <c r="AH203" s="5" t="s">
        <v>765</v>
      </c>
      <c r="AI203" s="5" t="s">
        <v>593</v>
      </c>
      <c r="AK203" s="19">
        <f t="shared" si="50"/>
        <v>0</v>
      </c>
      <c r="AL203" s="19">
        <f>T203-N203</f>
        <v>17121.78</v>
      </c>
      <c r="AM203" s="19">
        <f>U203-O203</f>
        <v>17121.77999999997</v>
      </c>
      <c r="AN203" s="22">
        <f t="shared" si="51"/>
        <v>0</v>
      </c>
      <c r="AO203" s="22">
        <f>IFERROR(AL203/N203,0)</f>
        <v>0.5</v>
      </c>
      <c r="AP203" s="22">
        <f>IFERROR(AM203/O203,0)</f>
        <v>0.12497106877475006</v>
      </c>
    </row>
    <row r="204" spans="1:42" ht="36" x14ac:dyDescent="0.3">
      <c r="A204" s="12" t="s">
        <v>808</v>
      </c>
      <c r="B204" s="12"/>
      <c r="C204" s="40" t="s">
        <v>801</v>
      </c>
      <c r="D204" s="17"/>
      <c r="E204" s="17" t="s">
        <v>802</v>
      </c>
      <c r="F204" s="28" t="s">
        <v>102</v>
      </c>
      <c r="G204" s="29">
        <v>1.4</v>
      </c>
      <c r="H204" s="29"/>
      <c r="I204" s="29">
        <v>147.96600000000001</v>
      </c>
      <c r="J204" s="31">
        <v>528.97</v>
      </c>
      <c r="M204" s="32">
        <f>ROUND(ROUND(J204, 2)*I204, 2)</f>
        <v>78269.58</v>
      </c>
      <c r="P204" s="31">
        <v>528.97</v>
      </c>
      <c r="S204" s="32">
        <f>ROUND(ROUND(P204, 2)*I204, 2)</f>
        <v>78269.58</v>
      </c>
      <c r="V204" s="9">
        <f>ROUND(ROUND(P204, 2)/1.2, 2)</f>
        <v>440.81</v>
      </c>
      <c r="Y204" s="9">
        <f t="shared" si="54"/>
        <v>65224.65</v>
      </c>
      <c r="AD204" s="5" t="s">
        <v>809</v>
      </c>
      <c r="AE204" s="5" t="s">
        <v>810</v>
      </c>
      <c r="AF204" s="5" t="s">
        <v>805</v>
      </c>
      <c r="AK204" s="32">
        <f t="shared" si="50"/>
        <v>0</v>
      </c>
      <c r="AL204" s="32"/>
      <c r="AM204" s="32"/>
      <c r="AN204" s="34">
        <f t="shared" si="51"/>
        <v>0</v>
      </c>
      <c r="AO204" s="32"/>
      <c r="AP204" s="32"/>
    </row>
    <row r="205" spans="1:42" ht="36" x14ac:dyDescent="0.3">
      <c r="A205" s="12" t="s">
        <v>811</v>
      </c>
      <c r="B205" s="12"/>
      <c r="C205" s="40" t="s">
        <v>795</v>
      </c>
      <c r="D205" s="17"/>
      <c r="E205" s="17" t="s">
        <v>796</v>
      </c>
      <c r="F205" s="28" t="s">
        <v>114</v>
      </c>
      <c r="G205" s="29">
        <v>1.05</v>
      </c>
      <c r="H205" s="30"/>
      <c r="I205" s="30">
        <v>100.38</v>
      </c>
      <c r="J205" s="31">
        <v>244</v>
      </c>
      <c r="M205" s="32">
        <f>ROUND(ROUND(J205, 2)*I205, 2)</f>
        <v>24492.720000000001</v>
      </c>
      <c r="P205" s="31">
        <v>244</v>
      </c>
      <c r="S205" s="32">
        <f>ROUND(ROUND(P205, 2)*I205, 2)</f>
        <v>24492.720000000001</v>
      </c>
      <c r="V205" s="9">
        <f>ROUND(ROUND(P205, 2)/1.2, 2)</f>
        <v>203.33</v>
      </c>
      <c r="Y205" s="9">
        <f t="shared" si="54"/>
        <v>20410.599999999999</v>
      </c>
      <c r="AD205" s="5" t="s">
        <v>812</v>
      </c>
      <c r="AE205" s="5" t="s">
        <v>813</v>
      </c>
      <c r="AF205" s="5" t="s">
        <v>799</v>
      </c>
      <c r="AK205" s="32">
        <f t="shared" si="50"/>
        <v>0</v>
      </c>
      <c r="AL205" s="32"/>
      <c r="AM205" s="32"/>
      <c r="AN205" s="34">
        <f t="shared" si="51"/>
        <v>0</v>
      </c>
      <c r="AO205" s="32"/>
      <c r="AP205" s="32"/>
    </row>
    <row r="206" spans="1:42" ht="198" x14ac:dyDescent="0.3">
      <c r="A206" s="12" t="s">
        <v>814</v>
      </c>
      <c r="B206" s="12" t="s">
        <v>761</v>
      </c>
      <c r="C206" s="16" t="s">
        <v>762</v>
      </c>
      <c r="D206" s="17"/>
      <c r="E206" s="17" t="s">
        <v>815</v>
      </c>
      <c r="F206" s="17" t="s">
        <v>67</v>
      </c>
      <c r="G206" s="18">
        <v>1</v>
      </c>
      <c r="H206" s="18"/>
      <c r="I206" s="18">
        <v>12</v>
      </c>
      <c r="J206" s="19">
        <v>973.8</v>
      </c>
      <c r="K206" s="20">
        <v>324</v>
      </c>
      <c r="L206" s="19">
        <f>J206+ROUND(K206, 2)</f>
        <v>1297.8</v>
      </c>
      <c r="M206" s="19">
        <v>11685.6</v>
      </c>
      <c r="N206" s="19">
        <v>3888</v>
      </c>
      <c r="O206" s="19">
        <f>M206+N206</f>
        <v>15573.6</v>
      </c>
      <c r="P206" s="19">
        <v>973.8</v>
      </c>
      <c r="Q206" s="20">
        <v>486</v>
      </c>
      <c r="R206" s="19">
        <f>P206+ROUND(Q206, 2)</f>
        <v>1459.8</v>
      </c>
      <c r="S206" s="19">
        <v>11685.6</v>
      </c>
      <c r="T206" s="19">
        <v>5832</v>
      </c>
      <c r="U206" s="19">
        <f>S206+T206</f>
        <v>17517.599999999999</v>
      </c>
      <c r="V206" s="9">
        <f>ROUND(P206 / 1.2, 2)</f>
        <v>811.5</v>
      </c>
      <c r="W206" s="9">
        <f>ROUND(Q206 / 1.2, 2)</f>
        <v>405</v>
      </c>
      <c r="X206" s="9">
        <f>ROUND(R206 / 1.2, 2)</f>
        <v>1216.5</v>
      </c>
      <c r="Y206" s="9">
        <f t="shared" si="54"/>
        <v>9738</v>
      </c>
      <c r="Z206" s="9">
        <f>ROUND(T206 / 1.2, 2)</f>
        <v>4860</v>
      </c>
      <c r="AA206" s="9">
        <f>Y206+Z206</f>
        <v>14598</v>
      </c>
      <c r="AD206" s="5">
        <v>378365801</v>
      </c>
      <c r="AE206" s="5">
        <v>33598939</v>
      </c>
      <c r="AG206" s="5" t="s">
        <v>764</v>
      </c>
      <c r="AH206" s="5" t="s">
        <v>765</v>
      </c>
      <c r="AI206" s="5" t="s">
        <v>593</v>
      </c>
      <c r="AK206" s="19">
        <f t="shared" si="50"/>
        <v>0</v>
      </c>
      <c r="AL206" s="19">
        <f>T206-N206</f>
        <v>1944</v>
      </c>
      <c r="AM206" s="19">
        <f>U206-O206</f>
        <v>1943.9999999999982</v>
      </c>
      <c r="AN206" s="22">
        <f t="shared" si="51"/>
        <v>0</v>
      </c>
      <c r="AO206" s="22">
        <f>IFERROR(AL206/N206,0)</f>
        <v>0.5</v>
      </c>
      <c r="AP206" s="22">
        <f>IFERROR(AM206/O206,0)</f>
        <v>0.12482662968099849</v>
      </c>
    </row>
    <row r="207" spans="1:42" ht="36" x14ac:dyDescent="0.3">
      <c r="A207" s="12" t="s">
        <v>816</v>
      </c>
      <c r="B207" s="12"/>
      <c r="C207" s="40" t="s">
        <v>795</v>
      </c>
      <c r="D207" s="17"/>
      <c r="E207" s="17" t="s">
        <v>796</v>
      </c>
      <c r="F207" s="28" t="s">
        <v>114</v>
      </c>
      <c r="G207" s="29">
        <v>1.05</v>
      </c>
      <c r="H207" s="30"/>
      <c r="I207" s="30">
        <v>11.471</v>
      </c>
      <c r="J207" s="31">
        <v>244</v>
      </c>
      <c r="M207" s="32">
        <f>ROUND(ROUND(J207, 2)*I207, 2)</f>
        <v>2798.92</v>
      </c>
      <c r="P207" s="31">
        <v>244</v>
      </c>
      <c r="S207" s="32">
        <f>ROUND(ROUND(P207, 2)*I207, 2)</f>
        <v>2798.92</v>
      </c>
      <c r="V207" s="9">
        <f>ROUND(ROUND(P207, 2)/1.2, 2)</f>
        <v>203.33</v>
      </c>
      <c r="Y207" s="9">
        <f t="shared" si="54"/>
        <v>2332.4299999999998</v>
      </c>
      <c r="AD207" s="5" t="s">
        <v>817</v>
      </c>
      <c r="AE207" s="5" t="s">
        <v>818</v>
      </c>
      <c r="AF207" s="5" t="s">
        <v>799</v>
      </c>
      <c r="AK207" s="32">
        <f t="shared" si="50"/>
        <v>0</v>
      </c>
      <c r="AL207" s="32"/>
      <c r="AM207" s="32"/>
      <c r="AN207" s="34">
        <f t="shared" si="51"/>
        <v>0</v>
      </c>
      <c r="AO207" s="32"/>
      <c r="AP207" s="32"/>
    </row>
    <row r="208" spans="1:42" ht="36" x14ac:dyDescent="0.3">
      <c r="A208" s="12" t="s">
        <v>819</v>
      </c>
      <c r="B208" s="12"/>
      <c r="C208" s="40" t="s">
        <v>801</v>
      </c>
      <c r="D208" s="17"/>
      <c r="E208" s="17" t="s">
        <v>802</v>
      </c>
      <c r="F208" s="28" t="s">
        <v>102</v>
      </c>
      <c r="G208" s="29">
        <v>1.4</v>
      </c>
      <c r="H208" s="29"/>
      <c r="I208" s="29">
        <v>16.8</v>
      </c>
      <c r="J208" s="31">
        <v>528.97</v>
      </c>
      <c r="M208" s="32">
        <f>ROUND(ROUND(J208, 2)*I208, 2)</f>
        <v>8886.7000000000007</v>
      </c>
      <c r="P208" s="31">
        <v>528.97</v>
      </c>
      <c r="S208" s="32">
        <f>ROUND(ROUND(P208, 2)*I208, 2)</f>
        <v>8886.7000000000007</v>
      </c>
      <c r="V208" s="9">
        <f>ROUND(ROUND(P208, 2)/1.2, 2)</f>
        <v>440.81</v>
      </c>
      <c r="Y208" s="9">
        <f t="shared" si="54"/>
        <v>7405.58</v>
      </c>
      <c r="AD208" s="5" t="s">
        <v>820</v>
      </c>
      <c r="AE208" s="5" t="s">
        <v>821</v>
      </c>
      <c r="AF208" s="5" t="s">
        <v>805</v>
      </c>
      <c r="AK208" s="32">
        <f t="shared" si="50"/>
        <v>0</v>
      </c>
      <c r="AL208" s="32"/>
      <c r="AM208" s="32"/>
      <c r="AN208" s="34">
        <f t="shared" si="51"/>
        <v>0</v>
      </c>
      <c r="AO208" s="32"/>
      <c r="AP208" s="32"/>
    </row>
    <row r="209" spans="1:42" ht="144" x14ac:dyDescent="0.3">
      <c r="A209" s="12" t="s">
        <v>822</v>
      </c>
      <c r="B209" s="12" t="s">
        <v>761</v>
      </c>
      <c r="C209" s="16" t="s">
        <v>762</v>
      </c>
      <c r="D209" s="17"/>
      <c r="E209" s="17" t="s">
        <v>823</v>
      </c>
      <c r="F209" s="17" t="s">
        <v>67</v>
      </c>
      <c r="G209" s="18">
        <v>1</v>
      </c>
      <c r="H209" s="18"/>
      <c r="I209" s="18">
        <v>163.47</v>
      </c>
      <c r="J209" s="19">
        <v>740.56</v>
      </c>
      <c r="K209" s="20">
        <v>324</v>
      </c>
      <c r="L209" s="19">
        <f>J209+ROUND(K209, 2)</f>
        <v>1064.56</v>
      </c>
      <c r="M209" s="19">
        <v>121059.34</v>
      </c>
      <c r="N209" s="19">
        <v>52964.28</v>
      </c>
      <c r="O209" s="19">
        <f>M209+N209</f>
        <v>174023.62</v>
      </c>
      <c r="P209" s="19">
        <v>740.56</v>
      </c>
      <c r="Q209" s="20">
        <v>0</v>
      </c>
      <c r="R209" s="19">
        <f>P209+ROUND(Q209, 2)</f>
        <v>740.56</v>
      </c>
      <c r="S209" s="19">
        <v>121059.34</v>
      </c>
      <c r="T209" s="19">
        <v>0</v>
      </c>
      <c r="U209" s="19">
        <f>S209+T209</f>
        <v>121059.34</v>
      </c>
      <c r="V209" s="9">
        <f>ROUND(P209 / 1.2, 2)</f>
        <v>617.13</v>
      </c>
      <c r="W209" s="9">
        <f>ROUND(Q209 / 1.2, 2)</f>
        <v>0</v>
      </c>
      <c r="X209" s="9">
        <f>ROUND(R209 / 1.2, 2)</f>
        <v>617.13</v>
      </c>
      <c r="Y209" s="9">
        <f t="shared" si="54"/>
        <v>100882.78</v>
      </c>
      <c r="Z209" s="9">
        <f>ROUND(T209 / 1.2, 2)</f>
        <v>0</v>
      </c>
      <c r="AA209" s="9">
        <f>Y209+Z209</f>
        <v>100882.78</v>
      </c>
      <c r="AD209" s="5">
        <v>378365802</v>
      </c>
      <c r="AE209" s="5">
        <v>33598943</v>
      </c>
      <c r="AG209" s="5" t="s">
        <v>764</v>
      </c>
      <c r="AH209" s="5" t="s">
        <v>765</v>
      </c>
      <c r="AI209" s="5" t="s">
        <v>593</v>
      </c>
      <c r="AK209" s="19">
        <f t="shared" si="50"/>
        <v>0</v>
      </c>
      <c r="AL209" s="19">
        <f>T209-N209</f>
        <v>-52964.28</v>
      </c>
      <c r="AM209" s="19">
        <f>U209-O209</f>
        <v>-52964.28</v>
      </c>
      <c r="AN209" s="22">
        <f t="shared" si="51"/>
        <v>0</v>
      </c>
      <c r="AO209" s="22">
        <f>IFERROR(AL209/N209,0)</f>
        <v>-1</v>
      </c>
      <c r="AP209" s="22">
        <f>IFERROR(AM209/O209,0)</f>
        <v>-0.3043510990059855</v>
      </c>
    </row>
    <row r="210" spans="1:42" ht="36" x14ac:dyDescent="0.3">
      <c r="A210" s="12" t="s">
        <v>824</v>
      </c>
      <c r="B210" s="12"/>
      <c r="C210" s="40" t="s">
        <v>801</v>
      </c>
      <c r="D210" s="17"/>
      <c r="E210" s="17" t="s">
        <v>802</v>
      </c>
      <c r="F210" s="28" t="s">
        <v>102</v>
      </c>
      <c r="G210" s="29">
        <v>1.4</v>
      </c>
      <c r="H210" s="29"/>
      <c r="I210" s="29">
        <v>228.858</v>
      </c>
      <c r="J210" s="31">
        <v>528.97</v>
      </c>
      <c r="M210" s="32">
        <f>ROUND(ROUND(J210, 2)*I210, 2)</f>
        <v>121059.02</v>
      </c>
      <c r="P210" s="31">
        <v>528.97</v>
      </c>
      <c r="S210" s="32">
        <f>ROUND(ROUND(P210, 2)*I210, 2)</f>
        <v>121059.02</v>
      </c>
      <c r="V210" s="9">
        <f>ROUND(ROUND(P210, 2)/1.2, 2)</f>
        <v>440.81</v>
      </c>
      <c r="Y210" s="9">
        <f t="shared" si="54"/>
        <v>100882.52</v>
      </c>
      <c r="AD210" s="5" t="s">
        <v>825</v>
      </c>
      <c r="AE210" s="5" t="s">
        <v>826</v>
      </c>
      <c r="AF210" s="5" t="s">
        <v>805</v>
      </c>
      <c r="AK210" s="32">
        <f t="shared" si="50"/>
        <v>0</v>
      </c>
      <c r="AL210" s="32"/>
      <c r="AM210" s="32"/>
      <c r="AN210" s="34">
        <f t="shared" si="51"/>
        <v>0</v>
      </c>
      <c r="AO210" s="32"/>
      <c r="AP210" s="32"/>
    </row>
    <row r="211" spans="1:42" ht="144" x14ac:dyDescent="0.3">
      <c r="A211" s="12" t="s">
        <v>827</v>
      </c>
      <c r="B211" s="12" t="s">
        <v>828</v>
      </c>
      <c r="C211" s="16" t="s">
        <v>829</v>
      </c>
      <c r="D211" s="17"/>
      <c r="E211" s="17" t="s">
        <v>830</v>
      </c>
      <c r="F211" s="17" t="s">
        <v>67</v>
      </c>
      <c r="G211" s="18">
        <v>1</v>
      </c>
      <c r="H211" s="18"/>
      <c r="I211" s="18">
        <v>1.9630000000000001</v>
      </c>
      <c r="J211" s="19">
        <v>7382.29</v>
      </c>
      <c r="K211" s="20">
        <v>439</v>
      </c>
      <c r="L211" s="19">
        <f>J211+ROUND(K211, 2)</f>
        <v>7821.29</v>
      </c>
      <c r="M211" s="19">
        <v>14491.44</v>
      </c>
      <c r="N211" s="19">
        <v>861.76</v>
      </c>
      <c r="O211" s="19">
        <f>M211+N211</f>
        <v>15353.2</v>
      </c>
      <c r="P211" s="19">
        <v>7382.29</v>
      </c>
      <c r="Q211" s="20">
        <v>658.5</v>
      </c>
      <c r="R211" s="19">
        <f>P211+ROUND(Q211, 2)</f>
        <v>8040.79</v>
      </c>
      <c r="S211" s="19">
        <v>14491.44</v>
      </c>
      <c r="T211" s="19">
        <v>1292.6400000000001</v>
      </c>
      <c r="U211" s="19">
        <f>S211+T211</f>
        <v>15784.08</v>
      </c>
      <c r="V211" s="9">
        <f>ROUND(P211 / 1.2, 2)</f>
        <v>6151.91</v>
      </c>
      <c r="W211" s="9">
        <f>ROUND(Q211 / 1.2, 2)</f>
        <v>548.75</v>
      </c>
      <c r="X211" s="9">
        <f>ROUND(R211 / 1.2, 2)</f>
        <v>6700.66</v>
      </c>
      <c r="Y211" s="9">
        <f t="shared" si="54"/>
        <v>12076.2</v>
      </c>
      <c r="Z211" s="9">
        <f>ROUND(T211 / 1.2, 2)</f>
        <v>1077.2</v>
      </c>
      <c r="AA211" s="9">
        <f>Y211+Z211</f>
        <v>13153.400000000001</v>
      </c>
      <c r="AD211" s="5">
        <v>378365696</v>
      </c>
      <c r="AE211" s="5">
        <v>29240475</v>
      </c>
      <c r="AG211" s="5" t="s">
        <v>831</v>
      </c>
      <c r="AH211" s="5" t="s">
        <v>832</v>
      </c>
      <c r="AI211" s="5" t="s">
        <v>593</v>
      </c>
      <c r="AK211" s="19">
        <f t="shared" si="50"/>
        <v>0</v>
      </c>
      <c r="AL211" s="19">
        <f>T211-N211</f>
        <v>430.88000000000011</v>
      </c>
      <c r="AM211" s="19">
        <f>U211-O211</f>
        <v>430.8799999999992</v>
      </c>
      <c r="AN211" s="22">
        <f t="shared" si="51"/>
        <v>0</v>
      </c>
      <c r="AO211" s="22">
        <f>IFERROR(AL211/N211,0)</f>
        <v>0.50000000000000011</v>
      </c>
      <c r="AP211" s="22">
        <f>IFERROR(AM211/O211,0)</f>
        <v>2.8064507724773934E-2</v>
      </c>
    </row>
    <row r="212" spans="1:42" ht="36" x14ac:dyDescent="0.3">
      <c r="A212" s="12" t="s">
        <v>833</v>
      </c>
      <c r="B212" s="12"/>
      <c r="C212" s="27" t="s">
        <v>834</v>
      </c>
      <c r="D212" s="17"/>
      <c r="E212" s="17"/>
      <c r="F212" s="28" t="s">
        <v>91</v>
      </c>
      <c r="G212" s="29">
        <v>1.03</v>
      </c>
      <c r="H212" s="30"/>
      <c r="I212" s="30">
        <v>2.0219999999999998</v>
      </c>
      <c r="J212" s="31">
        <v>7166.88</v>
      </c>
      <c r="M212" s="32">
        <f>ROUND(ROUND(J212, 2)*I212, 2)</f>
        <v>14491.43</v>
      </c>
      <c r="P212" s="31">
        <v>7166.88</v>
      </c>
      <c r="S212" s="32">
        <f>ROUND(ROUND(P212, 2)*I212, 2)</f>
        <v>14491.43</v>
      </c>
      <c r="V212" s="9">
        <f>ROUND(ROUND(P212, 2)/1.2, 2)</f>
        <v>5972.4</v>
      </c>
      <c r="Y212" s="9">
        <f t="shared" si="54"/>
        <v>12076.19</v>
      </c>
      <c r="AD212" s="5" t="s">
        <v>835</v>
      </c>
      <c r="AE212" s="5" t="s">
        <v>836</v>
      </c>
      <c r="AF212" s="5" t="s">
        <v>837</v>
      </c>
      <c r="AK212" s="32">
        <f t="shared" si="50"/>
        <v>0</v>
      </c>
      <c r="AL212" s="32"/>
      <c r="AM212" s="32"/>
      <c r="AN212" s="34">
        <f t="shared" si="51"/>
        <v>0</v>
      </c>
      <c r="AO212" s="32"/>
      <c r="AP212" s="32"/>
    </row>
    <row r="213" spans="1:42" ht="108" x14ac:dyDescent="0.3">
      <c r="A213" s="12" t="s">
        <v>838</v>
      </c>
      <c r="B213" s="12" t="s">
        <v>839</v>
      </c>
      <c r="C213" s="16" t="s">
        <v>840</v>
      </c>
      <c r="D213" s="17"/>
      <c r="E213" s="17" t="s">
        <v>841</v>
      </c>
      <c r="F213" s="17" t="s">
        <v>91</v>
      </c>
      <c r="G213" s="18">
        <v>1</v>
      </c>
      <c r="H213" s="18"/>
      <c r="I213" s="18">
        <v>1.415</v>
      </c>
      <c r="J213" s="19">
        <v>2643.8</v>
      </c>
      <c r="K213" s="20">
        <v>2157</v>
      </c>
      <c r="L213" s="19">
        <f>J213+ROUND(K213, 2)</f>
        <v>4800.8</v>
      </c>
      <c r="M213" s="19">
        <v>3740.98</v>
      </c>
      <c r="N213" s="19">
        <v>3052.16</v>
      </c>
      <c r="O213" s="19">
        <f>M213+N213</f>
        <v>6793.1399999999994</v>
      </c>
      <c r="P213" s="19">
        <v>2643.8</v>
      </c>
      <c r="Q213" s="20">
        <v>3235.5</v>
      </c>
      <c r="R213" s="19">
        <f>P213+ROUND(Q213, 2)</f>
        <v>5879.3</v>
      </c>
      <c r="S213" s="19">
        <v>3740.98</v>
      </c>
      <c r="T213" s="19">
        <v>4578.2299999999996</v>
      </c>
      <c r="U213" s="19">
        <f>S213+T213</f>
        <v>8319.2099999999991</v>
      </c>
      <c r="V213" s="9">
        <f>ROUND(P213 / 1.2, 2)</f>
        <v>2203.17</v>
      </c>
      <c r="W213" s="9">
        <f>ROUND(Q213 / 1.2, 2)</f>
        <v>2696.25</v>
      </c>
      <c r="X213" s="9">
        <f>ROUND(R213 / 1.2, 2)</f>
        <v>4899.42</v>
      </c>
      <c r="Y213" s="9">
        <f t="shared" si="54"/>
        <v>3117.48</v>
      </c>
      <c r="Z213" s="9">
        <f>ROUND(T213 / 1.2, 2)</f>
        <v>3815.19</v>
      </c>
      <c r="AA213" s="9">
        <f>Y213+Z213</f>
        <v>6932.67</v>
      </c>
      <c r="AD213" s="5">
        <v>378365698</v>
      </c>
      <c r="AE213" s="5">
        <v>33598941</v>
      </c>
      <c r="AG213" s="5" t="s">
        <v>842</v>
      </c>
      <c r="AH213" s="5" t="s">
        <v>843</v>
      </c>
      <c r="AI213" s="5" t="s">
        <v>593</v>
      </c>
      <c r="AK213" s="19">
        <f t="shared" ref="AK213:AK276" si="55">S213-M213</f>
        <v>0</v>
      </c>
      <c r="AL213" s="19">
        <f>T213-N213</f>
        <v>1526.0699999999997</v>
      </c>
      <c r="AM213" s="19">
        <f>U213-O213</f>
        <v>1526.0699999999997</v>
      </c>
      <c r="AN213" s="22">
        <f t="shared" ref="AN213:AN276" si="56">IFERROR(AK213/M213,0)</f>
        <v>0</v>
      </c>
      <c r="AO213" s="22">
        <f>IFERROR(AL213/N213,0)</f>
        <v>0.49999672363178854</v>
      </c>
      <c r="AP213" s="22">
        <f>IFERROR(AM213/O213,0)</f>
        <v>0.22464868970755789</v>
      </c>
    </row>
    <row r="214" spans="1:42" ht="18" x14ac:dyDescent="0.3">
      <c r="A214" s="12" t="s">
        <v>844</v>
      </c>
      <c r="B214" s="12"/>
      <c r="C214" s="40" t="s">
        <v>845</v>
      </c>
      <c r="D214" s="17"/>
      <c r="E214" s="17"/>
      <c r="F214" s="28" t="s">
        <v>91</v>
      </c>
      <c r="G214" s="29">
        <v>1.02</v>
      </c>
      <c r="H214" s="29"/>
      <c r="I214" s="29">
        <v>1.4430000000000001</v>
      </c>
      <c r="J214" s="31">
        <v>2592.5</v>
      </c>
      <c r="M214" s="32">
        <f>ROUND(ROUND(J214, 2)*I214, 2)</f>
        <v>3740.98</v>
      </c>
      <c r="P214" s="31">
        <v>2592.5</v>
      </c>
      <c r="S214" s="32">
        <f>ROUND(ROUND(P214, 2)*I214, 2)</f>
        <v>3740.98</v>
      </c>
      <c r="V214" s="9">
        <f>ROUND(ROUND(P214, 2)/1.2, 2)</f>
        <v>2160.42</v>
      </c>
      <c r="Y214" s="9">
        <f t="shared" si="54"/>
        <v>3117.48</v>
      </c>
      <c r="AD214" s="5" t="s">
        <v>846</v>
      </c>
      <c r="AE214" s="5" t="s">
        <v>847</v>
      </c>
      <c r="AF214" s="5" t="s">
        <v>848</v>
      </c>
      <c r="AK214" s="32">
        <f t="shared" si="55"/>
        <v>0</v>
      </c>
      <c r="AL214" s="32"/>
      <c r="AM214" s="32"/>
      <c r="AN214" s="34">
        <f t="shared" si="56"/>
        <v>0</v>
      </c>
      <c r="AO214" s="32"/>
      <c r="AP214" s="32"/>
    </row>
    <row r="215" spans="1:42" ht="108" x14ac:dyDescent="0.3">
      <c r="A215" s="12" t="s">
        <v>849</v>
      </c>
      <c r="B215" s="12" t="s">
        <v>850</v>
      </c>
      <c r="C215" s="16" t="s">
        <v>851</v>
      </c>
      <c r="D215" s="17"/>
      <c r="E215" s="17" t="s">
        <v>852</v>
      </c>
      <c r="F215" s="17" t="s">
        <v>91</v>
      </c>
      <c r="G215" s="18">
        <v>1</v>
      </c>
      <c r="H215" s="18"/>
      <c r="I215" s="18">
        <v>1.415</v>
      </c>
      <c r="J215" s="19">
        <v>1716.75</v>
      </c>
      <c r="K215" s="20">
        <v>915</v>
      </c>
      <c r="L215" s="19">
        <f>J215+ROUND(K215, 2)</f>
        <v>2631.75</v>
      </c>
      <c r="M215" s="19">
        <v>2429.1999999999998</v>
      </c>
      <c r="N215" s="19">
        <v>1294.73</v>
      </c>
      <c r="O215" s="19">
        <f>M215+N215</f>
        <v>3723.93</v>
      </c>
      <c r="P215" s="19">
        <v>1716.75</v>
      </c>
      <c r="Q215" s="20">
        <v>1372.5</v>
      </c>
      <c r="R215" s="19">
        <f>P215+ROUND(Q215, 2)</f>
        <v>3089.25</v>
      </c>
      <c r="S215" s="19">
        <v>2429.1999999999998</v>
      </c>
      <c r="T215" s="19">
        <v>1942.09</v>
      </c>
      <c r="U215" s="19">
        <f>S215+T215</f>
        <v>4371.29</v>
      </c>
      <c r="V215" s="9">
        <f>ROUND(P215 / 1.2, 2)</f>
        <v>1430.63</v>
      </c>
      <c r="W215" s="9">
        <f>ROUND(Q215 / 1.2, 2)</f>
        <v>1143.75</v>
      </c>
      <c r="X215" s="9">
        <f>ROUND(R215 / 1.2, 2)</f>
        <v>2574.38</v>
      </c>
      <c r="Y215" s="9">
        <f t="shared" si="54"/>
        <v>2024.33</v>
      </c>
      <c r="Z215" s="9">
        <f>ROUND(T215 / 1.2, 2)</f>
        <v>1618.41</v>
      </c>
      <c r="AA215" s="9">
        <f>Y215+Z215</f>
        <v>3642.74</v>
      </c>
      <c r="AD215" s="5">
        <v>378365700</v>
      </c>
      <c r="AE215" s="5">
        <v>33598942</v>
      </c>
      <c r="AG215" s="5" t="s">
        <v>853</v>
      </c>
      <c r="AH215" s="5" t="s">
        <v>854</v>
      </c>
      <c r="AI215" s="5" t="s">
        <v>593</v>
      </c>
      <c r="AK215" s="19">
        <f t="shared" si="55"/>
        <v>0</v>
      </c>
      <c r="AL215" s="19">
        <f>T215-N215</f>
        <v>647.3599999999999</v>
      </c>
      <c r="AM215" s="19">
        <f>U215-O215</f>
        <v>647.36000000000013</v>
      </c>
      <c r="AN215" s="22">
        <f t="shared" si="56"/>
        <v>0</v>
      </c>
      <c r="AO215" s="22">
        <f>IFERROR(AL215/N215,0)</f>
        <v>0.4999961381909741</v>
      </c>
      <c r="AP215" s="22">
        <f>IFERROR(AM215/O215,0)</f>
        <v>0.17383785409500183</v>
      </c>
    </row>
    <row r="216" spans="1:42" ht="18" x14ac:dyDescent="0.3">
      <c r="A216" s="12" t="s">
        <v>855</v>
      </c>
      <c r="B216" s="12"/>
      <c r="C216" s="40" t="s">
        <v>856</v>
      </c>
      <c r="D216" s="17"/>
      <c r="E216" s="17"/>
      <c r="F216" s="28" t="s">
        <v>102</v>
      </c>
      <c r="G216" s="29">
        <v>225</v>
      </c>
      <c r="H216" s="29"/>
      <c r="I216" s="29">
        <v>318.375</v>
      </c>
      <c r="J216" s="31">
        <v>7.63</v>
      </c>
      <c r="M216" s="32">
        <f>ROUND(ROUND(J216, 2)*I216, 2)</f>
        <v>2429.1999999999998</v>
      </c>
      <c r="P216" s="31">
        <v>7.63</v>
      </c>
      <c r="S216" s="32">
        <f>ROUND(ROUND(P216, 2)*I216, 2)</f>
        <v>2429.1999999999998</v>
      </c>
      <c r="V216" s="9">
        <f>ROUND(ROUND(P216, 2)/1.2, 2)</f>
        <v>6.36</v>
      </c>
      <c r="Y216" s="9">
        <f t="shared" si="54"/>
        <v>2024.33</v>
      </c>
      <c r="AD216" s="5" t="s">
        <v>857</v>
      </c>
      <c r="AE216" s="5" t="s">
        <v>858</v>
      </c>
      <c r="AF216" s="5" t="s">
        <v>859</v>
      </c>
      <c r="AK216" s="32">
        <f t="shared" si="55"/>
        <v>0</v>
      </c>
      <c r="AL216" s="32"/>
      <c r="AM216" s="32"/>
      <c r="AN216" s="34">
        <f t="shared" si="56"/>
        <v>0</v>
      </c>
      <c r="AO216" s="32"/>
      <c r="AP216" s="32"/>
    </row>
    <row r="217" spans="1:42" ht="16.95" customHeight="1" x14ac:dyDescent="0.3">
      <c r="A217" s="12" t="s">
        <v>860</v>
      </c>
      <c r="B217" s="81" t="s">
        <v>861</v>
      </c>
      <c r="C217" s="483" t="s">
        <v>862</v>
      </c>
      <c r="D217" s="484"/>
      <c r="E217" s="484"/>
      <c r="F217" s="484"/>
      <c r="G217" s="484"/>
      <c r="H217" s="484"/>
      <c r="I217" s="485"/>
      <c r="M217" s="6">
        <f>SUM(M218,M222,M226,M230,M234,M238,M241,M246,M249,M252,M255,M258,M261,M264,M267,M270,M273,M276,M279,M282,M285,M288,M291,M294,M297,M300,M303,M307,M311,M313,M315,M317,M319,M321,M323,M325,M330,M335,M340,M345,M350,M355,M360,M365,M370,M374,M378,M383,M388,M393,M398,M403,M408,M413,M418,M423,M428,M433,M438,M443,M448,M453,M458,M463,M468,M473,M478)</f>
        <v>11604353.930000002</v>
      </c>
      <c r="N217" s="6">
        <f>SUM(N218,N222,N226,N230,N234,N238,N241,N246,N249,N252,N255,N258,N261,N264,N267,N270,N273,N276,N279,N282,N285,N288,N291,N294,N297,N300,N303,N307,N311,N313,N315,N317,N319,N321,N323,N325,N330,N335,N340,N345,N350,N355,N360,N365,N370,N374,N378,N383,N388,N393,N398,N403,N408,N413,N418,N423,N428,N433,N438,N443,N448,N453,N458,N463,N468,N473,N478)</f>
        <v>11005469.25</v>
      </c>
      <c r="O217" s="6">
        <f>SUM(O218,O222,O226,O230,O234,O238,O241,O246,O249,O252,O255,O258,O261,O264,O267,O270,O273,O276,O279,O282,O285,O288,O291,O294,O297,O300,O303,O307,O311,O313,O315,O317,O319,O321,O323,O325,O330,O335,O340,O345,O350,O355,O360,O365,O370,O374,O378,O383,O388,O393,O398,O403,O408,O413,O418,O423,O428,O433,O438,O443,O448,O453,O458,O463,O468,O473,O478)</f>
        <v>22609823.180000003</v>
      </c>
      <c r="S217" s="6">
        <f>SUM(S218,S222,S226,S230,S234,S238,S241,S246,S249,S252,S255,S258,S261,S264,S267,S270,S273,S276,S279,S282,S285,S288,S291,S294,S297,S300,S303,S307,S311,S313,S315,S317,S319,S321,S323,S325,S330,S335,S340,S345,S350,S355,S360,S365,S370,S374,S378,S383,S388,S393,S398,S403,S408,S413,S418,S423,S428,S433,S438,S443,S448,S453,S458,S463,S468,S473,S478)</f>
        <v>15351510.320000004</v>
      </c>
      <c r="T217" s="6">
        <f>SUM(T218,T222,T226,T230,T234,T238,T241,T246,T249,T252,T255,T258,T261,T264,T267,T270,T273,T276,T279,T282,T285,T288,T291,T294,T297,T300,T303,T307,T311,T313,T315,T317,T319,T321,T323,T325,T330,T335,T340,T345,T350,T355,T360,T365,T370,T374,T378,T383,T388,T393,T398,T403,T408,T413,T418,T423,T428,T433,T438,T443,T448,T453,T458,T463,T468,T473,T478)</f>
        <v>16508210.719999999</v>
      </c>
      <c r="U217" s="6">
        <f>SUM(U218,U222,U226,U230,U234,U238,U241,U246,U249,U252,U255,U258,U261,U264,U267,U270,U273,U276,U279,U282,U285,U288,U291,U294,U297,U300,U303,U307,U311,U313,U315,U317,U319,U321,U323,U325,U330,U335,U340,U345,U350,U355,U360,U365,U370,U374,U378,U383,U388,U393,U398,U403,U408,U413,U418,U423,U428,U433,U438,U443,U448,U453,U458,U463,U468,U473,U478)</f>
        <v>31859721.039999992</v>
      </c>
      <c r="Y217" s="9">
        <f>SUM(Y218,Y222,Y226,Y230,Y234,Y238,Y241,Y246,Y249,Y252,Y255,Y258,Y261,Y264,Y267,Y270,Y273,Y276,Y279,Y282,Y285,Y288,Y291,Y294,Y297,Y300,Y303,Y307,Y311,Y313,Y315,Y317,Y319,Y321,Y323,Y325,Y330,Y335,Y340,Y345,Y350,Y355,Y360,Y365,Y370,Y374,Y378,Y383,Y388,Y393,Y398,Y403,Y408,Y413,Y418,Y423,Y428,Y433,Y438,Y443,Y448,Y453,Y458,Y463,Y468,Y473,Y478)</f>
        <v>12792925.299999997</v>
      </c>
      <c r="Z217" s="9">
        <f>SUM(Z218,Z222,Z226,Z230,Z234,Z238,Z241,Z246,Z249,Z252,Z255,Z258,Z261,Z264,Z267,Z270,Z273,Z276,Z279,Z282,Z285,Z288,Z291,Z294,Z297,Z300,Z303,Z307,Z311,Z313,Z315,Z317,Z319,Z321,Z323,Z325,Z330,Z335,Z340,Z345,Z350,Z355,Z360,Z365,Z370,Z374,Z378,Z383,Z388,Z393,Z398,Z403,Z408,Z413,Z418,Z423,Z428,Z433,Z438,Z443,Z448,Z453,Z458,Z463,Z468,Z473,Z478)</f>
        <v>13756842.300000004</v>
      </c>
      <c r="AA217" s="9">
        <f>SUM(AA218,AA222,AA226,AA230,AA234,AA238,AA241,AA246,AA249,AA252,AA255,AA258,AA261,AA264,AA267,AA270,AA273,AA276,AA279,AA282,AA285,AA288,AA291,AA294,AA297,AA300,AA303,AA307,AA311,AA313,AA315,AA317,AA319,AA321,AA323,AA325,AA330,AA335,AA340,AA345,AA350,AA355,AA360,AA365,AA370,AA374,AA378,AA383,AA388,AA393,AA398,AA403,AA408,AA413,AA418,AA423,AA428,AA433,AA438,AA443,AA448,AA453,AA458,AA463,AA468,AA473,AA478)</f>
        <v>26549767.600000001</v>
      </c>
      <c r="AD217" s="5">
        <v>378365701</v>
      </c>
      <c r="AE217" s="5">
        <v>27245611</v>
      </c>
      <c r="AK217" s="6">
        <f t="shared" si="55"/>
        <v>3747156.3900000025</v>
      </c>
      <c r="AL217" s="6">
        <f>T217-N217</f>
        <v>5502741.4699999988</v>
      </c>
      <c r="AM217" s="6">
        <f>U217-O217</f>
        <v>9249897.8599999882</v>
      </c>
      <c r="AN217" s="10">
        <f t="shared" si="56"/>
        <v>0.32290952280529089</v>
      </c>
      <c r="AO217" s="10">
        <f>IFERROR(AL217/N217,0)</f>
        <v>0.50000062196348405</v>
      </c>
      <c r="AP217" s="10">
        <f>IFERROR(AM217/O217,0)</f>
        <v>0.40910969477117276</v>
      </c>
    </row>
    <row r="218" spans="1:42" ht="36" x14ac:dyDescent="0.3">
      <c r="A218" s="12" t="s">
        <v>863</v>
      </c>
      <c r="B218" s="12" t="s">
        <v>864</v>
      </c>
      <c r="C218" s="16" t="s">
        <v>865</v>
      </c>
      <c r="D218" s="17" t="s">
        <v>866</v>
      </c>
      <c r="E218" s="17"/>
      <c r="F218" s="17" t="s">
        <v>67</v>
      </c>
      <c r="G218" s="18">
        <v>1</v>
      </c>
      <c r="H218" s="18"/>
      <c r="I218" s="18">
        <v>0</v>
      </c>
      <c r="J218" s="19">
        <v>0</v>
      </c>
      <c r="K218" s="20">
        <v>556</v>
      </c>
      <c r="L218" s="19">
        <f>J218+ROUND(K218, 2)</f>
        <v>556</v>
      </c>
      <c r="M218" s="19">
        <v>0</v>
      </c>
      <c r="N218" s="19">
        <v>0</v>
      </c>
      <c r="O218" s="19">
        <f>M218+N218</f>
        <v>0</v>
      </c>
      <c r="P218" s="19">
        <v>1580.6</v>
      </c>
      <c r="Q218" s="20">
        <v>556</v>
      </c>
      <c r="R218" s="19">
        <f>P218+ROUND(Q218, 2)</f>
        <v>2136.6</v>
      </c>
      <c r="S218" s="19">
        <v>0</v>
      </c>
      <c r="T218" s="19">
        <v>0</v>
      </c>
      <c r="U218" s="19">
        <f>S218+T218</f>
        <v>0</v>
      </c>
      <c r="V218" s="9">
        <f>ROUND(P218 / 1.2, 2)</f>
        <v>1317.17</v>
      </c>
      <c r="W218" s="9">
        <f>ROUND(Q218 / 1.2, 2)</f>
        <v>463.33</v>
      </c>
      <c r="X218" s="9">
        <f>ROUND(R218 / 1.2, 2)</f>
        <v>1780.5</v>
      </c>
      <c r="Y218" s="9">
        <f>ROUND(S218 / 1.2, 2)</f>
        <v>0</v>
      </c>
      <c r="Z218" s="9">
        <f>ROUND(T218 / 1.2, 2)</f>
        <v>0</v>
      </c>
      <c r="AA218" s="9">
        <f>Y218+Z218</f>
        <v>0</v>
      </c>
      <c r="AD218" s="5">
        <v>378365703</v>
      </c>
      <c r="AE218" s="5">
        <v>27245671</v>
      </c>
      <c r="AG218" s="5" t="s">
        <v>867</v>
      </c>
      <c r="AH218" s="5" t="s">
        <v>868</v>
      </c>
      <c r="AI218" s="5" t="s">
        <v>593</v>
      </c>
      <c r="AK218" s="19">
        <f t="shared" si="55"/>
        <v>0</v>
      </c>
      <c r="AL218" s="19">
        <f>T218-N218</f>
        <v>0</v>
      </c>
      <c r="AM218" s="19">
        <f>U218-O218</f>
        <v>0</v>
      </c>
      <c r="AN218" s="22">
        <f t="shared" si="56"/>
        <v>0</v>
      </c>
      <c r="AO218" s="22">
        <f>IFERROR(AL218/N218,0)</f>
        <v>0</v>
      </c>
      <c r="AP218" s="22">
        <f>IFERROR(AM218/O218,0)</f>
        <v>0</v>
      </c>
    </row>
    <row r="219" spans="1:42" ht="54" x14ac:dyDescent="0.3">
      <c r="A219" s="12" t="s">
        <v>869</v>
      </c>
      <c r="B219" s="12"/>
      <c r="C219" s="27" t="s">
        <v>870</v>
      </c>
      <c r="D219" s="17"/>
      <c r="E219" s="17"/>
      <c r="F219" s="28" t="s">
        <v>67</v>
      </c>
      <c r="G219" s="29">
        <v>1.1000000000000001</v>
      </c>
      <c r="H219" s="30"/>
      <c r="I219" s="30">
        <v>0</v>
      </c>
      <c r="J219" s="31">
        <v>1339</v>
      </c>
      <c r="M219" s="32">
        <f>ROUND(ROUND(J219, 2)*I219, 2)</f>
        <v>0</v>
      </c>
      <c r="P219" s="31">
        <v>1339</v>
      </c>
      <c r="S219" s="32">
        <f>ROUND(ROUND(P219, 2)*I219, 2)</f>
        <v>0</v>
      </c>
      <c r="V219" s="9">
        <f>ROUND(ROUND(P219, 2)/1.2, 2)</f>
        <v>1115.83</v>
      </c>
      <c r="Y219" s="9">
        <f t="shared" ref="Y219:Y282" si="57">ROUND(S219 / 1.2, 2)</f>
        <v>0</v>
      </c>
      <c r="AD219" s="5" t="s">
        <v>871</v>
      </c>
      <c r="AE219" s="5" t="s">
        <v>872</v>
      </c>
      <c r="AF219" s="5" t="s">
        <v>873</v>
      </c>
      <c r="AK219" s="32">
        <f t="shared" si="55"/>
        <v>0</v>
      </c>
      <c r="AL219" s="32"/>
      <c r="AM219" s="32"/>
      <c r="AN219" s="34">
        <f t="shared" si="56"/>
        <v>0</v>
      </c>
      <c r="AO219" s="32"/>
      <c r="AP219" s="32"/>
    </row>
    <row r="220" spans="1:42" ht="72" x14ac:dyDescent="0.3">
      <c r="A220" s="12" t="s">
        <v>874</v>
      </c>
      <c r="B220" s="12"/>
      <c r="C220" s="27" t="s">
        <v>875</v>
      </c>
      <c r="D220" s="17"/>
      <c r="E220" s="17"/>
      <c r="F220" s="28" t="s">
        <v>114</v>
      </c>
      <c r="G220" s="29">
        <v>1</v>
      </c>
      <c r="H220" s="30"/>
      <c r="I220" s="30">
        <v>0</v>
      </c>
      <c r="J220" s="31">
        <v>51</v>
      </c>
      <c r="M220" s="32">
        <f>ROUND(ROUND(J220, 2)*I220, 2)</f>
        <v>0</v>
      </c>
      <c r="P220" s="31">
        <v>51</v>
      </c>
      <c r="S220" s="32">
        <f>ROUND(ROUND(P220, 2)*I220, 2)</f>
        <v>0</v>
      </c>
      <c r="V220" s="9">
        <f>ROUND(ROUND(P220, 2)/1.2, 2)</f>
        <v>42.5</v>
      </c>
      <c r="Y220" s="9">
        <f t="shared" si="57"/>
        <v>0</v>
      </c>
      <c r="AD220" s="5" t="s">
        <v>876</v>
      </c>
      <c r="AE220" s="5" t="s">
        <v>877</v>
      </c>
      <c r="AF220" s="5" t="s">
        <v>878</v>
      </c>
      <c r="AK220" s="32">
        <f t="shared" si="55"/>
        <v>0</v>
      </c>
      <c r="AL220" s="32"/>
      <c r="AM220" s="32"/>
      <c r="AN220" s="34">
        <f t="shared" si="56"/>
        <v>0</v>
      </c>
      <c r="AO220" s="32"/>
      <c r="AP220" s="32"/>
    </row>
    <row r="221" spans="1:42" ht="18" x14ac:dyDescent="0.3">
      <c r="A221" s="12" t="s">
        <v>879</v>
      </c>
      <c r="B221" s="12"/>
      <c r="C221" s="40" t="s">
        <v>880</v>
      </c>
      <c r="D221" s="17"/>
      <c r="E221" s="17"/>
      <c r="F221" s="28" t="s">
        <v>102</v>
      </c>
      <c r="G221" s="29">
        <v>0.3</v>
      </c>
      <c r="H221" s="29"/>
      <c r="I221" s="29">
        <v>0</v>
      </c>
      <c r="J221" s="31">
        <v>220</v>
      </c>
      <c r="M221" s="32">
        <f>ROUND(ROUND(J221, 2)*I221, 2)</f>
        <v>0</v>
      </c>
      <c r="P221" s="31">
        <v>220</v>
      </c>
      <c r="S221" s="32">
        <f>ROUND(ROUND(P221, 2)*I221, 2)</f>
        <v>0</v>
      </c>
      <c r="V221" s="9">
        <f>ROUND(ROUND(P221, 2)/1.2, 2)</f>
        <v>183.33</v>
      </c>
      <c r="Y221" s="9">
        <f t="shared" si="57"/>
        <v>0</v>
      </c>
      <c r="AD221" s="5" t="s">
        <v>881</v>
      </c>
      <c r="AE221" s="5" t="s">
        <v>882</v>
      </c>
      <c r="AF221" s="5" t="s">
        <v>883</v>
      </c>
      <c r="AK221" s="32">
        <f t="shared" si="55"/>
        <v>0</v>
      </c>
      <c r="AL221" s="32"/>
      <c r="AM221" s="32"/>
      <c r="AN221" s="34">
        <f t="shared" si="56"/>
        <v>0</v>
      </c>
      <c r="AO221" s="32"/>
      <c r="AP221" s="32"/>
    </row>
    <row r="222" spans="1:42" ht="36" x14ac:dyDescent="0.3">
      <c r="A222" s="12" t="s">
        <v>884</v>
      </c>
      <c r="B222" s="12" t="s">
        <v>864</v>
      </c>
      <c r="C222" s="16" t="s">
        <v>865</v>
      </c>
      <c r="D222" s="17" t="s">
        <v>866</v>
      </c>
      <c r="E222" s="17"/>
      <c r="F222" s="17" t="s">
        <v>67</v>
      </c>
      <c r="G222" s="18">
        <v>1</v>
      </c>
      <c r="H222" s="18"/>
      <c r="I222" s="18">
        <v>0</v>
      </c>
      <c r="J222" s="19">
        <v>0</v>
      </c>
      <c r="K222" s="20">
        <v>556</v>
      </c>
      <c r="L222" s="19">
        <f>J222+ROUND(K222, 2)</f>
        <v>556</v>
      </c>
      <c r="M222" s="19">
        <v>0</v>
      </c>
      <c r="N222" s="19">
        <v>0</v>
      </c>
      <c r="O222" s="19">
        <f>M222+N222</f>
        <v>0</v>
      </c>
      <c r="P222" s="19">
        <v>1562.05</v>
      </c>
      <c r="Q222" s="20">
        <v>556</v>
      </c>
      <c r="R222" s="19">
        <f>P222+ROUND(Q222, 2)</f>
        <v>2118.0500000000002</v>
      </c>
      <c r="S222" s="19">
        <v>0</v>
      </c>
      <c r="T222" s="19">
        <v>0</v>
      </c>
      <c r="U222" s="19">
        <f>S222+T222</f>
        <v>0</v>
      </c>
      <c r="V222" s="9">
        <f>ROUND(P222 / 1.2, 2)</f>
        <v>1301.71</v>
      </c>
      <c r="W222" s="9">
        <f>ROUND(Q222 / 1.2, 2)</f>
        <v>463.33</v>
      </c>
      <c r="X222" s="9">
        <f>ROUND(R222 / 1.2, 2)</f>
        <v>1765.04</v>
      </c>
      <c r="Y222" s="9">
        <f t="shared" si="57"/>
        <v>0</v>
      </c>
      <c r="Z222" s="9">
        <f>ROUND(T222 / 1.2, 2)</f>
        <v>0</v>
      </c>
      <c r="AA222" s="9">
        <f>Y222+Z222</f>
        <v>0</v>
      </c>
      <c r="AD222" s="5">
        <v>378365803</v>
      </c>
      <c r="AE222" s="5">
        <v>27245672</v>
      </c>
      <c r="AG222" s="5" t="s">
        <v>867</v>
      </c>
      <c r="AH222" s="5" t="s">
        <v>868</v>
      </c>
      <c r="AI222" s="5" t="s">
        <v>593</v>
      </c>
      <c r="AK222" s="19">
        <f t="shared" si="55"/>
        <v>0</v>
      </c>
      <c r="AL222" s="19">
        <f>T222-N222</f>
        <v>0</v>
      </c>
      <c r="AM222" s="19">
        <f>U222-O222</f>
        <v>0</v>
      </c>
      <c r="AN222" s="22">
        <f t="shared" si="56"/>
        <v>0</v>
      </c>
      <c r="AO222" s="22">
        <f>IFERROR(AL222/N222,0)</f>
        <v>0</v>
      </c>
      <c r="AP222" s="22">
        <f>IFERROR(AM222/O222,0)</f>
        <v>0</v>
      </c>
    </row>
    <row r="223" spans="1:42" ht="18" x14ac:dyDescent="0.3">
      <c r="A223" s="12" t="s">
        <v>885</v>
      </c>
      <c r="B223" s="12"/>
      <c r="C223" s="40" t="s">
        <v>880</v>
      </c>
      <c r="D223" s="17"/>
      <c r="E223" s="17"/>
      <c r="F223" s="28" t="s">
        <v>102</v>
      </c>
      <c r="G223" s="29">
        <v>0.3</v>
      </c>
      <c r="H223" s="29"/>
      <c r="I223" s="29">
        <v>0</v>
      </c>
      <c r="J223" s="31">
        <v>220</v>
      </c>
      <c r="M223" s="32">
        <f>ROUND(ROUND(J223, 2)*I223, 2)</f>
        <v>0</v>
      </c>
      <c r="P223" s="31">
        <v>220</v>
      </c>
      <c r="S223" s="32">
        <f>ROUND(ROUND(P223, 2)*I223, 2)</f>
        <v>0</v>
      </c>
      <c r="V223" s="9">
        <f>ROUND(ROUND(P223, 2)/1.2, 2)</f>
        <v>183.33</v>
      </c>
      <c r="Y223" s="9">
        <f t="shared" si="57"/>
        <v>0</v>
      </c>
      <c r="AD223" s="5" t="s">
        <v>886</v>
      </c>
      <c r="AE223" s="5" t="s">
        <v>887</v>
      </c>
      <c r="AF223" s="5" t="s">
        <v>883</v>
      </c>
      <c r="AK223" s="32">
        <f t="shared" si="55"/>
        <v>0</v>
      </c>
      <c r="AL223" s="32"/>
      <c r="AM223" s="32"/>
      <c r="AN223" s="34">
        <f t="shared" si="56"/>
        <v>0</v>
      </c>
      <c r="AO223" s="32"/>
      <c r="AP223" s="32"/>
    </row>
    <row r="224" spans="1:42" ht="54" x14ac:dyDescent="0.3">
      <c r="A224" s="12" t="s">
        <v>888</v>
      </c>
      <c r="B224" s="12"/>
      <c r="C224" s="27" t="s">
        <v>889</v>
      </c>
      <c r="D224" s="17"/>
      <c r="E224" s="17"/>
      <c r="F224" s="28" t="s">
        <v>114</v>
      </c>
      <c r="G224" s="29">
        <v>1</v>
      </c>
      <c r="H224" s="30"/>
      <c r="I224" s="30">
        <v>0</v>
      </c>
      <c r="J224" s="31">
        <v>51</v>
      </c>
      <c r="M224" s="32">
        <f>ROUND(ROUND(J224, 2)*I224, 2)</f>
        <v>0</v>
      </c>
      <c r="P224" s="31">
        <v>51</v>
      </c>
      <c r="S224" s="32">
        <f>ROUND(ROUND(P224, 2)*I224, 2)</f>
        <v>0</v>
      </c>
      <c r="V224" s="9">
        <f>ROUND(ROUND(P224, 2)/1.2, 2)</f>
        <v>42.5</v>
      </c>
      <c r="Y224" s="9">
        <f t="shared" si="57"/>
        <v>0</v>
      </c>
      <c r="AD224" s="5" t="s">
        <v>890</v>
      </c>
      <c r="AE224" s="5" t="s">
        <v>891</v>
      </c>
      <c r="AF224" s="5" t="s">
        <v>892</v>
      </c>
      <c r="AK224" s="32">
        <f t="shared" si="55"/>
        <v>0</v>
      </c>
      <c r="AL224" s="32"/>
      <c r="AM224" s="32"/>
      <c r="AN224" s="34">
        <f t="shared" si="56"/>
        <v>0</v>
      </c>
      <c r="AO224" s="32"/>
      <c r="AP224" s="32"/>
    </row>
    <row r="225" spans="1:42" ht="54" x14ac:dyDescent="0.3">
      <c r="A225" s="12" t="s">
        <v>893</v>
      </c>
      <c r="B225" s="12"/>
      <c r="C225" s="27" t="s">
        <v>894</v>
      </c>
      <c r="D225" s="17"/>
      <c r="E225" s="17"/>
      <c r="F225" s="28" t="s">
        <v>67</v>
      </c>
      <c r="G225" s="29">
        <v>1.1000000000000001</v>
      </c>
      <c r="H225" s="30"/>
      <c r="I225" s="30">
        <v>0</v>
      </c>
      <c r="J225" s="31">
        <v>1339</v>
      </c>
      <c r="M225" s="32">
        <f>ROUND(ROUND(J225, 2)*I225, 2)</f>
        <v>0</v>
      </c>
      <c r="P225" s="31">
        <v>1339</v>
      </c>
      <c r="S225" s="32">
        <f>ROUND(ROUND(P225, 2)*I225, 2)</f>
        <v>0</v>
      </c>
      <c r="V225" s="9">
        <f>ROUND(ROUND(P225, 2)/1.2, 2)</f>
        <v>1115.83</v>
      </c>
      <c r="Y225" s="9">
        <f t="shared" si="57"/>
        <v>0</v>
      </c>
      <c r="AD225" s="5" t="s">
        <v>895</v>
      </c>
      <c r="AE225" s="5" t="s">
        <v>896</v>
      </c>
      <c r="AF225" s="5" t="s">
        <v>897</v>
      </c>
      <c r="AK225" s="32">
        <f t="shared" si="55"/>
        <v>0</v>
      </c>
      <c r="AL225" s="32"/>
      <c r="AM225" s="32"/>
      <c r="AN225" s="34">
        <f t="shared" si="56"/>
        <v>0</v>
      </c>
      <c r="AO225" s="32"/>
      <c r="AP225" s="32"/>
    </row>
    <row r="226" spans="1:42" ht="36" x14ac:dyDescent="0.3">
      <c r="A226" s="12" t="s">
        <v>898</v>
      </c>
      <c r="B226" s="12" t="s">
        <v>864</v>
      </c>
      <c r="C226" s="16" t="s">
        <v>865</v>
      </c>
      <c r="D226" s="17" t="s">
        <v>866</v>
      </c>
      <c r="E226" s="17" t="s">
        <v>899</v>
      </c>
      <c r="F226" s="17" t="s">
        <v>67</v>
      </c>
      <c r="G226" s="18">
        <v>1</v>
      </c>
      <c r="H226" s="18"/>
      <c r="I226" s="18">
        <v>0</v>
      </c>
      <c r="J226" s="19">
        <v>0</v>
      </c>
      <c r="K226" s="20">
        <v>556</v>
      </c>
      <c r="L226" s="19">
        <f>J226+ROUND(K226, 2)</f>
        <v>556</v>
      </c>
      <c r="M226" s="19">
        <v>0</v>
      </c>
      <c r="N226" s="19">
        <v>0</v>
      </c>
      <c r="O226" s="19">
        <f>M226+N226</f>
        <v>0</v>
      </c>
      <c r="P226" s="19">
        <v>1562.05</v>
      </c>
      <c r="Q226" s="20">
        <v>556</v>
      </c>
      <c r="R226" s="19">
        <f>P226+ROUND(Q226, 2)</f>
        <v>2118.0500000000002</v>
      </c>
      <c r="S226" s="19">
        <v>0</v>
      </c>
      <c r="T226" s="19">
        <v>0</v>
      </c>
      <c r="U226" s="19">
        <f>S226+T226</f>
        <v>0</v>
      </c>
      <c r="V226" s="9">
        <f>ROUND(P226 / 1.2, 2)</f>
        <v>1301.71</v>
      </c>
      <c r="W226" s="9">
        <f>ROUND(Q226 / 1.2, 2)</f>
        <v>463.33</v>
      </c>
      <c r="X226" s="9">
        <f>ROUND(R226 / 1.2, 2)</f>
        <v>1765.04</v>
      </c>
      <c r="Y226" s="9">
        <f t="shared" si="57"/>
        <v>0</v>
      </c>
      <c r="Z226" s="9">
        <f>ROUND(T226 / 1.2, 2)</f>
        <v>0</v>
      </c>
      <c r="AA226" s="9">
        <f>Y226+Z226</f>
        <v>0</v>
      </c>
      <c r="AD226" s="5">
        <v>378365804</v>
      </c>
      <c r="AE226" s="5">
        <v>27245781</v>
      </c>
      <c r="AG226" s="5" t="s">
        <v>867</v>
      </c>
      <c r="AH226" s="5" t="s">
        <v>868</v>
      </c>
      <c r="AI226" s="5" t="s">
        <v>593</v>
      </c>
      <c r="AK226" s="19">
        <f t="shared" si="55"/>
        <v>0</v>
      </c>
      <c r="AL226" s="19">
        <f>T226-N226</f>
        <v>0</v>
      </c>
      <c r="AM226" s="19">
        <f>U226-O226</f>
        <v>0</v>
      </c>
      <c r="AN226" s="22">
        <f t="shared" si="56"/>
        <v>0</v>
      </c>
      <c r="AO226" s="22">
        <f>IFERROR(AL226/N226,0)</f>
        <v>0</v>
      </c>
      <c r="AP226" s="22">
        <f>IFERROR(AM226/O226,0)</f>
        <v>0</v>
      </c>
    </row>
    <row r="227" spans="1:42" ht="54" x14ac:dyDescent="0.3">
      <c r="A227" s="12" t="s">
        <v>900</v>
      </c>
      <c r="B227" s="12"/>
      <c r="C227" s="27" t="s">
        <v>894</v>
      </c>
      <c r="D227" s="17"/>
      <c r="E227" s="17"/>
      <c r="F227" s="28" t="s">
        <v>67</v>
      </c>
      <c r="G227" s="29">
        <v>1.1000000000000001</v>
      </c>
      <c r="H227" s="30"/>
      <c r="I227" s="30">
        <v>0</v>
      </c>
      <c r="J227" s="31">
        <v>1339</v>
      </c>
      <c r="M227" s="32">
        <f>ROUND(ROUND(J227, 2)*I227, 2)</f>
        <v>0</v>
      </c>
      <c r="P227" s="31">
        <v>1339</v>
      </c>
      <c r="S227" s="32">
        <f>ROUND(ROUND(P227, 2)*I227, 2)</f>
        <v>0</v>
      </c>
      <c r="V227" s="9">
        <f>ROUND(ROUND(P227, 2)/1.2, 2)</f>
        <v>1115.83</v>
      </c>
      <c r="Y227" s="9">
        <f t="shared" si="57"/>
        <v>0</v>
      </c>
      <c r="AD227" s="5" t="s">
        <v>901</v>
      </c>
      <c r="AE227" s="5" t="s">
        <v>902</v>
      </c>
      <c r="AF227" s="5" t="s">
        <v>897</v>
      </c>
      <c r="AK227" s="32">
        <f t="shared" si="55"/>
        <v>0</v>
      </c>
      <c r="AL227" s="32"/>
      <c r="AM227" s="32"/>
      <c r="AN227" s="34">
        <f t="shared" si="56"/>
        <v>0</v>
      </c>
      <c r="AO227" s="32"/>
      <c r="AP227" s="32"/>
    </row>
    <row r="228" spans="1:42" ht="54" x14ac:dyDescent="0.3">
      <c r="A228" s="12" t="s">
        <v>903</v>
      </c>
      <c r="B228" s="12"/>
      <c r="C228" s="27" t="s">
        <v>889</v>
      </c>
      <c r="D228" s="17"/>
      <c r="E228" s="17"/>
      <c r="F228" s="28" t="s">
        <v>114</v>
      </c>
      <c r="G228" s="29">
        <v>1</v>
      </c>
      <c r="H228" s="30"/>
      <c r="I228" s="30">
        <v>0</v>
      </c>
      <c r="J228" s="31">
        <v>51</v>
      </c>
      <c r="M228" s="32">
        <f>ROUND(ROUND(J228, 2)*I228, 2)</f>
        <v>0</v>
      </c>
      <c r="P228" s="31">
        <v>51</v>
      </c>
      <c r="S228" s="32">
        <f>ROUND(ROUND(P228, 2)*I228, 2)</f>
        <v>0</v>
      </c>
      <c r="V228" s="9">
        <f>ROUND(ROUND(P228, 2)/1.2, 2)</f>
        <v>42.5</v>
      </c>
      <c r="Y228" s="9">
        <f t="shared" si="57"/>
        <v>0</v>
      </c>
      <c r="AD228" s="5" t="s">
        <v>904</v>
      </c>
      <c r="AE228" s="5" t="s">
        <v>905</v>
      </c>
      <c r="AF228" s="5" t="s">
        <v>892</v>
      </c>
      <c r="AK228" s="32">
        <f t="shared" si="55"/>
        <v>0</v>
      </c>
      <c r="AL228" s="32"/>
      <c r="AM228" s="32"/>
      <c r="AN228" s="34">
        <f t="shared" si="56"/>
        <v>0</v>
      </c>
      <c r="AO228" s="32"/>
      <c r="AP228" s="32"/>
    </row>
    <row r="229" spans="1:42" ht="18" x14ac:dyDescent="0.3">
      <c r="A229" s="12" t="s">
        <v>906</v>
      </c>
      <c r="B229" s="12"/>
      <c r="C229" s="40" t="s">
        <v>880</v>
      </c>
      <c r="D229" s="17"/>
      <c r="E229" s="17"/>
      <c r="F229" s="28" t="s">
        <v>102</v>
      </c>
      <c r="G229" s="29">
        <v>0.3</v>
      </c>
      <c r="H229" s="29"/>
      <c r="I229" s="29">
        <v>0</v>
      </c>
      <c r="J229" s="31">
        <v>220</v>
      </c>
      <c r="M229" s="32">
        <f>ROUND(ROUND(J229, 2)*I229, 2)</f>
        <v>0</v>
      </c>
      <c r="P229" s="31">
        <v>220</v>
      </c>
      <c r="S229" s="32">
        <f>ROUND(ROUND(P229, 2)*I229, 2)</f>
        <v>0</v>
      </c>
      <c r="V229" s="9">
        <f>ROUND(ROUND(P229, 2)/1.2, 2)</f>
        <v>183.33</v>
      </c>
      <c r="Y229" s="9">
        <f t="shared" si="57"/>
        <v>0</v>
      </c>
      <c r="AD229" s="5" t="s">
        <v>907</v>
      </c>
      <c r="AE229" s="5" t="s">
        <v>908</v>
      </c>
      <c r="AF229" s="5" t="s">
        <v>883</v>
      </c>
      <c r="AK229" s="32">
        <f t="shared" si="55"/>
        <v>0</v>
      </c>
      <c r="AL229" s="32"/>
      <c r="AM229" s="32"/>
      <c r="AN229" s="34">
        <f t="shared" si="56"/>
        <v>0</v>
      </c>
      <c r="AO229" s="32"/>
      <c r="AP229" s="32"/>
    </row>
    <row r="230" spans="1:42" ht="36" x14ac:dyDescent="0.3">
      <c r="A230" s="12" t="s">
        <v>909</v>
      </c>
      <c r="B230" s="12" t="s">
        <v>864</v>
      </c>
      <c r="C230" s="16" t="s">
        <v>865</v>
      </c>
      <c r="D230" s="17" t="s">
        <v>866</v>
      </c>
      <c r="E230" s="17" t="s">
        <v>910</v>
      </c>
      <c r="F230" s="17" t="s">
        <v>67</v>
      </c>
      <c r="G230" s="18">
        <v>1</v>
      </c>
      <c r="H230" s="18"/>
      <c r="I230" s="18">
        <v>435.4</v>
      </c>
      <c r="J230" s="19">
        <v>1580.6</v>
      </c>
      <c r="K230" s="20">
        <v>556</v>
      </c>
      <c r="L230" s="19">
        <f>J230+ROUND(K230, 2)</f>
        <v>2136.6</v>
      </c>
      <c r="M230" s="19">
        <v>688193.24</v>
      </c>
      <c r="N230" s="19">
        <v>242082.4</v>
      </c>
      <c r="O230" s="19">
        <f>M230+N230</f>
        <v>930275.64</v>
      </c>
      <c r="P230" s="19">
        <v>1580.6</v>
      </c>
      <c r="Q230" s="20">
        <v>834</v>
      </c>
      <c r="R230" s="19">
        <f>P230+ROUND(Q230, 2)</f>
        <v>2414.6</v>
      </c>
      <c r="S230" s="19">
        <v>688193.24</v>
      </c>
      <c r="T230" s="19">
        <v>363123.6</v>
      </c>
      <c r="U230" s="19">
        <f>S230+T230</f>
        <v>1051316.8399999999</v>
      </c>
      <c r="V230" s="9">
        <f>ROUND(P230 / 1.2, 2)</f>
        <v>1317.17</v>
      </c>
      <c r="W230" s="9">
        <f>ROUND(Q230 / 1.2, 2)</f>
        <v>695</v>
      </c>
      <c r="X230" s="9">
        <f>ROUND(R230 / 1.2, 2)</f>
        <v>2012.17</v>
      </c>
      <c r="Y230" s="9">
        <f t="shared" si="57"/>
        <v>573494.37</v>
      </c>
      <c r="Z230" s="9">
        <f>ROUND(T230 / 1.2, 2)</f>
        <v>302603</v>
      </c>
      <c r="AA230" s="9">
        <f>Y230+Z230</f>
        <v>876097.37</v>
      </c>
      <c r="AD230" s="5">
        <v>378365805</v>
      </c>
      <c r="AE230" s="5">
        <v>27245780</v>
      </c>
      <c r="AG230" s="5" t="s">
        <v>867</v>
      </c>
      <c r="AH230" s="5" t="s">
        <v>868</v>
      </c>
      <c r="AI230" s="5" t="s">
        <v>593</v>
      </c>
      <c r="AK230" s="19">
        <f t="shared" si="55"/>
        <v>0</v>
      </c>
      <c r="AL230" s="19">
        <f>T230-N230</f>
        <v>121041.19999999998</v>
      </c>
      <c r="AM230" s="19">
        <f>U230-O230</f>
        <v>121041.19999999984</v>
      </c>
      <c r="AN230" s="22">
        <f t="shared" si="56"/>
        <v>0</v>
      </c>
      <c r="AO230" s="22">
        <f>IFERROR(AL230/N230,0)</f>
        <v>0.49999999999999994</v>
      </c>
      <c r="AP230" s="22">
        <f>IFERROR(AM230/O230,0)</f>
        <v>0.13011326406440121</v>
      </c>
    </row>
    <row r="231" spans="1:42" ht="18" x14ac:dyDescent="0.3">
      <c r="A231" s="12" t="s">
        <v>911</v>
      </c>
      <c r="B231" s="12"/>
      <c r="C231" s="40" t="s">
        <v>880</v>
      </c>
      <c r="D231" s="17"/>
      <c r="E231" s="17"/>
      <c r="F231" s="28" t="s">
        <v>102</v>
      </c>
      <c r="G231" s="29">
        <v>0.3</v>
      </c>
      <c r="H231" s="29"/>
      <c r="I231" s="29">
        <v>130.62</v>
      </c>
      <c r="J231" s="31">
        <v>220</v>
      </c>
      <c r="M231" s="32">
        <f>ROUND(ROUND(J231, 2)*I231, 2)</f>
        <v>28736.400000000001</v>
      </c>
      <c r="P231" s="31">
        <v>220</v>
      </c>
      <c r="S231" s="32">
        <f>ROUND(ROUND(P231, 2)*I231, 2)</f>
        <v>28736.400000000001</v>
      </c>
      <c r="V231" s="9">
        <f>ROUND(ROUND(P231, 2)/1.2, 2)</f>
        <v>183.33</v>
      </c>
      <c r="Y231" s="9">
        <f t="shared" si="57"/>
        <v>23947</v>
      </c>
      <c r="AD231" s="5" t="s">
        <v>912</v>
      </c>
      <c r="AE231" s="5" t="s">
        <v>913</v>
      </c>
      <c r="AF231" s="5" t="s">
        <v>883</v>
      </c>
      <c r="AK231" s="32">
        <f t="shared" si="55"/>
        <v>0</v>
      </c>
      <c r="AL231" s="32"/>
      <c r="AM231" s="32"/>
      <c r="AN231" s="34">
        <f t="shared" si="56"/>
        <v>0</v>
      </c>
      <c r="AO231" s="32"/>
      <c r="AP231" s="32"/>
    </row>
    <row r="232" spans="1:42" ht="72" x14ac:dyDescent="0.3">
      <c r="A232" s="12" t="s">
        <v>914</v>
      </c>
      <c r="B232" s="12"/>
      <c r="C232" s="27" t="s">
        <v>875</v>
      </c>
      <c r="D232" s="17"/>
      <c r="E232" s="17"/>
      <c r="F232" s="28" t="s">
        <v>114</v>
      </c>
      <c r="G232" s="29">
        <v>1</v>
      </c>
      <c r="H232" s="30"/>
      <c r="I232" s="30">
        <v>356</v>
      </c>
      <c r="J232" s="31">
        <v>51</v>
      </c>
      <c r="M232" s="32">
        <f>ROUND(ROUND(J232, 2)*I232, 2)</f>
        <v>18156</v>
      </c>
      <c r="P232" s="31">
        <v>51</v>
      </c>
      <c r="S232" s="32">
        <f>ROUND(ROUND(P232, 2)*I232, 2)</f>
        <v>18156</v>
      </c>
      <c r="V232" s="9">
        <f>ROUND(ROUND(P232, 2)/1.2, 2)</f>
        <v>42.5</v>
      </c>
      <c r="Y232" s="9">
        <f t="shared" si="57"/>
        <v>15130</v>
      </c>
      <c r="AD232" s="5" t="s">
        <v>915</v>
      </c>
      <c r="AE232" s="5" t="s">
        <v>916</v>
      </c>
      <c r="AF232" s="5" t="s">
        <v>878</v>
      </c>
      <c r="AK232" s="32">
        <f t="shared" si="55"/>
        <v>0</v>
      </c>
      <c r="AL232" s="32"/>
      <c r="AM232" s="32"/>
      <c r="AN232" s="34">
        <f t="shared" si="56"/>
        <v>0</v>
      </c>
      <c r="AO232" s="32"/>
      <c r="AP232" s="32"/>
    </row>
    <row r="233" spans="1:42" ht="54" x14ac:dyDescent="0.3">
      <c r="A233" s="12" t="s">
        <v>917</v>
      </c>
      <c r="B233" s="12"/>
      <c r="C233" s="27" t="s">
        <v>870</v>
      </c>
      <c r="D233" s="17"/>
      <c r="E233" s="17" t="s">
        <v>918</v>
      </c>
      <c r="F233" s="28" t="s">
        <v>67</v>
      </c>
      <c r="G233" s="29">
        <v>1.1000000000000001</v>
      </c>
      <c r="H233" s="30"/>
      <c r="I233" s="30">
        <v>478.94</v>
      </c>
      <c r="J233" s="31">
        <v>1339</v>
      </c>
      <c r="M233" s="32">
        <f>ROUND(ROUND(J233, 2)*I233, 2)</f>
        <v>641300.66</v>
      </c>
      <c r="P233" s="31">
        <v>1339</v>
      </c>
      <c r="S233" s="32">
        <f>ROUND(ROUND(P233, 2)*I233, 2)</f>
        <v>641300.66</v>
      </c>
      <c r="V233" s="9">
        <f>ROUND(ROUND(P233, 2)/1.2, 2)</f>
        <v>1115.83</v>
      </c>
      <c r="Y233" s="9">
        <f t="shared" si="57"/>
        <v>534417.22</v>
      </c>
      <c r="AD233" s="5" t="s">
        <v>919</v>
      </c>
      <c r="AE233" s="5" t="s">
        <v>920</v>
      </c>
      <c r="AF233" s="5" t="s">
        <v>873</v>
      </c>
      <c r="AK233" s="32">
        <f t="shared" si="55"/>
        <v>0</v>
      </c>
      <c r="AL233" s="32"/>
      <c r="AM233" s="32"/>
      <c r="AN233" s="34">
        <f t="shared" si="56"/>
        <v>0</v>
      </c>
      <c r="AO233" s="32"/>
      <c r="AP233" s="32"/>
    </row>
    <row r="234" spans="1:42" ht="36" x14ac:dyDescent="0.3">
      <c r="A234" s="12" t="s">
        <v>921</v>
      </c>
      <c r="B234" s="12" t="s">
        <v>864</v>
      </c>
      <c r="C234" s="16" t="s">
        <v>865</v>
      </c>
      <c r="D234" s="17" t="s">
        <v>866</v>
      </c>
      <c r="E234" s="17" t="s">
        <v>922</v>
      </c>
      <c r="F234" s="17" t="s">
        <v>67</v>
      </c>
      <c r="G234" s="18">
        <v>1</v>
      </c>
      <c r="H234" s="18"/>
      <c r="I234" s="18">
        <v>0</v>
      </c>
      <c r="J234" s="19">
        <v>1562.05</v>
      </c>
      <c r="K234" s="20">
        <v>556</v>
      </c>
      <c r="L234" s="19">
        <f>J234+ROUND(K234, 2)</f>
        <v>2118.0500000000002</v>
      </c>
      <c r="M234" s="19">
        <v>0</v>
      </c>
      <c r="N234" s="19">
        <v>0</v>
      </c>
      <c r="O234" s="19">
        <f>M234+N234</f>
        <v>0</v>
      </c>
      <c r="P234" s="19">
        <v>1562.05</v>
      </c>
      <c r="Q234" s="20">
        <v>834</v>
      </c>
      <c r="R234" s="19">
        <f>P234+ROUND(Q234, 2)</f>
        <v>2396.0500000000002</v>
      </c>
      <c r="S234" s="19">
        <v>0</v>
      </c>
      <c r="T234" s="19">
        <v>0</v>
      </c>
      <c r="U234" s="19">
        <f>S234+T234</f>
        <v>0</v>
      </c>
      <c r="V234" s="9">
        <f>ROUND(P234 / 1.2, 2)</f>
        <v>1301.71</v>
      </c>
      <c r="W234" s="9">
        <f>ROUND(Q234 / 1.2, 2)</f>
        <v>695</v>
      </c>
      <c r="X234" s="9">
        <f>ROUND(R234 / 1.2, 2)</f>
        <v>1996.71</v>
      </c>
      <c r="Y234" s="9">
        <f t="shared" si="57"/>
        <v>0</v>
      </c>
      <c r="Z234" s="9">
        <f>ROUND(T234 / 1.2, 2)</f>
        <v>0</v>
      </c>
      <c r="AA234" s="9">
        <f>Y234+Z234</f>
        <v>0</v>
      </c>
      <c r="AD234" s="5">
        <v>378365806</v>
      </c>
      <c r="AE234" s="5">
        <v>27245779</v>
      </c>
      <c r="AG234" s="5" t="s">
        <v>867</v>
      </c>
      <c r="AH234" s="5" t="s">
        <v>868</v>
      </c>
      <c r="AI234" s="5" t="s">
        <v>593</v>
      </c>
      <c r="AK234" s="19">
        <f t="shared" si="55"/>
        <v>0</v>
      </c>
      <c r="AL234" s="19">
        <f>T234-N234</f>
        <v>0</v>
      </c>
      <c r="AM234" s="19">
        <f>U234-O234</f>
        <v>0</v>
      </c>
      <c r="AN234" s="22">
        <f t="shared" si="56"/>
        <v>0</v>
      </c>
      <c r="AO234" s="22">
        <f>IFERROR(AL234/N234,0)</f>
        <v>0</v>
      </c>
      <c r="AP234" s="22">
        <f>IFERROR(AM234/O234,0)</f>
        <v>0</v>
      </c>
    </row>
    <row r="235" spans="1:42" ht="54" x14ac:dyDescent="0.3">
      <c r="A235" s="12" t="s">
        <v>924</v>
      </c>
      <c r="B235" s="12"/>
      <c r="C235" s="27" t="s">
        <v>894</v>
      </c>
      <c r="D235" s="17"/>
      <c r="E235" s="17"/>
      <c r="F235" s="28" t="s">
        <v>67</v>
      </c>
      <c r="G235" s="29">
        <v>1.1000000000000001</v>
      </c>
      <c r="H235" s="30"/>
      <c r="I235" s="30">
        <v>0</v>
      </c>
      <c r="J235" s="31">
        <v>1339</v>
      </c>
      <c r="M235" s="32">
        <f>ROUND(ROUND(J235, 2)*I235, 2)</f>
        <v>0</v>
      </c>
      <c r="P235" s="31">
        <v>1339</v>
      </c>
      <c r="S235" s="32">
        <f>ROUND(ROUND(P235, 2)*I235, 2)</f>
        <v>0</v>
      </c>
      <c r="V235" s="9">
        <f>ROUND(ROUND(P235, 2)/1.2, 2)</f>
        <v>1115.83</v>
      </c>
      <c r="Y235" s="9">
        <f t="shared" si="57"/>
        <v>0</v>
      </c>
      <c r="AD235" s="5" t="s">
        <v>925</v>
      </c>
      <c r="AE235" s="5" t="s">
        <v>926</v>
      </c>
      <c r="AF235" s="5" t="s">
        <v>897</v>
      </c>
      <c r="AK235" s="32">
        <f t="shared" si="55"/>
        <v>0</v>
      </c>
      <c r="AL235" s="32"/>
      <c r="AM235" s="32"/>
      <c r="AN235" s="34">
        <f t="shared" si="56"/>
        <v>0</v>
      </c>
      <c r="AO235" s="32"/>
      <c r="AP235" s="32"/>
    </row>
    <row r="236" spans="1:42" ht="54" x14ac:dyDescent="0.3">
      <c r="A236" s="12" t="s">
        <v>929</v>
      </c>
      <c r="B236" s="12"/>
      <c r="C236" s="27" t="s">
        <v>889</v>
      </c>
      <c r="D236" s="17"/>
      <c r="E236" s="17"/>
      <c r="F236" s="28" t="s">
        <v>114</v>
      </c>
      <c r="G236" s="29">
        <v>1</v>
      </c>
      <c r="H236" s="30"/>
      <c r="I236" s="30">
        <v>0</v>
      </c>
      <c r="J236" s="31">
        <v>51</v>
      </c>
      <c r="M236" s="32">
        <f>ROUND(ROUND(J236, 2)*I236, 2)</f>
        <v>0</v>
      </c>
      <c r="P236" s="31">
        <v>51</v>
      </c>
      <c r="S236" s="32">
        <f>ROUND(ROUND(P236, 2)*I236, 2)</f>
        <v>0</v>
      </c>
      <c r="V236" s="9">
        <f>ROUND(ROUND(P236, 2)/1.2, 2)</f>
        <v>42.5</v>
      </c>
      <c r="Y236" s="9">
        <f t="shared" si="57"/>
        <v>0</v>
      </c>
      <c r="AD236" s="5" t="s">
        <v>930</v>
      </c>
      <c r="AE236" s="5" t="s">
        <v>931</v>
      </c>
      <c r="AF236" s="5" t="s">
        <v>892</v>
      </c>
      <c r="AK236" s="32">
        <f t="shared" si="55"/>
        <v>0</v>
      </c>
      <c r="AL236" s="32"/>
      <c r="AM236" s="32"/>
      <c r="AN236" s="34">
        <f t="shared" si="56"/>
        <v>0</v>
      </c>
      <c r="AO236" s="32"/>
      <c r="AP236" s="32"/>
    </row>
    <row r="237" spans="1:42" ht="18" x14ac:dyDescent="0.3">
      <c r="A237" s="12" t="s">
        <v>934</v>
      </c>
      <c r="B237" s="12"/>
      <c r="C237" s="40" t="s">
        <v>880</v>
      </c>
      <c r="D237" s="17"/>
      <c r="E237" s="17"/>
      <c r="F237" s="28" t="s">
        <v>102</v>
      </c>
      <c r="G237" s="29">
        <v>0.3</v>
      </c>
      <c r="H237" s="29"/>
      <c r="I237" s="29">
        <v>0</v>
      </c>
      <c r="J237" s="31">
        <v>220</v>
      </c>
      <c r="M237" s="32">
        <f>ROUND(ROUND(J237, 2)*I237, 2)</f>
        <v>0</v>
      </c>
      <c r="P237" s="31">
        <v>220</v>
      </c>
      <c r="S237" s="32">
        <f>ROUND(ROUND(P237, 2)*I237, 2)</f>
        <v>0</v>
      </c>
      <c r="V237" s="9">
        <f>ROUND(ROUND(P237, 2)/1.2, 2)</f>
        <v>183.33</v>
      </c>
      <c r="Y237" s="9">
        <f t="shared" si="57"/>
        <v>0</v>
      </c>
      <c r="AD237" s="5" t="s">
        <v>935</v>
      </c>
      <c r="AE237" s="5" t="s">
        <v>936</v>
      </c>
      <c r="AF237" s="5" t="s">
        <v>883</v>
      </c>
      <c r="AK237" s="32">
        <f t="shared" si="55"/>
        <v>0</v>
      </c>
      <c r="AL237" s="32"/>
      <c r="AM237" s="32"/>
      <c r="AN237" s="34">
        <f t="shared" si="56"/>
        <v>0</v>
      </c>
      <c r="AO237" s="32"/>
      <c r="AP237" s="32"/>
    </row>
    <row r="238" spans="1:42" ht="36" x14ac:dyDescent="0.3">
      <c r="A238" s="12" t="s">
        <v>939</v>
      </c>
      <c r="B238" s="12" t="s">
        <v>864</v>
      </c>
      <c r="C238" s="16" t="s">
        <v>865</v>
      </c>
      <c r="D238" s="17" t="s">
        <v>866</v>
      </c>
      <c r="E238" s="17" t="s">
        <v>899</v>
      </c>
      <c r="F238" s="17" t="s">
        <v>67</v>
      </c>
      <c r="G238" s="18">
        <v>1</v>
      </c>
      <c r="H238" s="18"/>
      <c r="I238" s="18">
        <v>0</v>
      </c>
      <c r="J238" s="19">
        <v>89.15</v>
      </c>
      <c r="K238" s="20">
        <v>556</v>
      </c>
      <c r="L238" s="19">
        <f>J238+ROUND(K238, 2)</f>
        <v>645.15</v>
      </c>
      <c r="M238" s="19">
        <v>0</v>
      </c>
      <c r="N238" s="19">
        <v>0</v>
      </c>
      <c r="O238" s="19">
        <f>M238+N238</f>
        <v>0</v>
      </c>
      <c r="P238" s="19">
        <v>89.15</v>
      </c>
      <c r="Q238" s="20">
        <v>834</v>
      </c>
      <c r="R238" s="19">
        <f>P238+ROUND(Q238, 2)</f>
        <v>923.15</v>
      </c>
      <c r="S238" s="19">
        <v>0</v>
      </c>
      <c r="T238" s="19">
        <v>0</v>
      </c>
      <c r="U238" s="19">
        <f>S238+T238</f>
        <v>0</v>
      </c>
      <c r="V238" s="9">
        <f>ROUND(P238 / 1.2, 2)</f>
        <v>74.290000000000006</v>
      </c>
      <c r="W238" s="9">
        <f>ROUND(Q238 / 1.2, 2)</f>
        <v>695</v>
      </c>
      <c r="X238" s="9">
        <f>ROUND(R238 / 1.2, 2)</f>
        <v>769.29</v>
      </c>
      <c r="Y238" s="9">
        <f t="shared" si="57"/>
        <v>0</v>
      </c>
      <c r="Z238" s="9">
        <f>ROUND(T238 / 1.2, 2)</f>
        <v>0</v>
      </c>
      <c r="AA238" s="9">
        <f>Y238+Z238</f>
        <v>0</v>
      </c>
      <c r="AD238" s="5">
        <v>378365807</v>
      </c>
      <c r="AE238" s="5">
        <v>27245782</v>
      </c>
      <c r="AG238" s="5" t="s">
        <v>867</v>
      </c>
      <c r="AH238" s="5" t="s">
        <v>868</v>
      </c>
      <c r="AI238" s="5" t="s">
        <v>593</v>
      </c>
      <c r="AK238" s="19">
        <f t="shared" si="55"/>
        <v>0</v>
      </c>
      <c r="AL238" s="19">
        <f>T238-N238</f>
        <v>0</v>
      </c>
      <c r="AM238" s="19">
        <f>U238-O238</f>
        <v>0</v>
      </c>
      <c r="AN238" s="22">
        <f t="shared" si="56"/>
        <v>0</v>
      </c>
      <c r="AO238" s="22">
        <f>IFERROR(AL238/N238,0)</f>
        <v>0</v>
      </c>
      <c r="AP238" s="22">
        <f>IFERROR(AM238/O238,0)</f>
        <v>0</v>
      </c>
    </row>
    <row r="239" spans="1:42" ht="18" x14ac:dyDescent="0.3">
      <c r="A239" s="12" t="s">
        <v>941</v>
      </c>
      <c r="B239" s="12"/>
      <c r="C239" s="40" t="s">
        <v>880</v>
      </c>
      <c r="D239" s="17"/>
      <c r="E239" s="17"/>
      <c r="F239" s="28" t="s">
        <v>102</v>
      </c>
      <c r="G239" s="29">
        <v>0.3</v>
      </c>
      <c r="H239" s="29"/>
      <c r="I239" s="29">
        <v>0</v>
      </c>
      <c r="J239" s="31">
        <v>220</v>
      </c>
      <c r="M239" s="32">
        <f>ROUND(ROUND(J239, 2)*I239, 2)</f>
        <v>0</v>
      </c>
      <c r="P239" s="31">
        <v>220</v>
      </c>
      <c r="S239" s="32">
        <f>ROUND(ROUND(P239, 2)*I239, 2)</f>
        <v>0</v>
      </c>
      <c r="V239" s="9">
        <f>ROUND(ROUND(P239, 2)/1.2, 2)</f>
        <v>183.33</v>
      </c>
      <c r="Y239" s="9">
        <f t="shared" si="57"/>
        <v>0</v>
      </c>
      <c r="AD239" s="5" t="s">
        <v>942</v>
      </c>
      <c r="AE239" s="5" t="s">
        <v>943</v>
      </c>
      <c r="AF239" s="5" t="s">
        <v>883</v>
      </c>
      <c r="AK239" s="32">
        <f t="shared" si="55"/>
        <v>0</v>
      </c>
      <c r="AL239" s="32"/>
      <c r="AM239" s="32"/>
      <c r="AN239" s="34">
        <f t="shared" si="56"/>
        <v>0</v>
      </c>
      <c r="AO239" s="32"/>
      <c r="AP239" s="32"/>
    </row>
    <row r="240" spans="1:42" ht="54" x14ac:dyDescent="0.3">
      <c r="A240" s="12" t="s">
        <v>946</v>
      </c>
      <c r="B240" s="12"/>
      <c r="C240" s="27" t="s">
        <v>889</v>
      </c>
      <c r="D240" s="17"/>
      <c r="E240" s="17"/>
      <c r="F240" s="28" t="s">
        <v>114</v>
      </c>
      <c r="G240" s="29">
        <v>1</v>
      </c>
      <c r="H240" s="30"/>
      <c r="I240" s="30">
        <v>0</v>
      </c>
      <c r="J240" s="31">
        <v>51</v>
      </c>
      <c r="M240" s="32">
        <f>ROUND(ROUND(J240, 2)*I240, 2)</f>
        <v>0</v>
      </c>
      <c r="P240" s="31">
        <v>51</v>
      </c>
      <c r="S240" s="32">
        <f>ROUND(ROUND(P240, 2)*I240, 2)</f>
        <v>0</v>
      </c>
      <c r="V240" s="9">
        <f>ROUND(ROUND(P240, 2)/1.2, 2)</f>
        <v>42.5</v>
      </c>
      <c r="Y240" s="9">
        <f t="shared" si="57"/>
        <v>0</v>
      </c>
      <c r="AD240" s="5" t="s">
        <v>947</v>
      </c>
      <c r="AE240" s="5" t="s">
        <v>948</v>
      </c>
      <c r="AF240" s="5" t="s">
        <v>892</v>
      </c>
      <c r="AK240" s="32">
        <f t="shared" si="55"/>
        <v>0</v>
      </c>
      <c r="AL240" s="32"/>
      <c r="AM240" s="32"/>
      <c r="AN240" s="34">
        <f t="shared" si="56"/>
        <v>0</v>
      </c>
      <c r="AO240" s="32"/>
      <c r="AP240" s="32"/>
    </row>
    <row r="241" spans="1:42" ht="72" x14ac:dyDescent="0.3">
      <c r="A241" s="12" t="s">
        <v>951</v>
      </c>
      <c r="B241" s="12" t="s">
        <v>864</v>
      </c>
      <c r="C241" s="16" t="s">
        <v>865</v>
      </c>
      <c r="D241" s="17" t="s">
        <v>866</v>
      </c>
      <c r="E241" s="17" t="s">
        <v>952</v>
      </c>
      <c r="F241" s="17" t="s">
        <v>67</v>
      </c>
      <c r="G241" s="18">
        <v>1</v>
      </c>
      <c r="H241" s="18"/>
      <c r="I241" s="18">
        <v>1256.5999999999999</v>
      </c>
      <c r="J241" s="19">
        <v>1386.03</v>
      </c>
      <c r="K241" s="20">
        <v>556</v>
      </c>
      <c r="L241" s="19">
        <f>J241+ROUND(K241, 2)</f>
        <v>1942.03</v>
      </c>
      <c r="M241" s="19">
        <v>1741685.3</v>
      </c>
      <c r="N241" s="19">
        <v>698669.6</v>
      </c>
      <c r="O241" s="19">
        <f>M241+N241</f>
        <v>2440354.9</v>
      </c>
      <c r="P241" s="19">
        <v>1505.68</v>
      </c>
      <c r="Q241" s="20">
        <v>834</v>
      </c>
      <c r="R241" s="19">
        <f>P241+ROUND(Q241, 2)</f>
        <v>2339.6800000000003</v>
      </c>
      <c r="S241" s="19">
        <v>1892037.49</v>
      </c>
      <c r="T241" s="19">
        <v>1048004.4</v>
      </c>
      <c r="U241" s="19">
        <f>S241+T241</f>
        <v>2940041.89</v>
      </c>
      <c r="V241" s="9">
        <f>ROUND(P241 / 1.2, 2)</f>
        <v>1254.73</v>
      </c>
      <c r="W241" s="9">
        <f>ROUND(Q241 / 1.2, 2)</f>
        <v>695</v>
      </c>
      <c r="X241" s="9">
        <f>ROUND(R241 / 1.2, 2)</f>
        <v>1949.73</v>
      </c>
      <c r="Y241" s="9">
        <f t="shared" si="57"/>
        <v>1576697.91</v>
      </c>
      <c r="Z241" s="9">
        <f>ROUND(T241 / 1.2, 2)</f>
        <v>873337</v>
      </c>
      <c r="AA241" s="9">
        <f>Y241+Z241</f>
        <v>2450034.91</v>
      </c>
      <c r="AD241" s="5">
        <v>378365808</v>
      </c>
      <c r="AE241" s="5">
        <v>29362334</v>
      </c>
      <c r="AG241" s="5" t="s">
        <v>867</v>
      </c>
      <c r="AH241" s="5" t="s">
        <v>868</v>
      </c>
      <c r="AI241" s="5" t="s">
        <v>593</v>
      </c>
      <c r="AK241" s="19">
        <f t="shared" si="55"/>
        <v>150352.18999999994</v>
      </c>
      <c r="AL241" s="19">
        <f>T241-N241</f>
        <v>349334.80000000005</v>
      </c>
      <c r="AM241" s="19">
        <f>U241-O241</f>
        <v>499686.99000000022</v>
      </c>
      <c r="AN241" s="22">
        <f t="shared" si="56"/>
        <v>8.6325692706943069E-2</v>
      </c>
      <c r="AO241" s="22">
        <f>IFERROR(AL241/N241,0)</f>
        <v>0.50000000000000011</v>
      </c>
      <c r="AP241" s="22">
        <f>IFERROR(AM241/O241,0)</f>
        <v>0.20475996749489192</v>
      </c>
    </row>
    <row r="242" spans="1:42" ht="72" x14ac:dyDescent="0.3">
      <c r="A242" s="12" t="s">
        <v>953</v>
      </c>
      <c r="B242" s="12"/>
      <c r="C242" s="27" t="s">
        <v>954</v>
      </c>
      <c r="D242" s="17"/>
      <c r="E242" s="17" t="s">
        <v>955</v>
      </c>
      <c r="F242" s="28" t="s">
        <v>67</v>
      </c>
      <c r="G242" s="29">
        <v>1.1000000000000001</v>
      </c>
      <c r="H242" s="30"/>
      <c r="I242" s="30">
        <v>1481.92</v>
      </c>
      <c r="J242" s="31">
        <v>1062.4100000000001</v>
      </c>
      <c r="M242" s="32">
        <f>ROUND(ROUND(J242, 2)*I242, 2)</f>
        <v>1574406.63</v>
      </c>
      <c r="P242" s="31">
        <v>1062.4100000000001</v>
      </c>
      <c r="S242" s="32">
        <f>ROUND(ROUND(P242, 2)*I242, 2)</f>
        <v>1574406.63</v>
      </c>
      <c r="V242" s="9">
        <f>ROUND(ROUND(P242, 2)/1.2, 2)</f>
        <v>885.34</v>
      </c>
      <c r="Y242" s="9">
        <f t="shared" si="57"/>
        <v>1312005.53</v>
      </c>
      <c r="AD242" s="5" t="s">
        <v>956</v>
      </c>
      <c r="AE242" s="5" t="s">
        <v>957</v>
      </c>
      <c r="AF242" s="5" t="s">
        <v>958</v>
      </c>
      <c r="AK242" s="32">
        <f t="shared" si="55"/>
        <v>0</v>
      </c>
      <c r="AL242" s="32"/>
      <c r="AM242" s="32"/>
      <c r="AN242" s="34">
        <f t="shared" si="56"/>
        <v>0</v>
      </c>
      <c r="AO242" s="32"/>
      <c r="AP242" s="32"/>
    </row>
    <row r="243" spans="1:42" ht="72" x14ac:dyDescent="0.3">
      <c r="A243" s="12" t="s">
        <v>959</v>
      </c>
      <c r="B243" s="12"/>
      <c r="C243" s="27" t="s">
        <v>960</v>
      </c>
      <c r="D243" s="17"/>
      <c r="E243" s="17"/>
      <c r="F243" s="28" t="s">
        <v>114</v>
      </c>
      <c r="G243" s="29">
        <v>1</v>
      </c>
      <c r="H243" s="30"/>
      <c r="I243" s="30">
        <v>1347.2</v>
      </c>
      <c r="J243" s="31">
        <v>51.85</v>
      </c>
      <c r="M243" s="32">
        <f>ROUND(ROUND(J243, 2)*I243, 2)</f>
        <v>69852.320000000007</v>
      </c>
      <c r="P243" s="31">
        <v>51.85</v>
      </c>
      <c r="S243" s="32">
        <f>ROUND(ROUND(P243, 2)*I243, 2)</f>
        <v>69852.320000000007</v>
      </c>
      <c r="V243" s="9">
        <f>ROUND(ROUND(P243, 2)/1.2, 2)</f>
        <v>43.21</v>
      </c>
      <c r="Y243" s="9">
        <f t="shared" si="57"/>
        <v>58210.27</v>
      </c>
      <c r="AD243" s="5" t="s">
        <v>961</v>
      </c>
      <c r="AE243" s="5" t="s">
        <v>962</v>
      </c>
      <c r="AF243" s="5" t="s">
        <v>963</v>
      </c>
      <c r="AK243" s="32">
        <f t="shared" si="55"/>
        <v>0</v>
      </c>
      <c r="AL243" s="32"/>
      <c r="AM243" s="32"/>
      <c r="AN243" s="34">
        <f t="shared" si="56"/>
        <v>0</v>
      </c>
      <c r="AO243" s="32"/>
      <c r="AP243" s="32"/>
    </row>
    <row r="244" spans="1:42" ht="36" x14ac:dyDescent="0.3">
      <c r="A244" s="12" t="s">
        <v>964</v>
      </c>
      <c r="B244" s="12"/>
      <c r="C244" s="40" t="s">
        <v>965</v>
      </c>
      <c r="D244" s="17"/>
      <c r="E244" s="17"/>
      <c r="F244" s="28" t="s">
        <v>102</v>
      </c>
      <c r="G244" s="29">
        <v>0.15</v>
      </c>
      <c r="H244" s="29"/>
      <c r="I244" s="29">
        <v>188.49</v>
      </c>
      <c r="J244" s="31">
        <v>69.540000000000006</v>
      </c>
      <c r="M244" s="32">
        <f>ROUND(ROUND(J244, 2)*I244, 2)</f>
        <v>13107.59</v>
      </c>
      <c r="P244" s="31">
        <v>69.540000000000006</v>
      </c>
      <c r="S244" s="32">
        <f>ROUND(ROUND(P244, 2)*I244, 2)</f>
        <v>13107.59</v>
      </c>
      <c r="V244" s="9">
        <f>ROUND(ROUND(P244, 2)/1.2, 2)</f>
        <v>57.95</v>
      </c>
      <c r="Y244" s="9">
        <f t="shared" si="57"/>
        <v>10922.99</v>
      </c>
      <c r="AD244" s="5" t="s">
        <v>966</v>
      </c>
      <c r="AE244" s="5" t="s">
        <v>967</v>
      </c>
      <c r="AF244" s="5" t="s">
        <v>968</v>
      </c>
      <c r="AK244" s="32">
        <f t="shared" si="55"/>
        <v>0</v>
      </c>
      <c r="AL244" s="32"/>
      <c r="AM244" s="32"/>
      <c r="AN244" s="34">
        <f t="shared" si="56"/>
        <v>0</v>
      </c>
      <c r="AO244" s="32"/>
      <c r="AP244" s="32"/>
    </row>
    <row r="245" spans="1:42" ht="36" x14ac:dyDescent="0.3">
      <c r="A245" s="12" t="s">
        <v>969</v>
      </c>
      <c r="B245" s="12"/>
      <c r="C245" s="40" t="s">
        <v>880</v>
      </c>
      <c r="D245" s="17"/>
      <c r="E245" s="17" t="s">
        <v>970</v>
      </c>
      <c r="F245" s="28" t="s">
        <v>102</v>
      </c>
      <c r="G245" s="29">
        <v>0.3</v>
      </c>
      <c r="H245" s="29"/>
      <c r="I245" s="29">
        <v>376.98</v>
      </c>
      <c r="J245" s="31">
        <v>223.66</v>
      </c>
      <c r="M245" s="32">
        <f>ROUND(ROUND(J245, 2)*I245, 2)</f>
        <v>84315.35</v>
      </c>
      <c r="P245" s="31">
        <v>622.5</v>
      </c>
      <c r="S245" s="32">
        <f>ROUND(ROUND(P245, 2)*I245, 2)</f>
        <v>234670.05</v>
      </c>
      <c r="V245" s="9">
        <f>ROUND(ROUND(P245, 2)/1.2, 2)</f>
        <v>518.75</v>
      </c>
      <c r="Y245" s="9">
        <f t="shared" si="57"/>
        <v>195558.38</v>
      </c>
      <c r="AD245" s="5" t="s">
        <v>971</v>
      </c>
      <c r="AE245" s="5" t="s">
        <v>972</v>
      </c>
      <c r="AF245" s="5" t="s">
        <v>883</v>
      </c>
      <c r="AK245" s="32">
        <f t="shared" si="55"/>
        <v>150354.69999999998</v>
      </c>
      <c r="AL245" s="32"/>
      <c r="AM245" s="32"/>
      <c r="AN245" s="34">
        <f t="shared" si="56"/>
        <v>1.7832423159009596</v>
      </c>
      <c r="AO245" s="32"/>
      <c r="AP245" s="32"/>
    </row>
    <row r="246" spans="1:42" ht="18" x14ac:dyDescent="0.3">
      <c r="A246" s="12" t="s">
        <v>973</v>
      </c>
      <c r="B246" s="12" t="s">
        <v>974</v>
      </c>
      <c r="C246" s="16" t="s">
        <v>975</v>
      </c>
      <c r="D246" s="17"/>
      <c r="E246" s="17"/>
      <c r="F246" s="17" t="s">
        <v>114</v>
      </c>
      <c r="G246" s="18">
        <v>1</v>
      </c>
      <c r="H246" s="18"/>
      <c r="I246" s="18">
        <v>0</v>
      </c>
      <c r="J246" s="19">
        <v>0</v>
      </c>
      <c r="K246" s="20">
        <v>200</v>
      </c>
      <c r="L246" s="19">
        <f>J246+ROUND(K246, 2)</f>
        <v>200</v>
      </c>
      <c r="M246" s="19">
        <v>0</v>
      </c>
      <c r="N246" s="19">
        <v>0</v>
      </c>
      <c r="O246" s="19">
        <f>M246+N246</f>
        <v>0</v>
      </c>
      <c r="P246" s="19">
        <v>577.48</v>
      </c>
      <c r="Q246" s="20">
        <v>200</v>
      </c>
      <c r="R246" s="19">
        <f>P246+ROUND(Q246, 2)</f>
        <v>777.48</v>
      </c>
      <c r="S246" s="19">
        <v>0</v>
      </c>
      <c r="T246" s="19">
        <v>0</v>
      </c>
      <c r="U246" s="19">
        <f>S246+T246</f>
        <v>0</v>
      </c>
      <c r="V246" s="9">
        <f>ROUND(P246 / 1.2, 2)</f>
        <v>481.23</v>
      </c>
      <c r="W246" s="9">
        <f>ROUND(Q246 / 1.2, 2)</f>
        <v>166.67</v>
      </c>
      <c r="X246" s="9">
        <f>ROUND(R246 / 1.2, 2)</f>
        <v>647.9</v>
      </c>
      <c r="Y246" s="9">
        <f t="shared" si="57"/>
        <v>0</v>
      </c>
      <c r="Z246" s="9">
        <f>ROUND(T246 / 1.2, 2)</f>
        <v>0</v>
      </c>
      <c r="AA246" s="9">
        <f>Y246+Z246</f>
        <v>0</v>
      </c>
      <c r="AD246" s="5">
        <v>378365705</v>
      </c>
      <c r="AE246" s="5">
        <v>27245706</v>
      </c>
      <c r="AG246" s="5" t="s">
        <v>976</v>
      </c>
      <c r="AH246" s="5" t="s">
        <v>977</v>
      </c>
      <c r="AI246" s="5" t="s">
        <v>593</v>
      </c>
      <c r="AK246" s="19">
        <f t="shared" si="55"/>
        <v>0</v>
      </c>
      <c r="AL246" s="19">
        <f>T246-N246</f>
        <v>0</v>
      </c>
      <c r="AM246" s="19">
        <f>U246-O246</f>
        <v>0</v>
      </c>
      <c r="AN246" s="22">
        <f t="shared" si="56"/>
        <v>0</v>
      </c>
      <c r="AO246" s="22">
        <f>IFERROR(AL246/N246,0)</f>
        <v>0</v>
      </c>
      <c r="AP246" s="22">
        <f>IFERROR(AM246/O246,0)</f>
        <v>0</v>
      </c>
    </row>
    <row r="247" spans="1:42" ht="18" x14ac:dyDescent="0.3">
      <c r="A247" s="12" t="s">
        <v>978</v>
      </c>
      <c r="B247" s="12"/>
      <c r="C247" s="40" t="s">
        <v>979</v>
      </c>
      <c r="D247" s="17"/>
      <c r="E247" s="17"/>
      <c r="F247" s="28" t="s">
        <v>139</v>
      </c>
      <c r="G247" s="68">
        <v>0.09</v>
      </c>
      <c r="H247" s="29"/>
      <c r="I247" s="29">
        <v>0</v>
      </c>
      <c r="J247" s="31">
        <v>100</v>
      </c>
      <c r="M247" s="32">
        <f>ROUND(ROUND(J247, 2)*I247, 2)</f>
        <v>0</v>
      </c>
      <c r="P247" s="31">
        <v>100</v>
      </c>
      <c r="S247" s="32">
        <f>ROUND(ROUND(P247, 2)*I247, 2)</f>
        <v>0</v>
      </c>
      <c r="V247" s="9">
        <f>ROUND(ROUND(P247, 2)/1.2, 2)</f>
        <v>83.33</v>
      </c>
      <c r="Y247" s="9">
        <f t="shared" si="57"/>
        <v>0</v>
      </c>
      <c r="AD247" s="5" t="s">
        <v>980</v>
      </c>
      <c r="AE247" s="5" t="s">
        <v>981</v>
      </c>
      <c r="AF247" s="5" t="s">
        <v>982</v>
      </c>
      <c r="AK247" s="32">
        <f t="shared" si="55"/>
        <v>0</v>
      </c>
      <c r="AL247" s="32"/>
      <c r="AM247" s="32"/>
      <c r="AN247" s="34">
        <f t="shared" si="56"/>
        <v>0</v>
      </c>
      <c r="AO247" s="32"/>
      <c r="AP247" s="32"/>
    </row>
    <row r="248" spans="1:42" ht="36" x14ac:dyDescent="0.3">
      <c r="A248" s="12" t="s">
        <v>983</v>
      </c>
      <c r="B248" s="12"/>
      <c r="C248" s="40" t="s">
        <v>984</v>
      </c>
      <c r="D248" s="17"/>
      <c r="E248" s="17"/>
      <c r="F248" s="28" t="s">
        <v>114</v>
      </c>
      <c r="G248" s="29">
        <v>1.1000000000000001</v>
      </c>
      <c r="H248" s="30"/>
      <c r="I248" s="30">
        <v>0</v>
      </c>
      <c r="J248" s="31">
        <v>0</v>
      </c>
      <c r="M248" s="32">
        <f>ROUND(ROUND(J248, 2)*I248, 2)</f>
        <v>0</v>
      </c>
      <c r="P248" s="31">
        <v>516.79999999999995</v>
      </c>
      <c r="S248" s="32">
        <f>ROUND(ROUND(P248, 2)*I248, 2)</f>
        <v>0</v>
      </c>
      <c r="V248" s="9">
        <f>ROUND(ROUND(P248, 2)/1.2, 2)</f>
        <v>430.67</v>
      </c>
      <c r="Y248" s="9">
        <f t="shared" si="57"/>
        <v>0</v>
      </c>
      <c r="AD248" s="5" t="s">
        <v>985</v>
      </c>
      <c r="AE248" s="5" t="s">
        <v>986</v>
      </c>
      <c r="AF248" s="5" t="s">
        <v>987</v>
      </c>
      <c r="AK248" s="32">
        <f t="shared" si="55"/>
        <v>0</v>
      </c>
      <c r="AL248" s="32"/>
      <c r="AM248" s="32"/>
      <c r="AN248" s="34">
        <f t="shared" si="56"/>
        <v>0</v>
      </c>
      <c r="AO248" s="32"/>
      <c r="AP248" s="32"/>
    </row>
    <row r="249" spans="1:42" ht="18" x14ac:dyDescent="0.3">
      <c r="A249" s="12" t="s">
        <v>988</v>
      </c>
      <c r="B249" s="12" t="s">
        <v>974</v>
      </c>
      <c r="C249" s="16" t="s">
        <v>975</v>
      </c>
      <c r="D249" s="17"/>
      <c r="E249" s="17"/>
      <c r="F249" s="17" t="s">
        <v>114</v>
      </c>
      <c r="G249" s="18">
        <v>1</v>
      </c>
      <c r="H249" s="18"/>
      <c r="I249" s="18">
        <v>0</v>
      </c>
      <c r="J249" s="19">
        <v>0</v>
      </c>
      <c r="K249" s="20">
        <v>200</v>
      </c>
      <c r="L249" s="19">
        <f>J249+ROUND(K249, 2)</f>
        <v>200</v>
      </c>
      <c r="M249" s="19">
        <v>0</v>
      </c>
      <c r="N249" s="19">
        <v>0</v>
      </c>
      <c r="O249" s="19">
        <f>M249+N249</f>
        <v>0</v>
      </c>
      <c r="P249" s="19">
        <v>577.48</v>
      </c>
      <c r="Q249" s="20">
        <v>200</v>
      </c>
      <c r="R249" s="19">
        <f>P249+ROUND(Q249, 2)</f>
        <v>777.48</v>
      </c>
      <c r="S249" s="19">
        <v>0</v>
      </c>
      <c r="T249" s="19">
        <v>0</v>
      </c>
      <c r="U249" s="19">
        <f>S249+T249</f>
        <v>0</v>
      </c>
      <c r="V249" s="9">
        <f>ROUND(P249 / 1.2, 2)</f>
        <v>481.23</v>
      </c>
      <c r="W249" s="9">
        <f>ROUND(Q249 / 1.2, 2)</f>
        <v>166.67</v>
      </c>
      <c r="X249" s="9">
        <f>ROUND(R249 / 1.2, 2)</f>
        <v>647.9</v>
      </c>
      <c r="Y249" s="9">
        <f t="shared" si="57"/>
        <v>0</v>
      </c>
      <c r="Z249" s="9">
        <f>ROUND(T249 / 1.2, 2)</f>
        <v>0</v>
      </c>
      <c r="AA249" s="9">
        <f>Y249+Z249</f>
        <v>0</v>
      </c>
      <c r="AD249" s="5">
        <v>378365809</v>
      </c>
      <c r="AE249" s="5">
        <v>27245707</v>
      </c>
      <c r="AG249" s="5" t="s">
        <v>976</v>
      </c>
      <c r="AH249" s="5" t="s">
        <v>977</v>
      </c>
      <c r="AI249" s="5" t="s">
        <v>593</v>
      </c>
      <c r="AK249" s="19">
        <f t="shared" si="55"/>
        <v>0</v>
      </c>
      <c r="AL249" s="19">
        <f>T249-N249</f>
        <v>0</v>
      </c>
      <c r="AM249" s="19">
        <f>U249-O249</f>
        <v>0</v>
      </c>
      <c r="AN249" s="22">
        <f t="shared" si="56"/>
        <v>0</v>
      </c>
      <c r="AO249" s="22">
        <f>IFERROR(AL249/N249,0)</f>
        <v>0</v>
      </c>
      <c r="AP249" s="22">
        <f>IFERROR(AM249/O249,0)</f>
        <v>0</v>
      </c>
    </row>
    <row r="250" spans="1:42" ht="36" x14ac:dyDescent="0.3">
      <c r="A250" s="12" t="s">
        <v>989</v>
      </c>
      <c r="B250" s="12"/>
      <c r="C250" s="40" t="s">
        <v>984</v>
      </c>
      <c r="D250" s="17"/>
      <c r="E250" s="17"/>
      <c r="F250" s="28" t="s">
        <v>114</v>
      </c>
      <c r="G250" s="29">
        <v>1.1000000000000001</v>
      </c>
      <c r="H250" s="30"/>
      <c r="I250" s="30">
        <v>0</v>
      </c>
      <c r="J250" s="31">
        <v>0</v>
      </c>
      <c r="M250" s="32">
        <f>ROUND(ROUND(J250, 2)*I250, 2)</f>
        <v>0</v>
      </c>
      <c r="P250" s="31">
        <v>516.79999999999995</v>
      </c>
      <c r="S250" s="32">
        <f>ROUND(ROUND(P250, 2)*I250, 2)</f>
        <v>0</v>
      </c>
      <c r="V250" s="9">
        <f>ROUND(ROUND(P250, 2)/1.2, 2)</f>
        <v>430.67</v>
      </c>
      <c r="Y250" s="9">
        <f t="shared" si="57"/>
        <v>0</v>
      </c>
      <c r="AD250" s="5" t="s">
        <v>990</v>
      </c>
      <c r="AE250" s="5" t="s">
        <v>991</v>
      </c>
      <c r="AF250" s="5" t="s">
        <v>987</v>
      </c>
      <c r="AK250" s="32">
        <f t="shared" si="55"/>
        <v>0</v>
      </c>
      <c r="AL250" s="32"/>
      <c r="AM250" s="32"/>
      <c r="AN250" s="34">
        <f t="shared" si="56"/>
        <v>0</v>
      </c>
      <c r="AO250" s="32"/>
      <c r="AP250" s="32"/>
    </row>
    <row r="251" spans="1:42" ht="18" x14ac:dyDescent="0.3">
      <c r="A251" s="12" t="s">
        <v>992</v>
      </c>
      <c r="B251" s="12"/>
      <c r="C251" s="40" t="s">
        <v>979</v>
      </c>
      <c r="D251" s="17"/>
      <c r="E251" s="17"/>
      <c r="F251" s="28" t="s">
        <v>139</v>
      </c>
      <c r="G251" s="68">
        <v>0.09</v>
      </c>
      <c r="H251" s="29"/>
      <c r="I251" s="29">
        <v>0</v>
      </c>
      <c r="J251" s="31">
        <v>100</v>
      </c>
      <c r="M251" s="32">
        <f>ROUND(ROUND(J251, 2)*I251, 2)</f>
        <v>0</v>
      </c>
      <c r="P251" s="31">
        <v>100</v>
      </c>
      <c r="S251" s="32">
        <f>ROUND(ROUND(P251, 2)*I251, 2)</f>
        <v>0</v>
      </c>
      <c r="V251" s="9">
        <f>ROUND(ROUND(P251, 2)/1.2, 2)</f>
        <v>83.33</v>
      </c>
      <c r="Y251" s="9">
        <f t="shared" si="57"/>
        <v>0</v>
      </c>
      <c r="AD251" s="5" t="s">
        <v>993</v>
      </c>
      <c r="AE251" s="5" t="s">
        <v>994</v>
      </c>
      <c r="AF251" s="5" t="s">
        <v>982</v>
      </c>
      <c r="AK251" s="32">
        <f t="shared" si="55"/>
        <v>0</v>
      </c>
      <c r="AL251" s="32"/>
      <c r="AM251" s="32"/>
      <c r="AN251" s="34">
        <f t="shared" si="56"/>
        <v>0</v>
      </c>
      <c r="AO251" s="32"/>
      <c r="AP251" s="32"/>
    </row>
    <row r="252" spans="1:42" ht="18" x14ac:dyDescent="0.3">
      <c r="A252" s="12" t="s">
        <v>995</v>
      </c>
      <c r="B252" s="12" t="s">
        <v>974</v>
      </c>
      <c r="C252" s="16" t="s">
        <v>975</v>
      </c>
      <c r="D252" s="17"/>
      <c r="E252" s="17"/>
      <c r="F252" s="17" t="s">
        <v>114</v>
      </c>
      <c r="G252" s="18">
        <v>1</v>
      </c>
      <c r="H252" s="18"/>
      <c r="I252" s="18">
        <v>0</v>
      </c>
      <c r="J252" s="19">
        <v>0</v>
      </c>
      <c r="K252" s="20">
        <v>200</v>
      </c>
      <c r="L252" s="19">
        <f>J252+ROUND(K252, 2)</f>
        <v>200</v>
      </c>
      <c r="M252" s="19">
        <v>0</v>
      </c>
      <c r="N252" s="19">
        <v>0</v>
      </c>
      <c r="O252" s="19">
        <f>M252+N252</f>
        <v>0</v>
      </c>
      <c r="P252" s="19">
        <v>577.48</v>
      </c>
      <c r="Q252" s="20">
        <v>200</v>
      </c>
      <c r="R252" s="19">
        <f>P252+ROUND(Q252, 2)</f>
        <v>777.48</v>
      </c>
      <c r="S252" s="19">
        <v>0</v>
      </c>
      <c r="T252" s="19">
        <v>0</v>
      </c>
      <c r="U252" s="19">
        <f>S252+T252</f>
        <v>0</v>
      </c>
      <c r="V252" s="9">
        <f>ROUND(P252 / 1.2, 2)</f>
        <v>481.23</v>
      </c>
      <c r="W252" s="9">
        <f>ROUND(Q252 / 1.2, 2)</f>
        <v>166.67</v>
      </c>
      <c r="X252" s="9">
        <f>ROUND(R252 / 1.2, 2)</f>
        <v>647.9</v>
      </c>
      <c r="Y252" s="9">
        <f t="shared" si="57"/>
        <v>0</v>
      </c>
      <c r="Z252" s="9">
        <f>ROUND(T252 / 1.2, 2)</f>
        <v>0</v>
      </c>
      <c r="AA252" s="9">
        <f>Y252+Z252</f>
        <v>0</v>
      </c>
      <c r="AD252" s="5">
        <v>378365810</v>
      </c>
      <c r="AE252" s="5">
        <v>27245708</v>
      </c>
      <c r="AG252" s="5" t="s">
        <v>976</v>
      </c>
      <c r="AH252" s="5" t="s">
        <v>977</v>
      </c>
      <c r="AI252" s="5" t="s">
        <v>593</v>
      </c>
      <c r="AK252" s="19">
        <f t="shared" si="55"/>
        <v>0</v>
      </c>
      <c r="AL252" s="19">
        <f>T252-N252</f>
        <v>0</v>
      </c>
      <c r="AM252" s="19">
        <f>U252-O252</f>
        <v>0</v>
      </c>
      <c r="AN252" s="22">
        <f t="shared" si="56"/>
        <v>0</v>
      </c>
      <c r="AO252" s="22">
        <f>IFERROR(AL252/N252,0)</f>
        <v>0</v>
      </c>
      <c r="AP252" s="22">
        <f>IFERROR(AM252/O252,0)</f>
        <v>0</v>
      </c>
    </row>
    <row r="253" spans="1:42" ht="18" x14ac:dyDescent="0.3">
      <c r="A253" s="12" t="s">
        <v>996</v>
      </c>
      <c r="B253" s="12"/>
      <c r="C253" s="40" t="s">
        <v>979</v>
      </c>
      <c r="D253" s="17"/>
      <c r="E253" s="17"/>
      <c r="F253" s="28" t="s">
        <v>139</v>
      </c>
      <c r="G253" s="68">
        <v>0.09</v>
      </c>
      <c r="H253" s="29"/>
      <c r="I253" s="29">
        <v>0</v>
      </c>
      <c r="J253" s="31">
        <v>100</v>
      </c>
      <c r="M253" s="32">
        <f>ROUND(ROUND(J253, 2)*I253, 2)</f>
        <v>0</v>
      </c>
      <c r="P253" s="31">
        <v>100</v>
      </c>
      <c r="S253" s="32">
        <f>ROUND(ROUND(P253, 2)*I253, 2)</f>
        <v>0</v>
      </c>
      <c r="V253" s="9">
        <f>ROUND(ROUND(P253, 2)/1.2, 2)</f>
        <v>83.33</v>
      </c>
      <c r="Y253" s="9">
        <f t="shared" si="57"/>
        <v>0</v>
      </c>
      <c r="AD253" s="5" t="s">
        <v>997</v>
      </c>
      <c r="AE253" s="5" t="s">
        <v>998</v>
      </c>
      <c r="AF253" s="5" t="s">
        <v>982</v>
      </c>
      <c r="AK253" s="32">
        <f t="shared" si="55"/>
        <v>0</v>
      </c>
      <c r="AL253" s="32"/>
      <c r="AM253" s="32"/>
      <c r="AN253" s="34">
        <f t="shared" si="56"/>
        <v>0</v>
      </c>
      <c r="AO253" s="32"/>
      <c r="AP253" s="32"/>
    </row>
    <row r="254" spans="1:42" ht="36" x14ac:dyDescent="0.3">
      <c r="A254" s="12" t="s">
        <v>999</v>
      </c>
      <c r="B254" s="12"/>
      <c r="C254" s="40" t="s">
        <v>984</v>
      </c>
      <c r="D254" s="17"/>
      <c r="E254" s="17"/>
      <c r="F254" s="28" t="s">
        <v>114</v>
      </c>
      <c r="G254" s="29">
        <v>1.1000000000000001</v>
      </c>
      <c r="H254" s="30"/>
      <c r="I254" s="30">
        <v>0</v>
      </c>
      <c r="J254" s="31">
        <v>0</v>
      </c>
      <c r="M254" s="32">
        <f>ROUND(ROUND(J254, 2)*I254, 2)</f>
        <v>0</v>
      </c>
      <c r="P254" s="31">
        <v>516.79999999999995</v>
      </c>
      <c r="S254" s="32">
        <f>ROUND(ROUND(P254, 2)*I254, 2)</f>
        <v>0</v>
      </c>
      <c r="V254" s="9">
        <f>ROUND(ROUND(P254, 2)/1.2, 2)</f>
        <v>430.67</v>
      </c>
      <c r="Y254" s="9">
        <f t="shared" si="57"/>
        <v>0</v>
      </c>
      <c r="AD254" s="5" t="s">
        <v>1000</v>
      </c>
      <c r="AE254" s="5" t="s">
        <v>1001</v>
      </c>
      <c r="AF254" s="5" t="s">
        <v>987</v>
      </c>
      <c r="AK254" s="32">
        <f t="shared" si="55"/>
        <v>0</v>
      </c>
      <c r="AL254" s="32"/>
      <c r="AM254" s="32"/>
      <c r="AN254" s="34">
        <f t="shared" si="56"/>
        <v>0</v>
      </c>
      <c r="AO254" s="32"/>
      <c r="AP254" s="32"/>
    </row>
    <row r="255" spans="1:42" ht="18" x14ac:dyDescent="0.3">
      <c r="A255" s="12" t="s">
        <v>1002</v>
      </c>
      <c r="B255" s="12" t="s">
        <v>974</v>
      </c>
      <c r="C255" s="16" t="s">
        <v>975</v>
      </c>
      <c r="D255" s="17"/>
      <c r="E255" s="17"/>
      <c r="F255" s="17" t="s">
        <v>114</v>
      </c>
      <c r="G255" s="18">
        <v>1</v>
      </c>
      <c r="H255" s="18"/>
      <c r="I255" s="18">
        <v>0</v>
      </c>
      <c r="J255" s="19">
        <v>0</v>
      </c>
      <c r="K255" s="20">
        <v>200</v>
      </c>
      <c r="L255" s="19">
        <f>J255+ROUND(K255, 2)</f>
        <v>200</v>
      </c>
      <c r="M255" s="19">
        <v>0</v>
      </c>
      <c r="N255" s="19">
        <v>0</v>
      </c>
      <c r="O255" s="19">
        <f>M255+N255</f>
        <v>0</v>
      </c>
      <c r="P255" s="19">
        <v>99.86</v>
      </c>
      <c r="Q255" s="20">
        <v>200</v>
      </c>
      <c r="R255" s="19">
        <f>P255+ROUND(Q255, 2)</f>
        <v>299.86</v>
      </c>
      <c r="S255" s="19">
        <v>0</v>
      </c>
      <c r="T255" s="19">
        <v>0</v>
      </c>
      <c r="U255" s="19">
        <f>S255+T255</f>
        <v>0</v>
      </c>
      <c r="V255" s="9">
        <f>ROUND(P255 / 1.2, 2)</f>
        <v>83.22</v>
      </c>
      <c r="W255" s="9">
        <f>ROUND(Q255 / 1.2, 2)</f>
        <v>166.67</v>
      </c>
      <c r="X255" s="9">
        <f>ROUND(R255 / 1.2, 2)</f>
        <v>249.88</v>
      </c>
      <c r="Y255" s="9">
        <f t="shared" si="57"/>
        <v>0</v>
      </c>
      <c r="Z255" s="9">
        <f>ROUND(T255 / 1.2, 2)</f>
        <v>0</v>
      </c>
      <c r="AA255" s="9">
        <f>Y255+Z255</f>
        <v>0</v>
      </c>
      <c r="AD255" s="5">
        <v>378365811</v>
      </c>
      <c r="AE255" s="5">
        <v>27245709</v>
      </c>
      <c r="AG255" s="5" t="s">
        <v>976</v>
      </c>
      <c r="AH255" s="5" t="s">
        <v>977</v>
      </c>
      <c r="AI255" s="5" t="s">
        <v>593</v>
      </c>
      <c r="AK255" s="19">
        <f t="shared" si="55"/>
        <v>0</v>
      </c>
      <c r="AL255" s="19">
        <f>T255-N255</f>
        <v>0</v>
      </c>
      <c r="AM255" s="19">
        <f>U255-O255</f>
        <v>0</v>
      </c>
      <c r="AN255" s="22">
        <f t="shared" si="56"/>
        <v>0</v>
      </c>
      <c r="AO255" s="22">
        <f>IFERROR(AL255/N255,0)</f>
        <v>0</v>
      </c>
      <c r="AP255" s="22">
        <f>IFERROR(AM255/O255,0)</f>
        <v>0</v>
      </c>
    </row>
    <row r="256" spans="1:42" ht="18" x14ac:dyDescent="0.3">
      <c r="A256" s="12" t="s">
        <v>1003</v>
      </c>
      <c r="B256" s="12"/>
      <c r="C256" s="40" t="s">
        <v>979</v>
      </c>
      <c r="D256" s="17"/>
      <c r="E256" s="17"/>
      <c r="F256" s="28" t="s">
        <v>139</v>
      </c>
      <c r="G256" s="68">
        <v>0.09</v>
      </c>
      <c r="H256" s="29"/>
      <c r="I256" s="29">
        <v>0</v>
      </c>
      <c r="J256" s="31">
        <v>100</v>
      </c>
      <c r="M256" s="32">
        <f>ROUND(ROUND(J256, 2)*I256, 2)</f>
        <v>0</v>
      </c>
      <c r="P256" s="31">
        <v>100</v>
      </c>
      <c r="S256" s="32">
        <f>ROUND(ROUND(P256, 2)*I256, 2)</f>
        <v>0</v>
      </c>
      <c r="V256" s="9">
        <f>ROUND(ROUND(P256, 2)/1.2, 2)</f>
        <v>83.33</v>
      </c>
      <c r="Y256" s="9">
        <f t="shared" si="57"/>
        <v>0</v>
      </c>
      <c r="AD256" s="5" t="s">
        <v>1004</v>
      </c>
      <c r="AE256" s="5" t="s">
        <v>1005</v>
      </c>
      <c r="AF256" s="5" t="s">
        <v>982</v>
      </c>
      <c r="AK256" s="32">
        <f t="shared" si="55"/>
        <v>0</v>
      </c>
      <c r="AL256" s="32"/>
      <c r="AM256" s="32"/>
      <c r="AN256" s="34">
        <f t="shared" si="56"/>
        <v>0</v>
      </c>
      <c r="AO256" s="32"/>
      <c r="AP256" s="32"/>
    </row>
    <row r="257" spans="1:42" ht="18" x14ac:dyDescent="0.3">
      <c r="A257" s="12" t="s">
        <v>1006</v>
      </c>
      <c r="B257" s="12"/>
      <c r="C257" s="27" t="s">
        <v>1007</v>
      </c>
      <c r="D257" s="17"/>
      <c r="E257" s="17"/>
      <c r="F257" s="28" t="s">
        <v>114</v>
      </c>
      <c r="G257" s="29">
        <v>1.05</v>
      </c>
      <c r="H257" s="30"/>
      <c r="I257" s="30">
        <v>0</v>
      </c>
      <c r="J257" s="31">
        <v>140.54</v>
      </c>
      <c r="M257" s="32">
        <f>ROUND(ROUND(J257, 2)*I257, 2)</f>
        <v>0</v>
      </c>
      <c r="P257" s="31">
        <v>140.54</v>
      </c>
      <c r="S257" s="32">
        <f>ROUND(ROUND(P257, 2)*I257, 2)</f>
        <v>0</v>
      </c>
      <c r="V257" s="9">
        <f>ROUND(ROUND(P257, 2)/1.2, 2)</f>
        <v>117.12</v>
      </c>
      <c r="Y257" s="9">
        <f t="shared" si="57"/>
        <v>0</v>
      </c>
      <c r="AD257" s="5" t="s">
        <v>1008</v>
      </c>
      <c r="AE257" s="5" t="s">
        <v>1009</v>
      </c>
      <c r="AF257" s="5" t="s">
        <v>1010</v>
      </c>
      <c r="AK257" s="32">
        <f t="shared" si="55"/>
        <v>0</v>
      </c>
      <c r="AL257" s="32"/>
      <c r="AM257" s="32"/>
      <c r="AN257" s="34">
        <f t="shared" si="56"/>
        <v>0</v>
      </c>
      <c r="AO257" s="32"/>
      <c r="AP257" s="32"/>
    </row>
    <row r="258" spans="1:42" ht="54" x14ac:dyDescent="0.3">
      <c r="A258" s="12" t="s">
        <v>1011</v>
      </c>
      <c r="B258" s="12" t="s">
        <v>974</v>
      </c>
      <c r="C258" s="16" t="s">
        <v>975</v>
      </c>
      <c r="D258" s="17"/>
      <c r="E258" s="17" t="s">
        <v>1012</v>
      </c>
      <c r="F258" s="17" t="s">
        <v>114</v>
      </c>
      <c r="G258" s="18">
        <v>1</v>
      </c>
      <c r="H258" s="18"/>
      <c r="I258" s="18">
        <v>0</v>
      </c>
      <c r="J258" s="19">
        <v>9</v>
      </c>
      <c r="K258" s="20">
        <v>200</v>
      </c>
      <c r="L258" s="19">
        <f>J258+ROUND(K258, 2)</f>
        <v>209</v>
      </c>
      <c r="M258" s="19">
        <v>0</v>
      </c>
      <c r="N258" s="19">
        <v>0</v>
      </c>
      <c r="O258" s="19">
        <f>M258+N258</f>
        <v>0</v>
      </c>
      <c r="P258" s="19">
        <v>9</v>
      </c>
      <c r="Q258" s="20">
        <v>300</v>
      </c>
      <c r="R258" s="19">
        <f>P258+ROUND(Q258, 2)</f>
        <v>309</v>
      </c>
      <c r="S258" s="19">
        <v>0</v>
      </c>
      <c r="T258" s="19">
        <v>0</v>
      </c>
      <c r="U258" s="19">
        <f>S258+T258</f>
        <v>0</v>
      </c>
      <c r="V258" s="9">
        <f>ROUND(P258 / 1.2, 2)</f>
        <v>7.5</v>
      </c>
      <c r="W258" s="9">
        <f>ROUND(Q258 / 1.2, 2)</f>
        <v>250</v>
      </c>
      <c r="X258" s="9">
        <f>ROUND(R258 / 1.2, 2)</f>
        <v>257.5</v>
      </c>
      <c r="Y258" s="9">
        <f t="shared" si="57"/>
        <v>0</v>
      </c>
      <c r="Z258" s="9">
        <f>ROUND(T258 / 1.2, 2)</f>
        <v>0</v>
      </c>
      <c r="AA258" s="9">
        <f>Y258+Z258</f>
        <v>0</v>
      </c>
      <c r="AD258" s="5">
        <v>378365812</v>
      </c>
      <c r="AE258" s="5">
        <v>27245762</v>
      </c>
      <c r="AG258" s="5" t="s">
        <v>976</v>
      </c>
      <c r="AH258" s="5" t="s">
        <v>977</v>
      </c>
      <c r="AI258" s="5" t="s">
        <v>593</v>
      </c>
      <c r="AK258" s="19">
        <f t="shared" si="55"/>
        <v>0</v>
      </c>
      <c r="AL258" s="19">
        <f>T258-N258</f>
        <v>0</v>
      </c>
      <c r="AM258" s="19">
        <f>U258-O258</f>
        <v>0</v>
      </c>
      <c r="AN258" s="22">
        <f t="shared" si="56"/>
        <v>0</v>
      </c>
      <c r="AO258" s="22">
        <f>IFERROR(AL258/N258,0)</f>
        <v>0</v>
      </c>
      <c r="AP258" s="22">
        <f>IFERROR(AM258/O258,0)</f>
        <v>0</v>
      </c>
    </row>
    <row r="259" spans="1:42" ht="18" x14ac:dyDescent="0.3">
      <c r="A259" s="12" t="s">
        <v>1014</v>
      </c>
      <c r="B259" s="12"/>
      <c r="C259" s="40" t="s">
        <v>979</v>
      </c>
      <c r="D259" s="17"/>
      <c r="E259" s="17"/>
      <c r="F259" s="28" t="s">
        <v>139</v>
      </c>
      <c r="G259" s="68">
        <v>0.09</v>
      </c>
      <c r="H259" s="29"/>
      <c r="I259" s="29">
        <v>0</v>
      </c>
      <c r="J259" s="31">
        <v>100</v>
      </c>
      <c r="M259" s="32">
        <f>ROUND(ROUND(J259, 2)*I259, 2)</f>
        <v>0</v>
      </c>
      <c r="P259" s="31">
        <v>100</v>
      </c>
      <c r="S259" s="32">
        <f>ROUND(ROUND(P259, 2)*I259, 2)</f>
        <v>0</v>
      </c>
      <c r="V259" s="9">
        <f>ROUND(ROUND(P259, 2)/1.2, 2)</f>
        <v>83.33</v>
      </c>
      <c r="Y259" s="9">
        <f t="shared" si="57"/>
        <v>0</v>
      </c>
      <c r="AD259" s="5" t="s">
        <v>1015</v>
      </c>
      <c r="AE259" s="5" t="s">
        <v>1016</v>
      </c>
      <c r="AF259" s="5" t="s">
        <v>982</v>
      </c>
      <c r="AK259" s="32">
        <f t="shared" si="55"/>
        <v>0</v>
      </c>
      <c r="AL259" s="32"/>
      <c r="AM259" s="32"/>
      <c r="AN259" s="34">
        <f t="shared" si="56"/>
        <v>0</v>
      </c>
      <c r="AO259" s="32"/>
      <c r="AP259" s="32"/>
    </row>
    <row r="260" spans="1:42" ht="36" x14ac:dyDescent="0.3">
      <c r="A260" s="12" t="s">
        <v>1019</v>
      </c>
      <c r="B260" s="12"/>
      <c r="C260" s="40" t="s">
        <v>984</v>
      </c>
      <c r="D260" s="17"/>
      <c r="E260" s="17"/>
      <c r="F260" s="28" t="s">
        <v>114</v>
      </c>
      <c r="G260" s="29">
        <v>1.1000000000000001</v>
      </c>
      <c r="H260" s="30"/>
      <c r="I260" s="30">
        <v>0</v>
      </c>
      <c r="J260" s="31">
        <v>0</v>
      </c>
      <c r="M260" s="32">
        <f>ROUND(ROUND(J260, 2)*I260, 2)</f>
        <v>0</v>
      </c>
      <c r="P260" s="31">
        <v>0</v>
      </c>
      <c r="S260" s="32">
        <f>ROUND(ROUND(P260, 2)*I260, 2)</f>
        <v>0</v>
      </c>
      <c r="V260" s="9">
        <f>ROUND(ROUND(P260, 2)/1.2, 2)</f>
        <v>0</v>
      </c>
      <c r="Y260" s="9">
        <f t="shared" si="57"/>
        <v>0</v>
      </c>
      <c r="AD260" s="5" t="s">
        <v>1020</v>
      </c>
      <c r="AE260" s="5" t="s">
        <v>1021</v>
      </c>
      <c r="AF260" s="5" t="s">
        <v>987</v>
      </c>
      <c r="AK260" s="32">
        <f t="shared" si="55"/>
        <v>0</v>
      </c>
      <c r="AL260" s="32"/>
      <c r="AM260" s="32"/>
      <c r="AN260" s="34">
        <f t="shared" si="56"/>
        <v>0</v>
      </c>
      <c r="AO260" s="32"/>
      <c r="AP260" s="32"/>
    </row>
    <row r="261" spans="1:42" ht="54" x14ac:dyDescent="0.3">
      <c r="A261" s="12" t="s">
        <v>1024</v>
      </c>
      <c r="B261" s="12" t="s">
        <v>974</v>
      </c>
      <c r="C261" s="16" t="s">
        <v>975</v>
      </c>
      <c r="D261" s="17"/>
      <c r="E261" s="17" t="s">
        <v>1025</v>
      </c>
      <c r="F261" s="17" t="s">
        <v>114</v>
      </c>
      <c r="G261" s="18">
        <v>1</v>
      </c>
      <c r="H261" s="18"/>
      <c r="I261" s="18">
        <v>0</v>
      </c>
      <c r="J261" s="19">
        <v>9</v>
      </c>
      <c r="K261" s="20">
        <v>200</v>
      </c>
      <c r="L261" s="19">
        <f>J261+ROUND(K261, 2)</f>
        <v>209</v>
      </c>
      <c r="M261" s="19">
        <v>0</v>
      </c>
      <c r="N261" s="19">
        <v>0</v>
      </c>
      <c r="O261" s="19">
        <f>M261+N261</f>
        <v>0</v>
      </c>
      <c r="P261" s="19">
        <v>9</v>
      </c>
      <c r="Q261" s="20">
        <v>300</v>
      </c>
      <c r="R261" s="19">
        <f>P261+ROUND(Q261, 2)</f>
        <v>309</v>
      </c>
      <c r="S261" s="19">
        <v>0</v>
      </c>
      <c r="T261" s="19">
        <v>0</v>
      </c>
      <c r="U261" s="19">
        <f>S261+T261</f>
        <v>0</v>
      </c>
      <c r="V261" s="9">
        <f>ROUND(P261 / 1.2, 2)</f>
        <v>7.5</v>
      </c>
      <c r="W261" s="9">
        <f>ROUND(Q261 / 1.2, 2)</f>
        <v>250</v>
      </c>
      <c r="X261" s="9">
        <f>ROUND(R261 / 1.2, 2)</f>
        <v>257.5</v>
      </c>
      <c r="Y261" s="9">
        <f t="shared" si="57"/>
        <v>0</v>
      </c>
      <c r="Z261" s="9">
        <f>ROUND(T261 / 1.2, 2)</f>
        <v>0</v>
      </c>
      <c r="AA261" s="9">
        <f>Y261+Z261</f>
        <v>0</v>
      </c>
      <c r="AD261" s="5">
        <v>378365813</v>
      </c>
      <c r="AE261" s="5">
        <v>27245763</v>
      </c>
      <c r="AG261" s="5" t="s">
        <v>976</v>
      </c>
      <c r="AH261" s="5" t="s">
        <v>977</v>
      </c>
      <c r="AI261" s="5" t="s">
        <v>593</v>
      </c>
      <c r="AK261" s="19">
        <f t="shared" si="55"/>
        <v>0</v>
      </c>
      <c r="AL261" s="19">
        <f>T261-N261</f>
        <v>0</v>
      </c>
      <c r="AM261" s="19">
        <f>U261-O261</f>
        <v>0</v>
      </c>
      <c r="AN261" s="22">
        <f t="shared" si="56"/>
        <v>0</v>
      </c>
      <c r="AO261" s="22">
        <f>IFERROR(AL261/N261,0)</f>
        <v>0</v>
      </c>
      <c r="AP261" s="22">
        <f>IFERROR(AM261/O261,0)</f>
        <v>0</v>
      </c>
    </row>
    <row r="262" spans="1:42" ht="36" x14ac:dyDescent="0.3">
      <c r="A262" s="12" t="s">
        <v>1027</v>
      </c>
      <c r="B262" s="12"/>
      <c r="C262" s="40" t="s">
        <v>984</v>
      </c>
      <c r="D262" s="17"/>
      <c r="E262" s="17"/>
      <c r="F262" s="28" t="s">
        <v>114</v>
      </c>
      <c r="G262" s="29">
        <v>1.1000000000000001</v>
      </c>
      <c r="H262" s="30"/>
      <c r="I262" s="30">
        <v>0</v>
      </c>
      <c r="J262" s="31">
        <v>0</v>
      </c>
      <c r="M262" s="32">
        <f>ROUND(ROUND(J262, 2)*I262, 2)</f>
        <v>0</v>
      </c>
      <c r="P262" s="31">
        <v>0</v>
      </c>
      <c r="S262" s="32">
        <f>ROUND(ROUND(P262, 2)*I262, 2)</f>
        <v>0</v>
      </c>
      <c r="V262" s="9">
        <f>ROUND(ROUND(P262, 2)/1.2, 2)</f>
        <v>0</v>
      </c>
      <c r="Y262" s="9">
        <f t="shared" si="57"/>
        <v>0</v>
      </c>
      <c r="AD262" s="5" t="s">
        <v>1028</v>
      </c>
      <c r="AE262" s="5" t="s">
        <v>1029</v>
      </c>
      <c r="AF262" s="5" t="s">
        <v>987</v>
      </c>
      <c r="AK262" s="32">
        <f t="shared" si="55"/>
        <v>0</v>
      </c>
      <c r="AL262" s="32"/>
      <c r="AM262" s="32"/>
      <c r="AN262" s="34">
        <f t="shared" si="56"/>
        <v>0</v>
      </c>
      <c r="AO262" s="32"/>
      <c r="AP262" s="32"/>
    </row>
    <row r="263" spans="1:42" ht="18" x14ac:dyDescent="0.3">
      <c r="A263" s="12" t="s">
        <v>1032</v>
      </c>
      <c r="B263" s="12"/>
      <c r="C263" s="40" t="s">
        <v>979</v>
      </c>
      <c r="D263" s="17"/>
      <c r="E263" s="17"/>
      <c r="F263" s="28" t="s">
        <v>139</v>
      </c>
      <c r="G263" s="68">
        <v>0.09</v>
      </c>
      <c r="H263" s="29"/>
      <c r="I263" s="29">
        <v>0</v>
      </c>
      <c r="J263" s="31">
        <v>100</v>
      </c>
      <c r="M263" s="32">
        <f>ROUND(ROUND(J263, 2)*I263, 2)</f>
        <v>0</v>
      </c>
      <c r="P263" s="31">
        <v>100</v>
      </c>
      <c r="S263" s="32">
        <f>ROUND(ROUND(P263, 2)*I263, 2)</f>
        <v>0</v>
      </c>
      <c r="V263" s="9">
        <f>ROUND(ROUND(P263, 2)/1.2, 2)</f>
        <v>83.33</v>
      </c>
      <c r="Y263" s="9">
        <f t="shared" si="57"/>
        <v>0</v>
      </c>
      <c r="AD263" s="5" t="s">
        <v>1033</v>
      </c>
      <c r="AE263" s="5" t="s">
        <v>1034</v>
      </c>
      <c r="AF263" s="5" t="s">
        <v>982</v>
      </c>
      <c r="AK263" s="32">
        <f t="shared" si="55"/>
        <v>0</v>
      </c>
      <c r="AL263" s="32"/>
      <c r="AM263" s="32"/>
      <c r="AN263" s="34">
        <f t="shared" si="56"/>
        <v>0</v>
      </c>
      <c r="AO263" s="32"/>
      <c r="AP263" s="32"/>
    </row>
    <row r="264" spans="1:42" ht="54" x14ac:dyDescent="0.3">
      <c r="A264" s="12" t="s">
        <v>1037</v>
      </c>
      <c r="B264" s="12" t="s">
        <v>974</v>
      </c>
      <c r="C264" s="16" t="s">
        <v>975</v>
      </c>
      <c r="D264" s="17"/>
      <c r="E264" s="17" t="s">
        <v>1038</v>
      </c>
      <c r="F264" s="17" t="s">
        <v>114</v>
      </c>
      <c r="G264" s="18">
        <v>1</v>
      </c>
      <c r="H264" s="18"/>
      <c r="I264" s="18">
        <v>0</v>
      </c>
      <c r="J264" s="19">
        <v>9</v>
      </c>
      <c r="K264" s="20">
        <v>200</v>
      </c>
      <c r="L264" s="19">
        <f>J264+ROUND(K264, 2)</f>
        <v>209</v>
      </c>
      <c r="M264" s="19">
        <v>0</v>
      </c>
      <c r="N264" s="19">
        <v>0</v>
      </c>
      <c r="O264" s="19">
        <f>M264+N264</f>
        <v>0</v>
      </c>
      <c r="P264" s="19">
        <v>9</v>
      </c>
      <c r="Q264" s="20">
        <v>300</v>
      </c>
      <c r="R264" s="19">
        <f>P264+ROUND(Q264, 2)</f>
        <v>309</v>
      </c>
      <c r="S264" s="19">
        <v>0</v>
      </c>
      <c r="T264" s="19">
        <v>0</v>
      </c>
      <c r="U264" s="19">
        <f>S264+T264</f>
        <v>0</v>
      </c>
      <c r="V264" s="9">
        <f>ROUND(P264 / 1.2, 2)</f>
        <v>7.5</v>
      </c>
      <c r="W264" s="9">
        <f>ROUND(Q264 / 1.2, 2)</f>
        <v>250</v>
      </c>
      <c r="X264" s="9">
        <f>ROUND(R264 / 1.2, 2)</f>
        <v>257.5</v>
      </c>
      <c r="Y264" s="9">
        <f t="shared" si="57"/>
        <v>0</v>
      </c>
      <c r="Z264" s="9">
        <f>ROUND(T264 / 1.2, 2)</f>
        <v>0</v>
      </c>
      <c r="AA264" s="9">
        <f>Y264+Z264</f>
        <v>0</v>
      </c>
      <c r="AD264" s="5">
        <v>378365814</v>
      </c>
      <c r="AE264" s="5">
        <v>27245789</v>
      </c>
      <c r="AG264" s="5" t="s">
        <v>976</v>
      </c>
      <c r="AH264" s="5" t="s">
        <v>977</v>
      </c>
      <c r="AI264" s="5" t="s">
        <v>593</v>
      </c>
      <c r="AK264" s="19">
        <f t="shared" si="55"/>
        <v>0</v>
      </c>
      <c r="AL264" s="19">
        <f>T264-N264</f>
        <v>0</v>
      </c>
      <c r="AM264" s="19">
        <f>U264-O264</f>
        <v>0</v>
      </c>
      <c r="AN264" s="22">
        <f t="shared" si="56"/>
        <v>0</v>
      </c>
      <c r="AO264" s="22">
        <f>IFERROR(AL264/N264,0)</f>
        <v>0</v>
      </c>
      <c r="AP264" s="22">
        <f>IFERROR(AM264/O264,0)</f>
        <v>0</v>
      </c>
    </row>
    <row r="265" spans="1:42" ht="18" x14ac:dyDescent="0.3">
      <c r="A265" s="12" t="s">
        <v>1040</v>
      </c>
      <c r="B265" s="12"/>
      <c r="C265" s="40" t="s">
        <v>979</v>
      </c>
      <c r="D265" s="17"/>
      <c r="E265" s="17"/>
      <c r="F265" s="28" t="s">
        <v>139</v>
      </c>
      <c r="G265" s="68">
        <v>0.09</v>
      </c>
      <c r="H265" s="29"/>
      <c r="I265" s="29">
        <v>0</v>
      </c>
      <c r="J265" s="31">
        <v>100</v>
      </c>
      <c r="M265" s="32">
        <f>ROUND(ROUND(J265, 2)*I265, 2)</f>
        <v>0</v>
      </c>
      <c r="P265" s="31">
        <v>100</v>
      </c>
      <c r="S265" s="32">
        <f>ROUND(ROUND(P265, 2)*I265, 2)</f>
        <v>0</v>
      </c>
      <c r="V265" s="9">
        <f>ROUND(ROUND(P265, 2)/1.2, 2)</f>
        <v>83.33</v>
      </c>
      <c r="Y265" s="9">
        <f t="shared" si="57"/>
        <v>0</v>
      </c>
      <c r="AD265" s="5" t="s">
        <v>1041</v>
      </c>
      <c r="AE265" s="5" t="s">
        <v>1042</v>
      </c>
      <c r="AF265" s="5" t="s">
        <v>982</v>
      </c>
      <c r="AK265" s="32">
        <f t="shared" si="55"/>
        <v>0</v>
      </c>
      <c r="AL265" s="32"/>
      <c r="AM265" s="32"/>
      <c r="AN265" s="34">
        <f t="shared" si="56"/>
        <v>0</v>
      </c>
      <c r="AO265" s="32"/>
      <c r="AP265" s="32"/>
    </row>
    <row r="266" spans="1:42" ht="36" x14ac:dyDescent="0.3">
      <c r="A266" s="12" t="s">
        <v>1045</v>
      </c>
      <c r="B266" s="12"/>
      <c r="C266" s="40" t="s">
        <v>984</v>
      </c>
      <c r="D266" s="17"/>
      <c r="E266" s="17"/>
      <c r="F266" s="28" t="s">
        <v>114</v>
      </c>
      <c r="G266" s="29">
        <v>1.1000000000000001</v>
      </c>
      <c r="H266" s="30"/>
      <c r="I266" s="30">
        <v>0</v>
      </c>
      <c r="J266" s="31">
        <v>0</v>
      </c>
      <c r="M266" s="32">
        <f>ROUND(ROUND(J266, 2)*I266, 2)</f>
        <v>0</v>
      </c>
      <c r="P266" s="31">
        <v>0</v>
      </c>
      <c r="S266" s="32">
        <f>ROUND(ROUND(P266, 2)*I266, 2)</f>
        <v>0</v>
      </c>
      <c r="V266" s="9">
        <f>ROUND(ROUND(P266, 2)/1.2, 2)</f>
        <v>0</v>
      </c>
      <c r="Y266" s="9">
        <f t="shared" si="57"/>
        <v>0</v>
      </c>
      <c r="AD266" s="5" t="s">
        <v>1046</v>
      </c>
      <c r="AE266" s="5" t="s">
        <v>1047</v>
      </c>
      <c r="AF266" s="5" t="s">
        <v>987</v>
      </c>
      <c r="AK266" s="32">
        <f t="shared" si="55"/>
        <v>0</v>
      </c>
      <c r="AL266" s="32"/>
      <c r="AM266" s="32"/>
      <c r="AN266" s="34">
        <f t="shared" si="56"/>
        <v>0</v>
      </c>
      <c r="AO266" s="32"/>
      <c r="AP266" s="32"/>
    </row>
    <row r="267" spans="1:42" ht="18" x14ac:dyDescent="0.3">
      <c r="A267" s="12" t="s">
        <v>1050</v>
      </c>
      <c r="B267" s="12" t="s">
        <v>974</v>
      </c>
      <c r="C267" s="16" t="s">
        <v>975</v>
      </c>
      <c r="D267" s="17"/>
      <c r="E267" s="17" t="s">
        <v>1051</v>
      </c>
      <c r="F267" s="17" t="s">
        <v>114</v>
      </c>
      <c r="G267" s="18">
        <v>1</v>
      </c>
      <c r="H267" s="18"/>
      <c r="I267" s="18">
        <v>0</v>
      </c>
      <c r="J267" s="19">
        <v>99.86</v>
      </c>
      <c r="K267" s="20">
        <v>200</v>
      </c>
      <c r="L267" s="19">
        <f>J267+ROUND(K267, 2)</f>
        <v>299.86</v>
      </c>
      <c r="M267" s="19">
        <v>0</v>
      </c>
      <c r="N267" s="19">
        <v>0</v>
      </c>
      <c r="O267" s="19">
        <f>M267+N267</f>
        <v>0</v>
      </c>
      <c r="P267" s="19">
        <v>99.86</v>
      </c>
      <c r="Q267" s="20">
        <v>300</v>
      </c>
      <c r="R267" s="19">
        <f>P267+ROUND(Q267, 2)</f>
        <v>399.86</v>
      </c>
      <c r="S267" s="19">
        <v>0</v>
      </c>
      <c r="T267" s="19">
        <v>0</v>
      </c>
      <c r="U267" s="19">
        <f>S267+T267</f>
        <v>0</v>
      </c>
      <c r="V267" s="9">
        <f>ROUND(P267 / 1.2, 2)</f>
        <v>83.22</v>
      </c>
      <c r="W267" s="9">
        <f>ROUND(Q267 / 1.2, 2)</f>
        <v>250</v>
      </c>
      <c r="X267" s="9">
        <f>ROUND(R267 / 1.2, 2)</f>
        <v>333.22</v>
      </c>
      <c r="Y267" s="9">
        <f t="shared" si="57"/>
        <v>0</v>
      </c>
      <c r="Z267" s="9">
        <f>ROUND(T267 / 1.2, 2)</f>
        <v>0</v>
      </c>
      <c r="AA267" s="9">
        <f>Y267+Z267</f>
        <v>0</v>
      </c>
      <c r="AD267" s="5">
        <v>378365815</v>
      </c>
      <c r="AE267" s="5">
        <v>27245761</v>
      </c>
      <c r="AG267" s="5" t="s">
        <v>976</v>
      </c>
      <c r="AH267" s="5" t="s">
        <v>977</v>
      </c>
      <c r="AI267" s="5" t="s">
        <v>593</v>
      </c>
      <c r="AK267" s="19">
        <f t="shared" si="55"/>
        <v>0</v>
      </c>
      <c r="AL267" s="19">
        <f>T267-N267</f>
        <v>0</v>
      </c>
      <c r="AM267" s="19">
        <f>U267-O267</f>
        <v>0</v>
      </c>
      <c r="AN267" s="22">
        <f t="shared" si="56"/>
        <v>0</v>
      </c>
      <c r="AO267" s="22">
        <f>IFERROR(AL267/N267,0)</f>
        <v>0</v>
      </c>
      <c r="AP267" s="22">
        <f>IFERROR(AM267/O267,0)</f>
        <v>0</v>
      </c>
    </row>
    <row r="268" spans="1:42" ht="18" x14ac:dyDescent="0.3">
      <c r="A268" s="12" t="s">
        <v>1053</v>
      </c>
      <c r="B268" s="12"/>
      <c r="C268" s="40" t="s">
        <v>979</v>
      </c>
      <c r="D268" s="17"/>
      <c r="E268" s="17"/>
      <c r="F268" s="28" t="s">
        <v>139</v>
      </c>
      <c r="G268" s="68">
        <v>0.09</v>
      </c>
      <c r="H268" s="29"/>
      <c r="I268" s="29">
        <v>0</v>
      </c>
      <c r="J268" s="31">
        <v>100</v>
      </c>
      <c r="M268" s="32">
        <f>ROUND(ROUND(J268, 2)*I268, 2)</f>
        <v>0</v>
      </c>
      <c r="P268" s="31">
        <v>100</v>
      </c>
      <c r="S268" s="32">
        <f>ROUND(ROUND(P268, 2)*I268, 2)</f>
        <v>0</v>
      </c>
      <c r="V268" s="9">
        <f>ROUND(ROUND(P268, 2)/1.2, 2)</f>
        <v>83.33</v>
      </c>
      <c r="Y268" s="9">
        <f t="shared" si="57"/>
        <v>0</v>
      </c>
      <c r="AD268" s="5" t="s">
        <v>1054</v>
      </c>
      <c r="AE268" s="5" t="s">
        <v>1055</v>
      </c>
      <c r="AF268" s="5" t="s">
        <v>982</v>
      </c>
      <c r="AK268" s="32">
        <f t="shared" si="55"/>
        <v>0</v>
      </c>
      <c r="AL268" s="32"/>
      <c r="AM268" s="32"/>
      <c r="AN268" s="34">
        <f t="shared" si="56"/>
        <v>0</v>
      </c>
      <c r="AO268" s="32"/>
      <c r="AP268" s="32"/>
    </row>
    <row r="269" spans="1:42" ht="18" x14ac:dyDescent="0.3">
      <c r="A269" s="12" t="s">
        <v>1058</v>
      </c>
      <c r="B269" s="12"/>
      <c r="C269" s="27" t="s">
        <v>1007</v>
      </c>
      <c r="D269" s="17"/>
      <c r="E269" s="17"/>
      <c r="F269" s="28" t="s">
        <v>114</v>
      </c>
      <c r="G269" s="29">
        <v>1.05</v>
      </c>
      <c r="H269" s="30"/>
      <c r="I269" s="30">
        <v>0</v>
      </c>
      <c r="J269" s="31">
        <v>140.54</v>
      </c>
      <c r="M269" s="32">
        <f>ROUND(ROUND(J269, 2)*I269, 2)</f>
        <v>0</v>
      </c>
      <c r="P269" s="31">
        <v>140.54</v>
      </c>
      <c r="S269" s="32">
        <f>ROUND(ROUND(P269, 2)*I269, 2)</f>
        <v>0</v>
      </c>
      <c r="V269" s="9">
        <f>ROUND(ROUND(P269, 2)/1.2, 2)</f>
        <v>117.12</v>
      </c>
      <c r="Y269" s="9">
        <f t="shared" si="57"/>
        <v>0</v>
      </c>
      <c r="AD269" s="5" t="s">
        <v>1059</v>
      </c>
      <c r="AE269" s="5" t="s">
        <v>1060</v>
      </c>
      <c r="AF269" s="5" t="s">
        <v>1010</v>
      </c>
      <c r="AK269" s="32">
        <f t="shared" si="55"/>
        <v>0</v>
      </c>
      <c r="AL269" s="32"/>
      <c r="AM269" s="32"/>
      <c r="AN269" s="34">
        <f t="shared" si="56"/>
        <v>0</v>
      </c>
      <c r="AO269" s="32"/>
      <c r="AP269" s="32"/>
    </row>
    <row r="270" spans="1:42" ht="108" x14ac:dyDescent="0.3">
      <c r="A270" s="12" t="s">
        <v>1063</v>
      </c>
      <c r="B270" s="12" t="s">
        <v>974</v>
      </c>
      <c r="C270" s="16" t="s">
        <v>975</v>
      </c>
      <c r="D270" s="17"/>
      <c r="E270" s="17" t="s">
        <v>1064</v>
      </c>
      <c r="F270" s="17" t="s">
        <v>114</v>
      </c>
      <c r="G270" s="18">
        <v>1</v>
      </c>
      <c r="H270" s="18"/>
      <c r="I270" s="18">
        <v>110</v>
      </c>
      <c r="J270" s="19">
        <v>159.18</v>
      </c>
      <c r="K270" s="20">
        <v>199.99</v>
      </c>
      <c r="L270" s="19">
        <f>J270+ROUND(K270, 2)</f>
        <v>359.17</v>
      </c>
      <c r="M270" s="19">
        <v>17509.8</v>
      </c>
      <c r="N270" s="19">
        <v>21998.9</v>
      </c>
      <c r="O270" s="19">
        <f>M270+N270</f>
        <v>39508.699999999997</v>
      </c>
      <c r="P270" s="19">
        <v>173.76</v>
      </c>
      <c r="Q270" s="20">
        <v>299.99</v>
      </c>
      <c r="R270" s="19">
        <f>P270+ROUND(Q270, 2)</f>
        <v>473.75</v>
      </c>
      <c r="S270" s="19">
        <v>19113.599999999999</v>
      </c>
      <c r="T270" s="19">
        <v>32998.9</v>
      </c>
      <c r="U270" s="19">
        <f>S270+T270</f>
        <v>52112.5</v>
      </c>
      <c r="V270" s="9">
        <f>ROUND(P270 / 1.2, 2)</f>
        <v>144.80000000000001</v>
      </c>
      <c r="W270" s="9">
        <f>ROUND(Q270 / 1.2, 2)</f>
        <v>249.99</v>
      </c>
      <c r="X270" s="9">
        <f>ROUND(R270 / 1.2, 2)</f>
        <v>394.79</v>
      </c>
      <c r="Y270" s="9">
        <f t="shared" si="57"/>
        <v>15928</v>
      </c>
      <c r="Z270" s="9">
        <f>ROUND(T270 / 1.2, 2)</f>
        <v>27499.08</v>
      </c>
      <c r="AA270" s="9">
        <f>Y270+Z270</f>
        <v>43427.08</v>
      </c>
      <c r="AD270" s="5">
        <v>378365816</v>
      </c>
      <c r="AE270" s="5">
        <v>29371273</v>
      </c>
      <c r="AG270" s="5" t="s">
        <v>976</v>
      </c>
      <c r="AH270" s="5" t="s">
        <v>977</v>
      </c>
      <c r="AI270" s="5" t="s">
        <v>593</v>
      </c>
      <c r="AK270" s="19">
        <f t="shared" si="55"/>
        <v>1603.7999999999993</v>
      </c>
      <c r="AL270" s="19">
        <f>T270-N270</f>
        <v>11000</v>
      </c>
      <c r="AM270" s="19">
        <f>U270-O270</f>
        <v>12603.800000000003</v>
      </c>
      <c r="AN270" s="22">
        <f t="shared" si="56"/>
        <v>9.1594421409724805E-2</v>
      </c>
      <c r="AO270" s="22">
        <f>IFERROR(AL270/N270,0)</f>
        <v>0.50002500125006244</v>
      </c>
      <c r="AP270" s="22">
        <f>IFERROR(AM270/O270,0)</f>
        <v>0.31901328061920547</v>
      </c>
    </row>
    <row r="271" spans="1:42" ht="18" x14ac:dyDescent="0.3">
      <c r="A271" s="12" t="s">
        <v>1065</v>
      </c>
      <c r="B271" s="12"/>
      <c r="C271" s="40" t="s">
        <v>1007</v>
      </c>
      <c r="D271" s="17"/>
      <c r="E271" s="17"/>
      <c r="F271" s="28" t="s">
        <v>114</v>
      </c>
      <c r="G271" s="29">
        <v>1.05</v>
      </c>
      <c r="H271" s="30"/>
      <c r="I271" s="30">
        <v>115.5</v>
      </c>
      <c r="J271" s="31">
        <v>142.88999999999999</v>
      </c>
      <c r="M271" s="32">
        <f>ROUND(ROUND(J271, 2)*I271, 2)</f>
        <v>16503.8</v>
      </c>
      <c r="P271" s="31">
        <v>140.54</v>
      </c>
      <c r="S271" s="32">
        <f>ROUND(ROUND(P271, 2)*I271, 2)</f>
        <v>16232.37</v>
      </c>
      <c r="V271" s="9">
        <f>ROUND(ROUND(P271, 2)/1.2, 2)</f>
        <v>117.12</v>
      </c>
      <c r="Y271" s="9">
        <f t="shared" si="57"/>
        <v>13526.98</v>
      </c>
      <c r="AD271" s="5" t="s">
        <v>1066</v>
      </c>
      <c r="AE271" s="5" t="s">
        <v>1067</v>
      </c>
      <c r="AF271" s="5" t="s">
        <v>1010</v>
      </c>
      <c r="AK271" s="32">
        <f t="shared" si="55"/>
        <v>-271.42999999999847</v>
      </c>
      <c r="AL271" s="32"/>
      <c r="AM271" s="32"/>
      <c r="AN271" s="34">
        <f t="shared" si="56"/>
        <v>-1.6446515347980372E-2</v>
      </c>
      <c r="AO271" s="32"/>
      <c r="AP271" s="32"/>
    </row>
    <row r="272" spans="1:42" ht="54" x14ac:dyDescent="0.3">
      <c r="A272" s="12" t="s">
        <v>1068</v>
      </c>
      <c r="B272" s="12"/>
      <c r="C272" s="40" t="s">
        <v>979</v>
      </c>
      <c r="D272" s="17"/>
      <c r="E272" s="17" t="s">
        <v>1069</v>
      </c>
      <c r="F272" s="28" t="s">
        <v>139</v>
      </c>
      <c r="G272" s="68">
        <v>0.09</v>
      </c>
      <c r="H272" s="29"/>
      <c r="I272" s="29">
        <v>9.9</v>
      </c>
      <c r="J272" s="31">
        <v>101.66</v>
      </c>
      <c r="M272" s="32">
        <f>ROUND(ROUND(J272, 2)*I272, 2)</f>
        <v>1006.43</v>
      </c>
      <c r="P272" s="31">
        <v>291</v>
      </c>
      <c r="S272" s="32">
        <f>ROUND(ROUND(P272, 2)*I272, 2)</f>
        <v>2880.9</v>
      </c>
      <c r="V272" s="9">
        <f>ROUND(ROUND(P272, 2)/1.2, 2)</f>
        <v>242.5</v>
      </c>
      <c r="Y272" s="9">
        <f t="shared" si="57"/>
        <v>2400.75</v>
      </c>
      <c r="AD272" s="5" t="s">
        <v>1070</v>
      </c>
      <c r="AE272" s="5" t="s">
        <v>1071</v>
      </c>
      <c r="AF272" s="5" t="s">
        <v>982</v>
      </c>
      <c r="AK272" s="32">
        <f t="shared" si="55"/>
        <v>1874.4700000000003</v>
      </c>
      <c r="AL272" s="32"/>
      <c r="AM272" s="32"/>
      <c r="AN272" s="34">
        <f t="shared" si="56"/>
        <v>1.862494162534901</v>
      </c>
      <c r="AO272" s="32"/>
      <c r="AP272" s="32"/>
    </row>
    <row r="273" spans="1:42" ht="72" x14ac:dyDescent="0.3">
      <c r="A273" s="12" t="s">
        <v>1072</v>
      </c>
      <c r="B273" s="12" t="s">
        <v>974</v>
      </c>
      <c r="C273" s="16" t="s">
        <v>975</v>
      </c>
      <c r="D273" s="17"/>
      <c r="E273" s="17" t="s">
        <v>1073</v>
      </c>
      <c r="F273" s="17" t="s">
        <v>114</v>
      </c>
      <c r="G273" s="18">
        <v>1</v>
      </c>
      <c r="H273" s="18"/>
      <c r="I273" s="18">
        <v>25.2</v>
      </c>
      <c r="J273" s="19">
        <v>813.28</v>
      </c>
      <c r="K273" s="20">
        <v>199.99</v>
      </c>
      <c r="L273" s="19">
        <f>J273+ROUND(K273, 2)</f>
        <v>1013.27</v>
      </c>
      <c r="M273" s="19">
        <v>20494.66</v>
      </c>
      <c r="N273" s="19">
        <v>5039.75</v>
      </c>
      <c r="O273" s="19">
        <f>M273+N273</f>
        <v>25534.41</v>
      </c>
      <c r="P273" s="19">
        <v>4148.49</v>
      </c>
      <c r="Q273" s="20">
        <v>299.99</v>
      </c>
      <c r="R273" s="19">
        <f>P273+ROUND(Q273, 2)</f>
        <v>4448.4799999999996</v>
      </c>
      <c r="S273" s="19">
        <v>104541.95</v>
      </c>
      <c r="T273" s="19">
        <v>7559.75</v>
      </c>
      <c r="U273" s="19">
        <f>S273+T273</f>
        <v>112101.7</v>
      </c>
      <c r="V273" s="9">
        <f>ROUND(P273 / 1.2, 2)</f>
        <v>3457.08</v>
      </c>
      <c r="W273" s="9">
        <f>ROUND(Q273 / 1.2, 2)</f>
        <v>249.99</v>
      </c>
      <c r="X273" s="9">
        <f>ROUND(R273 / 1.2, 2)</f>
        <v>3707.07</v>
      </c>
      <c r="Y273" s="9">
        <f t="shared" si="57"/>
        <v>87118.29</v>
      </c>
      <c r="Z273" s="9">
        <f>ROUND(T273 / 1.2, 2)</f>
        <v>6299.79</v>
      </c>
      <c r="AA273" s="9">
        <f>Y273+Z273</f>
        <v>93418.079999999987</v>
      </c>
      <c r="AD273" s="5">
        <v>378365817</v>
      </c>
      <c r="AE273" s="5">
        <v>29371274</v>
      </c>
      <c r="AG273" s="5" t="s">
        <v>976</v>
      </c>
      <c r="AH273" s="5" t="s">
        <v>977</v>
      </c>
      <c r="AI273" s="5" t="s">
        <v>593</v>
      </c>
      <c r="AK273" s="19">
        <f t="shared" si="55"/>
        <v>84047.29</v>
      </c>
      <c r="AL273" s="19">
        <f>T273-N273</f>
        <v>2520</v>
      </c>
      <c r="AM273" s="19">
        <f>U273-O273</f>
        <v>86567.29</v>
      </c>
      <c r="AN273" s="22">
        <f t="shared" si="56"/>
        <v>4.1009360487073216</v>
      </c>
      <c r="AO273" s="22">
        <f>IFERROR(AL273/N273,0)</f>
        <v>0.50002480281760009</v>
      </c>
      <c r="AP273" s="22">
        <f>IFERROR(AM273/O273,0)</f>
        <v>3.3902208823309405</v>
      </c>
    </row>
    <row r="274" spans="1:42" ht="144" x14ac:dyDescent="0.3">
      <c r="A274" s="12" t="s">
        <v>1074</v>
      </c>
      <c r="B274" s="12"/>
      <c r="C274" s="40" t="s">
        <v>1075</v>
      </c>
      <c r="D274" s="17"/>
      <c r="E274" s="17" t="s">
        <v>1076</v>
      </c>
      <c r="F274" s="28" t="s">
        <v>114</v>
      </c>
      <c r="G274" s="29">
        <v>1.1000000000000001</v>
      </c>
      <c r="H274" s="30"/>
      <c r="I274" s="30">
        <v>27.72</v>
      </c>
      <c r="J274" s="31">
        <v>0</v>
      </c>
      <c r="M274" s="32">
        <f>ROUND(ROUND(J274, 2)*I274, 2)</f>
        <v>0</v>
      </c>
      <c r="P274" s="31">
        <v>3445.54</v>
      </c>
      <c r="S274" s="32">
        <f>ROUND(ROUND(P274, 2)*I274, 2)</f>
        <v>95510.37</v>
      </c>
      <c r="V274" s="9">
        <f>ROUND(ROUND(P274, 2)/1.2, 2)</f>
        <v>2871.28</v>
      </c>
      <c r="Y274" s="9">
        <f t="shared" si="57"/>
        <v>79591.98</v>
      </c>
      <c r="AD274" s="5" t="s">
        <v>1077</v>
      </c>
      <c r="AE274" s="5" t="s">
        <v>1078</v>
      </c>
      <c r="AF274" s="5" t="s">
        <v>1079</v>
      </c>
      <c r="AK274" s="32">
        <f t="shared" si="55"/>
        <v>95510.37</v>
      </c>
      <c r="AL274" s="32"/>
      <c r="AM274" s="32"/>
      <c r="AN274" s="34">
        <f t="shared" si="56"/>
        <v>0</v>
      </c>
      <c r="AO274" s="32"/>
      <c r="AP274" s="32"/>
    </row>
    <row r="275" spans="1:42" ht="72" x14ac:dyDescent="0.3">
      <c r="A275" s="12" t="s">
        <v>1080</v>
      </c>
      <c r="B275" s="12"/>
      <c r="C275" s="40" t="s">
        <v>979</v>
      </c>
      <c r="D275" s="17"/>
      <c r="E275" s="17" t="s">
        <v>1081</v>
      </c>
      <c r="F275" s="28" t="s">
        <v>139</v>
      </c>
      <c r="G275" s="68">
        <v>8</v>
      </c>
      <c r="H275" s="29"/>
      <c r="I275" s="29">
        <v>201.6</v>
      </c>
      <c r="J275" s="31">
        <v>101.66</v>
      </c>
      <c r="M275" s="32">
        <f>ROUND(ROUND(J275, 2)*I275, 2)</f>
        <v>20494.66</v>
      </c>
      <c r="P275" s="31">
        <v>44.8</v>
      </c>
      <c r="S275" s="32">
        <f>ROUND(ROUND(P275, 2)*I275, 2)</f>
        <v>9031.68</v>
      </c>
      <c r="V275" s="9">
        <f>ROUND(ROUND(P275, 2)/1.2, 2)</f>
        <v>37.33</v>
      </c>
      <c r="Y275" s="9">
        <f t="shared" si="57"/>
        <v>7526.4</v>
      </c>
      <c r="AD275" s="5" t="s">
        <v>1082</v>
      </c>
      <c r="AE275" s="5" t="s">
        <v>1083</v>
      </c>
      <c r="AF275" s="5" t="s">
        <v>982</v>
      </c>
      <c r="AK275" s="32">
        <f t="shared" si="55"/>
        <v>-11462.98</v>
      </c>
      <c r="AL275" s="32"/>
      <c r="AM275" s="32"/>
      <c r="AN275" s="34">
        <f t="shared" si="56"/>
        <v>-0.55931545095161372</v>
      </c>
      <c r="AO275" s="32"/>
      <c r="AP275" s="32"/>
    </row>
    <row r="276" spans="1:42" ht="72" x14ac:dyDescent="0.3">
      <c r="A276" s="12" t="s">
        <v>1084</v>
      </c>
      <c r="B276" s="12" t="s">
        <v>974</v>
      </c>
      <c r="C276" s="16" t="s">
        <v>975</v>
      </c>
      <c r="D276" s="17"/>
      <c r="E276" s="17" t="s">
        <v>1085</v>
      </c>
      <c r="F276" s="17" t="s">
        <v>114</v>
      </c>
      <c r="G276" s="18">
        <v>1</v>
      </c>
      <c r="H276" s="18"/>
      <c r="I276" s="18">
        <v>86.8</v>
      </c>
      <c r="J276" s="19">
        <v>813.28</v>
      </c>
      <c r="K276" s="20">
        <v>199.99</v>
      </c>
      <c r="L276" s="19">
        <f>J276+ROUND(K276, 2)</f>
        <v>1013.27</v>
      </c>
      <c r="M276" s="19">
        <v>70592.7</v>
      </c>
      <c r="N276" s="19">
        <v>17359.13</v>
      </c>
      <c r="O276" s="19">
        <f>M276+N276</f>
        <v>87951.83</v>
      </c>
      <c r="P276" s="19">
        <v>1488.39</v>
      </c>
      <c r="Q276" s="20">
        <v>299.99</v>
      </c>
      <c r="R276" s="19">
        <f>P276+ROUND(Q276, 2)</f>
        <v>1788.38</v>
      </c>
      <c r="S276" s="19">
        <v>129192.25</v>
      </c>
      <c r="T276" s="19">
        <v>26039.13</v>
      </c>
      <c r="U276" s="19">
        <f>S276+T276</f>
        <v>155231.38</v>
      </c>
      <c r="V276" s="9">
        <f>ROUND(P276 / 1.2, 2)</f>
        <v>1240.33</v>
      </c>
      <c r="W276" s="9">
        <f>ROUND(Q276 / 1.2, 2)</f>
        <v>249.99</v>
      </c>
      <c r="X276" s="9">
        <f>ROUND(R276 / 1.2, 2)</f>
        <v>1490.32</v>
      </c>
      <c r="Y276" s="9">
        <f t="shared" si="57"/>
        <v>107660.21</v>
      </c>
      <c r="Z276" s="9">
        <f>ROUND(T276 / 1.2, 2)</f>
        <v>21699.279999999999</v>
      </c>
      <c r="AA276" s="9">
        <f>Y276+Z276</f>
        <v>129359.49</v>
      </c>
      <c r="AD276" s="5">
        <v>378365818</v>
      </c>
      <c r="AE276" s="5">
        <v>29373765</v>
      </c>
      <c r="AG276" s="5" t="s">
        <v>976</v>
      </c>
      <c r="AH276" s="5" t="s">
        <v>977</v>
      </c>
      <c r="AI276" s="5" t="s">
        <v>593</v>
      </c>
      <c r="AK276" s="19">
        <f t="shared" si="55"/>
        <v>58599.55</v>
      </c>
      <c r="AL276" s="19">
        <f>T276-N276</f>
        <v>8680</v>
      </c>
      <c r="AM276" s="19">
        <f>U276-O276</f>
        <v>67279.55</v>
      </c>
      <c r="AN276" s="22">
        <f t="shared" si="56"/>
        <v>0.83010778734911694</v>
      </c>
      <c r="AO276" s="22">
        <f>IFERROR(AL276/N276,0)</f>
        <v>0.50002505885951654</v>
      </c>
      <c r="AP276" s="22">
        <f>IFERROR(AM276/O276,0)</f>
        <v>0.76495906907224109</v>
      </c>
    </row>
    <row r="277" spans="1:42" ht="72" x14ac:dyDescent="0.3">
      <c r="A277" s="12" t="s">
        <v>1086</v>
      </c>
      <c r="B277" s="12"/>
      <c r="C277" s="40" t="s">
        <v>979</v>
      </c>
      <c r="D277" s="17"/>
      <c r="E277" s="17" t="s">
        <v>1081</v>
      </c>
      <c r="F277" s="28" t="s">
        <v>139</v>
      </c>
      <c r="G277" s="68">
        <v>8</v>
      </c>
      <c r="H277" s="29"/>
      <c r="I277" s="29">
        <v>694.4</v>
      </c>
      <c r="J277" s="31">
        <v>101.66</v>
      </c>
      <c r="M277" s="32">
        <f>ROUND(ROUND(J277, 2)*I277, 2)</f>
        <v>70592.7</v>
      </c>
      <c r="P277" s="31">
        <v>44.8</v>
      </c>
      <c r="S277" s="32">
        <f>ROUND(ROUND(P277, 2)*I277, 2)</f>
        <v>31109.119999999999</v>
      </c>
      <c r="V277" s="9">
        <f>ROUND(ROUND(P277, 2)/1.2, 2)</f>
        <v>37.33</v>
      </c>
      <c r="Y277" s="9">
        <f t="shared" si="57"/>
        <v>25924.27</v>
      </c>
      <c r="AD277" s="5" t="s">
        <v>1087</v>
      </c>
      <c r="AE277" s="5" t="s">
        <v>1088</v>
      </c>
      <c r="AF277" s="5" t="s">
        <v>982</v>
      </c>
      <c r="AK277" s="32">
        <f t="shared" ref="AK277:AK340" si="58">S277-M277</f>
        <v>-39483.58</v>
      </c>
      <c r="AL277" s="32"/>
      <c r="AM277" s="32"/>
      <c r="AN277" s="34">
        <f t="shared" ref="AN277:AN340" si="59">IFERROR(AK277/M277,0)</f>
        <v>-0.55931533997141347</v>
      </c>
      <c r="AO277" s="32"/>
      <c r="AP277" s="32"/>
    </row>
    <row r="278" spans="1:42" ht="108" x14ac:dyDescent="0.3">
      <c r="A278" s="12" t="s">
        <v>1089</v>
      </c>
      <c r="B278" s="12"/>
      <c r="C278" s="40" t="s">
        <v>984</v>
      </c>
      <c r="D278" s="17"/>
      <c r="E278" s="17" t="s">
        <v>1090</v>
      </c>
      <c r="F278" s="28" t="s">
        <v>114</v>
      </c>
      <c r="G278" s="29">
        <v>1.1000000000000001</v>
      </c>
      <c r="H278" s="30"/>
      <c r="I278" s="30">
        <v>95.48</v>
      </c>
      <c r="J278" s="31">
        <v>0</v>
      </c>
      <c r="M278" s="32">
        <f>ROUND(ROUND(J278, 2)*I278, 2)</f>
        <v>0</v>
      </c>
      <c r="P278" s="31">
        <v>1027.26</v>
      </c>
      <c r="S278" s="32">
        <f>ROUND(ROUND(P278, 2)*I278, 2)</f>
        <v>98082.78</v>
      </c>
      <c r="V278" s="9">
        <f>ROUND(ROUND(P278, 2)/1.2, 2)</f>
        <v>856.05</v>
      </c>
      <c r="Y278" s="9">
        <f t="shared" si="57"/>
        <v>81735.649999999994</v>
      </c>
      <c r="AD278" s="5" t="s">
        <v>1091</v>
      </c>
      <c r="AE278" s="5" t="s">
        <v>1092</v>
      </c>
      <c r="AF278" s="5" t="s">
        <v>987</v>
      </c>
      <c r="AK278" s="32">
        <f t="shared" si="58"/>
        <v>98082.78</v>
      </c>
      <c r="AL278" s="32"/>
      <c r="AM278" s="32"/>
      <c r="AN278" s="34">
        <f t="shared" si="59"/>
        <v>0</v>
      </c>
      <c r="AO278" s="32"/>
      <c r="AP278" s="32"/>
    </row>
    <row r="279" spans="1:42" ht="90" x14ac:dyDescent="0.3">
      <c r="A279" s="12" t="s">
        <v>1093</v>
      </c>
      <c r="B279" s="12" t="s">
        <v>974</v>
      </c>
      <c r="C279" s="16" t="s">
        <v>975</v>
      </c>
      <c r="D279" s="17"/>
      <c r="E279" s="17" t="s">
        <v>1094</v>
      </c>
      <c r="F279" s="17" t="s">
        <v>114</v>
      </c>
      <c r="G279" s="18">
        <v>1</v>
      </c>
      <c r="H279" s="18"/>
      <c r="I279" s="18">
        <v>26.2</v>
      </c>
      <c r="J279" s="19">
        <v>813.28</v>
      </c>
      <c r="K279" s="20">
        <v>199.99</v>
      </c>
      <c r="L279" s="19">
        <f>J279+ROUND(K279, 2)</f>
        <v>1013.27</v>
      </c>
      <c r="M279" s="19">
        <v>21307.94</v>
      </c>
      <c r="N279" s="19">
        <v>5239.74</v>
      </c>
      <c r="O279" s="19">
        <f>M279+N279</f>
        <v>26547.68</v>
      </c>
      <c r="P279" s="19">
        <v>1488.39</v>
      </c>
      <c r="Q279" s="20">
        <v>299.99</v>
      </c>
      <c r="R279" s="19">
        <f>P279+ROUND(Q279, 2)</f>
        <v>1788.38</v>
      </c>
      <c r="S279" s="19">
        <v>38995.82</v>
      </c>
      <c r="T279" s="19">
        <v>7859.74</v>
      </c>
      <c r="U279" s="19">
        <f>S279+T279</f>
        <v>46855.56</v>
      </c>
      <c r="V279" s="9">
        <f>ROUND(P279 / 1.2, 2)</f>
        <v>1240.33</v>
      </c>
      <c r="W279" s="9">
        <f>ROUND(Q279 / 1.2, 2)</f>
        <v>249.99</v>
      </c>
      <c r="X279" s="9">
        <f>ROUND(R279 / 1.2, 2)</f>
        <v>1490.32</v>
      </c>
      <c r="Y279" s="9">
        <f t="shared" si="57"/>
        <v>32496.52</v>
      </c>
      <c r="Z279" s="9">
        <f>ROUND(T279 / 1.2, 2)</f>
        <v>6549.78</v>
      </c>
      <c r="AA279" s="9">
        <f>Y279+Z279</f>
        <v>39046.300000000003</v>
      </c>
      <c r="AD279" s="5">
        <v>378365819</v>
      </c>
      <c r="AE279" s="5">
        <v>29373766</v>
      </c>
      <c r="AG279" s="5" t="s">
        <v>976</v>
      </c>
      <c r="AH279" s="5" t="s">
        <v>977</v>
      </c>
      <c r="AI279" s="5" t="s">
        <v>593</v>
      </c>
      <c r="AK279" s="19">
        <f t="shared" si="58"/>
        <v>17687.88</v>
      </c>
      <c r="AL279" s="19">
        <f>T279-N279</f>
        <v>2620</v>
      </c>
      <c r="AM279" s="19">
        <f>U279-O279</f>
        <v>20307.879999999997</v>
      </c>
      <c r="AN279" s="22">
        <f t="shared" si="59"/>
        <v>0.83010746228870558</v>
      </c>
      <c r="AO279" s="22">
        <f>IFERROR(AL279/N279,0)</f>
        <v>0.50002481039135527</v>
      </c>
      <c r="AP279" s="22">
        <f>IFERROR(AM279/O279,0)</f>
        <v>0.76495874592431423</v>
      </c>
    </row>
    <row r="280" spans="1:42" ht="108" x14ac:dyDescent="0.3">
      <c r="A280" s="12" t="s">
        <v>1095</v>
      </c>
      <c r="B280" s="12"/>
      <c r="C280" s="40" t="s">
        <v>984</v>
      </c>
      <c r="D280" s="17"/>
      <c r="E280" s="17" t="s">
        <v>1090</v>
      </c>
      <c r="F280" s="28" t="s">
        <v>114</v>
      </c>
      <c r="G280" s="29">
        <v>1.1000000000000001</v>
      </c>
      <c r="H280" s="30"/>
      <c r="I280" s="30">
        <v>28.82</v>
      </c>
      <c r="J280" s="31">
        <v>0</v>
      </c>
      <c r="M280" s="32">
        <f>ROUND(ROUND(J280, 2)*I280, 2)</f>
        <v>0</v>
      </c>
      <c r="P280" s="31">
        <v>1027.26</v>
      </c>
      <c r="S280" s="32">
        <f>ROUND(ROUND(P280, 2)*I280, 2)</f>
        <v>29605.63</v>
      </c>
      <c r="V280" s="9">
        <f>ROUND(ROUND(P280, 2)/1.2, 2)</f>
        <v>856.05</v>
      </c>
      <c r="Y280" s="9">
        <f t="shared" si="57"/>
        <v>24671.360000000001</v>
      </c>
      <c r="AD280" s="5" t="s">
        <v>1096</v>
      </c>
      <c r="AE280" s="5" t="s">
        <v>1097</v>
      </c>
      <c r="AF280" s="5" t="s">
        <v>987</v>
      </c>
      <c r="AK280" s="32">
        <f t="shared" si="58"/>
        <v>29605.63</v>
      </c>
      <c r="AL280" s="32"/>
      <c r="AM280" s="32"/>
      <c r="AN280" s="34">
        <f t="shared" si="59"/>
        <v>0</v>
      </c>
      <c r="AO280" s="32"/>
      <c r="AP280" s="32"/>
    </row>
    <row r="281" spans="1:42" ht="72" x14ac:dyDescent="0.3">
      <c r="A281" s="12" t="s">
        <v>1098</v>
      </c>
      <c r="B281" s="12"/>
      <c r="C281" s="40" t="s">
        <v>979</v>
      </c>
      <c r="D281" s="17"/>
      <c r="E281" s="17" t="s">
        <v>1081</v>
      </c>
      <c r="F281" s="28" t="s">
        <v>139</v>
      </c>
      <c r="G281" s="68">
        <v>8</v>
      </c>
      <c r="H281" s="29"/>
      <c r="I281" s="29">
        <v>209.6</v>
      </c>
      <c r="J281" s="31">
        <v>101.66</v>
      </c>
      <c r="M281" s="32">
        <f>ROUND(ROUND(J281, 2)*I281, 2)</f>
        <v>21307.94</v>
      </c>
      <c r="P281" s="31">
        <v>44.8</v>
      </c>
      <c r="S281" s="32">
        <f>ROUND(ROUND(P281, 2)*I281, 2)</f>
        <v>9390.08</v>
      </c>
      <c r="V281" s="9">
        <f>ROUND(ROUND(P281, 2)/1.2, 2)</f>
        <v>37.33</v>
      </c>
      <c r="Y281" s="9">
        <f t="shared" si="57"/>
        <v>7825.07</v>
      </c>
      <c r="AD281" s="5" t="s">
        <v>1099</v>
      </c>
      <c r="AE281" s="5" t="s">
        <v>1100</v>
      </c>
      <c r="AF281" s="5" t="s">
        <v>982</v>
      </c>
      <c r="AK281" s="32">
        <f t="shared" si="58"/>
        <v>-11917.859999999999</v>
      </c>
      <c r="AL281" s="32"/>
      <c r="AM281" s="32"/>
      <c r="AN281" s="34">
        <f t="shared" si="59"/>
        <v>-0.55931544766880326</v>
      </c>
      <c r="AO281" s="32"/>
      <c r="AP281" s="32"/>
    </row>
    <row r="282" spans="1:42" ht="90" x14ac:dyDescent="0.3">
      <c r="A282" s="12" t="s">
        <v>1101</v>
      </c>
      <c r="B282" s="12" t="s">
        <v>974</v>
      </c>
      <c r="C282" s="16" t="s">
        <v>975</v>
      </c>
      <c r="D282" s="17"/>
      <c r="E282" s="17" t="s">
        <v>1102</v>
      </c>
      <c r="F282" s="17" t="s">
        <v>114</v>
      </c>
      <c r="G282" s="18">
        <v>1</v>
      </c>
      <c r="H282" s="18"/>
      <c r="I282" s="18">
        <v>59.7</v>
      </c>
      <c r="J282" s="19">
        <v>489.16</v>
      </c>
      <c r="K282" s="20">
        <v>199.99</v>
      </c>
      <c r="L282" s="19">
        <f>J282+ROUND(K282, 2)</f>
        <v>689.15000000000009</v>
      </c>
      <c r="M282" s="19">
        <v>29202.85</v>
      </c>
      <c r="N282" s="19">
        <v>11939.4</v>
      </c>
      <c r="O282" s="19">
        <f>M282+N282</f>
        <v>41142.25</v>
      </c>
      <c r="P282" s="19">
        <v>506.2</v>
      </c>
      <c r="Q282" s="20">
        <v>299.99</v>
      </c>
      <c r="R282" s="19">
        <f>P282+ROUND(Q282, 2)</f>
        <v>806.19</v>
      </c>
      <c r="S282" s="19">
        <v>30220.14</v>
      </c>
      <c r="T282" s="19">
        <v>17909.400000000001</v>
      </c>
      <c r="U282" s="19">
        <f>S282+T282</f>
        <v>48129.54</v>
      </c>
      <c r="V282" s="9">
        <f>ROUND(P282 / 1.2, 2)</f>
        <v>421.83</v>
      </c>
      <c r="W282" s="9">
        <f>ROUND(Q282 / 1.2, 2)</f>
        <v>249.99</v>
      </c>
      <c r="X282" s="9">
        <f>ROUND(R282 / 1.2, 2)</f>
        <v>671.83</v>
      </c>
      <c r="Y282" s="9">
        <f t="shared" si="57"/>
        <v>25183.45</v>
      </c>
      <c r="Z282" s="9">
        <f>ROUND(T282 / 1.2, 2)</f>
        <v>14924.5</v>
      </c>
      <c r="AA282" s="9">
        <f>Y282+Z282</f>
        <v>40107.949999999997</v>
      </c>
      <c r="AD282" s="5">
        <v>378365820</v>
      </c>
      <c r="AE282" s="5">
        <v>29373759</v>
      </c>
      <c r="AG282" s="5" t="s">
        <v>976</v>
      </c>
      <c r="AH282" s="5" t="s">
        <v>977</v>
      </c>
      <c r="AI282" s="5" t="s">
        <v>593</v>
      </c>
      <c r="AK282" s="19">
        <f t="shared" si="58"/>
        <v>1017.2900000000009</v>
      </c>
      <c r="AL282" s="19">
        <f>T282-N282</f>
        <v>5970.0000000000018</v>
      </c>
      <c r="AM282" s="19">
        <f>U282-O282</f>
        <v>6987.2900000000009</v>
      </c>
      <c r="AN282" s="22">
        <f t="shared" si="59"/>
        <v>3.4835298609553554E-2</v>
      </c>
      <c r="AO282" s="22">
        <f>IFERROR(AL282/N282,0)</f>
        <v>0.5000251268907987</v>
      </c>
      <c r="AP282" s="22">
        <f>IFERROR(AM282/O282,0)</f>
        <v>0.16983247148612438</v>
      </c>
    </row>
    <row r="283" spans="1:42" ht="54" x14ac:dyDescent="0.3">
      <c r="A283" s="12" t="s">
        <v>1103</v>
      </c>
      <c r="B283" s="12"/>
      <c r="C283" s="40" t="s">
        <v>979</v>
      </c>
      <c r="D283" s="17"/>
      <c r="E283" s="17" t="s">
        <v>1069</v>
      </c>
      <c r="F283" s="28" t="s">
        <v>139</v>
      </c>
      <c r="G283" s="68">
        <v>0.09</v>
      </c>
      <c r="H283" s="29"/>
      <c r="I283" s="29">
        <v>5.3730000000000002</v>
      </c>
      <c r="J283" s="31">
        <v>101.66</v>
      </c>
      <c r="M283" s="32">
        <f>ROUND(ROUND(J283, 2)*I283, 2)</f>
        <v>546.22</v>
      </c>
      <c r="P283" s="31">
        <v>291</v>
      </c>
      <c r="S283" s="32">
        <f>ROUND(ROUND(P283, 2)*I283, 2)</f>
        <v>1563.54</v>
      </c>
      <c r="V283" s="9">
        <f>ROUND(ROUND(P283, 2)/1.2, 2)</f>
        <v>242.5</v>
      </c>
      <c r="Y283" s="9">
        <f t="shared" ref="Y283:Y346" si="60">ROUND(S283 / 1.2, 2)</f>
        <v>1302.95</v>
      </c>
      <c r="AD283" s="5" t="s">
        <v>1104</v>
      </c>
      <c r="AE283" s="5" t="s">
        <v>1105</v>
      </c>
      <c r="AF283" s="5" t="s">
        <v>982</v>
      </c>
      <c r="AK283" s="32">
        <f t="shared" si="58"/>
        <v>1017.3199999999999</v>
      </c>
      <c r="AL283" s="32"/>
      <c r="AM283" s="32"/>
      <c r="AN283" s="34">
        <f t="shared" si="59"/>
        <v>1.8624729962286257</v>
      </c>
      <c r="AO283" s="32"/>
      <c r="AP283" s="32"/>
    </row>
    <row r="284" spans="1:42" ht="18" x14ac:dyDescent="0.3">
      <c r="A284" s="12" t="s">
        <v>1106</v>
      </c>
      <c r="B284" s="12"/>
      <c r="C284" s="27" t="s">
        <v>1107</v>
      </c>
      <c r="D284" s="17"/>
      <c r="E284" s="17"/>
      <c r="F284" s="28" t="s">
        <v>114</v>
      </c>
      <c r="G284" s="29">
        <v>1.1000000000000001</v>
      </c>
      <c r="H284" s="30"/>
      <c r="I284" s="30">
        <v>65.67</v>
      </c>
      <c r="J284" s="31">
        <v>436.37</v>
      </c>
      <c r="M284" s="32">
        <f>ROUND(ROUND(J284, 2)*I284, 2)</f>
        <v>28656.42</v>
      </c>
      <c r="P284" s="31">
        <v>436.37</v>
      </c>
      <c r="S284" s="32">
        <f>ROUND(ROUND(P284, 2)*I284, 2)</f>
        <v>28656.42</v>
      </c>
      <c r="V284" s="9">
        <f>ROUND(ROUND(P284, 2)/1.2, 2)</f>
        <v>363.64</v>
      </c>
      <c r="Y284" s="9">
        <f t="shared" si="60"/>
        <v>23880.35</v>
      </c>
      <c r="AD284" s="5" t="s">
        <v>1108</v>
      </c>
      <c r="AE284" s="5" t="s">
        <v>1109</v>
      </c>
      <c r="AF284" s="5" t="s">
        <v>1110</v>
      </c>
      <c r="AK284" s="32">
        <f t="shared" si="58"/>
        <v>0</v>
      </c>
      <c r="AL284" s="32"/>
      <c r="AM284" s="32"/>
      <c r="AN284" s="34">
        <f t="shared" si="59"/>
        <v>0</v>
      </c>
      <c r="AO284" s="32"/>
      <c r="AP284" s="32"/>
    </row>
    <row r="285" spans="1:42" ht="126" x14ac:dyDescent="0.3">
      <c r="A285" s="12" t="s">
        <v>1111</v>
      </c>
      <c r="B285" s="12" t="s">
        <v>974</v>
      </c>
      <c r="C285" s="16" t="s">
        <v>975</v>
      </c>
      <c r="D285" s="17"/>
      <c r="E285" s="17" t="s">
        <v>1112</v>
      </c>
      <c r="F285" s="17" t="s">
        <v>114</v>
      </c>
      <c r="G285" s="18">
        <v>1</v>
      </c>
      <c r="H285" s="18"/>
      <c r="I285" s="18">
        <v>8.1</v>
      </c>
      <c r="J285" s="19">
        <v>489.16</v>
      </c>
      <c r="K285" s="20">
        <v>199.99</v>
      </c>
      <c r="L285" s="19">
        <f>J285+ROUND(K285, 2)</f>
        <v>689.15000000000009</v>
      </c>
      <c r="M285" s="19">
        <v>3962.2</v>
      </c>
      <c r="N285" s="19">
        <v>1619.92</v>
      </c>
      <c r="O285" s="19">
        <f>M285+N285</f>
        <v>5582.12</v>
      </c>
      <c r="P285" s="19">
        <v>506.2</v>
      </c>
      <c r="Q285" s="20">
        <v>299.99</v>
      </c>
      <c r="R285" s="19">
        <f>P285+ROUND(Q285, 2)</f>
        <v>806.19</v>
      </c>
      <c r="S285" s="19">
        <v>4100.22</v>
      </c>
      <c r="T285" s="19">
        <v>2429.92</v>
      </c>
      <c r="U285" s="19">
        <f>S285+T285</f>
        <v>6530.14</v>
      </c>
      <c r="V285" s="9">
        <f>ROUND(P285 / 1.2, 2)</f>
        <v>421.83</v>
      </c>
      <c r="W285" s="9">
        <f>ROUND(Q285 / 1.2, 2)</f>
        <v>249.99</v>
      </c>
      <c r="X285" s="9">
        <f>ROUND(R285 / 1.2, 2)</f>
        <v>671.83</v>
      </c>
      <c r="Y285" s="9">
        <f t="shared" si="60"/>
        <v>3416.85</v>
      </c>
      <c r="Z285" s="9">
        <f>ROUND(T285 / 1.2, 2)</f>
        <v>2024.93</v>
      </c>
      <c r="AA285" s="9">
        <f>Y285+Z285</f>
        <v>5441.78</v>
      </c>
      <c r="AD285" s="5">
        <v>378365821</v>
      </c>
      <c r="AE285" s="5">
        <v>29373761</v>
      </c>
      <c r="AG285" s="5" t="s">
        <v>976</v>
      </c>
      <c r="AH285" s="5" t="s">
        <v>977</v>
      </c>
      <c r="AI285" s="5" t="s">
        <v>593</v>
      </c>
      <c r="AK285" s="19">
        <f t="shared" si="58"/>
        <v>138.02000000000044</v>
      </c>
      <c r="AL285" s="19">
        <f>T285-N285</f>
        <v>810</v>
      </c>
      <c r="AM285" s="19">
        <f>U285-O285</f>
        <v>948.02000000000044</v>
      </c>
      <c r="AN285" s="22">
        <f t="shared" si="59"/>
        <v>3.4834183029630116E-2</v>
      </c>
      <c r="AO285" s="22">
        <f>IFERROR(AL285/N285,0)</f>
        <v>0.50002469257741122</v>
      </c>
      <c r="AP285" s="22">
        <f>IFERROR(AM285/O285,0)</f>
        <v>0.16983153353922892</v>
      </c>
    </row>
    <row r="286" spans="1:42" ht="18" x14ac:dyDescent="0.3">
      <c r="A286" s="12" t="s">
        <v>1113</v>
      </c>
      <c r="B286" s="12"/>
      <c r="C286" s="27" t="s">
        <v>1107</v>
      </c>
      <c r="D286" s="17"/>
      <c r="E286" s="17"/>
      <c r="F286" s="28" t="s">
        <v>114</v>
      </c>
      <c r="G286" s="29">
        <v>1.1000000000000001</v>
      </c>
      <c r="H286" s="30"/>
      <c r="I286" s="30">
        <v>8.91</v>
      </c>
      <c r="J286" s="31">
        <v>436.37</v>
      </c>
      <c r="M286" s="32">
        <f>ROUND(ROUND(J286, 2)*I286, 2)</f>
        <v>3888.06</v>
      </c>
      <c r="P286" s="31">
        <v>436.37</v>
      </c>
      <c r="S286" s="32">
        <f>ROUND(ROUND(P286, 2)*I286, 2)</f>
        <v>3888.06</v>
      </c>
      <c r="V286" s="9">
        <f>ROUND(ROUND(P286, 2)/1.2, 2)</f>
        <v>363.64</v>
      </c>
      <c r="Y286" s="9">
        <f t="shared" si="60"/>
        <v>3240.05</v>
      </c>
      <c r="AD286" s="5" t="s">
        <v>1114</v>
      </c>
      <c r="AE286" s="5" t="s">
        <v>1115</v>
      </c>
      <c r="AF286" s="5" t="s">
        <v>1110</v>
      </c>
      <c r="AK286" s="32">
        <f t="shared" si="58"/>
        <v>0</v>
      </c>
      <c r="AL286" s="32"/>
      <c r="AM286" s="32"/>
      <c r="AN286" s="34">
        <f t="shared" si="59"/>
        <v>0</v>
      </c>
      <c r="AO286" s="32"/>
      <c r="AP286" s="32"/>
    </row>
    <row r="287" spans="1:42" ht="54" x14ac:dyDescent="0.3">
      <c r="A287" s="12" t="s">
        <v>1116</v>
      </c>
      <c r="B287" s="12"/>
      <c r="C287" s="40" t="s">
        <v>979</v>
      </c>
      <c r="D287" s="17"/>
      <c r="E287" s="17" t="s">
        <v>1069</v>
      </c>
      <c r="F287" s="28" t="s">
        <v>139</v>
      </c>
      <c r="G287" s="68">
        <v>0.09</v>
      </c>
      <c r="H287" s="29"/>
      <c r="I287" s="29">
        <v>0.72899999999999998</v>
      </c>
      <c r="J287" s="31">
        <v>101.66</v>
      </c>
      <c r="M287" s="32">
        <f>ROUND(ROUND(J287, 2)*I287, 2)</f>
        <v>74.11</v>
      </c>
      <c r="P287" s="31">
        <v>291</v>
      </c>
      <c r="S287" s="32">
        <f>ROUND(ROUND(P287, 2)*I287, 2)</f>
        <v>212.14</v>
      </c>
      <c r="V287" s="9">
        <f>ROUND(ROUND(P287, 2)/1.2, 2)</f>
        <v>242.5</v>
      </c>
      <c r="Y287" s="9">
        <f t="shared" si="60"/>
        <v>176.78</v>
      </c>
      <c r="AD287" s="5" t="s">
        <v>1117</v>
      </c>
      <c r="AE287" s="5" t="s">
        <v>1118</v>
      </c>
      <c r="AF287" s="5" t="s">
        <v>982</v>
      </c>
      <c r="AK287" s="32">
        <f t="shared" si="58"/>
        <v>138.02999999999997</v>
      </c>
      <c r="AL287" s="32"/>
      <c r="AM287" s="32"/>
      <c r="AN287" s="34">
        <f t="shared" si="59"/>
        <v>1.8625016866819588</v>
      </c>
      <c r="AO287" s="32"/>
      <c r="AP287" s="32"/>
    </row>
    <row r="288" spans="1:42" ht="108" x14ac:dyDescent="0.3">
      <c r="A288" s="12" t="s">
        <v>1119</v>
      </c>
      <c r="B288" s="12" t="s">
        <v>974</v>
      </c>
      <c r="C288" s="16" t="s">
        <v>975</v>
      </c>
      <c r="D288" s="17"/>
      <c r="E288" s="17" t="s">
        <v>1120</v>
      </c>
      <c r="F288" s="17" t="s">
        <v>114</v>
      </c>
      <c r="G288" s="18">
        <v>1</v>
      </c>
      <c r="H288" s="18"/>
      <c r="I288" s="18">
        <v>416.23500000000001</v>
      </c>
      <c r="J288" s="19">
        <v>489.16</v>
      </c>
      <c r="K288" s="20">
        <v>199.99</v>
      </c>
      <c r="L288" s="19">
        <f>J288+ROUND(K288, 2)</f>
        <v>689.15000000000009</v>
      </c>
      <c r="M288" s="19">
        <v>203605.51</v>
      </c>
      <c r="N288" s="19">
        <v>83242.84</v>
      </c>
      <c r="O288" s="19">
        <f>M288+N288</f>
        <v>286848.34999999998</v>
      </c>
      <c r="P288" s="19">
        <v>506.2</v>
      </c>
      <c r="Q288" s="20">
        <v>299.99</v>
      </c>
      <c r="R288" s="19">
        <f>P288+ROUND(Q288, 2)</f>
        <v>806.19</v>
      </c>
      <c r="S288" s="19">
        <v>210698.16</v>
      </c>
      <c r="T288" s="19">
        <v>124866.34</v>
      </c>
      <c r="U288" s="19">
        <f>S288+T288</f>
        <v>335564.5</v>
      </c>
      <c r="V288" s="9">
        <f>ROUND(P288 / 1.2, 2)</f>
        <v>421.83</v>
      </c>
      <c r="W288" s="9">
        <f>ROUND(Q288 / 1.2, 2)</f>
        <v>249.99</v>
      </c>
      <c r="X288" s="9">
        <f>ROUND(R288 / 1.2, 2)</f>
        <v>671.83</v>
      </c>
      <c r="Y288" s="9">
        <f t="shared" si="60"/>
        <v>175581.8</v>
      </c>
      <c r="Z288" s="9">
        <f>ROUND(T288 / 1.2, 2)</f>
        <v>104055.28</v>
      </c>
      <c r="AA288" s="9">
        <f>Y288+Z288</f>
        <v>279637.07999999996</v>
      </c>
      <c r="AD288" s="5">
        <v>378365822</v>
      </c>
      <c r="AE288" s="5">
        <v>29373763</v>
      </c>
      <c r="AG288" s="5" t="s">
        <v>976</v>
      </c>
      <c r="AH288" s="5" t="s">
        <v>977</v>
      </c>
      <c r="AI288" s="5" t="s">
        <v>593</v>
      </c>
      <c r="AK288" s="19">
        <f t="shared" si="58"/>
        <v>7092.6499999999942</v>
      </c>
      <c r="AL288" s="19">
        <f>T288-N288</f>
        <v>41623.5</v>
      </c>
      <c r="AM288" s="19">
        <f>U288-O288</f>
        <v>48716.150000000023</v>
      </c>
      <c r="AN288" s="22">
        <f t="shared" si="59"/>
        <v>3.4835255686351485E-2</v>
      </c>
      <c r="AO288" s="22">
        <f>IFERROR(AL288/N288,0)</f>
        <v>0.50002498713402865</v>
      </c>
      <c r="AP288" s="22">
        <f>IFERROR(AM288/O288,0)</f>
        <v>0.16983242190516357</v>
      </c>
    </row>
    <row r="289" spans="1:42" ht="54" x14ac:dyDescent="0.3">
      <c r="A289" s="12" t="s">
        <v>1121</v>
      </c>
      <c r="B289" s="12"/>
      <c r="C289" s="40" t="s">
        <v>979</v>
      </c>
      <c r="D289" s="17"/>
      <c r="E289" s="17" t="s">
        <v>1069</v>
      </c>
      <c r="F289" s="28" t="s">
        <v>139</v>
      </c>
      <c r="G289" s="68">
        <v>0.09</v>
      </c>
      <c r="H289" s="29"/>
      <c r="I289" s="29">
        <v>37.460999999999999</v>
      </c>
      <c r="J289" s="31">
        <v>101.66</v>
      </c>
      <c r="M289" s="32">
        <f>ROUND(ROUND(J289, 2)*I289, 2)</f>
        <v>3808.29</v>
      </c>
      <c r="P289" s="31">
        <v>291</v>
      </c>
      <c r="S289" s="32">
        <f>ROUND(ROUND(P289, 2)*I289, 2)</f>
        <v>10901.15</v>
      </c>
      <c r="V289" s="9">
        <f>ROUND(ROUND(P289, 2)/1.2, 2)</f>
        <v>242.5</v>
      </c>
      <c r="Y289" s="9">
        <f t="shared" si="60"/>
        <v>9084.2900000000009</v>
      </c>
      <c r="AD289" s="5" t="s">
        <v>1122</v>
      </c>
      <c r="AE289" s="5" t="s">
        <v>1123</v>
      </c>
      <c r="AF289" s="5" t="s">
        <v>982</v>
      </c>
      <c r="AK289" s="32">
        <f t="shared" si="58"/>
        <v>7092.86</v>
      </c>
      <c r="AL289" s="32"/>
      <c r="AM289" s="32"/>
      <c r="AN289" s="34">
        <f t="shared" si="59"/>
        <v>1.8624789603732907</v>
      </c>
      <c r="AO289" s="32"/>
      <c r="AP289" s="32"/>
    </row>
    <row r="290" spans="1:42" ht="18" x14ac:dyDescent="0.3">
      <c r="A290" s="12" t="s">
        <v>1124</v>
      </c>
      <c r="B290" s="12"/>
      <c r="C290" s="27" t="s">
        <v>1107</v>
      </c>
      <c r="D290" s="17"/>
      <c r="E290" s="17"/>
      <c r="F290" s="28" t="s">
        <v>114</v>
      </c>
      <c r="G290" s="29">
        <v>1.1000000000000001</v>
      </c>
      <c r="H290" s="30"/>
      <c r="I290" s="30">
        <v>457.85899999999998</v>
      </c>
      <c r="J290" s="31">
        <v>436.37</v>
      </c>
      <c r="M290" s="32">
        <f>ROUND(ROUND(J290, 2)*I290, 2)</f>
        <v>199795.93</v>
      </c>
      <c r="P290" s="31">
        <v>436.37</v>
      </c>
      <c r="S290" s="32">
        <f>ROUND(ROUND(P290, 2)*I290, 2)</f>
        <v>199795.93</v>
      </c>
      <c r="V290" s="9">
        <f>ROUND(ROUND(P290, 2)/1.2, 2)</f>
        <v>363.64</v>
      </c>
      <c r="Y290" s="9">
        <f t="shared" si="60"/>
        <v>166496.60999999999</v>
      </c>
      <c r="AD290" s="5" t="s">
        <v>1125</v>
      </c>
      <c r="AE290" s="5" t="s">
        <v>1126</v>
      </c>
      <c r="AF290" s="5" t="s">
        <v>1110</v>
      </c>
      <c r="AK290" s="32">
        <f t="shared" si="58"/>
        <v>0</v>
      </c>
      <c r="AL290" s="32"/>
      <c r="AM290" s="32"/>
      <c r="AN290" s="34">
        <f t="shared" si="59"/>
        <v>0</v>
      </c>
      <c r="AO290" s="32"/>
      <c r="AP290" s="32"/>
    </row>
    <row r="291" spans="1:42" ht="36" x14ac:dyDescent="0.3">
      <c r="A291" s="12" t="s">
        <v>1127</v>
      </c>
      <c r="B291" s="12" t="s">
        <v>1128</v>
      </c>
      <c r="C291" s="16" t="s">
        <v>1129</v>
      </c>
      <c r="D291" s="17"/>
      <c r="E291" s="17"/>
      <c r="F291" s="17" t="s">
        <v>67</v>
      </c>
      <c r="G291" s="18">
        <v>1</v>
      </c>
      <c r="H291" s="18"/>
      <c r="I291" s="18">
        <v>0</v>
      </c>
      <c r="J291" s="19">
        <v>0</v>
      </c>
      <c r="K291" s="20">
        <v>661</v>
      </c>
      <c r="L291" s="19">
        <f>J291+ROUND(K291, 2)</f>
        <v>661</v>
      </c>
      <c r="M291" s="19">
        <v>0</v>
      </c>
      <c r="N291" s="19">
        <v>0</v>
      </c>
      <c r="O291" s="19">
        <f>M291+N291</f>
        <v>0</v>
      </c>
      <c r="P291" s="19">
        <v>2510.19</v>
      </c>
      <c r="Q291" s="20">
        <v>661</v>
      </c>
      <c r="R291" s="19">
        <f>P291+ROUND(Q291, 2)</f>
        <v>3171.19</v>
      </c>
      <c r="S291" s="19">
        <v>0</v>
      </c>
      <c r="T291" s="19">
        <v>0</v>
      </c>
      <c r="U291" s="19">
        <f>S291+T291</f>
        <v>0</v>
      </c>
      <c r="V291" s="9">
        <f>ROUND(P291 / 1.2, 2)</f>
        <v>2091.83</v>
      </c>
      <c r="W291" s="9">
        <f>ROUND(Q291 / 1.2, 2)</f>
        <v>550.83000000000004</v>
      </c>
      <c r="X291" s="9">
        <f>ROUND(R291 / 1.2, 2)</f>
        <v>2642.66</v>
      </c>
      <c r="Y291" s="9">
        <f t="shared" si="60"/>
        <v>0</v>
      </c>
      <c r="Z291" s="9">
        <f>ROUND(T291 / 1.2, 2)</f>
        <v>0</v>
      </c>
      <c r="AA291" s="9">
        <f>Y291+Z291</f>
        <v>0</v>
      </c>
      <c r="AD291" s="5">
        <v>378365707</v>
      </c>
      <c r="AE291" s="5">
        <v>27245602</v>
      </c>
      <c r="AG291" s="5" t="s">
        <v>1130</v>
      </c>
      <c r="AH291" s="5" t="s">
        <v>1131</v>
      </c>
      <c r="AI291" s="5" t="s">
        <v>593</v>
      </c>
      <c r="AK291" s="19">
        <f t="shared" si="58"/>
        <v>0</v>
      </c>
      <c r="AL291" s="19">
        <f>T291-N291</f>
        <v>0</v>
      </c>
      <c r="AM291" s="19">
        <f>U291-O291</f>
        <v>0</v>
      </c>
      <c r="AN291" s="22">
        <f t="shared" si="59"/>
        <v>0</v>
      </c>
      <c r="AO291" s="22">
        <f>IFERROR(AL291/N291,0)</f>
        <v>0</v>
      </c>
      <c r="AP291" s="22">
        <f>IFERROR(AM291/O291,0)</f>
        <v>0</v>
      </c>
    </row>
    <row r="292" spans="1:42" ht="72" x14ac:dyDescent="0.3">
      <c r="A292" s="12" t="s">
        <v>1132</v>
      </c>
      <c r="B292" s="12"/>
      <c r="C292" s="40" t="s">
        <v>1133</v>
      </c>
      <c r="D292" s="17"/>
      <c r="E292" s="17"/>
      <c r="F292" s="28" t="s">
        <v>139</v>
      </c>
      <c r="G292" s="29">
        <v>1</v>
      </c>
      <c r="H292" s="30"/>
      <c r="I292" s="30">
        <v>0</v>
      </c>
      <c r="J292" s="31">
        <v>0</v>
      </c>
      <c r="M292" s="32">
        <f>ROUND(ROUND(J292, 2)*I292, 2)</f>
        <v>0</v>
      </c>
      <c r="P292" s="31">
        <v>3880</v>
      </c>
      <c r="S292" s="32">
        <f>ROUND(ROUND(P292, 2)*I292, 2)</f>
        <v>0</v>
      </c>
      <c r="V292" s="9">
        <f>ROUND(ROUND(P292, 2)/1.2, 2)</f>
        <v>3233.33</v>
      </c>
      <c r="Y292" s="9">
        <f t="shared" si="60"/>
        <v>0</v>
      </c>
      <c r="AD292" s="5" t="s">
        <v>1134</v>
      </c>
      <c r="AE292" s="5" t="s">
        <v>1135</v>
      </c>
      <c r="AF292" s="5" t="s">
        <v>1136</v>
      </c>
      <c r="AK292" s="32">
        <f t="shared" si="58"/>
        <v>0</v>
      </c>
      <c r="AL292" s="32"/>
      <c r="AM292" s="32"/>
      <c r="AN292" s="34">
        <f t="shared" si="59"/>
        <v>0</v>
      </c>
      <c r="AO292" s="32"/>
      <c r="AP292" s="32"/>
    </row>
    <row r="293" spans="1:42" ht="36" x14ac:dyDescent="0.3">
      <c r="A293" s="12" t="s">
        <v>1137</v>
      </c>
      <c r="B293" s="12"/>
      <c r="C293" s="40" t="s">
        <v>1138</v>
      </c>
      <c r="D293" s="17"/>
      <c r="E293" s="17"/>
      <c r="F293" s="28" t="s">
        <v>67</v>
      </c>
      <c r="G293" s="29">
        <v>1.03</v>
      </c>
      <c r="H293" s="30"/>
      <c r="I293" s="30">
        <v>0</v>
      </c>
      <c r="J293" s="31">
        <v>0</v>
      </c>
      <c r="M293" s="32">
        <f>ROUND(ROUND(J293, 2)*I293, 2)</f>
        <v>0</v>
      </c>
      <c r="P293" s="31">
        <v>2000</v>
      </c>
      <c r="S293" s="32">
        <f>ROUND(ROUND(P293, 2)*I293, 2)</f>
        <v>0</v>
      </c>
      <c r="V293" s="9">
        <f>ROUND(ROUND(P293, 2)/1.2, 2)</f>
        <v>1666.67</v>
      </c>
      <c r="Y293" s="9">
        <f t="shared" si="60"/>
        <v>0</v>
      </c>
      <c r="AD293" s="5" t="s">
        <v>1139</v>
      </c>
      <c r="AE293" s="5" t="s">
        <v>1140</v>
      </c>
      <c r="AF293" s="5" t="s">
        <v>1141</v>
      </c>
      <c r="AK293" s="32">
        <f t="shared" si="58"/>
        <v>0</v>
      </c>
      <c r="AL293" s="32"/>
      <c r="AM293" s="32"/>
      <c r="AN293" s="34">
        <f t="shared" si="59"/>
        <v>0</v>
      </c>
      <c r="AO293" s="32"/>
      <c r="AP293" s="32"/>
    </row>
    <row r="294" spans="1:42" ht="36" x14ac:dyDescent="0.3">
      <c r="A294" s="12" t="s">
        <v>1142</v>
      </c>
      <c r="B294" s="12" t="s">
        <v>1128</v>
      </c>
      <c r="C294" s="16" t="s">
        <v>1129</v>
      </c>
      <c r="D294" s="17"/>
      <c r="E294" s="17"/>
      <c r="F294" s="17" t="s">
        <v>67</v>
      </c>
      <c r="G294" s="18">
        <v>1</v>
      </c>
      <c r="H294" s="18"/>
      <c r="I294" s="18">
        <v>0</v>
      </c>
      <c r="J294" s="19">
        <v>0</v>
      </c>
      <c r="K294" s="20">
        <v>661</v>
      </c>
      <c r="L294" s="19">
        <f>J294+ROUND(K294, 2)</f>
        <v>661</v>
      </c>
      <c r="M294" s="19">
        <v>0</v>
      </c>
      <c r="N294" s="19">
        <v>0</v>
      </c>
      <c r="O294" s="19">
        <f>M294+N294</f>
        <v>0</v>
      </c>
      <c r="P294" s="19">
        <v>2509.98</v>
      </c>
      <c r="Q294" s="20">
        <v>661</v>
      </c>
      <c r="R294" s="19">
        <f>P294+ROUND(Q294, 2)</f>
        <v>3170.98</v>
      </c>
      <c r="S294" s="19">
        <v>0</v>
      </c>
      <c r="T294" s="19">
        <v>0</v>
      </c>
      <c r="U294" s="19">
        <f>S294+T294</f>
        <v>0</v>
      </c>
      <c r="V294" s="9">
        <f>ROUND(P294 / 1.2, 2)</f>
        <v>2091.65</v>
      </c>
      <c r="W294" s="9">
        <f>ROUND(Q294 / 1.2, 2)</f>
        <v>550.83000000000004</v>
      </c>
      <c r="X294" s="9">
        <f>ROUND(R294 / 1.2, 2)</f>
        <v>2642.48</v>
      </c>
      <c r="Y294" s="9">
        <f t="shared" si="60"/>
        <v>0</v>
      </c>
      <c r="Z294" s="9">
        <f>ROUND(T294 / 1.2, 2)</f>
        <v>0</v>
      </c>
      <c r="AA294" s="9">
        <f>Y294+Z294</f>
        <v>0</v>
      </c>
      <c r="AD294" s="5">
        <v>378365823</v>
      </c>
      <c r="AE294" s="5">
        <v>27245603</v>
      </c>
      <c r="AG294" s="5" t="s">
        <v>1130</v>
      </c>
      <c r="AH294" s="5" t="s">
        <v>1131</v>
      </c>
      <c r="AI294" s="5" t="s">
        <v>593</v>
      </c>
      <c r="AK294" s="19">
        <f t="shared" si="58"/>
        <v>0</v>
      </c>
      <c r="AL294" s="19">
        <f>T294-N294</f>
        <v>0</v>
      </c>
      <c r="AM294" s="19">
        <f>U294-O294</f>
        <v>0</v>
      </c>
      <c r="AN294" s="22">
        <f t="shared" si="59"/>
        <v>0</v>
      </c>
      <c r="AO294" s="22">
        <f>IFERROR(AL294/N294,0)</f>
        <v>0</v>
      </c>
      <c r="AP294" s="22">
        <f>IFERROR(AM294/O294,0)</f>
        <v>0</v>
      </c>
    </row>
    <row r="295" spans="1:42" ht="36" x14ac:dyDescent="0.3">
      <c r="A295" s="12" t="s">
        <v>1143</v>
      </c>
      <c r="B295" s="12"/>
      <c r="C295" s="40" t="s">
        <v>1138</v>
      </c>
      <c r="D295" s="17"/>
      <c r="E295" s="17"/>
      <c r="F295" s="28" t="s">
        <v>67</v>
      </c>
      <c r="G295" s="29">
        <v>1.03</v>
      </c>
      <c r="H295" s="30"/>
      <c r="I295" s="30">
        <v>0</v>
      </c>
      <c r="J295" s="31">
        <v>0</v>
      </c>
      <c r="M295" s="32">
        <f>ROUND(ROUND(J295, 2)*I295, 2)</f>
        <v>0</v>
      </c>
      <c r="P295" s="31">
        <v>2000</v>
      </c>
      <c r="S295" s="32">
        <f>ROUND(ROUND(P295, 2)*I295, 2)</f>
        <v>0</v>
      </c>
      <c r="V295" s="9">
        <f>ROUND(ROUND(P295, 2)/1.2, 2)</f>
        <v>1666.67</v>
      </c>
      <c r="Y295" s="9">
        <f t="shared" si="60"/>
        <v>0</v>
      </c>
      <c r="AD295" s="5" t="s">
        <v>1144</v>
      </c>
      <c r="AE295" s="5" t="s">
        <v>1145</v>
      </c>
      <c r="AF295" s="5" t="s">
        <v>1141</v>
      </c>
      <c r="AK295" s="32">
        <f t="shared" si="58"/>
        <v>0</v>
      </c>
      <c r="AL295" s="32"/>
      <c r="AM295" s="32"/>
      <c r="AN295" s="34">
        <f t="shared" si="59"/>
        <v>0</v>
      </c>
      <c r="AO295" s="32"/>
      <c r="AP295" s="32"/>
    </row>
    <row r="296" spans="1:42" ht="72" x14ac:dyDescent="0.3">
      <c r="A296" s="12" t="s">
        <v>1146</v>
      </c>
      <c r="B296" s="12"/>
      <c r="C296" s="40" t="s">
        <v>1133</v>
      </c>
      <c r="D296" s="17"/>
      <c r="E296" s="17"/>
      <c r="F296" s="28" t="s">
        <v>139</v>
      </c>
      <c r="G296" s="29">
        <v>1</v>
      </c>
      <c r="H296" s="30"/>
      <c r="I296" s="30">
        <v>0</v>
      </c>
      <c r="J296" s="31">
        <v>0</v>
      </c>
      <c r="M296" s="32">
        <f>ROUND(ROUND(J296, 2)*I296, 2)</f>
        <v>0</v>
      </c>
      <c r="P296" s="31">
        <v>3880</v>
      </c>
      <c r="S296" s="32">
        <f>ROUND(ROUND(P296, 2)*I296, 2)</f>
        <v>0</v>
      </c>
      <c r="V296" s="9">
        <f>ROUND(ROUND(P296, 2)/1.2, 2)</f>
        <v>3233.33</v>
      </c>
      <c r="Y296" s="9">
        <f t="shared" si="60"/>
        <v>0</v>
      </c>
      <c r="AD296" s="5" t="s">
        <v>1147</v>
      </c>
      <c r="AE296" s="5" t="s">
        <v>1148</v>
      </c>
      <c r="AF296" s="5" t="s">
        <v>1136</v>
      </c>
      <c r="AK296" s="32">
        <f t="shared" si="58"/>
        <v>0</v>
      </c>
      <c r="AL296" s="32"/>
      <c r="AM296" s="32"/>
      <c r="AN296" s="34">
        <f t="shared" si="59"/>
        <v>0</v>
      </c>
      <c r="AO296" s="32"/>
      <c r="AP296" s="32"/>
    </row>
    <row r="297" spans="1:42" ht="72" x14ac:dyDescent="0.3">
      <c r="A297" s="12" t="s">
        <v>1149</v>
      </c>
      <c r="B297" s="12" t="s">
        <v>1128</v>
      </c>
      <c r="C297" s="16" t="s">
        <v>1129</v>
      </c>
      <c r="D297" s="17"/>
      <c r="E297" s="17" t="s">
        <v>1150</v>
      </c>
      <c r="F297" s="17" t="s">
        <v>67</v>
      </c>
      <c r="G297" s="18">
        <v>1</v>
      </c>
      <c r="H297" s="18"/>
      <c r="I297" s="18">
        <v>0</v>
      </c>
      <c r="J297" s="19">
        <v>0</v>
      </c>
      <c r="K297" s="20">
        <v>661</v>
      </c>
      <c r="L297" s="19">
        <f>J297+ROUND(K297, 2)</f>
        <v>661</v>
      </c>
      <c r="M297" s="19">
        <v>0</v>
      </c>
      <c r="N297" s="19">
        <v>0</v>
      </c>
      <c r="O297" s="19">
        <f>M297+N297</f>
        <v>0</v>
      </c>
      <c r="P297" s="19">
        <v>4146.0600000000004</v>
      </c>
      <c r="Q297" s="20">
        <v>991.5</v>
      </c>
      <c r="R297" s="19">
        <f>P297+ROUND(Q297, 2)</f>
        <v>5137.5600000000004</v>
      </c>
      <c r="S297" s="19">
        <v>0</v>
      </c>
      <c r="T297" s="19">
        <v>0</v>
      </c>
      <c r="U297" s="19">
        <f>S297+T297</f>
        <v>0</v>
      </c>
      <c r="V297" s="9">
        <f>ROUND(P297 / 1.2, 2)</f>
        <v>3455.05</v>
      </c>
      <c r="W297" s="9">
        <f>ROUND(Q297 / 1.2, 2)</f>
        <v>826.25</v>
      </c>
      <c r="X297" s="9">
        <f>ROUND(R297 / 1.2, 2)</f>
        <v>4281.3</v>
      </c>
      <c r="Y297" s="9">
        <f t="shared" si="60"/>
        <v>0</v>
      </c>
      <c r="Z297" s="9">
        <f>ROUND(T297 / 1.2, 2)</f>
        <v>0</v>
      </c>
      <c r="AA297" s="9">
        <f>Y297+Z297</f>
        <v>0</v>
      </c>
      <c r="AD297" s="5">
        <v>378365824</v>
      </c>
      <c r="AE297" s="5">
        <v>27245796</v>
      </c>
      <c r="AG297" s="5" t="s">
        <v>1130</v>
      </c>
      <c r="AH297" s="5" t="s">
        <v>1131</v>
      </c>
      <c r="AI297" s="5" t="s">
        <v>593</v>
      </c>
      <c r="AK297" s="19">
        <f t="shared" si="58"/>
        <v>0</v>
      </c>
      <c r="AL297" s="19">
        <f>T297-N297</f>
        <v>0</v>
      </c>
      <c r="AM297" s="19">
        <f>U297-O297</f>
        <v>0</v>
      </c>
      <c r="AN297" s="22">
        <f t="shared" si="59"/>
        <v>0</v>
      </c>
      <c r="AO297" s="22">
        <f>IFERROR(AL297/N297,0)</f>
        <v>0</v>
      </c>
      <c r="AP297" s="22">
        <f>IFERROR(AM297/O297,0)</f>
        <v>0</v>
      </c>
    </row>
    <row r="298" spans="1:42" ht="72" x14ac:dyDescent="0.3">
      <c r="A298" s="12" t="s">
        <v>1152</v>
      </c>
      <c r="B298" s="12"/>
      <c r="C298" s="40" t="s">
        <v>1133</v>
      </c>
      <c r="D298" s="17"/>
      <c r="E298" s="17" t="s">
        <v>1153</v>
      </c>
      <c r="F298" s="28" t="s">
        <v>139</v>
      </c>
      <c r="G298" s="29">
        <v>1</v>
      </c>
      <c r="H298" s="30"/>
      <c r="I298" s="30">
        <v>0</v>
      </c>
      <c r="J298" s="31">
        <v>0</v>
      </c>
      <c r="M298" s="32">
        <f>ROUND(ROUND(J298, 2)*I298, 2)</f>
        <v>0</v>
      </c>
      <c r="P298" s="31">
        <v>2000</v>
      </c>
      <c r="S298" s="32">
        <f>ROUND(ROUND(P298, 2)*I298, 2)</f>
        <v>0</v>
      </c>
      <c r="V298" s="9">
        <f>ROUND(ROUND(P298, 2)/1.2, 2)</f>
        <v>1666.67</v>
      </c>
      <c r="Y298" s="9">
        <f t="shared" si="60"/>
        <v>0</v>
      </c>
      <c r="AD298" s="5" t="s">
        <v>1154</v>
      </c>
      <c r="AE298" s="5" t="s">
        <v>1155</v>
      </c>
      <c r="AF298" s="5" t="s">
        <v>1136</v>
      </c>
      <c r="AK298" s="32">
        <f t="shared" si="58"/>
        <v>0</v>
      </c>
      <c r="AL298" s="32"/>
      <c r="AM298" s="32"/>
      <c r="AN298" s="34">
        <f t="shared" si="59"/>
        <v>0</v>
      </c>
      <c r="AO298" s="32"/>
      <c r="AP298" s="32"/>
    </row>
    <row r="299" spans="1:42" ht="36" x14ac:dyDescent="0.3">
      <c r="A299" s="12" t="s">
        <v>1158</v>
      </c>
      <c r="B299" s="12"/>
      <c r="C299" s="40" t="s">
        <v>1138</v>
      </c>
      <c r="D299" s="17"/>
      <c r="E299" s="17" t="s">
        <v>1159</v>
      </c>
      <c r="F299" s="28" t="s">
        <v>67</v>
      </c>
      <c r="G299" s="29">
        <v>1.03</v>
      </c>
      <c r="H299" s="30"/>
      <c r="I299" s="30">
        <v>0</v>
      </c>
      <c r="J299" s="31">
        <v>0</v>
      </c>
      <c r="M299" s="32">
        <f>ROUND(ROUND(J299, 2)*I299, 2)</f>
        <v>0</v>
      </c>
      <c r="P299" s="31">
        <v>3800</v>
      </c>
      <c r="S299" s="32">
        <f>ROUND(ROUND(P299, 2)*I299, 2)</f>
        <v>0</v>
      </c>
      <c r="V299" s="9">
        <f>ROUND(ROUND(P299, 2)/1.2, 2)</f>
        <v>3166.67</v>
      </c>
      <c r="Y299" s="9">
        <f t="shared" si="60"/>
        <v>0</v>
      </c>
      <c r="AD299" s="5" t="s">
        <v>1160</v>
      </c>
      <c r="AE299" s="5" t="s">
        <v>1161</v>
      </c>
      <c r="AF299" s="5" t="s">
        <v>1141</v>
      </c>
      <c r="AK299" s="32">
        <f t="shared" si="58"/>
        <v>0</v>
      </c>
      <c r="AL299" s="32"/>
      <c r="AM299" s="32"/>
      <c r="AN299" s="34">
        <f t="shared" si="59"/>
        <v>0</v>
      </c>
      <c r="AO299" s="32"/>
      <c r="AP299" s="32"/>
    </row>
    <row r="300" spans="1:42" ht="90" x14ac:dyDescent="0.3">
      <c r="A300" s="12" t="s">
        <v>1164</v>
      </c>
      <c r="B300" s="12" t="s">
        <v>1128</v>
      </c>
      <c r="C300" s="16" t="s">
        <v>1129</v>
      </c>
      <c r="D300" s="17"/>
      <c r="E300" s="17" t="s">
        <v>1165</v>
      </c>
      <c r="F300" s="17" t="s">
        <v>67</v>
      </c>
      <c r="G300" s="18">
        <v>1</v>
      </c>
      <c r="H300" s="18"/>
      <c r="I300" s="18">
        <v>0</v>
      </c>
      <c r="J300" s="19">
        <v>0</v>
      </c>
      <c r="K300" s="20">
        <v>661</v>
      </c>
      <c r="L300" s="19">
        <f>J300+ROUND(K300, 2)</f>
        <v>661</v>
      </c>
      <c r="M300" s="19">
        <v>0</v>
      </c>
      <c r="N300" s="19">
        <v>0</v>
      </c>
      <c r="O300" s="19">
        <f>M300+N300</f>
        <v>0</v>
      </c>
      <c r="P300" s="19">
        <v>2509.98</v>
      </c>
      <c r="Q300" s="20">
        <v>991.5</v>
      </c>
      <c r="R300" s="19">
        <f>P300+ROUND(Q300, 2)</f>
        <v>3501.48</v>
      </c>
      <c r="S300" s="19">
        <v>0</v>
      </c>
      <c r="T300" s="19">
        <v>0</v>
      </c>
      <c r="U300" s="19">
        <f>S300+T300</f>
        <v>0</v>
      </c>
      <c r="V300" s="9">
        <f>ROUND(P300 / 1.2, 2)</f>
        <v>2091.65</v>
      </c>
      <c r="W300" s="9">
        <f>ROUND(Q300 / 1.2, 2)</f>
        <v>826.25</v>
      </c>
      <c r="X300" s="9">
        <f>ROUND(R300 / 1.2, 2)</f>
        <v>2917.9</v>
      </c>
      <c r="Y300" s="9">
        <f t="shared" si="60"/>
        <v>0</v>
      </c>
      <c r="Z300" s="9">
        <f>ROUND(T300 / 1.2, 2)</f>
        <v>0</v>
      </c>
      <c r="AA300" s="9">
        <f>Y300+Z300</f>
        <v>0</v>
      </c>
      <c r="AD300" s="5">
        <v>378365825</v>
      </c>
      <c r="AE300" s="5">
        <v>27245798</v>
      </c>
      <c r="AG300" s="5" t="s">
        <v>1130</v>
      </c>
      <c r="AH300" s="5" t="s">
        <v>1131</v>
      </c>
      <c r="AI300" s="5" t="s">
        <v>593</v>
      </c>
      <c r="AK300" s="19">
        <f t="shared" si="58"/>
        <v>0</v>
      </c>
      <c r="AL300" s="19">
        <f>T300-N300</f>
        <v>0</v>
      </c>
      <c r="AM300" s="19">
        <f>U300-O300</f>
        <v>0</v>
      </c>
      <c r="AN300" s="22">
        <f t="shared" si="59"/>
        <v>0</v>
      </c>
      <c r="AO300" s="22">
        <f>IFERROR(AL300/N300,0)</f>
        <v>0</v>
      </c>
      <c r="AP300" s="22">
        <f>IFERROR(AM300/O300,0)</f>
        <v>0</v>
      </c>
    </row>
    <row r="301" spans="1:42" ht="36" x14ac:dyDescent="0.3">
      <c r="A301" s="12" t="s">
        <v>1167</v>
      </c>
      <c r="B301" s="12"/>
      <c r="C301" s="40" t="s">
        <v>1138</v>
      </c>
      <c r="D301" s="17"/>
      <c r="E301" s="17"/>
      <c r="F301" s="28" t="s">
        <v>67</v>
      </c>
      <c r="G301" s="29">
        <v>1.03</v>
      </c>
      <c r="H301" s="30"/>
      <c r="I301" s="30">
        <v>0</v>
      </c>
      <c r="J301" s="31">
        <v>0</v>
      </c>
      <c r="M301" s="32">
        <f>ROUND(ROUND(J301, 2)*I301, 2)</f>
        <v>0</v>
      </c>
      <c r="P301" s="31">
        <v>2000</v>
      </c>
      <c r="S301" s="32">
        <f>ROUND(ROUND(P301, 2)*I301, 2)</f>
        <v>0</v>
      </c>
      <c r="V301" s="9">
        <f>ROUND(ROUND(P301, 2)/1.2, 2)</f>
        <v>1666.67</v>
      </c>
      <c r="Y301" s="9">
        <f t="shared" si="60"/>
        <v>0</v>
      </c>
      <c r="AD301" s="5" t="s">
        <v>1168</v>
      </c>
      <c r="AE301" s="5" t="s">
        <v>1169</v>
      </c>
      <c r="AF301" s="5" t="s">
        <v>1141</v>
      </c>
      <c r="AK301" s="32">
        <f t="shared" si="58"/>
        <v>0</v>
      </c>
      <c r="AL301" s="32"/>
      <c r="AM301" s="32"/>
      <c r="AN301" s="34">
        <f t="shared" si="59"/>
        <v>0</v>
      </c>
      <c r="AO301" s="32"/>
      <c r="AP301" s="32"/>
    </row>
    <row r="302" spans="1:42" ht="72" x14ac:dyDescent="0.3">
      <c r="A302" s="12" t="s">
        <v>1172</v>
      </c>
      <c r="B302" s="12"/>
      <c r="C302" s="40" t="s">
        <v>1133</v>
      </c>
      <c r="D302" s="17"/>
      <c r="E302" s="17"/>
      <c r="F302" s="28" t="s">
        <v>139</v>
      </c>
      <c r="G302" s="29">
        <v>1</v>
      </c>
      <c r="H302" s="30"/>
      <c r="I302" s="30">
        <v>0</v>
      </c>
      <c r="J302" s="31">
        <v>0</v>
      </c>
      <c r="M302" s="32">
        <f>ROUND(ROUND(J302, 2)*I302, 2)</f>
        <v>0</v>
      </c>
      <c r="P302" s="31">
        <v>3880</v>
      </c>
      <c r="S302" s="32">
        <f>ROUND(ROUND(P302, 2)*I302, 2)</f>
        <v>0</v>
      </c>
      <c r="V302" s="9">
        <f>ROUND(ROUND(P302, 2)/1.2, 2)</f>
        <v>3233.33</v>
      </c>
      <c r="Y302" s="9">
        <f t="shared" si="60"/>
        <v>0</v>
      </c>
      <c r="AD302" s="5" t="s">
        <v>1173</v>
      </c>
      <c r="AE302" s="5" t="s">
        <v>1174</v>
      </c>
      <c r="AF302" s="5" t="s">
        <v>1136</v>
      </c>
      <c r="AK302" s="32">
        <f t="shared" si="58"/>
        <v>0</v>
      </c>
      <c r="AL302" s="32"/>
      <c r="AM302" s="32"/>
      <c r="AN302" s="34">
        <f t="shared" si="59"/>
        <v>0</v>
      </c>
      <c r="AO302" s="32"/>
      <c r="AP302" s="32"/>
    </row>
    <row r="303" spans="1:42" ht="108" x14ac:dyDescent="0.3">
      <c r="A303" s="12" t="s">
        <v>1177</v>
      </c>
      <c r="B303" s="12" t="s">
        <v>1128</v>
      </c>
      <c r="C303" s="16" t="s">
        <v>1129</v>
      </c>
      <c r="D303" s="17"/>
      <c r="E303" s="17" t="s">
        <v>1178</v>
      </c>
      <c r="F303" s="17" t="s">
        <v>67</v>
      </c>
      <c r="G303" s="18">
        <v>1</v>
      </c>
      <c r="H303" s="18"/>
      <c r="I303" s="18">
        <v>2206.1999999999998</v>
      </c>
      <c r="J303" s="19">
        <v>10.43</v>
      </c>
      <c r="K303" s="20">
        <v>661</v>
      </c>
      <c r="L303" s="19">
        <f>J303+ROUND(K303, 2)</f>
        <v>671.43</v>
      </c>
      <c r="M303" s="19">
        <v>23010.67</v>
      </c>
      <c r="N303" s="19">
        <v>1458298.2</v>
      </c>
      <c r="O303" s="19">
        <f>M303+N303</f>
        <v>1481308.8699999999</v>
      </c>
      <c r="P303" s="19">
        <v>1767.41</v>
      </c>
      <c r="Q303" s="20">
        <v>991.5</v>
      </c>
      <c r="R303" s="19">
        <f>P303+ROUND(Q303, 2)</f>
        <v>2758.91</v>
      </c>
      <c r="S303" s="19">
        <v>3899259.94</v>
      </c>
      <c r="T303" s="19">
        <v>2187447.2999999998</v>
      </c>
      <c r="U303" s="19">
        <f>S303+T303</f>
        <v>6086707.2400000002</v>
      </c>
      <c r="V303" s="9">
        <f>ROUND(P303 / 1.2, 2)</f>
        <v>1472.84</v>
      </c>
      <c r="W303" s="9">
        <f>ROUND(Q303 / 1.2, 2)</f>
        <v>826.25</v>
      </c>
      <c r="X303" s="9">
        <f>ROUND(R303 / 1.2, 2)</f>
        <v>2299.09</v>
      </c>
      <c r="Y303" s="9">
        <f t="shared" si="60"/>
        <v>3249383.28</v>
      </c>
      <c r="Z303" s="9">
        <f>ROUND(T303 / 1.2, 2)</f>
        <v>1822872.75</v>
      </c>
      <c r="AA303" s="9">
        <f>Y303+Z303</f>
        <v>5072256.0299999993</v>
      </c>
      <c r="AD303" s="5">
        <v>378365826</v>
      </c>
      <c r="AE303" s="5">
        <v>29371272</v>
      </c>
      <c r="AG303" s="5" t="s">
        <v>1130</v>
      </c>
      <c r="AH303" s="5" t="s">
        <v>1131</v>
      </c>
      <c r="AI303" s="5" t="s">
        <v>593</v>
      </c>
      <c r="AK303" s="19">
        <f t="shared" si="58"/>
        <v>3876249.27</v>
      </c>
      <c r="AL303" s="19">
        <f>T303-N303</f>
        <v>729149.09999999986</v>
      </c>
      <c r="AM303" s="19">
        <f>U303-O303</f>
        <v>4605398.37</v>
      </c>
      <c r="AN303" s="22">
        <f t="shared" si="59"/>
        <v>168.45442874979304</v>
      </c>
      <c r="AO303" s="22">
        <f>IFERROR(AL303/N303,0)</f>
        <v>0.49999999999999994</v>
      </c>
      <c r="AP303" s="22">
        <f>IFERROR(AM303/O303,0)</f>
        <v>3.1090061386049759</v>
      </c>
    </row>
    <row r="304" spans="1:42" ht="72" x14ac:dyDescent="0.3">
      <c r="A304" s="12" t="s">
        <v>1179</v>
      </c>
      <c r="B304" s="12"/>
      <c r="C304" s="40" t="s">
        <v>1133</v>
      </c>
      <c r="D304" s="17"/>
      <c r="E304" s="17" t="s">
        <v>1180</v>
      </c>
      <c r="F304" s="28" t="s">
        <v>139</v>
      </c>
      <c r="G304" s="29">
        <v>1</v>
      </c>
      <c r="H304" s="30"/>
      <c r="I304" s="30">
        <v>38.604999999999997</v>
      </c>
      <c r="J304" s="31">
        <v>0</v>
      </c>
      <c r="M304" s="32">
        <f>ROUND(ROUND(J304, 2)*I304, 2)</f>
        <v>0</v>
      </c>
      <c r="P304" s="31">
        <v>10205</v>
      </c>
      <c r="S304" s="32">
        <f>ROUND(ROUND(P304, 2)*I304, 2)</f>
        <v>393964.03</v>
      </c>
      <c r="V304" s="9">
        <f>ROUND(ROUND(P304, 2)/1.2, 2)</f>
        <v>8504.17</v>
      </c>
      <c r="Y304" s="9">
        <f t="shared" si="60"/>
        <v>328303.35999999999</v>
      </c>
      <c r="AD304" s="5" t="s">
        <v>1181</v>
      </c>
      <c r="AE304" s="5" t="s">
        <v>1182</v>
      </c>
      <c r="AF304" s="5" t="s">
        <v>1136</v>
      </c>
      <c r="AK304" s="32">
        <f t="shared" si="58"/>
        <v>393964.03</v>
      </c>
      <c r="AL304" s="32"/>
      <c r="AM304" s="32"/>
      <c r="AN304" s="34">
        <f t="shared" si="59"/>
        <v>0</v>
      </c>
      <c r="AO304" s="32"/>
      <c r="AP304" s="32"/>
    </row>
    <row r="305" spans="1:42" ht="72" x14ac:dyDescent="0.3">
      <c r="A305" s="12" t="s">
        <v>1183</v>
      </c>
      <c r="B305" s="12"/>
      <c r="C305" s="40" t="s">
        <v>1138</v>
      </c>
      <c r="D305" s="17"/>
      <c r="E305" s="17" t="s">
        <v>1184</v>
      </c>
      <c r="F305" s="28" t="s">
        <v>67</v>
      </c>
      <c r="G305" s="29">
        <v>1.03</v>
      </c>
      <c r="H305" s="30"/>
      <c r="I305" s="30">
        <v>2321.5169999999998</v>
      </c>
      <c r="J305" s="31">
        <v>0</v>
      </c>
      <c r="M305" s="32">
        <f>ROUND(ROUND(J305, 2)*I305, 2)</f>
        <v>0</v>
      </c>
      <c r="P305" s="31">
        <v>1500</v>
      </c>
      <c r="S305" s="32">
        <f>ROUND(ROUND(P305, 2)*I305, 2)</f>
        <v>3482275.5</v>
      </c>
      <c r="V305" s="9">
        <f>ROUND(ROUND(P305, 2)/1.2, 2)</f>
        <v>1250</v>
      </c>
      <c r="Y305" s="9">
        <f t="shared" si="60"/>
        <v>2901896.25</v>
      </c>
      <c r="AD305" s="5" t="s">
        <v>1185</v>
      </c>
      <c r="AE305" s="5" t="s">
        <v>1186</v>
      </c>
      <c r="AF305" s="5" t="s">
        <v>1141</v>
      </c>
      <c r="AK305" s="32">
        <f t="shared" si="58"/>
        <v>3482275.5</v>
      </c>
      <c r="AL305" s="32"/>
      <c r="AM305" s="32"/>
      <c r="AN305" s="34">
        <f t="shared" si="59"/>
        <v>0</v>
      </c>
      <c r="AO305" s="32"/>
      <c r="AP305" s="32"/>
    </row>
    <row r="306" spans="1:42" ht="18" x14ac:dyDescent="0.3">
      <c r="A306" s="12" t="s">
        <v>1187</v>
      </c>
      <c r="B306" s="12"/>
      <c r="C306" s="40" t="s">
        <v>965</v>
      </c>
      <c r="D306" s="17"/>
      <c r="E306" s="17"/>
      <c r="F306" s="28" t="s">
        <v>102</v>
      </c>
      <c r="G306" s="29">
        <v>0.15</v>
      </c>
      <c r="H306" s="29"/>
      <c r="I306" s="29">
        <v>330.93</v>
      </c>
      <c r="J306" s="31">
        <v>69.540000000000006</v>
      </c>
      <c r="M306" s="32">
        <f>ROUND(ROUND(J306, 2)*I306, 2)</f>
        <v>23012.87</v>
      </c>
      <c r="P306" s="31">
        <v>69.540000000000006</v>
      </c>
      <c r="S306" s="32">
        <f>ROUND(ROUND(P306, 2)*I306, 2)</f>
        <v>23012.87</v>
      </c>
      <c r="V306" s="9">
        <f>ROUND(ROUND(P306, 2)/1.2, 2)</f>
        <v>57.95</v>
      </c>
      <c r="Y306" s="9">
        <f t="shared" si="60"/>
        <v>19177.39</v>
      </c>
      <c r="AD306" s="5" t="s">
        <v>1188</v>
      </c>
      <c r="AE306" s="5" t="s">
        <v>1189</v>
      </c>
      <c r="AF306" s="5" t="s">
        <v>968</v>
      </c>
      <c r="AK306" s="32">
        <f t="shared" si="58"/>
        <v>0</v>
      </c>
      <c r="AL306" s="32"/>
      <c r="AM306" s="32"/>
      <c r="AN306" s="34">
        <f t="shared" si="59"/>
        <v>0</v>
      </c>
      <c r="AO306" s="32"/>
      <c r="AP306" s="32"/>
    </row>
    <row r="307" spans="1:42" ht="36" x14ac:dyDescent="0.3">
      <c r="A307" s="12" t="s">
        <v>1190</v>
      </c>
      <c r="B307" s="12" t="s">
        <v>1128</v>
      </c>
      <c r="C307" s="16" t="s">
        <v>1129</v>
      </c>
      <c r="D307" s="17"/>
      <c r="E307" s="17" t="s">
        <v>1191</v>
      </c>
      <c r="F307" s="17" t="s">
        <v>67</v>
      </c>
      <c r="G307" s="18">
        <v>1</v>
      </c>
      <c r="H307" s="18"/>
      <c r="I307" s="18">
        <v>245.2</v>
      </c>
      <c r="J307" s="19">
        <v>10.43</v>
      </c>
      <c r="K307" s="20">
        <v>661</v>
      </c>
      <c r="L307" s="19">
        <f>J307+ROUND(K307, 2)</f>
        <v>671.43</v>
      </c>
      <c r="M307" s="19">
        <v>2557.44</v>
      </c>
      <c r="N307" s="19">
        <v>162077.20000000001</v>
      </c>
      <c r="O307" s="19">
        <f>M307+N307</f>
        <v>164634.64000000001</v>
      </c>
      <c r="P307" s="19">
        <v>1734.02</v>
      </c>
      <c r="Q307" s="20">
        <v>991.5</v>
      </c>
      <c r="R307" s="19">
        <f>P307+ROUND(Q307, 2)</f>
        <v>2725.52</v>
      </c>
      <c r="S307" s="19">
        <v>425181.7</v>
      </c>
      <c r="T307" s="19">
        <v>243115.8</v>
      </c>
      <c r="U307" s="19">
        <f>S307+T307</f>
        <v>668297.5</v>
      </c>
      <c r="V307" s="9">
        <f>ROUND(P307 / 1.2, 2)</f>
        <v>1445.02</v>
      </c>
      <c r="W307" s="9">
        <f>ROUND(Q307 / 1.2, 2)</f>
        <v>826.25</v>
      </c>
      <c r="X307" s="9">
        <f>ROUND(R307 / 1.2, 2)</f>
        <v>2271.27</v>
      </c>
      <c r="Y307" s="9">
        <f t="shared" si="60"/>
        <v>354318.08000000002</v>
      </c>
      <c r="Z307" s="9">
        <f>ROUND(T307 / 1.2, 2)</f>
        <v>202596.5</v>
      </c>
      <c r="AA307" s="9">
        <f>Y307+Z307</f>
        <v>556914.58000000007</v>
      </c>
      <c r="AD307" s="5">
        <v>378365827</v>
      </c>
      <c r="AE307" s="5">
        <v>29386787</v>
      </c>
      <c r="AG307" s="5" t="s">
        <v>1130</v>
      </c>
      <c r="AH307" s="5" t="s">
        <v>1131</v>
      </c>
      <c r="AI307" s="5" t="s">
        <v>593</v>
      </c>
      <c r="AK307" s="19">
        <f t="shared" si="58"/>
        <v>422624.26</v>
      </c>
      <c r="AL307" s="19">
        <f>T307-N307</f>
        <v>81038.599999999977</v>
      </c>
      <c r="AM307" s="19">
        <f>U307-O307</f>
        <v>503662.86</v>
      </c>
      <c r="AN307" s="22">
        <f t="shared" si="59"/>
        <v>165.2528544169169</v>
      </c>
      <c r="AO307" s="22">
        <f>IFERROR(AL307/N307,0)</f>
        <v>0.49999999999999983</v>
      </c>
      <c r="AP307" s="22">
        <f>IFERROR(AM307/O307,0)</f>
        <v>3.0592763467032209</v>
      </c>
    </row>
    <row r="308" spans="1:42" ht="18" x14ac:dyDescent="0.3">
      <c r="A308" s="12" t="s">
        <v>1192</v>
      </c>
      <c r="B308" s="12"/>
      <c r="C308" s="40" t="s">
        <v>965</v>
      </c>
      <c r="D308" s="17"/>
      <c r="E308" s="17"/>
      <c r="F308" s="28" t="s">
        <v>102</v>
      </c>
      <c r="G308" s="29">
        <v>0.15</v>
      </c>
      <c r="H308" s="29"/>
      <c r="I308" s="29">
        <v>36.78</v>
      </c>
      <c r="J308" s="31">
        <v>69.540000000000006</v>
      </c>
      <c r="M308" s="32">
        <f>ROUND(ROUND(J308, 2)*I308, 2)</f>
        <v>2557.6799999999998</v>
      </c>
      <c r="P308" s="31">
        <v>69.540000000000006</v>
      </c>
      <c r="S308" s="32">
        <f>ROUND(ROUND(P308, 2)*I308, 2)</f>
        <v>2557.6799999999998</v>
      </c>
      <c r="V308" s="9">
        <f>ROUND(ROUND(P308, 2)/1.2, 2)</f>
        <v>57.95</v>
      </c>
      <c r="Y308" s="9">
        <f t="shared" si="60"/>
        <v>2131.4</v>
      </c>
      <c r="AD308" s="5" t="s">
        <v>1193</v>
      </c>
      <c r="AE308" s="5" t="s">
        <v>1194</v>
      </c>
      <c r="AF308" s="5" t="s">
        <v>968</v>
      </c>
      <c r="AK308" s="32">
        <f t="shared" si="58"/>
        <v>0</v>
      </c>
      <c r="AL308" s="32"/>
      <c r="AM308" s="32"/>
      <c r="AN308" s="34">
        <f t="shared" si="59"/>
        <v>0</v>
      </c>
      <c r="AO308" s="32"/>
      <c r="AP308" s="32"/>
    </row>
    <row r="309" spans="1:42" ht="72" x14ac:dyDescent="0.3">
      <c r="A309" s="12" t="s">
        <v>1195</v>
      </c>
      <c r="B309" s="12"/>
      <c r="C309" s="40" t="s">
        <v>1138</v>
      </c>
      <c r="D309" s="17"/>
      <c r="E309" s="17" t="s">
        <v>1184</v>
      </c>
      <c r="F309" s="28" t="s">
        <v>67</v>
      </c>
      <c r="G309" s="29">
        <v>1.03</v>
      </c>
      <c r="H309" s="30"/>
      <c r="I309" s="30">
        <v>252.55600000000001</v>
      </c>
      <c r="J309" s="31">
        <v>0</v>
      </c>
      <c r="M309" s="32">
        <f>ROUND(ROUND(J309, 2)*I309, 2)</f>
        <v>0</v>
      </c>
      <c r="P309" s="31">
        <v>1500</v>
      </c>
      <c r="S309" s="32">
        <f>ROUND(ROUND(P309, 2)*I309, 2)</f>
        <v>378834</v>
      </c>
      <c r="V309" s="9">
        <f>ROUND(ROUND(P309, 2)/1.2, 2)</f>
        <v>1250</v>
      </c>
      <c r="Y309" s="9">
        <f t="shared" si="60"/>
        <v>315695</v>
      </c>
      <c r="AD309" s="5" t="s">
        <v>1196</v>
      </c>
      <c r="AE309" s="5" t="s">
        <v>1197</v>
      </c>
      <c r="AF309" s="5" t="s">
        <v>1141</v>
      </c>
      <c r="AK309" s="32">
        <f t="shared" si="58"/>
        <v>378834</v>
      </c>
      <c r="AL309" s="32"/>
      <c r="AM309" s="32"/>
      <c r="AN309" s="34">
        <f t="shared" si="59"/>
        <v>0</v>
      </c>
      <c r="AO309" s="32"/>
      <c r="AP309" s="32"/>
    </row>
    <row r="310" spans="1:42" ht="72" x14ac:dyDescent="0.3">
      <c r="A310" s="12" t="s">
        <v>1198</v>
      </c>
      <c r="B310" s="12"/>
      <c r="C310" s="40" t="s">
        <v>1133</v>
      </c>
      <c r="D310" s="17"/>
      <c r="E310" s="17" t="s">
        <v>1180</v>
      </c>
      <c r="F310" s="28" t="s">
        <v>139</v>
      </c>
      <c r="G310" s="29">
        <v>1</v>
      </c>
      <c r="H310" s="30"/>
      <c r="I310" s="30">
        <v>4.2910000000000004</v>
      </c>
      <c r="J310" s="31">
        <v>0</v>
      </c>
      <c r="M310" s="32">
        <f>ROUND(ROUND(J310, 2)*I310, 2)</f>
        <v>0</v>
      </c>
      <c r="P310" s="31">
        <v>10205</v>
      </c>
      <c r="S310" s="32">
        <f>ROUND(ROUND(P310, 2)*I310, 2)</f>
        <v>43789.66</v>
      </c>
      <c r="V310" s="9">
        <f>ROUND(ROUND(P310, 2)/1.2, 2)</f>
        <v>8504.17</v>
      </c>
      <c r="Y310" s="9">
        <f t="shared" si="60"/>
        <v>36491.379999999997</v>
      </c>
      <c r="AD310" s="5" t="s">
        <v>1199</v>
      </c>
      <c r="AE310" s="5" t="s">
        <v>1200</v>
      </c>
      <c r="AF310" s="5" t="s">
        <v>1136</v>
      </c>
      <c r="AK310" s="32">
        <f t="shared" si="58"/>
        <v>43789.66</v>
      </c>
      <c r="AL310" s="32"/>
      <c r="AM310" s="32"/>
      <c r="AN310" s="34">
        <f t="shared" si="59"/>
        <v>0</v>
      </c>
      <c r="AO310" s="32"/>
      <c r="AP310" s="32"/>
    </row>
    <row r="311" spans="1:42" ht="36" x14ac:dyDescent="0.3">
      <c r="A311" s="12" t="s">
        <v>1201</v>
      </c>
      <c r="B311" s="12" t="s">
        <v>1202</v>
      </c>
      <c r="C311" s="16" t="s">
        <v>1203</v>
      </c>
      <c r="D311" s="17"/>
      <c r="E311" s="17"/>
      <c r="F311" s="17" t="s">
        <v>114</v>
      </c>
      <c r="G311" s="18">
        <v>1</v>
      </c>
      <c r="H311" s="18"/>
      <c r="I311" s="18">
        <v>0</v>
      </c>
      <c r="J311" s="19">
        <v>0</v>
      </c>
      <c r="K311" s="20">
        <v>210</v>
      </c>
      <c r="L311" s="19">
        <f>J311+ROUND(K311, 2)</f>
        <v>210</v>
      </c>
      <c r="M311" s="19">
        <v>0</v>
      </c>
      <c r="N311" s="19">
        <v>0</v>
      </c>
      <c r="O311" s="19">
        <f>M311+N311</f>
        <v>0</v>
      </c>
      <c r="P311" s="19">
        <v>409.64</v>
      </c>
      <c r="Q311" s="20">
        <v>210</v>
      </c>
      <c r="R311" s="19">
        <f>P311+ROUND(Q311, 2)</f>
        <v>619.64</v>
      </c>
      <c r="S311" s="19">
        <v>0</v>
      </c>
      <c r="T311" s="19">
        <v>0</v>
      </c>
      <c r="U311" s="19">
        <f>S311+T311</f>
        <v>0</v>
      </c>
      <c r="V311" s="9">
        <f>ROUND(P311 / 1.2, 2)</f>
        <v>341.37</v>
      </c>
      <c r="W311" s="9">
        <f>ROUND(Q311 / 1.2, 2)</f>
        <v>175</v>
      </c>
      <c r="X311" s="9">
        <f>ROUND(R311 / 1.2, 2)</f>
        <v>516.37</v>
      </c>
      <c r="Y311" s="9">
        <f t="shared" si="60"/>
        <v>0</v>
      </c>
      <c r="Z311" s="9">
        <f>ROUND(T311 / 1.2, 2)</f>
        <v>0</v>
      </c>
      <c r="AA311" s="9">
        <f>Y311+Z311</f>
        <v>0</v>
      </c>
      <c r="AD311" s="5">
        <v>378365709</v>
      </c>
      <c r="AE311" s="5">
        <v>27245607</v>
      </c>
      <c r="AG311" s="5" t="s">
        <v>1204</v>
      </c>
      <c r="AH311" s="5" t="s">
        <v>1205</v>
      </c>
      <c r="AI311" s="5" t="s">
        <v>593</v>
      </c>
      <c r="AK311" s="19">
        <f t="shared" si="58"/>
        <v>0</v>
      </c>
      <c r="AL311" s="19">
        <f>T311-N311</f>
        <v>0</v>
      </c>
      <c r="AM311" s="19">
        <f>U311-O311</f>
        <v>0</v>
      </c>
      <c r="AN311" s="22">
        <f t="shared" si="59"/>
        <v>0</v>
      </c>
      <c r="AO311" s="22">
        <f>IFERROR(AL311/N311,0)</f>
        <v>0</v>
      </c>
      <c r="AP311" s="22">
        <f>IFERROR(AM311/O311,0)</f>
        <v>0</v>
      </c>
    </row>
    <row r="312" spans="1:42" ht="54" x14ac:dyDescent="0.3">
      <c r="A312" s="12" t="s">
        <v>1206</v>
      </c>
      <c r="B312" s="12"/>
      <c r="C312" s="40" t="s">
        <v>1207</v>
      </c>
      <c r="D312" s="17"/>
      <c r="E312" s="17"/>
      <c r="F312" s="28" t="s">
        <v>114</v>
      </c>
      <c r="G312" s="29">
        <v>1.1000000000000001</v>
      </c>
      <c r="H312" s="30"/>
      <c r="I312" s="30">
        <v>0</v>
      </c>
      <c r="J312" s="31">
        <v>0</v>
      </c>
      <c r="M312" s="32">
        <f>ROUND(ROUND(J312, 2)*I312, 2)</f>
        <v>0</v>
      </c>
      <c r="P312" s="31">
        <v>372.4</v>
      </c>
      <c r="S312" s="32">
        <f>ROUND(ROUND(P312, 2)*I312, 2)</f>
        <v>0</v>
      </c>
      <c r="V312" s="9">
        <f>ROUND(ROUND(P312, 2)/1.2, 2)</f>
        <v>310.33</v>
      </c>
      <c r="Y312" s="9">
        <f t="shared" si="60"/>
        <v>0</v>
      </c>
      <c r="AD312" s="5" t="s">
        <v>1208</v>
      </c>
      <c r="AE312" s="5" t="s">
        <v>1209</v>
      </c>
      <c r="AF312" s="5" t="s">
        <v>1210</v>
      </c>
      <c r="AK312" s="32">
        <f t="shared" si="58"/>
        <v>0</v>
      </c>
      <c r="AL312" s="32"/>
      <c r="AM312" s="32"/>
      <c r="AN312" s="34">
        <f t="shared" si="59"/>
        <v>0</v>
      </c>
      <c r="AO312" s="32"/>
      <c r="AP312" s="32"/>
    </row>
    <row r="313" spans="1:42" ht="36" x14ac:dyDescent="0.3">
      <c r="A313" s="12" t="s">
        <v>1211</v>
      </c>
      <c r="B313" s="12" t="s">
        <v>1202</v>
      </c>
      <c r="C313" s="16" t="s">
        <v>1203</v>
      </c>
      <c r="D313" s="17"/>
      <c r="E313" s="17"/>
      <c r="F313" s="17" t="s">
        <v>114</v>
      </c>
      <c r="G313" s="18">
        <v>1</v>
      </c>
      <c r="H313" s="18"/>
      <c r="I313" s="18">
        <v>0</v>
      </c>
      <c r="J313" s="19">
        <v>0</v>
      </c>
      <c r="K313" s="20">
        <v>210</v>
      </c>
      <c r="L313" s="19">
        <f>J313+ROUND(K313, 2)</f>
        <v>210</v>
      </c>
      <c r="M313" s="19">
        <v>0</v>
      </c>
      <c r="N313" s="19">
        <v>0</v>
      </c>
      <c r="O313" s="19">
        <f>M313+N313</f>
        <v>0</v>
      </c>
      <c r="P313" s="19">
        <v>409.64</v>
      </c>
      <c r="Q313" s="20">
        <v>210</v>
      </c>
      <c r="R313" s="19">
        <f>P313+ROUND(Q313, 2)</f>
        <v>619.64</v>
      </c>
      <c r="S313" s="19">
        <v>0</v>
      </c>
      <c r="T313" s="19">
        <v>0</v>
      </c>
      <c r="U313" s="19">
        <f>S313+T313</f>
        <v>0</v>
      </c>
      <c r="V313" s="9">
        <f>ROUND(P313 / 1.2, 2)</f>
        <v>341.37</v>
      </c>
      <c r="W313" s="9">
        <f>ROUND(Q313 / 1.2, 2)</f>
        <v>175</v>
      </c>
      <c r="X313" s="9">
        <f>ROUND(R313 / 1.2, 2)</f>
        <v>516.37</v>
      </c>
      <c r="Y313" s="9">
        <f t="shared" si="60"/>
        <v>0</v>
      </c>
      <c r="Z313" s="9">
        <f>ROUND(T313 / 1.2, 2)</f>
        <v>0</v>
      </c>
      <c r="AA313" s="9">
        <f>Y313+Z313</f>
        <v>0</v>
      </c>
      <c r="AD313" s="5">
        <v>378365828</v>
      </c>
      <c r="AE313" s="5">
        <v>27245608</v>
      </c>
      <c r="AG313" s="5" t="s">
        <v>1204</v>
      </c>
      <c r="AH313" s="5" t="s">
        <v>1205</v>
      </c>
      <c r="AI313" s="5" t="s">
        <v>593</v>
      </c>
      <c r="AK313" s="19">
        <f t="shared" si="58"/>
        <v>0</v>
      </c>
      <c r="AL313" s="19">
        <f>T313-N313</f>
        <v>0</v>
      </c>
      <c r="AM313" s="19">
        <f>U313-O313</f>
        <v>0</v>
      </c>
      <c r="AN313" s="22">
        <f t="shared" si="59"/>
        <v>0</v>
      </c>
      <c r="AO313" s="22">
        <f>IFERROR(AL313/N313,0)</f>
        <v>0</v>
      </c>
      <c r="AP313" s="22">
        <f>IFERROR(AM313/O313,0)</f>
        <v>0</v>
      </c>
    </row>
    <row r="314" spans="1:42" ht="54" x14ac:dyDescent="0.3">
      <c r="A314" s="12" t="s">
        <v>1212</v>
      </c>
      <c r="B314" s="12"/>
      <c r="C314" s="40" t="s">
        <v>1207</v>
      </c>
      <c r="D314" s="17"/>
      <c r="E314" s="17"/>
      <c r="F314" s="28" t="s">
        <v>114</v>
      </c>
      <c r="G314" s="29">
        <v>1.1000000000000001</v>
      </c>
      <c r="H314" s="30"/>
      <c r="I314" s="30">
        <v>0</v>
      </c>
      <c r="J314" s="31">
        <v>0</v>
      </c>
      <c r="M314" s="32">
        <f>ROUND(ROUND(J314, 2)*I314, 2)</f>
        <v>0</v>
      </c>
      <c r="P314" s="31">
        <v>372.4</v>
      </c>
      <c r="S314" s="32">
        <f>ROUND(ROUND(P314, 2)*I314, 2)</f>
        <v>0</v>
      </c>
      <c r="V314" s="9">
        <f>ROUND(ROUND(P314, 2)/1.2, 2)</f>
        <v>310.33</v>
      </c>
      <c r="Y314" s="9">
        <f t="shared" si="60"/>
        <v>0</v>
      </c>
      <c r="AD314" s="5" t="s">
        <v>1213</v>
      </c>
      <c r="AE314" s="5" t="s">
        <v>1214</v>
      </c>
      <c r="AF314" s="5" t="s">
        <v>1210</v>
      </c>
      <c r="AK314" s="32">
        <f t="shared" si="58"/>
        <v>0</v>
      </c>
      <c r="AL314" s="32"/>
      <c r="AM314" s="32"/>
      <c r="AN314" s="34">
        <f t="shared" si="59"/>
        <v>0</v>
      </c>
      <c r="AO314" s="32"/>
      <c r="AP314" s="32"/>
    </row>
    <row r="315" spans="1:42" ht="36" x14ac:dyDescent="0.3">
      <c r="A315" s="12" t="s">
        <v>1215</v>
      </c>
      <c r="B315" s="12" t="s">
        <v>1202</v>
      </c>
      <c r="C315" s="16" t="s">
        <v>1203</v>
      </c>
      <c r="D315" s="17"/>
      <c r="E315" s="17" t="s">
        <v>1216</v>
      </c>
      <c r="F315" s="17" t="s">
        <v>114</v>
      </c>
      <c r="G315" s="18">
        <v>1</v>
      </c>
      <c r="H315" s="18"/>
      <c r="I315" s="18">
        <v>0</v>
      </c>
      <c r="J315" s="19">
        <v>0</v>
      </c>
      <c r="K315" s="20">
        <v>210</v>
      </c>
      <c r="L315" s="19">
        <f>J315+ROUND(K315, 2)</f>
        <v>210</v>
      </c>
      <c r="M315" s="19">
        <v>0</v>
      </c>
      <c r="N315" s="19">
        <v>0</v>
      </c>
      <c r="O315" s="19">
        <f>M315+N315</f>
        <v>0</v>
      </c>
      <c r="P315" s="19">
        <v>409.64</v>
      </c>
      <c r="Q315" s="20">
        <v>315</v>
      </c>
      <c r="R315" s="19">
        <f>P315+ROUND(Q315, 2)</f>
        <v>724.64</v>
      </c>
      <c r="S315" s="19">
        <v>0</v>
      </c>
      <c r="T315" s="19">
        <v>0</v>
      </c>
      <c r="U315" s="19">
        <f>S315+T315</f>
        <v>0</v>
      </c>
      <c r="V315" s="9">
        <f>ROUND(P315 / 1.2, 2)</f>
        <v>341.37</v>
      </c>
      <c r="W315" s="9">
        <f>ROUND(Q315 / 1.2, 2)</f>
        <v>262.5</v>
      </c>
      <c r="X315" s="9">
        <f>ROUND(R315 / 1.2, 2)</f>
        <v>603.87</v>
      </c>
      <c r="Y315" s="9">
        <f t="shared" si="60"/>
        <v>0</v>
      </c>
      <c r="Z315" s="9">
        <f>ROUND(T315 / 1.2, 2)</f>
        <v>0</v>
      </c>
      <c r="AA315" s="9">
        <f>Y315+Z315</f>
        <v>0</v>
      </c>
      <c r="AD315" s="5">
        <v>378365829</v>
      </c>
      <c r="AE315" s="5">
        <v>27245787</v>
      </c>
      <c r="AG315" s="5" t="s">
        <v>1204</v>
      </c>
      <c r="AH315" s="5" t="s">
        <v>1205</v>
      </c>
      <c r="AI315" s="5" t="s">
        <v>593</v>
      </c>
      <c r="AK315" s="19">
        <f t="shared" si="58"/>
        <v>0</v>
      </c>
      <c r="AL315" s="19">
        <f>T315-N315</f>
        <v>0</v>
      </c>
      <c r="AM315" s="19">
        <f>U315-O315</f>
        <v>0</v>
      </c>
      <c r="AN315" s="22">
        <f t="shared" si="59"/>
        <v>0</v>
      </c>
      <c r="AO315" s="22">
        <f>IFERROR(AL315/N315,0)</f>
        <v>0</v>
      </c>
      <c r="AP315" s="22">
        <f>IFERROR(AM315/O315,0)</f>
        <v>0</v>
      </c>
    </row>
    <row r="316" spans="1:42" ht="54" x14ac:dyDescent="0.3">
      <c r="A316" s="12" t="s">
        <v>1218</v>
      </c>
      <c r="B316" s="12"/>
      <c r="C316" s="40" t="s">
        <v>1207</v>
      </c>
      <c r="D316" s="17"/>
      <c r="E316" s="17" t="s">
        <v>1219</v>
      </c>
      <c r="F316" s="28" t="s">
        <v>114</v>
      </c>
      <c r="G316" s="29">
        <v>1.1000000000000001</v>
      </c>
      <c r="H316" s="30"/>
      <c r="I316" s="30">
        <v>0</v>
      </c>
      <c r="J316" s="31">
        <v>0</v>
      </c>
      <c r="M316" s="32">
        <f>ROUND(ROUND(J316, 2)*I316, 2)</f>
        <v>0</v>
      </c>
      <c r="P316" s="31">
        <v>372.4</v>
      </c>
      <c r="S316" s="32">
        <f>ROUND(ROUND(P316, 2)*I316, 2)</f>
        <v>0</v>
      </c>
      <c r="V316" s="9">
        <f>ROUND(ROUND(P316, 2)/1.2, 2)</f>
        <v>310.33</v>
      </c>
      <c r="Y316" s="9">
        <f t="shared" si="60"/>
        <v>0</v>
      </c>
      <c r="AD316" s="5" t="s">
        <v>1220</v>
      </c>
      <c r="AE316" s="5" t="s">
        <v>1221</v>
      </c>
      <c r="AF316" s="5" t="s">
        <v>1210</v>
      </c>
      <c r="AK316" s="32">
        <f t="shared" si="58"/>
        <v>0</v>
      </c>
      <c r="AL316" s="32"/>
      <c r="AM316" s="32"/>
      <c r="AN316" s="34">
        <f t="shared" si="59"/>
        <v>0</v>
      </c>
      <c r="AO316" s="32"/>
      <c r="AP316" s="32"/>
    </row>
    <row r="317" spans="1:42" ht="36" x14ac:dyDescent="0.3">
      <c r="A317" s="12" t="s">
        <v>1224</v>
      </c>
      <c r="B317" s="12" t="s">
        <v>1202</v>
      </c>
      <c r="C317" s="16" t="s">
        <v>1203</v>
      </c>
      <c r="D317" s="17"/>
      <c r="E317" s="17" t="s">
        <v>1225</v>
      </c>
      <c r="F317" s="17" t="s">
        <v>114</v>
      </c>
      <c r="G317" s="18">
        <v>1</v>
      </c>
      <c r="H317" s="18"/>
      <c r="I317" s="18">
        <v>0</v>
      </c>
      <c r="J317" s="19">
        <v>0</v>
      </c>
      <c r="K317" s="20">
        <v>210</v>
      </c>
      <c r="L317" s="19">
        <f>J317+ROUND(K317, 2)</f>
        <v>210</v>
      </c>
      <c r="M317" s="19">
        <v>0</v>
      </c>
      <c r="N317" s="19">
        <v>0</v>
      </c>
      <c r="O317" s="19">
        <f>M317+N317</f>
        <v>0</v>
      </c>
      <c r="P317" s="19">
        <v>409.64</v>
      </c>
      <c r="Q317" s="20">
        <v>315</v>
      </c>
      <c r="R317" s="19">
        <f>P317+ROUND(Q317, 2)</f>
        <v>724.64</v>
      </c>
      <c r="S317" s="19">
        <v>0</v>
      </c>
      <c r="T317" s="19">
        <v>0</v>
      </c>
      <c r="U317" s="19">
        <f>S317+T317</f>
        <v>0</v>
      </c>
      <c r="V317" s="9">
        <f>ROUND(P317 / 1.2, 2)</f>
        <v>341.37</v>
      </c>
      <c r="W317" s="9">
        <f>ROUND(Q317 / 1.2, 2)</f>
        <v>262.5</v>
      </c>
      <c r="X317" s="9">
        <f>ROUND(R317 / 1.2, 2)</f>
        <v>603.87</v>
      </c>
      <c r="Y317" s="9">
        <f t="shared" si="60"/>
        <v>0</v>
      </c>
      <c r="Z317" s="9">
        <f>ROUND(T317 / 1.2, 2)</f>
        <v>0</v>
      </c>
      <c r="AA317" s="9">
        <f>Y317+Z317</f>
        <v>0</v>
      </c>
      <c r="AD317" s="5">
        <v>378365830</v>
      </c>
      <c r="AE317" s="5">
        <v>27245788</v>
      </c>
      <c r="AG317" s="5" t="s">
        <v>1204</v>
      </c>
      <c r="AH317" s="5" t="s">
        <v>1205</v>
      </c>
      <c r="AI317" s="5" t="s">
        <v>593</v>
      </c>
      <c r="AK317" s="19">
        <f t="shared" si="58"/>
        <v>0</v>
      </c>
      <c r="AL317" s="19">
        <f>T317-N317</f>
        <v>0</v>
      </c>
      <c r="AM317" s="19">
        <f>U317-O317</f>
        <v>0</v>
      </c>
      <c r="AN317" s="22">
        <f t="shared" si="59"/>
        <v>0</v>
      </c>
      <c r="AO317" s="22">
        <f>IFERROR(AL317/N317,0)</f>
        <v>0</v>
      </c>
      <c r="AP317" s="22">
        <f>IFERROR(AM317/O317,0)</f>
        <v>0</v>
      </c>
    </row>
    <row r="318" spans="1:42" ht="54" x14ac:dyDescent="0.3">
      <c r="A318" s="12" t="s">
        <v>1227</v>
      </c>
      <c r="B318" s="12"/>
      <c r="C318" s="40" t="s">
        <v>1207</v>
      </c>
      <c r="D318" s="17"/>
      <c r="E318" s="17" t="s">
        <v>1228</v>
      </c>
      <c r="F318" s="28" t="s">
        <v>114</v>
      </c>
      <c r="G318" s="29">
        <v>1.1000000000000001</v>
      </c>
      <c r="H318" s="30"/>
      <c r="I318" s="30">
        <v>0</v>
      </c>
      <c r="J318" s="31">
        <v>0</v>
      </c>
      <c r="M318" s="32">
        <f>ROUND(ROUND(J318, 2)*I318, 2)</f>
        <v>0</v>
      </c>
      <c r="P318" s="31">
        <v>372.4</v>
      </c>
      <c r="S318" s="32">
        <f>ROUND(ROUND(P318, 2)*I318, 2)</f>
        <v>0</v>
      </c>
      <c r="V318" s="9">
        <f>ROUND(ROUND(P318, 2)/1.2, 2)</f>
        <v>310.33</v>
      </c>
      <c r="Y318" s="9">
        <f t="shared" si="60"/>
        <v>0</v>
      </c>
      <c r="AD318" s="5" t="s">
        <v>1229</v>
      </c>
      <c r="AE318" s="5" t="s">
        <v>1230</v>
      </c>
      <c r="AF318" s="5" t="s">
        <v>1210</v>
      </c>
      <c r="AK318" s="32">
        <f t="shared" si="58"/>
        <v>0</v>
      </c>
      <c r="AL318" s="32"/>
      <c r="AM318" s="32"/>
      <c r="AN318" s="34">
        <f t="shared" si="59"/>
        <v>0</v>
      </c>
      <c r="AO318" s="32"/>
      <c r="AP318" s="32"/>
    </row>
    <row r="319" spans="1:42" ht="72" x14ac:dyDescent="0.3">
      <c r="A319" s="12" t="s">
        <v>1233</v>
      </c>
      <c r="B319" s="12" t="s">
        <v>1202</v>
      </c>
      <c r="C319" s="16" t="s">
        <v>1203</v>
      </c>
      <c r="D319" s="17"/>
      <c r="E319" s="17" t="s">
        <v>1234</v>
      </c>
      <c r="F319" s="17" t="s">
        <v>114</v>
      </c>
      <c r="G319" s="18">
        <v>1</v>
      </c>
      <c r="H319" s="18"/>
      <c r="I319" s="18">
        <v>1853.03</v>
      </c>
      <c r="J319" s="19">
        <v>385.54</v>
      </c>
      <c r="K319" s="20">
        <v>210</v>
      </c>
      <c r="L319" s="19">
        <f>J319+ROUND(K319, 2)</f>
        <v>595.54</v>
      </c>
      <c r="M319" s="19">
        <v>714417.19</v>
      </c>
      <c r="N319" s="19">
        <v>389136.3</v>
      </c>
      <c r="O319" s="19">
        <f>M319+N319</f>
        <v>1103553.49</v>
      </c>
      <c r="P319" s="19">
        <v>385.54</v>
      </c>
      <c r="Q319" s="20">
        <v>315</v>
      </c>
      <c r="R319" s="19">
        <f>P319+ROUND(Q319, 2)</f>
        <v>700.54</v>
      </c>
      <c r="S319" s="19">
        <v>714417.19</v>
      </c>
      <c r="T319" s="19">
        <v>583704.44999999995</v>
      </c>
      <c r="U319" s="19">
        <f>S319+T319</f>
        <v>1298121.6399999999</v>
      </c>
      <c r="V319" s="9">
        <f>ROUND(P319 / 1.2, 2)</f>
        <v>321.27999999999997</v>
      </c>
      <c r="W319" s="9">
        <f>ROUND(Q319 / 1.2, 2)</f>
        <v>262.5</v>
      </c>
      <c r="X319" s="9">
        <f>ROUND(R319 / 1.2, 2)</f>
        <v>583.78</v>
      </c>
      <c r="Y319" s="9">
        <f t="shared" si="60"/>
        <v>595347.66</v>
      </c>
      <c r="Z319" s="9">
        <f>ROUND(T319 / 1.2, 2)</f>
        <v>486420.38</v>
      </c>
      <c r="AA319" s="9">
        <f>Y319+Z319</f>
        <v>1081768.04</v>
      </c>
      <c r="AD319" s="5">
        <v>378365831</v>
      </c>
      <c r="AE319" s="5">
        <v>29384251</v>
      </c>
      <c r="AG319" s="5" t="s">
        <v>1204</v>
      </c>
      <c r="AH319" s="5" t="s">
        <v>1205</v>
      </c>
      <c r="AI319" s="5" t="s">
        <v>593</v>
      </c>
      <c r="AK319" s="19">
        <f t="shared" si="58"/>
        <v>0</v>
      </c>
      <c r="AL319" s="19">
        <f>T319-N319</f>
        <v>194568.14999999997</v>
      </c>
      <c r="AM319" s="19">
        <f>U319-O319</f>
        <v>194568.14999999991</v>
      </c>
      <c r="AN319" s="22">
        <f t="shared" si="59"/>
        <v>0</v>
      </c>
      <c r="AO319" s="22">
        <f>IFERROR(AL319/N319,0)</f>
        <v>0.49999999999999994</v>
      </c>
      <c r="AP319" s="22">
        <f>IFERROR(AM319/O319,0)</f>
        <v>0.17631057466910816</v>
      </c>
    </row>
    <row r="320" spans="1:42" ht="54" x14ac:dyDescent="0.3">
      <c r="A320" s="12" t="s">
        <v>1235</v>
      </c>
      <c r="B320" s="12"/>
      <c r="C320" s="40" t="s">
        <v>1236</v>
      </c>
      <c r="D320" s="17"/>
      <c r="E320" s="17" t="s">
        <v>1237</v>
      </c>
      <c r="F320" s="28" t="s">
        <v>114</v>
      </c>
      <c r="G320" s="29">
        <v>1.1000000000000001</v>
      </c>
      <c r="H320" s="30"/>
      <c r="I320" s="30">
        <v>2038.3330000000001</v>
      </c>
      <c r="J320" s="31">
        <v>350.49</v>
      </c>
      <c r="M320" s="32">
        <f>ROUND(ROUND(J320, 2)*I320, 2)</f>
        <v>714415.33</v>
      </c>
      <c r="P320" s="31">
        <v>350.49</v>
      </c>
      <c r="S320" s="32">
        <f>ROUND(ROUND(P320, 2)*I320, 2)</f>
        <v>714415.33</v>
      </c>
      <c r="V320" s="9">
        <f>ROUND(ROUND(P320, 2)/1.2, 2)</f>
        <v>292.08</v>
      </c>
      <c r="Y320" s="9">
        <f t="shared" si="60"/>
        <v>595346.11</v>
      </c>
      <c r="AD320" s="5" t="s">
        <v>1238</v>
      </c>
      <c r="AE320" s="5" t="s">
        <v>1239</v>
      </c>
      <c r="AF320" s="5" t="s">
        <v>1240</v>
      </c>
      <c r="AK320" s="32">
        <f t="shared" si="58"/>
        <v>0</v>
      </c>
      <c r="AL320" s="32"/>
      <c r="AM320" s="32"/>
      <c r="AN320" s="34">
        <f t="shared" si="59"/>
        <v>0</v>
      </c>
      <c r="AO320" s="32"/>
      <c r="AP320" s="32"/>
    </row>
    <row r="321" spans="1:42" ht="108" x14ac:dyDescent="0.3">
      <c r="A321" s="12" t="s">
        <v>1241</v>
      </c>
      <c r="B321" s="12" t="s">
        <v>1202</v>
      </c>
      <c r="C321" s="16" t="s">
        <v>1203</v>
      </c>
      <c r="D321" s="17"/>
      <c r="E321" s="17" t="s">
        <v>1242</v>
      </c>
      <c r="F321" s="17" t="s">
        <v>114</v>
      </c>
      <c r="G321" s="18">
        <v>1</v>
      </c>
      <c r="H321" s="18"/>
      <c r="I321" s="18">
        <v>19.45</v>
      </c>
      <c r="J321" s="19">
        <v>139.80000000000001</v>
      </c>
      <c r="K321" s="20">
        <v>210</v>
      </c>
      <c r="L321" s="19">
        <f>J321+ROUND(K321, 2)</f>
        <v>349.8</v>
      </c>
      <c r="M321" s="19">
        <v>2719.11</v>
      </c>
      <c r="N321" s="19">
        <v>4084.5</v>
      </c>
      <c r="O321" s="19">
        <f>M321+N321</f>
        <v>6803.6100000000006</v>
      </c>
      <c r="P321" s="19">
        <v>139.80000000000001</v>
      </c>
      <c r="Q321" s="20">
        <v>315</v>
      </c>
      <c r="R321" s="19">
        <f>P321+ROUND(Q321, 2)</f>
        <v>454.8</v>
      </c>
      <c r="S321" s="19">
        <v>2719.11</v>
      </c>
      <c r="T321" s="19">
        <v>6126.75</v>
      </c>
      <c r="U321" s="19">
        <f>S321+T321</f>
        <v>8845.86</v>
      </c>
      <c r="V321" s="9">
        <f>ROUND(P321 / 1.2, 2)</f>
        <v>116.5</v>
      </c>
      <c r="W321" s="9">
        <f>ROUND(Q321 / 1.2, 2)</f>
        <v>262.5</v>
      </c>
      <c r="X321" s="9">
        <f>ROUND(R321 / 1.2, 2)</f>
        <v>379</v>
      </c>
      <c r="Y321" s="9">
        <f t="shared" si="60"/>
        <v>2265.9299999999998</v>
      </c>
      <c r="Z321" s="9">
        <f>ROUND(T321 / 1.2, 2)</f>
        <v>5105.63</v>
      </c>
      <c r="AA321" s="9">
        <f>Y321+Z321</f>
        <v>7371.5599999999995</v>
      </c>
      <c r="AD321" s="5">
        <v>378365832</v>
      </c>
      <c r="AE321" s="5">
        <v>29384250</v>
      </c>
      <c r="AG321" s="5" t="s">
        <v>1204</v>
      </c>
      <c r="AH321" s="5" t="s">
        <v>1205</v>
      </c>
      <c r="AI321" s="5" t="s">
        <v>593</v>
      </c>
      <c r="AK321" s="19">
        <f t="shared" si="58"/>
        <v>0</v>
      </c>
      <c r="AL321" s="19">
        <f>T321-N321</f>
        <v>2042.25</v>
      </c>
      <c r="AM321" s="19">
        <f>U321-O321</f>
        <v>2042.25</v>
      </c>
      <c r="AN321" s="22">
        <f t="shared" si="59"/>
        <v>0</v>
      </c>
      <c r="AO321" s="22">
        <f>IFERROR(AL321/N321,0)</f>
        <v>0.5</v>
      </c>
      <c r="AP321" s="22">
        <f>IFERROR(AM321/O321,0)</f>
        <v>0.30017152658662088</v>
      </c>
    </row>
    <row r="322" spans="1:42" ht="54" x14ac:dyDescent="0.3">
      <c r="A322" s="12" t="s">
        <v>1243</v>
      </c>
      <c r="B322" s="12"/>
      <c r="C322" s="40" t="s">
        <v>1244</v>
      </c>
      <c r="D322" s="17"/>
      <c r="E322" s="17"/>
      <c r="F322" s="28" t="s">
        <v>114</v>
      </c>
      <c r="G322" s="29">
        <v>1.1000000000000001</v>
      </c>
      <c r="H322" s="30"/>
      <c r="I322" s="30">
        <v>21.395</v>
      </c>
      <c r="J322" s="31">
        <v>127.09</v>
      </c>
      <c r="M322" s="32">
        <f>ROUND(ROUND(J322, 2)*I322, 2)</f>
        <v>2719.09</v>
      </c>
      <c r="P322" s="31">
        <v>127.09</v>
      </c>
      <c r="S322" s="32">
        <f>ROUND(ROUND(P322, 2)*I322, 2)</f>
        <v>2719.09</v>
      </c>
      <c r="V322" s="9">
        <f>ROUND(ROUND(P322, 2)/1.2, 2)</f>
        <v>105.91</v>
      </c>
      <c r="Y322" s="9">
        <f t="shared" si="60"/>
        <v>2265.91</v>
      </c>
      <c r="AD322" s="5" t="s">
        <v>1245</v>
      </c>
      <c r="AE322" s="5" t="s">
        <v>1246</v>
      </c>
      <c r="AF322" s="5" t="s">
        <v>1247</v>
      </c>
      <c r="AK322" s="32">
        <f t="shared" si="58"/>
        <v>0</v>
      </c>
      <c r="AL322" s="32"/>
      <c r="AM322" s="32"/>
      <c r="AN322" s="34">
        <f t="shared" si="59"/>
        <v>0</v>
      </c>
      <c r="AO322" s="32"/>
      <c r="AP322" s="32"/>
    </row>
    <row r="323" spans="1:42" ht="90" x14ac:dyDescent="0.3">
      <c r="A323" s="12" t="s">
        <v>1248</v>
      </c>
      <c r="B323" s="12" t="s">
        <v>1202</v>
      </c>
      <c r="C323" s="16" t="s">
        <v>1203</v>
      </c>
      <c r="D323" s="17"/>
      <c r="E323" s="17" t="s">
        <v>1249</v>
      </c>
      <c r="F323" s="17" t="s">
        <v>114</v>
      </c>
      <c r="G323" s="18">
        <v>1</v>
      </c>
      <c r="H323" s="18"/>
      <c r="I323" s="18">
        <v>100.54</v>
      </c>
      <c r="J323" s="19">
        <v>385.54</v>
      </c>
      <c r="K323" s="20">
        <v>210</v>
      </c>
      <c r="L323" s="19">
        <f>J323+ROUND(K323, 2)</f>
        <v>595.54</v>
      </c>
      <c r="M323" s="19">
        <v>38762.19</v>
      </c>
      <c r="N323" s="19">
        <v>21113.4</v>
      </c>
      <c r="O323" s="19">
        <f>M323+N323</f>
        <v>59875.590000000004</v>
      </c>
      <c r="P323" s="19">
        <v>385.54</v>
      </c>
      <c r="Q323" s="20">
        <v>315</v>
      </c>
      <c r="R323" s="19">
        <f>P323+ROUND(Q323, 2)</f>
        <v>700.54</v>
      </c>
      <c r="S323" s="19">
        <v>38762.19</v>
      </c>
      <c r="T323" s="19">
        <v>31670.1</v>
      </c>
      <c r="U323" s="19">
        <f>S323+T323</f>
        <v>70432.290000000008</v>
      </c>
      <c r="V323" s="9">
        <f>ROUND(P323 / 1.2, 2)</f>
        <v>321.27999999999997</v>
      </c>
      <c r="W323" s="9">
        <f>ROUND(Q323 / 1.2, 2)</f>
        <v>262.5</v>
      </c>
      <c r="X323" s="9">
        <f>ROUND(R323 / 1.2, 2)</f>
        <v>583.78</v>
      </c>
      <c r="Y323" s="9">
        <f t="shared" si="60"/>
        <v>32301.83</v>
      </c>
      <c r="Z323" s="9">
        <f>ROUND(T323 / 1.2, 2)</f>
        <v>26391.75</v>
      </c>
      <c r="AA323" s="9">
        <f>Y323+Z323</f>
        <v>58693.58</v>
      </c>
      <c r="AD323" s="5">
        <v>378365833</v>
      </c>
      <c r="AE323" s="5">
        <v>29384252</v>
      </c>
      <c r="AG323" s="5" t="s">
        <v>1204</v>
      </c>
      <c r="AH323" s="5" t="s">
        <v>1205</v>
      </c>
      <c r="AI323" s="5" t="s">
        <v>593</v>
      </c>
      <c r="AK323" s="19">
        <f t="shared" si="58"/>
        <v>0</v>
      </c>
      <c r="AL323" s="19">
        <f>T323-N323</f>
        <v>10556.699999999997</v>
      </c>
      <c r="AM323" s="19">
        <f>U323-O323</f>
        <v>10556.700000000004</v>
      </c>
      <c r="AN323" s="22">
        <f t="shared" si="59"/>
        <v>0</v>
      </c>
      <c r="AO323" s="22">
        <f>IFERROR(AL323/N323,0)</f>
        <v>0.49999999999999983</v>
      </c>
      <c r="AP323" s="22">
        <f>IFERROR(AM323/O323,0)</f>
        <v>0.17631057998760435</v>
      </c>
    </row>
    <row r="324" spans="1:42" ht="54" x14ac:dyDescent="0.3">
      <c r="A324" s="12" t="s">
        <v>1250</v>
      </c>
      <c r="B324" s="12"/>
      <c r="C324" s="40" t="s">
        <v>1236</v>
      </c>
      <c r="D324" s="17"/>
      <c r="E324" s="17" t="s">
        <v>1251</v>
      </c>
      <c r="F324" s="28" t="s">
        <v>114</v>
      </c>
      <c r="G324" s="29">
        <v>1.1000000000000001</v>
      </c>
      <c r="H324" s="30"/>
      <c r="I324" s="30">
        <v>110.59399999999999</v>
      </c>
      <c r="J324" s="31">
        <v>350.49</v>
      </c>
      <c r="M324" s="32">
        <f>ROUND(ROUND(J324, 2)*I324, 2)</f>
        <v>38762.089999999997</v>
      </c>
      <c r="P324" s="31">
        <v>350.49</v>
      </c>
      <c r="S324" s="32">
        <f>ROUND(ROUND(P324, 2)*I324, 2)</f>
        <v>38762.089999999997</v>
      </c>
      <c r="V324" s="9">
        <f>ROUND(ROUND(P324, 2)/1.2, 2)</f>
        <v>292.08</v>
      </c>
      <c r="Y324" s="9">
        <f t="shared" si="60"/>
        <v>32301.74</v>
      </c>
      <c r="AD324" s="5" t="s">
        <v>1252</v>
      </c>
      <c r="AE324" s="5" t="s">
        <v>1253</v>
      </c>
      <c r="AF324" s="5" t="s">
        <v>1240</v>
      </c>
      <c r="AK324" s="32">
        <f t="shared" si="58"/>
        <v>0</v>
      </c>
      <c r="AL324" s="32"/>
      <c r="AM324" s="32"/>
      <c r="AN324" s="34">
        <f t="shared" si="59"/>
        <v>0</v>
      </c>
      <c r="AO324" s="32"/>
      <c r="AP324" s="32"/>
    </row>
    <row r="325" spans="1:42" ht="36" x14ac:dyDescent="0.3">
      <c r="A325" s="12" t="s">
        <v>1254</v>
      </c>
      <c r="B325" s="12" t="s">
        <v>1255</v>
      </c>
      <c r="C325" s="16" t="s">
        <v>1256</v>
      </c>
      <c r="D325" s="17"/>
      <c r="E325" s="17"/>
      <c r="F325" s="17" t="s">
        <v>67</v>
      </c>
      <c r="G325" s="18">
        <v>1</v>
      </c>
      <c r="H325" s="18"/>
      <c r="I325" s="18">
        <v>0</v>
      </c>
      <c r="J325" s="19">
        <v>0</v>
      </c>
      <c r="K325" s="20">
        <v>2310</v>
      </c>
      <c r="L325" s="19">
        <f>J325+ROUND(K325, 2)</f>
        <v>2310</v>
      </c>
      <c r="M325" s="19">
        <v>0</v>
      </c>
      <c r="N325" s="19">
        <v>0</v>
      </c>
      <c r="O325" s="19">
        <f>M325+N325</f>
        <v>0</v>
      </c>
      <c r="P325" s="19">
        <v>1629.53</v>
      </c>
      <c r="Q325" s="20">
        <v>2310</v>
      </c>
      <c r="R325" s="19">
        <f>P325+ROUND(Q325, 2)</f>
        <v>3939.5299999999997</v>
      </c>
      <c r="S325" s="19">
        <v>0</v>
      </c>
      <c r="T325" s="19">
        <v>0</v>
      </c>
      <c r="U325" s="19">
        <f>S325+T325</f>
        <v>0</v>
      </c>
      <c r="V325" s="9">
        <f>ROUND(P325 / 1.2, 2)</f>
        <v>1357.94</v>
      </c>
      <c r="W325" s="9">
        <f>ROUND(Q325 / 1.2, 2)</f>
        <v>1925</v>
      </c>
      <c r="X325" s="9">
        <f>ROUND(R325 / 1.2, 2)</f>
        <v>3282.94</v>
      </c>
      <c r="Y325" s="9">
        <f t="shared" si="60"/>
        <v>0</v>
      </c>
      <c r="Z325" s="9">
        <f>ROUND(T325 / 1.2, 2)</f>
        <v>0</v>
      </c>
      <c r="AA325" s="9">
        <f>Y325+Z325</f>
        <v>0</v>
      </c>
      <c r="AD325" s="5">
        <v>378365711</v>
      </c>
      <c r="AE325" s="5">
        <v>27245720</v>
      </c>
      <c r="AG325" s="5" t="s">
        <v>1257</v>
      </c>
      <c r="AH325" s="5" t="s">
        <v>1258</v>
      </c>
      <c r="AI325" s="5" t="s">
        <v>593</v>
      </c>
      <c r="AK325" s="19">
        <f t="shared" si="58"/>
        <v>0</v>
      </c>
      <c r="AL325" s="19">
        <f>T325-N325</f>
        <v>0</v>
      </c>
      <c r="AM325" s="19">
        <f>U325-O325</f>
        <v>0</v>
      </c>
      <c r="AN325" s="22">
        <f t="shared" si="59"/>
        <v>0</v>
      </c>
      <c r="AO325" s="22">
        <f>IFERROR(AL325/N325,0)</f>
        <v>0</v>
      </c>
      <c r="AP325" s="22">
        <f>IFERROR(AM325/O325,0)</f>
        <v>0</v>
      </c>
    </row>
    <row r="326" spans="1:42" ht="36" x14ac:dyDescent="0.3">
      <c r="A326" s="12" t="s">
        <v>1259</v>
      </c>
      <c r="B326" s="12"/>
      <c r="C326" s="40" t="s">
        <v>604</v>
      </c>
      <c r="D326" s="17"/>
      <c r="E326" s="17"/>
      <c r="F326" s="28" t="s">
        <v>102</v>
      </c>
      <c r="G326" s="29">
        <v>0.15</v>
      </c>
      <c r="H326" s="29"/>
      <c r="I326" s="29">
        <v>0</v>
      </c>
      <c r="J326" s="31">
        <v>88.8</v>
      </c>
      <c r="M326" s="32">
        <f>ROUND(ROUND(J326, 2)*I326, 2)</f>
        <v>0</v>
      </c>
      <c r="P326" s="31">
        <v>88.8</v>
      </c>
      <c r="S326" s="32">
        <f>ROUND(ROUND(P326, 2)*I326, 2)</f>
        <v>0</v>
      </c>
      <c r="V326" s="9">
        <f>ROUND(ROUND(P326, 2)/1.2, 2)</f>
        <v>74</v>
      </c>
      <c r="Y326" s="9">
        <f t="shared" si="60"/>
        <v>0</v>
      </c>
      <c r="AD326" s="5" t="s">
        <v>1260</v>
      </c>
      <c r="AE326" s="5" t="s">
        <v>1261</v>
      </c>
      <c r="AF326" s="5" t="s">
        <v>607</v>
      </c>
      <c r="AK326" s="32">
        <f t="shared" si="58"/>
        <v>0</v>
      </c>
      <c r="AL326" s="32"/>
      <c r="AM326" s="32"/>
      <c r="AN326" s="34">
        <f t="shared" si="59"/>
        <v>0</v>
      </c>
      <c r="AO326" s="32"/>
      <c r="AP326" s="32"/>
    </row>
    <row r="327" spans="1:42" ht="18" x14ac:dyDescent="0.3">
      <c r="A327" s="12" t="s">
        <v>1262</v>
      </c>
      <c r="B327" s="12"/>
      <c r="C327" s="40" t="s">
        <v>1263</v>
      </c>
      <c r="D327" s="17"/>
      <c r="E327" s="17"/>
      <c r="F327" s="28" t="s">
        <v>102</v>
      </c>
      <c r="G327" s="29">
        <v>0.25</v>
      </c>
      <c r="H327" s="29"/>
      <c r="I327" s="29">
        <v>0</v>
      </c>
      <c r="J327" s="31">
        <v>47.44</v>
      </c>
      <c r="M327" s="32">
        <f>ROUND(ROUND(J327, 2)*I327, 2)</f>
        <v>0</v>
      </c>
      <c r="P327" s="31">
        <v>47.44</v>
      </c>
      <c r="S327" s="32">
        <f>ROUND(ROUND(P327, 2)*I327, 2)</f>
        <v>0</v>
      </c>
      <c r="V327" s="9">
        <f>ROUND(ROUND(P327, 2)/1.2, 2)</f>
        <v>39.53</v>
      </c>
      <c r="Y327" s="9">
        <f t="shared" si="60"/>
        <v>0</v>
      </c>
      <c r="AD327" s="5" t="s">
        <v>1264</v>
      </c>
      <c r="AE327" s="5" t="s">
        <v>1265</v>
      </c>
      <c r="AF327" s="5" t="s">
        <v>1266</v>
      </c>
      <c r="AK327" s="32">
        <f t="shared" si="58"/>
        <v>0</v>
      </c>
      <c r="AL327" s="32"/>
      <c r="AM327" s="32"/>
      <c r="AN327" s="34">
        <f t="shared" si="59"/>
        <v>0</v>
      </c>
      <c r="AO327" s="32"/>
      <c r="AP327" s="32"/>
    </row>
    <row r="328" spans="1:42" ht="36" x14ac:dyDescent="0.3">
      <c r="A328" s="12" t="s">
        <v>1267</v>
      </c>
      <c r="B328" s="12"/>
      <c r="C328" s="27" t="s">
        <v>1268</v>
      </c>
      <c r="D328" s="17"/>
      <c r="E328" s="17"/>
      <c r="F328" s="28" t="s">
        <v>102</v>
      </c>
      <c r="G328" s="29">
        <v>1.2</v>
      </c>
      <c r="H328" s="30"/>
      <c r="I328" s="30">
        <v>0</v>
      </c>
      <c r="J328" s="31">
        <v>16.96</v>
      </c>
      <c r="M328" s="32">
        <f>ROUND(ROUND(J328, 2)*I328, 2)</f>
        <v>0</v>
      </c>
      <c r="P328" s="31">
        <v>16.96</v>
      </c>
      <c r="S328" s="32">
        <f>ROUND(ROUND(P328, 2)*I328, 2)</f>
        <v>0</v>
      </c>
      <c r="V328" s="9">
        <f>ROUND(ROUND(P328, 2)/1.2, 2)</f>
        <v>14.13</v>
      </c>
      <c r="Y328" s="9">
        <f t="shared" si="60"/>
        <v>0</v>
      </c>
      <c r="AD328" s="5" t="s">
        <v>1269</v>
      </c>
      <c r="AE328" s="5" t="s">
        <v>1270</v>
      </c>
      <c r="AF328" s="5" t="s">
        <v>1271</v>
      </c>
      <c r="AK328" s="32">
        <f t="shared" si="58"/>
        <v>0</v>
      </c>
      <c r="AL328" s="32"/>
      <c r="AM328" s="32"/>
      <c r="AN328" s="34">
        <f t="shared" si="59"/>
        <v>0</v>
      </c>
      <c r="AO328" s="32"/>
      <c r="AP328" s="32"/>
    </row>
    <row r="329" spans="1:42" ht="36" x14ac:dyDescent="0.3">
      <c r="A329" s="12" t="s">
        <v>1272</v>
      </c>
      <c r="B329" s="12"/>
      <c r="C329" s="27" t="s">
        <v>1273</v>
      </c>
      <c r="D329" s="17"/>
      <c r="E329" s="17"/>
      <c r="F329" s="28" t="s">
        <v>139</v>
      </c>
      <c r="G329" s="29">
        <v>4</v>
      </c>
      <c r="H329" s="29"/>
      <c r="I329" s="29">
        <v>0</v>
      </c>
      <c r="J329" s="31">
        <v>396</v>
      </c>
      <c r="M329" s="32">
        <f>ROUND(ROUND(J329, 2)*I329, 2)</f>
        <v>0</v>
      </c>
      <c r="P329" s="31">
        <v>396</v>
      </c>
      <c r="S329" s="32">
        <f>ROUND(ROUND(P329, 2)*I329, 2)</f>
        <v>0</v>
      </c>
      <c r="V329" s="9">
        <f>ROUND(ROUND(P329, 2)/1.2, 2)</f>
        <v>330</v>
      </c>
      <c r="Y329" s="9">
        <f t="shared" si="60"/>
        <v>0</v>
      </c>
      <c r="AD329" s="5" t="s">
        <v>1274</v>
      </c>
      <c r="AE329" s="5" t="s">
        <v>1275</v>
      </c>
      <c r="AF329" s="5" t="s">
        <v>1276</v>
      </c>
      <c r="AK329" s="32">
        <f t="shared" si="58"/>
        <v>0</v>
      </c>
      <c r="AL329" s="32"/>
      <c r="AM329" s="32"/>
      <c r="AN329" s="34">
        <f t="shared" si="59"/>
        <v>0</v>
      </c>
      <c r="AO329" s="32"/>
      <c r="AP329" s="32"/>
    </row>
    <row r="330" spans="1:42" ht="36" x14ac:dyDescent="0.3">
      <c r="A330" s="12" t="s">
        <v>1277</v>
      </c>
      <c r="B330" s="12" t="s">
        <v>1255</v>
      </c>
      <c r="C330" s="16" t="s">
        <v>1256</v>
      </c>
      <c r="D330" s="17"/>
      <c r="E330" s="17"/>
      <c r="F330" s="17" t="s">
        <v>67</v>
      </c>
      <c r="G330" s="18">
        <v>1</v>
      </c>
      <c r="H330" s="18"/>
      <c r="I330" s="18">
        <v>0</v>
      </c>
      <c r="J330" s="19">
        <v>0</v>
      </c>
      <c r="K330" s="20">
        <v>2310</v>
      </c>
      <c r="L330" s="19">
        <f>J330+ROUND(K330, 2)</f>
        <v>2310</v>
      </c>
      <c r="M330" s="19">
        <v>0</v>
      </c>
      <c r="N330" s="19">
        <v>0</v>
      </c>
      <c r="O330" s="19">
        <f>M330+N330</f>
        <v>0</v>
      </c>
      <c r="P330" s="19">
        <v>1469.97</v>
      </c>
      <c r="Q330" s="20">
        <v>2310</v>
      </c>
      <c r="R330" s="19">
        <f>P330+ROUND(Q330, 2)</f>
        <v>3779.9700000000003</v>
      </c>
      <c r="S330" s="19">
        <v>0</v>
      </c>
      <c r="T330" s="19">
        <v>0</v>
      </c>
      <c r="U330" s="19">
        <f>S330+T330</f>
        <v>0</v>
      </c>
      <c r="V330" s="9">
        <f>ROUND(P330 / 1.2, 2)</f>
        <v>1224.98</v>
      </c>
      <c r="W330" s="9">
        <f>ROUND(Q330 / 1.2, 2)</f>
        <v>1925</v>
      </c>
      <c r="X330" s="9">
        <f>ROUND(R330 / 1.2, 2)</f>
        <v>3149.98</v>
      </c>
      <c r="Y330" s="9">
        <f t="shared" si="60"/>
        <v>0</v>
      </c>
      <c r="Z330" s="9">
        <f>ROUND(T330 / 1.2, 2)</f>
        <v>0</v>
      </c>
      <c r="AA330" s="9">
        <f>Y330+Z330</f>
        <v>0</v>
      </c>
      <c r="AD330" s="5">
        <v>378365834</v>
      </c>
      <c r="AE330" s="5">
        <v>27245721</v>
      </c>
      <c r="AG330" s="5" t="s">
        <v>1257</v>
      </c>
      <c r="AH330" s="5" t="s">
        <v>1258</v>
      </c>
      <c r="AI330" s="5" t="s">
        <v>593</v>
      </c>
      <c r="AK330" s="19">
        <f t="shared" si="58"/>
        <v>0</v>
      </c>
      <c r="AL330" s="19">
        <f>T330-N330</f>
        <v>0</v>
      </c>
      <c r="AM330" s="19">
        <f>U330-O330</f>
        <v>0</v>
      </c>
      <c r="AN330" s="22">
        <f t="shared" si="59"/>
        <v>0</v>
      </c>
      <c r="AO330" s="22">
        <f>IFERROR(AL330/N330,0)</f>
        <v>0</v>
      </c>
      <c r="AP330" s="22">
        <f>IFERROR(AM330/O330,0)</f>
        <v>0</v>
      </c>
    </row>
    <row r="331" spans="1:42" ht="36" x14ac:dyDescent="0.3">
      <c r="A331" s="12" t="s">
        <v>1278</v>
      </c>
      <c r="B331" s="12"/>
      <c r="C331" s="40" t="s">
        <v>1279</v>
      </c>
      <c r="D331" s="17"/>
      <c r="E331" s="17"/>
      <c r="F331" s="28" t="s">
        <v>139</v>
      </c>
      <c r="G331" s="29">
        <v>4</v>
      </c>
      <c r="H331" s="29"/>
      <c r="I331" s="29">
        <v>0</v>
      </c>
      <c r="J331" s="31">
        <v>356.11</v>
      </c>
      <c r="M331" s="32">
        <f>ROUND(ROUND(J331, 2)*I331, 2)</f>
        <v>0</v>
      </c>
      <c r="P331" s="31">
        <v>356.11</v>
      </c>
      <c r="S331" s="32">
        <f>ROUND(ROUND(P331, 2)*I331, 2)</f>
        <v>0</v>
      </c>
      <c r="V331" s="9">
        <f>ROUND(ROUND(P331, 2)/1.2, 2)</f>
        <v>296.76</v>
      </c>
      <c r="Y331" s="9">
        <f t="shared" si="60"/>
        <v>0</v>
      </c>
      <c r="AD331" s="5" t="s">
        <v>1280</v>
      </c>
      <c r="AE331" s="5" t="s">
        <v>1281</v>
      </c>
      <c r="AF331" s="5" t="s">
        <v>1282</v>
      </c>
      <c r="AK331" s="32">
        <f t="shared" si="58"/>
        <v>0</v>
      </c>
      <c r="AL331" s="32"/>
      <c r="AM331" s="32"/>
      <c r="AN331" s="34">
        <f t="shared" si="59"/>
        <v>0</v>
      </c>
      <c r="AO331" s="32"/>
      <c r="AP331" s="32"/>
    </row>
    <row r="332" spans="1:42" ht="36" x14ac:dyDescent="0.3">
      <c r="A332" s="12" t="s">
        <v>1283</v>
      </c>
      <c r="B332" s="12"/>
      <c r="C332" s="27" t="s">
        <v>1268</v>
      </c>
      <c r="D332" s="17"/>
      <c r="E332" s="17"/>
      <c r="F332" s="28" t="s">
        <v>102</v>
      </c>
      <c r="G332" s="29">
        <v>1.2</v>
      </c>
      <c r="H332" s="30"/>
      <c r="I332" s="30">
        <v>0</v>
      </c>
      <c r="J332" s="31">
        <v>16.96</v>
      </c>
      <c r="M332" s="32">
        <f>ROUND(ROUND(J332, 2)*I332, 2)</f>
        <v>0</v>
      </c>
      <c r="P332" s="31">
        <v>16.96</v>
      </c>
      <c r="S332" s="32">
        <f>ROUND(ROUND(P332, 2)*I332, 2)</f>
        <v>0</v>
      </c>
      <c r="V332" s="9">
        <f>ROUND(ROUND(P332, 2)/1.2, 2)</f>
        <v>14.13</v>
      </c>
      <c r="Y332" s="9">
        <f t="shared" si="60"/>
        <v>0</v>
      </c>
      <c r="AD332" s="5" t="s">
        <v>1284</v>
      </c>
      <c r="AE332" s="5" t="s">
        <v>1285</v>
      </c>
      <c r="AF332" s="5" t="s">
        <v>1271</v>
      </c>
      <c r="AK332" s="32">
        <f t="shared" si="58"/>
        <v>0</v>
      </c>
      <c r="AL332" s="32"/>
      <c r="AM332" s="32"/>
      <c r="AN332" s="34">
        <f t="shared" si="59"/>
        <v>0</v>
      </c>
      <c r="AO332" s="32"/>
      <c r="AP332" s="32"/>
    </row>
    <row r="333" spans="1:42" ht="18" x14ac:dyDescent="0.3">
      <c r="A333" s="12" t="s">
        <v>1286</v>
      </c>
      <c r="B333" s="12"/>
      <c r="C333" s="40" t="s">
        <v>1263</v>
      </c>
      <c r="D333" s="17"/>
      <c r="E333" s="17"/>
      <c r="F333" s="28" t="s">
        <v>102</v>
      </c>
      <c r="G333" s="29">
        <v>0.25</v>
      </c>
      <c r="H333" s="29"/>
      <c r="I333" s="29">
        <v>0</v>
      </c>
      <c r="J333" s="31">
        <v>47.44</v>
      </c>
      <c r="M333" s="32">
        <f>ROUND(ROUND(J333, 2)*I333, 2)</f>
        <v>0</v>
      </c>
      <c r="P333" s="31">
        <v>47.44</v>
      </c>
      <c r="S333" s="32">
        <f>ROUND(ROUND(P333, 2)*I333, 2)</f>
        <v>0</v>
      </c>
      <c r="V333" s="9">
        <f>ROUND(ROUND(P333, 2)/1.2, 2)</f>
        <v>39.53</v>
      </c>
      <c r="Y333" s="9">
        <f t="shared" si="60"/>
        <v>0</v>
      </c>
      <c r="AD333" s="5" t="s">
        <v>1287</v>
      </c>
      <c r="AE333" s="5" t="s">
        <v>1288</v>
      </c>
      <c r="AF333" s="5" t="s">
        <v>1266</v>
      </c>
      <c r="AK333" s="32">
        <f t="shared" si="58"/>
        <v>0</v>
      </c>
      <c r="AL333" s="32"/>
      <c r="AM333" s="32"/>
      <c r="AN333" s="34">
        <f t="shared" si="59"/>
        <v>0</v>
      </c>
      <c r="AO333" s="32"/>
      <c r="AP333" s="32"/>
    </row>
    <row r="334" spans="1:42" ht="36" x14ac:dyDescent="0.3">
      <c r="A334" s="12" t="s">
        <v>1289</v>
      </c>
      <c r="B334" s="12"/>
      <c r="C334" s="40" t="s">
        <v>604</v>
      </c>
      <c r="D334" s="17"/>
      <c r="E334" s="17"/>
      <c r="F334" s="28" t="s">
        <v>102</v>
      </c>
      <c r="G334" s="29">
        <v>0.15</v>
      </c>
      <c r="H334" s="29"/>
      <c r="I334" s="29">
        <v>0</v>
      </c>
      <c r="J334" s="31">
        <v>88.8</v>
      </c>
      <c r="M334" s="32">
        <f>ROUND(ROUND(J334, 2)*I334, 2)</f>
        <v>0</v>
      </c>
      <c r="P334" s="31">
        <v>88.8</v>
      </c>
      <c r="S334" s="32">
        <f>ROUND(ROUND(P334, 2)*I334, 2)</f>
        <v>0</v>
      </c>
      <c r="V334" s="9">
        <f>ROUND(ROUND(P334, 2)/1.2, 2)</f>
        <v>74</v>
      </c>
      <c r="Y334" s="9">
        <f t="shared" si="60"/>
        <v>0</v>
      </c>
      <c r="AD334" s="5" t="s">
        <v>1290</v>
      </c>
      <c r="AE334" s="5" t="s">
        <v>1291</v>
      </c>
      <c r="AF334" s="5" t="s">
        <v>607</v>
      </c>
      <c r="AK334" s="32">
        <f t="shared" si="58"/>
        <v>0</v>
      </c>
      <c r="AL334" s="32"/>
      <c r="AM334" s="32"/>
      <c r="AN334" s="34">
        <f t="shared" si="59"/>
        <v>0</v>
      </c>
      <c r="AO334" s="32"/>
      <c r="AP334" s="32"/>
    </row>
    <row r="335" spans="1:42" ht="36" x14ac:dyDescent="0.3">
      <c r="A335" s="12" t="s">
        <v>1292</v>
      </c>
      <c r="B335" s="12" t="s">
        <v>1255</v>
      </c>
      <c r="C335" s="16" t="s">
        <v>1256</v>
      </c>
      <c r="D335" s="17"/>
      <c r="E335" s="17"/>
      <c r="F335" s="17" t="s">
        <v>67</v>
      </c>
      <c r="G335" s="18">
        <v>1</v>
      </c>
      <c r="H335" s="18"/>
      <c r="I335" s="18">
        <v>0</v>
      </c>
      <c r="J335" s="19">
        <v>0</v>
      </c>
      <c r="K335" s="20">
        <v>2310</v>
      </c>
      <c r="L335" s="19">
        <f>J335+ROUND(K335, 2)</f>
        <v>2310</v>
      </c>
      <c r="M335" s="19">
        <v>0</v>
      </c>
      <c r="N335" s="19">
        <v>0</v>
      </c>
      <c r="O335" s="19">
        <f>M335+N335</f>
        <v>0</v>
      </c>
      <c r="P335" s="19">
        <v>4447.13</v>
      </c>
      <c r="Q335" s="20">
        <v>2310</v>
      </c>
      <c r="R335" s="19">
        <f>P335+ROUND(Q335, 2)</f>
        <v>6757.13</v>
      </c>
      <c r="S335" s="19">
        <v>0</v>
      </c>
      <c r="T335" s="19">
        <v>0</v>
      </c>
      <c r="U335" s="19">
        <f>S335+T335</f>
        <v>0</v>
      </c>
      <c r="V335" s="9">
        <f>ROUND(P335 / 1.2, 2)</f>
        <v>3705.94</v>
      </c>
      <c r="W335" s="9">
        <f>ROUND(Q335 / 1.2, 2)</f>
        <v>1925</v>
      </c>
      <c r="X335" s="9">
        <f>ROUND(R335 / 1.2, 2)</f>
        <v>5630.94</v>
      </c>
      <c r="Y335" s="9">
        <f t="shared" si="60"/>
        <v>0</v>
      </c>
      <c r="Z335" s="9">
        <f>ROUND(T335 / 1.2, 2)</f>
        <v>0</v>
      </c>
      <c r="AA335" s="9">
        <f>Y335+Z335</f>
        <v>0</v>
      </c>
      <c r="AD335" s="5">
        <v>378365835</v>
      </c>
      <c r="AE335" s="5">
        <v>27245722</v>
      </c>
      <c r="AG335" s="5" t="s">
        <v>1257</v>
      </c>
      <c r="AH335" s="5" t="s">
        <v>1258</v>
      </c>
      <c r="AI335" s="5" t="s">
        <v>593</v>
      </c>
      <c r="AK335" s="19">
        <f t="shared" si="58"/>
        <v>0</v>
      </c>
      <c r="AL335" s="19">
        <f>T335-N335</f>
        <v>0</v>
      </c>
      <c r="AM335" s="19">
        <f>U335-O335</f>
        <v>0</v>
      </c>
      <c r="AN335" s="22">
        <f t="shared" si="59"/>
        <v>0</v>
      </c>
      <c r="AO335" s="22">
        <f>IFERROR(AL335/N335,0)</f>
        <v>0</v>
      </c>
      <c r="AP335" s="22">
        <f>IFERROR(AM335/O335,0)</f>
        <v>0</v>
      </c>
    </row>
    <row r="336" spans="1:42" ht="36" x14ac:dyDescent="0.3">
      <c r="A336" s="12" t="s">
        <v>1293</v>
      </c>
      <c r="B336" s="12"/>
      <c r="C336" s="40" t="s">
        <v>604</v>
      </c>
      <c r="D336" s="17"/>
      <c r="E336" s="17"/>
      <c r="F336" s="28" t="s">
        <v>102</v>
      </c>
      <c r="G336" s="29">
        <v>0.15</v>
      </c>
      <c r="H336" s="29"/>
      <c r="I336" s="29">
        <v>0</v>
      </c>
      <c r="J336" s="31">
        <v>88.8</v>
      </c>
      <c r="M336" s="32">
        <f>ROUND(ROUND(J336, 2)*I336, 2)</f>
        <v>0</v>
      </c>
      <c r="P336" s="31">
        <v>88.8</v>
      </c>
      <c r="S336" s="32">
        <f>ROUND(ROUND(P336, 2)*I336, 2)</f>
        <v>0</v>
      </c>
      <c r="V336" s="9">
        <f>ROUND(ROUND(P336, 2)/1.2, 2)</f>
        <v>74</v>
      </c>
      <c r="Y336" s="9">
        <f t="shared" si="60"/>
        <v>0</v>
      </c>
      <c r="AD336" s="5" t="s">
        <v>1294</v>
      </c>
      <c r="AE336" s="5" t="s">
        <v>1295</v>
      </c>
      <c r="AF336" s="5" t="s">
        <v>607</v>
      </c>
      <c r="AK336" s="32">
        <f t="shared" si="58"/>
        <v>0</v>
      </c>
      <c r="AL336" s="32"/>
      <c r="AM336" s="32"/>
      <c r="AN336" s="34">
        <f t="shared" si="59"/>
        <v>0</v>
      </c>
      <c r="AO336" s="32"/>
      <c r="AP336" s="32"/>
    </row>
    <row r="337" spans="1:42" ht="18" x14ac:dyDescent="0.3">
      <c r="A337" s="12" t="s">
        <v>1296</v>
      </c>
      <c r="B337" s="12"/>
      <c r="C337" s="40" t="s">
        <v>1263</v>
      </c>
      <c r="D337" s="17"/>
      <c r="E337" s="17"/>
      <c r="F337" s="28" t="s">
        <v>102</v>
      </c>
      <c r="G337" s="29">
        <v>0.25</v>
      </c>
      <c r="H337" s="29"/>
      <c r="I337" s="29">
        <v>0</v>
      </c>
      <c r="J337" s="31">
        <v>47.44</v>
      </c>
      <c r="M337" s="32">
        <f>ROUND(ROUND(J337, 2)*I337, 2)</f>
        <v>0</v>
      </c>
      <c r="P337" s="31">
        <v>47.44</v>
      </c>
      <c r="S337" s="32">
        <f>ROUND(ROUND(P337, 2)*I337, 2)</f>
        <v>0</v>
      </c>
      <c r="V337" s="9">
        <f>ROUND(ROUND(P337, 2)/1.2, 2)</f>
        <v>39.53</v>
      </c>
      <c r="Y337" s="9">
        <f t="shared" si="60"/>
        <v>0</v>
      </c>
      <c r="AD337" s="5" t="s">
        <v>1297</v>
      </c>
      <c r="AE337" s="5" t="s">
        <v>1298</v>
      </c>
      <c r="AF337" s="5" t="s">
        <v>1266</v>
      </c>
      <c r="AK337" s="32">
        <f t="shared" si="58"/>
        <v>0</v>
      </c>
      <c r="AL337" s="32"/>
      <c r="AM337" s="32"/>
      <c r="AN337" s="34">
        <f t="shared" si="59"/>
        <v>0</v>
      </c>
      <c r="AO337" s="32"/>
      <c r="AP337" s="32"/>
    </row>
    <row r="338" spans="1:42" ht="36" x14ac:dyDescent="0.3">
      <c r="A338" s="12" t="s">
        <v>1299</v>
      </c>
      <c r="B338" s="12"/>
      <c r="C338" s="27" t="s">
        <v>1268</v>
      </c>
      <c r="D338" s="17"/>
      <c r="E338" s="17"/>
      <c r="F338" s="28" t="s">
        <v>102</v>
      </c>
      <c r="G338" s="29">
        <v>1.2</v>
      </c>
      <c r="H338" s="30"/>
      <c r="I338" s="30">
        <v>0</v>
      </c>
      <c r="J338" s="31">
        <v>16.96</v>
      </c>
      <c r="M338" s="32">
        <f>ROUND(ROUND(J338, 2)*I338, 2)</f>
        <v>0</v>
      </c>
      <c r="P338" s="31">
        <v>16.96</v>
      </c>
      <c r="S338" s="32">
        <f>ROUND(ROUND(P338, 2)*I338, 2)</f>
        <v>0</v>
      </c>
      <c r="V338" s="9">
        <f>ROUND(ROUND(P338, 2)/1.2, 2)</f>
        <v>14.13</v>
      </c>
      <c r="Y338" s="9">
        <f t="shared" si="60"/>
        <v>0</v>
      </c>
      <c r="AD338" s="5" t="s">
        <v>1300</v>
      </c>
      <c r="AE338" s="5" t="s">
        <v>1301</v>
      </c>
      <c r="AF338" s="5" t="s">
        <v>1271</v>
      </c>
      <c r="AK338" s="32">
        <f t="shared" si="58"/>
        <v>0</v>
      </c>
      <c r="AL338" s="32"/>
      <c r="AM338" s="32"/>
      <c r="AN338" s="34">
        <f t="shared" si="59"/>
        <v>0</v>
      </c>
      <c r="AO338" s="32"/>
      <c r="AP338" s="32"/>
    </row>
    <row r="339" spans="1:42" ht="36" x14ac:dyDescent="0.3">
      <c r="A339" s="12" t="s">
        <v>1302</v>
      </c>
      <c r="B339" s="12"/>
      <c r="C339" s="27" t="s">
        <v>1303</v>
      </c>
      <c r="D339" s="17"/>
      <c r="E339" s="17"/>
      <c r="F339" s="28" t="s">
        <v>139</v>
      </c>
      <c r="G339" s="29">
        <v>4</v>
      </c>
      <c r="H339" s="29"/>
      <c r="I339" s="29">
        <v>0</v>
      </c>
      <c r="J339" s="31">
        <v>1100.4000000000001</v>
      </c>
      <c r="M339" s="32">
        <f>ROUND(ROUND(J339, 2)*I339, 2)</f>
        <v>0</v>
      </c>
      <c r="P339" s="31">
        <v>1100.4000000000001</v>
      </c>
      <c r="S339" s="32">
        <f>ROUND(ROUND(P339, 2)*I339, 2)</f>
        <v>0</v>
      </c>
      <c r="V339" s="9">
        <f>ROUND(ROUND(P339, 2)/1.2, 2)</f>
        <v>917</v>
      </c>
      <c r="Y339" s="9">
        <f t="shared" si="60"/>
        <v>0</v>
      </c>
      <c r="AD339" s="5" t="s">
        <v>1304</v>
      </c>
      <c r="AE339" s="5" t="s">
        <v>1305</v>
      </c>
      <c r="AF339" s="5" t="s">
        <v>1306</v>
      </c>
      <c r="AK339" s="32">
        <f t="shared" si="58"/>
        <v>0</v>
      </c>
      <c r="AL339" s="32"/>
      <c r="AM339" s="32"/>
      <c r="AN339" s="34">
        <f t="shared" si="59"/>
        <v>0</v>
      </c>
      <c r="AO339" s="32"/>
      <c r="AP339" s="32"/>
    </row>
    <row r="340" spans="1:42" ht="36" x14ac:dyDescent="0.3">
      <c r="A340" s="12" t="s">
        <v>1307</v>
      </c>
      <c r="B340" s="12" t="s">
        <v>1255</v>
      </c>
      <c r="C340" s="16" t="s">
        <v>1256</v>
      </c>
      <c r="D340" s="17"/>
      <c r="E340" s="17" t="s">
        <v>1308</v>
      </c>
      <c r="F340" s="17" t="s">
        <v>67</v>
      </c>
      <c r="G340" s="18">
        <v>1</v>
      </c>
      <c r="H340" s="18"/>
      <c r="I340" s="18">
        <v>338.3</v>
      </c>
      <c r="J340" s="19">
        <v>1628.52</v>
      </c>
      <c r="K340" s="20">
        <v>2310</v>
      </c>
      <c r="L340" s="19">
        <f>J340+ROUND(K340, 2)</f>
        <v>3938.52</v>
      </c>
      <c r="M340" s="19">
        <v>550928.31999999995</v>
      </c>
      <c r="N340" s="19">
        <v>781473</v>
      </c>
      <c r="O340" s="19">
        <f>M340+N340</f>
        <v>1332401.3199999998</v>
      </c>
      <c r="P340" s="19">
        <v>1628.51</v>
      </c>
      <c r="Q340" s="20">
        <v>3465</v>
      </c>
      <c r="R340" s="19">
        <f>P340+ROUND(Q340, 2)</f>
        <v>5093.51</v>
      </c>
      <c r="S340" s="19">
        <v>550924.93000000005</v>
      </c>
      <c r="T340" s="19">
        <v>1172209.5</v>
      </c>
      <c r="U340" s="19">
        <f>S340+T340</f>
        <v>1723134.4300000002</v>
      </c>
      <c r="V340" s="9">
        <f>ROUND(P340 / 1.2, 2)</f>
        <v>1357.09</v>
      </c>
      <c r="W340" s="9">
        <f>ROUND(Q340 / 1.2, 2)</f>
        <v>2887.5</v>
      </c>
      <c r="X340" s="9">
        <f>ROUND(R340 / 1.2, 2)</f>
        <v>4244.59</v>
      </c>
      <c r="Y340" s="9">
        <f t="shared" si="60"/>
        <v>459104.11</v>
      </c>
      <c r="Z340" s="9">
        <f>ROUND(T340 / 1.2, 2)</f>
        <v>976841.25</v>
      </c>
      <c r="AA340" s="9">
        <f>Y340+Z340</f>
        <v>1435945.3599999999</v>
      </c>
      <c r="AD340" s="5">
        <v>378365836</v>
      </c>
      <c r="AE340" s="5">
        <v>27245771</v>
      </c>
      <c r="AG340" s="5" t="s">
        <v>1257</v>
      </c>
      <c r="AH340" s="5" t="s">
        <v>1258</v>
      </c>
      <c r="AI340" s="5" t="s">
        <v>593</v>
      </c>
      <c r="AK340" s="19">
        <f t="shared" si="58"/>
        <v>-3.3899999998975545</v>
      </c>
      <c r="AL340" s="19">
        <f>T340-N340</f>
        <v>390736.5</v>
      </c>
      <c r="AM340" s="19">
        <f>U340-O340</f>
        <v>390733.11000000034</v>
      </c>
      <c r="AN340" s="22">
        <f t="shared" si="59"/>
        <v>-6.1532505715036665E-6</v>
      </c>
      <c r="AO340" s="22">
        <f>IFERROR(AL340/N340,0)</f>
        <v>0.5</v>
      </c>
      <c r="AP340" s="22">
        <f>IFERROR(AM340/O340,0)</f>
        <v>0.29325482055211444</v>
      </c>
    </row>
    <row r="341" spans="1:42" ht="90" x14ac:dyDescent="0.3">
      <c r="A341" s="12" t="s">
        <v>1309</v>
      </c>
      <c r="B341" s="12"/>
      <c r="C341" s="27" t="s">
        <v>1273</v>
      </c>
      <c r="D341" s="17"/>
      <c r="E341" s="17" t="s">
        <v>1310</v>
      </c>
      <c r="F341" s="28" t="s">
        <v>139</v>
      </c>
      <c r="G341" s="29">
        <v>4</v>
      </c>
      <c r="H341" s="29"/>
      <c r="I341" s="29">
        <v>1353.2</v>
      </c>
      <c r="J341" s="31">
        <v>396</v>
      </c>
      <c r="M341" s="32">
        <f>ROUND(ROUND(J341, 2)*I341, 2)</f>
        <v>535867.19999999995</v>
      </c>
      <c r="P341" s="31">
        <v>396</v>
      </c>
      <c r="S341" s="32">
        <f>ROUND(ROUND(P341, 2)*I341, 2)</f>
        <v>535867.19999999995</v>
      </c>
      <c r="V341" s="9">
        <f>ROUND(ROUND(P341, 2)/1.2, 2)</f>
        <v>330</v>
      </c>
      <c r="Y341" s="9">
        <f t="shared" si="60"/>
        <v>446556</v>
      </c>
      <c r="AD341" s="5" t="s">
        <v>1311</v>
      </c>
      <c r="AE341" s="5" t="s">
        <v>1312</v>
      </c>
      <c r="AF341" s="5" t="s">
        <v>1276</v>
      </c>
      <c r="AK341" s="32">
        <f t="shared" ref="AK341:AK404" si="61">S341-M341</f>
        <v>0</v>
      </c>
      <c r="AL341" s="32"/>
      <c r="AM341" s="32"/>
      <c r="AN341" s="34">
        <f t="shared" ref="AN341:AN404" si="62">IFERROR(AK341/M341,0)</f>
        <v>0</v>
      </c>
      <c r="AO341" s="32"/>
      <c r="AP341" s="32"/>
    </row>
    <row r="342" spans="1:42" ht="36" x14ac:dyDescent="0.3">
      <c r="A342" s="12" t="s">
        <v>1313</v>
      </c>
      <c r="B342" s="12"/>
      <c r="C342" s="27" t="s">
        <v>1268</v>
      </c>
      <c r="D342" s="17"/>
      <c r="E342" s="17"/>
      <c r="F342" s="28" t="s">
        <v>102</v>
      </c>
      <c r="G342" s="29">
        <v>1.2</v>
      </c>
      <c r="H342" s="30"/>
      <c r="I342" s="30">
        <v>405.96</v>
      </c>
      <c r="J342" s="31">
        <v>16.12</v>
      </c>
      <c r="M342" s="32">
        <f>ROUND(ROUND(J342, 2)*I342, 2)</f>
        <v>6544.08</v>
      </c>
      <c r="P342" s="31">
        <v>16.11</v>
      </c>
      <c r="S342" s="32">
        <f>ROUND(ROUND(P342, 2)*I342, 2)</f>
        <v>6540.02</v>
      </c>
      <c r="V342" s="9">
        <f>ROUND(ROUND(P342, 2)/1.2, 2)</f>
        <v>13.43</v>
      </c>
      <c r="Y342" s="9">
        <f t="shared" si="60"/>
        <v>5450.02</v>
      </c>
      <c r="AD342" s="5" t="s">
        <v>1314</v>
      </c>
      <c r="AE342" s="5" t="s">
        <v>1315</v>
      </c>
      <c r="AF342" s="5" t="s">
        <v>1271</v>
      </c>
      <c r="AK342" s="32">
        <f t="shared" si="61"/>
        <v>-4.0599999999994907</v>
      </c>
      <c r="AL342" s="32"/>
      <c r="AM342" s="32"/>
      <c r="AN342" s="34">
        <f t="shared" si="62"/>
        <v>-6.2040806347102892E-4</v>
      </c>
      <c r="AO342" s="32"/>
      <c r="AP342" s="32"/>
    </row>
    <row r="343" spans="1:42" ht="18" x14ac:dyDescent="0.3">
      <c r="A343" s="12" t="s">
        <v>1316</v>
      </c>
      <c r="B343" s="12"/>
      <c r="C343" s="40" t="s">
        <v>1263</v>
      </c>
      <c r="D343" s="17"/>
      <c r="E343" s="17"/>
      <c r="F343" s="28" t="s">
        <v>102</v>
      </c>
      <c r="G343" s="29">
        <v>0.25</v>
      </c>
      <c r="H343" s="29"/>
      <c r="I343" s="29">
        <v>84.575000000000003</v>
      </c>
      <c r="J343" s="31">
        <v>47.44</v>
      </c>
      <c r="M343" s="32">
        <f>ROUND(ROUND(J343, 2)*I343, 2)</f>
        <v>4012.24</v>
      </c>
      <c r="P343" s="31">
        <v>47.44</v>
      </c>
      <c r="S343" s="32">
        <f>ROUND(ROUND(P343, 2)*I343, 2)</f>
        <v>4012.24</v>
      </c>
      <c r="V343" s="9">
        <f>ROUND(ROUND(P343, 2)/1.2, 2)</f>
        <v>39.53</v>
      </c>
      <c r="Y343" s="9">
        <f t="shared" si="60"/>
        <v>3343.53</v>
      </c>
      <c r="AD343" s="5" t="s">
        <v>1317</v>
      </c>
      <c r="AE343" s="5" t="s">
        <v>1318</v>
      </c>
      <c r="AF343" s="5" t="s">
        <v>1266</v>
      </c>
      <c r="AK343" s="32">
        <f t="shared" si="61"/>
        <v>0</v>
      </c>
      <c r="AL343" s="32"/>
      <c r="AM343" s="32"/>
      <c r="AN343" s="34">
        <f t="shared" si="62"/>
        <v>0</v>
      </c>
      <c r="AO343" s="32"/>
      <c r="AP343" s="32"/>
    </row>
    <row r="344" spans="1:42" ht="36" x14ac:dyDescent="0.3">
      <c r="A344" s="12" t="s">
        <v>1319</v>
      </c>
      <c r="B344" s="12"/>
      <c r="C344" s="40" t="s">
        <v>604</v>
      </c>
      <c r="D344" s="17"/>
      <c r="E344" s="17"/>
      <c r="F344" s="28" t="s">
        <v>102</v>
      </c>
      <c r="G344" s="29">
        <v>0.15</v>
      </c>
      <c r="H344" s="29"/>
      <c r="I344" s="29">
        <v>50.744999999999997</v>
      </c>
      <c r="J344" s="31">
        <v>88.8</v>
      </c>
      <c r="M344" s="32">
        <f>ROUND(ROUND(J344, 2)*I344, 2)</f>
        <v>4506.16</v>
      </c>
      <c r="P344" s="31">
        <v>88.8</v>
      </c>
      <c r="S344" s="32">
        <f>ROUND(ROUND(P344, 2)*I344, 2)</f>
        <v>4506.16</v>
      </c>
      <c r="V344" s="9">
        <f>ROUND(ROUND(P344, 2)/1.2, 2)</f>
        <v>74</v>
      </c>
      <c r="Y344" s="9">
        <f t="shared" si="60"/>
        <v>3755.13</v>
      </c>
      <c r="AD344" s="5" t="s">
        <v>1320</v>
      </c>
      <c r="AE344" s="5" t="s">
        <v>1321</v>
      </c>
      <c r="AF344" s="5" t="s">
        <v>607</v>
      </c>
      <c r="AK344" s="32">
        <f t="shared" si="61"/>
        <v>0</v>
      </c>
      <c r="AL344" s="32"/>
      <c r="AM344" s="32"/>
      <c r="AN344" s="34">
        <f t="shared" si="62"/>
        <v>0</v>
      </c>
      <c r="AO344" s="32"/>
      <c r="AP344" s="32"/>
    </row>
    <row r="345" spans="1:42" ht="36" x14ac:dyDescent="0.3">
      <c r="A345" s="12" t="s">
        <v>1322</v>
      </c>
      <c r="B345" s="12" t="s">
        <v>1255</v>
      </c>
      <c r="C345" s="16" t="s">
        <v>1256</v>
      </c>
      <c r="D345" s="17"/>
      <c r="E345" s="17" t="s">
        <v>1323</v>
      </c>
      <c r="F345" s="17" t="s">
        <v>67</v>
      </c>
      <c r="G345" s="18">
        <v>1</v>
      </c>
      <c r="H345" s="18"/>
      <c r="I345" s="18">
        <v>190.6</v>
      </c>
      <c r="J345" s="19">
        <v>4446.12</v>
      </c>
      <c r="K345" s="20">
        <v>2310</v>
      </c>
      <c r="L345" s="19">
        <f>J345+ROUND(K345, 2)</f>
        <v>6756.12</v>
      </c>
      <c r="M345" s="19">
        <v>847430.47</v>
      </c>
      <c r="N345" s="19">
        <v>440286</v>
      </c>
      <c r="O345" s="19">
        <f>M345+N345</f>
        <v>1287716.47</v>
      </c>
      <c r="P345" s="19">
        <v>4446.1099999999997</v>
      </c>
      <c r="Q345" s="20">
        <v>3465</v>
      </c>
      <c r="R345" s="19">
        <f>P345+ROUND(Q345, 2)</f>
        <v>7911.11</v>
      </c>
      <c r="S345" s="19">
        <v>847428.57</v>
      </c>
      <c r="T345" s="19">
        <v>660429</v>
      </c>
      <c r="U345" s="19">
        <f>S345+T345</f>
        <v>1507857.5699999998</v>
      </c>
      <c r="V345" s="9">
        <f>ROUND(P345 / 1.2, 2)</f>
        <v>3705.09</v>
      </c>
      <c r="W345" s="9">
        <f>ROUND(Q345 / 1.2, 2)</f>
        <v>2887.5</v>
      </c>
      <c r="X345" s="9">
        <f>ROUND(R345 / 1.2, 2)</f>
        <v>6592.59</v>
      </c>
      <c r="Y345" s="9">
        <f t="shared" si="60"/>
        <v>706190.48</v>
      </c>
      <c r="Z345" s="9">
        <f>ROUND(T345 / 1.2, 2)</f>
        <v>550357.5</v>
      </c>
      <c r="AA345" s="9">
        <f>Y345+Z345</f>
        <v>1256547.98</v>
      </c>
      <c r="AD345" s="5">
        <v>378365837</v>
      </c>
      <c r="AE345" s="5">
        <v>27245772</v>
      </c>
      <c r="AG345" s="5" t="s">
        <v>1257</v>
      </c>
      <c r="AH345" s="5" t="s">
        <v>1258</v>
      </c>
      <c r="AI345" s="5" t="s">
        <v>593</v>
      </c>
      <c r="AK345" s="19">
        <f t="shared" si="61"/>
        <v>-1.9000000000232831</v>
      </c>
      <c r="AL345" s="19">
        <f>T345-N345</f>
        <v>220143</v>
      </c>
      <c r="AM345" s="19">
        <f>U345-O345</f>
        <v>220141.09999999986</v>
      </c>
      <c r="AN345" s="22">
        <f t="shared" si="62"/>
        <v>-2.2420718481166759E-6</v>
      </c>
      <c r="AO345" s="22">
        <f>IFERROR(AL345/N345,0)</f>
        <v>0.5</v>
      </c>
      <c r="AP345" s="22">
        <f>IFERROR(AM345/O345,0)</f>
        <v>0.17095463568932986</v>
      </c>
    </row>
    <row r="346" spans="1:42" ht="36" x14ac:dyDescent="0.3">
      <c r="A346" s="12" t="s">
        <v>1324</v>
      </c>
      <c r="B346" s="12"/>
      <c r="C346" s="40" t="s">
        <v>604</v>
      </c>
      <c r="D346" s="17"/>
      <c r="E346" s="17"/>
      <c r="F346" s="28" t="s">
        <v>102</v>
      </c>
      <c r="G346" s="29">
        <v>0.15</v>
      </c>
      <c r="H346" s="29"/>
      <c r="I346" s="29">
        <v>28.59</v>
      </c>
      <c r="J346" s="31">
        <v>88.8</v>
      </c>
      <c r="M346" s="32">
        <f>ROUND(ROUND(J346, 2)*I346, 2)</f>
        <v>2538.79</v>
      </c>
      <c r="P346" s="31">
        <v>88.8</v>
      </c>
      <c r="S346" s="32">
        <f>ROUND(ROUND(P346, 2)*I346, 2)</f>
        <v>2538.79</v>
      </c>
      <c r="V346" s="9">
        <f>ROUND(ROUND(P346, 2)/1.2, 2)</f>
        <v>74</v>
      </c>
      <c r="Y346" s="9">
        <f t="shared" si="60"/>
        <v>2115.66</v>
      </c>
      <c r="AD346" s="5" t="s">
        <v>1325</v>
      </c>
      <c r="AE346" s="5" t="s">
        <v>1326</v>
      </c>
      <c r="AF346" s="5" t="s">
        <v>607</v>
      </c>
      <c r="AK346" s="32">
        <f t="shared" si="61"/>
        <v>0</v>
      </c>
      <c r="AL346" s="32"/>
      <c r="AM346" s="32"/>
      <c r="AN346" s="34">
        <f t="shared" si="62"/>
        <v>0</v>
      </c>
      <c r="AO346" s="32"/>
      <c r="AP346" s="32"/>
    </row>
    <row r="347" spans="1:42" ht="18" x14ac:dyDescent="0.3">
      <c r="A347" s="12" t="s">
        <v>1327</v>
      </c>
      <c r="B347" s="12"/>
      <c r="C347" s="40" t="s">
        <v>1263</v>
      </c>
      <c r="D347" s="17"/>
      <c r="E347" s="17"/>
      <c r="F347" s="28" t="s">
        <v>102</v>
      </c>
      <c r="G347" s="29">
        <v>0.25</v>
      </c>
      <c r="H347" s="29"/>
      <c r="I347" s="29">
        <v>47.65</v>
      </c>
      <c r="J347" s="31">
        <v>47.44</v>
      </c>
      <c r="M347" s="32">
        <f>ROUND(ROUND(J347, 2)*I347, 2)</f>
        <v>2260.52</v>
      </c>
      <c r="P347" s="31">
        <v>47.44</v>
      </c>
      <c r="S347" s="32">
        <f>ROUND(ROUND(P347, 2)*I347, 2)</f>
        <v>2260.52</v>
      </c>
      <c r="V347" s="9">
        <f>ROUND(ROUND(P347, 2)/1.2, 2)</f>
        <v>39.53</v>
      </c>
      <c r="Y347" s="9">
        <f t="shared" ref="Y347:Y410" si="63">ROUND(S347 / 1.2, 2)</f>
        <v>1883.77</v>
      </c>
      <c r="AD347" s="5" t="s">
        <v>1328</v>
      </c>
      <c r="AE347" s="5" t="s">
        <v>1329</v>
      </c>
      <c r="AF347" s="5" t="s">
        <v>1266</v>
      </c>
      <c r="AK347" s="32">
        <f t="shared" si="61"/>
        <v>0</v>
      </c>
      <c r="AL347" s="32"/>
      <c r="AM347" s="32"/>
      <c r="AN347" s="34">
        <f t="shared" si="62"/>
        <v>0</v>
      </c>
      <c r="AO347" s="32"/>
      <c r="AP347" s="32"/>
    </row>
    <row r="348" spans="1:42" ht="36" x14ac:dyDescent="0.3">
      <c r="A348" s="12" t="s">
        <v>1330</v>
      </c>
      <c r="B348" s="12"/>
      <c r="C348" s="27" t="s">
        <v>1268</v>
      </c>
      <c r="D348" s="17"/>
      <c r="E348" s="17"/>
      <c r="F348" s="28" t="s">
        <v>102</v>
      </c>
      <c r="G348" s="29">
        <v>1.2</v>
      </c>
      <c r="H348" s="30"/>
      <c r="I348" s="30">
        <v>228.72</v>
      </c>
      <c r="J348" s="31">
        <v>16.12</v>
      </c>
      <c r="M348" s="32">
        <f>ROUND(ROUND(J348, 2)*I348, 2)</f>
        <v>3686.97</v>
      </c>
      <c r="P348" s="31">
        <v>16.11</v>
      </c>
      <c r="S348" s="32">
        <f>ROUND(ROUND(P348, 2)*I348, 2)</f>
        <v>3684.68</v>
      </c>
      <c r="V348" s="9">
        <f>ROUND(ROUND(P348, 2)/1.2, 2)</f>
        <v>13.43</v>
      </c>
      <c r="Y348" s="9">
        <f t="shared" si="63"/>
        <v>3070.57</v>
      </c>
      <c r="AD348" s="5" t="s">
        <v>1331</v>
      </c>
      <c r="AE348" s="5" t="s">
        <v>1332</v>
      </c>
      <c r="AF348" s="5" t="s">
        <v>1271</v>
      </c>
      <c r="AK348" s="32">
        <f t="shared" si="61"/>
        <v>-2.2899999999999636</v>
      </c>
      <c r="AL348" s="32"/>
      <c r="AM348" s="32"/>
      <c r="AN348" s="34">
        <f t="shared" si="62"/>
        <v>-6.2110622001262928E-4</v>
      </c>
      <c r="AO348" s="32"/>
      <c r="AP348" s="32"/>
    </row>
    <row r="349" spans="1:42" ht="72" x14ac:dyDescent="0.3">
      <c r="A349" s="12" t="s">
        <v>1333</v>
      </c>
      <c r="B349" s="12"/>
      <c r="C349" s="27" t="s">
        <v>1303</v>
      </c>
      <c r="D349" s="17"/>
      <c r="E349" s="17" t="s">
        <v>1334</v>
      </c>
      <c r="F349" s="28" t="s">
        <v>139</v>
      </c>
      <c r="G349" s="29">
        <v>4</v>
      </c>
      <c r="H349" s="29"/>
      <c r="I349" s="29">
        <v>762.4</v>
      </c>
      <c r="J349" s="31">
        <v>1100.4000000000001</v>
      </c>
      <c r="M349" s="32">
        <f>ROUND(ROUND(J349, 2)*I349, 2)</f>
        <v>838944.96</v>
      </c>
      <c r="P349" s="31">
        <v>1100.4000000000001</v>
      </c>
      <c r="S349" s="32">
        <f>ROUND(ROUND(P349, 2)*I349, 2)</f>
        <v>838944.96</v>
      </c>
      <c r="V349" s="9">
        <f>ROUND(ROUND(P349, 2)/1.2, 2)</f>
        <v>917</v>
      </c>
      <c r="Y349" s="9">
        <f t="shared" si="63"/>
        <v>699120.8</v>
      </c>
      <c r="AD349" s="5" t="s">
        <v>1335</v>
      </c>
      <c r="AE349" s="5" t="s">
        <v>1336</v>
      </c>
      <c r="AF349" s="5" t="s">
        <v>1306</v>
      </c>
      <c r="AK349" s="32">
        <f t="shared" si="61"/>
        <v>0</v>
      </c>
      <c r="AL349" s="32"/>
      <c r="AM349" s="32"/>
      <c r="AN349" s="34">
        <f t="shared" si="62"/>
        <v>0</v>
      </c>
      <c r="AO349" s="32"/>
      <c r="AP349" s="32"/>
    </row>
    <row r="350" spans="1:42" ht="36" x14ac:dyDescent="0.3">
      <c r="A350" s="12" t="s">
        <v>1337</v>
      </c>
      <c r="B350" s="12" t="s">
        <v>1255</v>
      </c>
      <c r="C350" s="16" t="s">
        <v>1256</v>
      </c>
      <c r="D350" s="17"/>
      <c r="E350" s="17" t="s">
        <v>1338</v>
      </c>
      <c r="F350" s="17" t="s">
        <v>67</v>
      </c>
      <c r="G350" s="18">
        <v>1</v>
      </c>
      <c r="H350" s="18"/>
      <c r="I350" s="18">
        <v>129.4</v>
      </c>
      <c r="J350" s="19">
        <v>4446.12</v>
      </c>
      <c r="K350" s="20">
        <v>2310</v>
      </c>
      <c r="L350" s="19">
        <f>J350+ROUND(K350, 2)</f>
        <v>6756.12</v>
      </c>
      <c r="M350" s="19">
        <v>575327.93000000005</v>
      </c>
      <c r="N350" s="19">
        <v>298914</v>
      </c>
      <c r="O350" s="19">
        <f>M350+N350</f>
        <v>874241.93</v>
      </c>
      <c r="P350" s="19">
        <v>4446.1099999999997</v>
      </c>
      <c r="Q350" s="20">
        <v>3465</v>
      </c>
      <c r="R350" s="19">
        <f>P350+ROUND(Q350, 2)</f>
        <v>7911.11</v>
      </c>
      <c r="S350" s="19">
        <v>575326.63</v>
      </c>
      <c r="T350" s="19">
        <v>448371</v>
      </c>
      <c r="U350" s="19">
        <f>S350+T350</f>
        <v>1023697.63</v>
      </c>
      <c r="V350" s="9">
        <f>ROUND(P350 / 1.2, 2)</f>
        <v>3705.09</v>
      </c>
      <c r="W350" s="9">
        <f>ROUND(Q350 / 1.2, 2)</f>
        <v>2887.5</v>
      </c>
      <c r="X350" s="9">
        <f>ROUND(R350 / 1.2, 2)</f>
        <v>6592.59</v>
      </c>
      <c r="Y350" s="9">
        <f t="shared" si="63"/>
        <v>479438.86</v>
      </c>
      <c r="Z350" s="9">
        <f>ROUND(T350 / 1.2, 2)</f>
        <v>373642.5</v>
      </c>
      <c r="AA350" s="9">
        <f>Y350+Z350</f>
        <v>853081.36</v>
      </c>
      <c r="AD350" s="5">
        <v>378365838</v>
      </c>
      <c r="AE350" s="5">
        <v>27245778</v>
      </c>
      <c r="AG350" s="5" t="s">
        <v>1257</v>
      </c>
      <c r="AH350" s="5" t="s">
        <v>1258</v>
      </c>
      <c r="AI350" s="5" t="s">
        <v>593</v>
      </c>
      <c r="AK350" s="19">
        <f t="shared" si="61"/>
        <v>-1.3000000000465661</v>
      </c>
      <c r="AL350" s="19">
        <f>T350-N350</f>
        <v>149457</v>
      </c>
      <c r="AM350" s="19">
        <f>U350-O350</f>
        <v>149455.69999999995</v>
      </c>
      <c r="AN350" s="22">
        <f t="shared" si="62"/>
        <v>-2.2595808968401136E-6</v>
      </c>
      <c r="AO350" s="22">
        <f>IFERROR(AL350/N350,0)</f>
        <v>0.5</v>
      </c>
      <c r="AP350" s="22">
        <f>IFERROR(AM350/O350,0)</f>
        <v>0.17095462351022211</v>
      </c>
    </row>
    <row r="351" spans="1:42" ht="72" x14ac:dyDescent="0.3">
      <c r="A351" s="12" t="s">
        <v>1339</v>
      </c>
      <c r="B351" s="12"/>
      <c r="C351" s="27" t="s">
        <v>1303</v>
      </c>
      <c r="D351" s="17"/>
      <c r="E351" s="17" t="s">
        <v>1340</v>
      </c>
      <c r="F351" s="28" t="s">
        <v>139</v>
      </c>
      <c r="G351" s="29">
        <v>4</v>
      </c>
      <c r="H351" s="29"/>
      <c r="I351" s="29">
        <v>517.6</v>
      </c>
      <c r="J351" s="31">
        <v>1100.4000000000001</v>
      </c>
      <c r="M351" s="32">
        <f>ROUND(ROUND(J351, 2)*I351, 2)</f>
        <v>569567.04</v>
      </c>
      <c r="P351" s="31">
        <v>1100.4000000000001</v>
      </c>
      <c r="S351" s="32">
        <f>ROUND(ROUND(P351, 2)*I351, 2)</f>
        <v>569567.04</v>
      </c>
      <c r="V351" s="9">
        <f>ROUND(ROUND(P351, 2)/1.2, 2)</f>
        <v>917</v>
      </c>
      <c r="Y351" s="9">
        <f t="shared" si="63"/>
        <v>474639.2</v>
      </c>
      <c r="AD351" s="5" t="s">
        <v>1341</v>
      </c>
      <c r="AE351" s="5" t="s">
        <v>1342</v>
      </c>
      <c r="AF351" s="5" t="s">
        <v>1306</v>
      </c>
      <c r="AK351" s="32">
        <f t="shared" si="61"/>
        <v>0</v>
      </c>
      <c r="AL351" s="32"/>
      <c r="AM351" s="32"/>
      <c r="AN351" s="34">
        <f t="shared" si="62"/>
        <v>0</v>
      </c>
      <c r="AO351" s="32"/>
      <c r="AP351" s="32"/>
    </row>
    <row r="352" spans="1:42" ht="36" x14ac:dyDescent="0.3">
      <c r="A352" s="12" t="s">
        <v>1343</v>
      </c>
      <c r="B352" s="12"/>
      <c r="C352" s="27" t="s">
        <v>1268</v>
      </c>
      <c r="D352" s="17"/>
      <c r="E352" s="17"/>
      <c r="F352" s="28" t="s">
        <v>102</v>
      </c>
      <c r="G352" s="29">
        <v>1.2</v>
      </c>
      <c r="H352" s="30"/>
      <c r="I352" s="30">
        <v>155.28</v>
      </c>
      <c r="J352" s="31">
        <v>16.12</v>
      </c>
      <c r="M352" s="32">
        <f>ROUND(ROUND(J352, 2)*I352, 2)</f>
        <v>2503.11</v>
      </c>
      <c r="P352" s="31">
        <v>16.11</v>
      </c>
      <c r="S352" s="32">
        <f>ROUND(ROUND(P352, 2)*I352, 2)</f>
        <v>2501.56</v>
      </c>
      <c r="V352" s="9">
        <f>ROUND(ROUND(P352, 2)/1.2, 2)</f>
        <v>13.43</v>
      </c>
      <c r="Y352" s="9">
        <f t="shared" si="63"/>
        <v>2084.63</v>
      </c>
      <c r="AD352" s="5" t="s">
        <v>1344</v>
      </c>
      <c r="AE352" s="5" t="s">
        <v>1345</v>
      </c>
      <c r="AF352" s="5" t="s">
        <v>1271</v>
      </c>
      <c r="AK352" s="32">
        <f t="shared" si="61"/>
        <v>-1.5500000000001819</v>
      </c>
      <c r="AL352" s="32"/>
      <c r="AM352" s="32"/>
      <c r="AN352" s="34">
        <f t="shared" si="62"/>
        <v>-6.1922967828029207E-4</v>
      </c>
      <c r="AO352" s="32"/>
      <c r="AP352" s="32"/>
    </row>
    <row r="353" spans="1:42" ht="18" x14ac:dyDescent="0.3">
      <c r="A353" s="12" t="s">
        <v>1346</v>
      </c>
      <c r="B353" s="12"/>
      <c r="C353" s="40" t="s">
        <v>1263</v>
      </c>
      <c r="D353" s="17"/>
      <c r="E353" s="17"/>
      <c r="F353" s="28" t="s">
        <v>102</v>
      </c>
      <c r="G353" s="29">
        <v>0.25</v>
      </c>
      <c r="H353" s="29"/>
      <c r="I353" s="29">
        <v>32.35</v>
      </c>
      <c r="J353" s="31">
        <v>47.44</v>
      </c>
      <c r="M353" s="32">
        <f>ROUND(ROUND(J353, 2)*I353, 2)</f>
        <v>1534.68</v>
      </c>
      <c r="P353" s="31">
        <v>47.44</v>
      </c>
      <c r="S353" s="32">
        <f>ROUND(ROUND(P353, 2)*I353, 2)</f>
        <v>1534.68</v>
      </c>
      <c r="V353" s="9">
        <f>ROUND(ROUND(P353, 2)/1.2, 2)</f>
        <v>39.53</v>
      </c>
      <c r="Y353" s="9">
        <f t="shared" si="63"/>
        <v>1278.9000000000001</v>
      </c>
      <c r="AD353" s="5" t="s">
        <v>1347</v>
      </c>
      <c r="AE353" s="5" t="s">
        <v>1348</v>
      </c>
      <c r="AF353" s="5" t="s">
        <v>1266</v>
      </c>
      <c r="AK353" s="32">
        <f t="shared" si="61"/>
        <v>0</v>
      </c>
      <c r="AL353" s="32"/>
      <c r="AM353" s="32"/>
      <c r="AN353" s="34">
        <f t="shared" si="62"/>
        <v>0</v>
      </c>
      <c r="AO353" s="32"/>
      <c r="AP353" s="32"/>
    </row>
    <row r="354" spans="1:42" ht="36" x14ac:dyDescent="0.3">
      <c r="A354" s="12" t="s">
        <v>1349</v>
      </c>
      <c r="B354" s="12"/>
      <c r="C354" s="40" t="s">
        <v>604</v>
      </c>
      <c r="D354" s="17"/>
      <c r="E354" s="17"/>
      <c r="F354" s="28" t="s">
        <v>102</v>
      </c>
      <c r="G354" s="29">
        <v>0.15</v>
      </c>
      <c r="H354" s="29"/>
      <c r="I354" s="29">
        <v>19.41</v>
      </c>
      <c r="J354" s="31">
        <v>88.8</v>
      </c>
      <c r="M354" s="32">
        <f>ROUND(ROUND(J354, 2)*I354, 2)</f>
        <v>1723.61</v>
      </c>
      <c r="P354" s="31">
        <v>88.8</v>
      </c>
      <c r="S354" s="32">
        <f>ROUND(ROUND(P354, 2)*I354, 2)</f>
        <v>1723.61</v>
      </c>
      <c r="V354" s="9">
        <f>ROUND(ROUND(P354, 2)/1.2, 2)</f>
        <v>74</v>
      </c>
      <c r="Y354" s="9">
        <f t="shared" si="63"/>
        <v>1436.34</v>
      </c>
      <c r="AD354" s="5" t="s">
        <v>1350</v>
      </c>
      <c r="AE354" s="5" t="s">
        <v>1351</v>
      </c>
      <c r="AF354" s="5" t="s">
        <v>607</v>
      </c>
      <c r="AK354" s="32">
        <f t="shared" si="61"/>
        <v>0</v>
      </c>
      <c r="AL354" s="32"/>
      <c r="AM354" s="32"/>
      <c r="AN354" s="34">
        <f t="shared" si="62"/>
        <v>0</v>
      </c>
      <c r="AO354" s="32"/>
      <c r="AP354" s="32"/>
    </row>
    <row r="355" spans="1:42" ht="216" x14ac:dyDescent="0.3">
      <c r="A355" s="12" t="s">
        <v>1352</v>
      </c>
      <c r="B355" s="12" t="s">
        <v>1255</v>
      </c>
      <c r="C355" s="16" t="s">
        <v>1256</v>
      </c>
      <c r="D355" s="17"/>
      <c r="E355" s="17" t="s">
        <v>1353</v>
      </c>
      <c r="F355" s="17" t="s">
        <v>67</v>
      </c>
      <c r="G355" s="18">
        <v>1</v>
      </c>
      <c r="H355" s="18"/>
      <c r="I355" s="18">
        <v>45.7</v>
      </c>
      <c r="J355" s="19">
        <v>4520.22</v>
      </c>
      <c r="K355" s="20">
        <v>2310</v>
      </c>
      <c r="L355" s="19">
        <f>J355+ROUND(K355, 2)</f>
        <v>6830.22</v>
      </c>
      <c r="M355" s="19">
        <v>206574.05</v>
      </c>
      <c r="N355" s="19">
        <v>105567</v>
      </c>
      <c r="O355" s="19">
        <f>M355+N355</f>
        <v>312141.05</v>
      </c>
      <c r="P355" s="19">
        <v>4446.1099999999997</v>
      </c>
      <c r="Q355" s="20">
        <v>3465</v>
      </c>
      <c r="R355" s="19">
        <f>P355+ROUND(Q355, 2)</f>
        <v>7911.11</v>
      </c>
      <c r="S355" s="19">
        <v>203187.23</v>
      </c>
      <c r="T355" s="19">
        <v>158350.5</v>
      </c>
      <c r="U355" s="19">
        <f>S355+T355</f>
        <v>361537.73</v>
      </c>
      <c r="V355" s="9">
        <f>ROUND(P355 / 1.2, 2)</f>
        <v>3705.09</v>
      </c>
      <c r="W355" s="9">
        <f>ROUND(Q355 / 1.2, 2)</f>
        <v>2887.5</v>
      </c>
      <c r="X355" s="9">
        <f>ROUND(R355 / 1.2, 2)</f>
        <v>6592.59</v>
      </c>
      <c r="Y355" s="9">
        <f t="shared" si="63"/>
        <v>169322.69</v>
      </c>
      <c r="Z355" s="9">
        <f>ROUND(T355 / 1.2, 2)</f>
        <v>131958.75</v>
      </c>
      <c r="AA355" s="9">
        <f>Y355+Z355</f>
        <v>301281.44</v>
      </c>
      <c r="AD355" s="5">
        <v>378365839</v>
      </c>
      <c r="AE355" s="5">
        <v>29378730</v>
      </c>
      <c r="AG355" s="5" t="s">
        <v>1257</v>
      </c>
      <c r="AH355" s="5" t="s">
        <v>1258</v>
      </c>
      <c r="AI355" s="5" t="s">
        <v>593</v>
      </c>
      <c r="AK355" s="19">
        <f t="shared" si="61"/>
        <v>-3386.8199999999779</v>
      </c>
      <c r="AL355" s="19">
        <f>T355-N355</f>
        <v>52783.5</v>
      </c>
      <c r="AM355" s="19">
        <f>U355-O355</f>
        <v>49396.679999999993</v>
      </c>
      <c r="AN355" s="22">
        <f t="shared" si="62"/>
        <v>-1.6395186133011278E-2</v>
      </c>
      <c r="AO355" s="22">
        <f>IFERROR(AL355/N355,0)</f>
        <v>0.5</v>
      </c>
      <c r="AP355" s="22">
        <f>IFERROR(AM355/O355,0)</f>
        <v>0.15825114960047706</v>
      </c>
    </row>
    <row r="356" spans="1:42" ht="36" x14ac:dyDescent="0.3">
      <c r="A356" s="12" t="s">
        <v>1354</v>
      </c>
      <c r="B356" s="12"/>
      <c r="C356" s="40" t="s">
        <v>604</v>
      </c>
      <c r="D356" s="17"/>
      <c r="E356" s="17"/>
      <c r="F356" s="28" t="s">
        <v>102</v>
      </c>
      <c r="G356" s="29">
        <v>0.15</v>
      </c>
      <c r="H356" s="29"/>
      <c r="I356" s="29">
        <v>6.8550000000000004</v>
      </c>
      <c r="J356" s="31">
        <v>90.28</v>
      </c>
      <c r="M356" s="32">
        <f>ROUND(ROUND(J356, 2)*I356, 2)</f>
        <v>618.87</v>
      </c>
      <c r="P356" s="31">
        <v>88.8</v>
      </c>
      <c r="S356" s="32">
        <f>ROUND(ROUND(P356, 2)*I356, 2)</f>
        <v>608.72</v>
      </c>
      <c r="V356" s="9">
        <f>ROUND(ROUND(P356, 2)/1.2, 2)</f>
        <v>74</v>
      </c>
      <c r="Y356" s="9">
        <f t="shared" si="63"/>
        <v>507.27</v>
      </c>
      <c r="AD356" s="5" t="s">
        <v>1355</v>
      </c>
      <c r="AE356" s="5" t="s">
        <v>1356</v>
      </c>
      <c r="AF356" s="5" t="s">
        <v>607</v>
      </c>
      <c r="AK356" s="32">
        <f t="shared" si="61"/>
        <v>-10.149999999999977</v>
      </c>
      <c r="AL356" s="32"/>
      <c r="AM356" s="32"/>
      <c r="AN356" s="34">
        <f t="shared" si="62"/>
        <v>-1.6400859631263396E-2</v>
      </c>
      <c r="AO356" s="32"/>
      <c r="AP356" s="32"/>
    </row>
    <row r="357" spans="1:42" ht="18" x14ac:dyDescent="0.3">
      <c r="A357" s="12" t="s">
        <v>1357</v>
      </c>
      <c r="B357" s="12"/>
      <c r="C357" s="40" t="s">
        <v>1263</v>
      </c>
      <c r="D357" s="17"/>
      <c r="E357" s="17"/>
      <c r="F357" s="28" t="s">
        <v>102</v>
      </c>
      <c r="G357" s="29">
        <v>0.25</v>
      </c>
      <c r="H357" s="29"/>
      <c r="I357" s="29">
        <v>11.425000000000001</v>
      </c>
      <c r="J357" s="31">
        <v>48.23</v>
      </c>
      <c r="M357" s="32">
        <f>ROUND(ROUND(J357, 2)*I357, 2)</f>
        <v>551.03</v>
      </c>
      <c r="P357" s="31">
        <v>47.44</v>
      </c>
      <c r="S357" s="32">
        <f>ROUND(ROUND(P357, 2)*I357, 2)</f>
        <v>542</v>
      </c>
      <c r="V357" s="9">
        <f>ROUND(ROUND(P357, 2)/1.2, 2)</f>
        <v>39.53</v>
      </c>
      <c r="Y357" s="9">
        <f t="shared" si="63"/>
        <v>451.67</v>
      </c>
      <c r="AD357" s="5" t="s">
        <v>1358</v>
      </c>
      <c r="AE357" s="5" t="s">
        <v>1359</v>
      </c>
      <c r="AF357" s="5" t="s">
        <v>1266</v>
      </c>
      <c r="AK357" s="32">
        <f t="shared" si="61"/>
        <v>-9.0299999999999727</v>
      </c>
      <c r="AL357" s="32"/>
      <c r="AM357" s="32"/>
      <c r="AN357" s="34">
        <f t="shared" si="62"/>
        <v>-1.638749251401915E-2</v>
      </c>
      <c r="AO357" s="32"/>
      <c r="AP357" s="32"/>
    </row>
    <row r="358" spans="1:42" ht="36" x14ac:dyDescent="0.3">
      <c r="A358" s="12" t="s">
        <v>1360</v>
      </c>
      <c r="B358" s="12"/>
      <c r="C358" s="27" t="s">
        <v>1268</v>
      </c>
      <c r="D358" s="17"/>
      <c r="E358" s="17"/>
      <c r="F358" s="28" t="s">
        <v>102</v>
      </c>
      <c r="G358" s="29">
        <v>1.2</v>
      </c>
      <c r="H358" s="30"/>
      <c r="I358" s="30">
        <v>54.84</v>
      </c>
      <c r="J358" s="31">
        <v>16.38</v>
      </c>
      <c r="M358" s="32">
        <f>ROUND(ROUND(J358, 2)*I358, 2)</f>
        <v>898.28</v>
      </c>
      <c r="P358" s="31">
        <v>16.11</v>
      </c>
      <c r="S358" s="32">
        <f>ROUND(ROUND(P358, 2)*I358, 2)</f>
        <v>883.47</v>
      </c>
      <c r="V358" s="9">
        <f>ROUND(ROUND(P358, 2)/1.2, 2)</f>
        <v>13.43</v>
      </c>
      <c r="Y358" s="9">
        <f t="shared" si="63"/>
        <v>736.23</v>
      </c>
      <c r="AD358" s="5" t="s">
        <v>1361</v>
      </c>
      <c r="AE358" s="5" t="s">
        <v>1362</v>
      </c>
      <c r="AF358" s="5" t="s">
        <v>1271</v>
      </c>
      <c r="AK358" s="32">
        <f t="shared" si="61"/>
        <v>-14.809999999999945</v>
      </c>
      <c r="AL358" s="32"/>
      <c r="AM358" s="32"/>
      <c r="AN358" s="34">
        <f t="shared" si="62"/>
        <v>-1.6487064167074794E-2</v>
      </c>
      <c r="AO358" s="32"/>
      <c r="AP358" s="32"/>
    </row>
    <row r="359" spans="1:42" ht="36" x14ac:dyDescent="0.3">
      <c r="A359" s="12" t="s">
        <v>1363</v>
      </c>
      <c r="B359" s="12"/>
      <c r="C359" s="27" t="s">
        <v>1303</v>
      </c>
      <c r="D359" s="17"/>
      <c r="E359" s="17"/>
      <c r="F359" s="28" t="s">
        <v>139</v>
      </c>
      <c r="G359" s="29">
        <v>4</v>
      </c>
      <c r="H359" s="29"/>
      <c r="I359" s="29">
        <v>182.8</v>
      </c>
      <c r="J359" s="31">
        <v>1118.74</v>
      </c>
      <c r="M359" s="32">
        <f>ROUND(ROUND(J359, 2)*I359, 2)</f>
        <v>204505.67</v>
      </c>
      <c r="P359" s="31">
        <v>1100.4000000000001</v>
      </c>
      <c r="S359" s="32">
        <f>ROUND(ROUND(P359, 2)*I359, 2)</f>
        <v>201153.12</v>
      </c>
      <c r="V359" s="9">
        <f>ROUND(ROUND(P359, 2)/1.2, 2)</f>
        <v>917</v>
      </c>
      <c r="Y359" s="9">
        <f t="shared" si="63"/>
        <v>167627.6</v>
      </c>
      <c r="AD359" s="5" t="s">
        <v>1364</v>
      </c>
      <c r="AE359" s="5" t="s">
        <v>1365</v>
      </c>
      <c r="AF359" s="5" t="s">
        <v>1306</v>
      </c>
      <c r="AK359" s="32">
        <f t="shared" si="61"/>
        <v>-3352.5500000000175</v>
      </c>
      <c r="AL359" s="32"/>
      <c r="AM359" s="32"/>
      <c r="AN359" s="34">
        <f t="shared" si="62"/>
        <v>-1.6393433003593579E-2</v>
      </c>
      <c r="AO359" s="32"/>
      <c r="AP359" s="32"/>
    </row>
    <row r="360" spans="1:42" ht="36" x14ac:dyDescent="0.3">
      <c r="A360" s="12" t="s">
        <v>1366</v>
      </c>
      <c r="B360" s="12" t="s">
        <v>1367</v>
      </c>
      <c r="C360" s="16" t="s">
        <v>1368</v>
      </c>
      <c r="D360" s="17"/>
      <c r="E360" s="17"/>
      <c r="F360" s="17" t="s">
        <v>114</v>
      </c>
      <c r="G360" s="18">
        <v>1</v>
      </c>
      <c r="H360" s="18"/>
      <c r="I360" s="18">
        <v>0</v>
      </c>
      <c r="J360" s="19">
        <v>0</v>
      </c>
      <c r="K360" s="20">
        <v>473</v>
      </c>
      <c r="L360" s="19">
        <f>J360+ROUND(K360, 2)</f>
        <v>473</v>
      </c>
      <c r="M360" s="19">
        <v>0</v>
      </c>
      <c r="N360" s="19">
        <v>0</v>
      </c>
      <c r="O360" s="19">
        <f>M360+N360</f>
        <v>0</v>
      </c>
      <c r="P360" s="19">
        <v>844.85</v>
      </c>
      <c r="Q360" s="20">
        <v>473</v>
      </c>
      <c r="R360" s="19">
        <f>P360+ROUND(Q360, 2)</f>
        <v>1317.85</v>
      </c>
      <c r="S360" s="19">
        <v>0</v>
      </c>
      <c r="T360" s="19">
        <v>0</v>
      </c>
      <c r="U360" s="19">
        <f>S360+T360</f>
        <v>0</v>
      </c>
      <c r="V360" s="9">
        <f>ROUND(P360 / 1.2, 2)</f>
        <v>704.04</v>
      </c>
      <c r="W360" s="9">
        <f>ROUND(Q360 / 1.2, 2)</f>
        <v>394.17</v>
      </c>
      <c r="X360" s="9">
        <f>ROUND(R360 / 1.2, 2)</f>
        <v>1098.21</v>
      </c>
      <c r="Y360" s="9">
        <f t="shared" si="63"/>
        <v>0</v>
      </c>
      <c r="Z360" s="9">
        <f>ROUND(T360 / 1.2, 2)</f>
        <v>0</v>
      </c>
      <c r="AA360" s="9">
        <f>Y360+Z360</f>
        <v>0</v>
      </c>
      <c r="AD360" s="5">
        <v>378365713</v>
      </c>
      <c r="AE360" s="5">
        <v>27245655</v>
      </c>
      <c r="AG360" s="5" t="s">
        <v>1369</v>
      </c>
      <c r="AH360" s="5" t="s">
        <v>1370</v>
      </c>
      <c r="AI360" s="5" t="s">
        <v>593</v>
      </c>
      <c r="AK360" s="19">
        <f t="shared" si="61"/>
        <v>0</v>
      </c>
      <c r="AL360" s="19">
        <f>T360-N360</f>
        <v>0</v>
      </c>
      <c r="AM360" s="19">
        <f>U360-O360</f>
        <v>0</v>
      </c>
      <c r="AN360" s="22">
        <f t="shared" si="62"/>
        <v>0</v>
      </c>
      <c r="AO360" s="22">
        <f>IFERROR(AL360/N360,0)</f>
        <v>0</v>
      </c>
      <c r="AP360" s="22">
        <f>IFERROR(AM360/O360,0)</f>
        <v>0</v>
      </c>
    </row>
    <row r="361" spans="1:42" ht="18" x14ac:dyDescent="0.3">
      <c r="A361" s="12" t="s">
        <v>1371</v>
      </c>
      <c r="B361" s="12"/>
      <c r="C361" s="40" t="s">
        <v>730</v>
      </c>
      <c r="D361" s="17"/>
      <c r="E361" s="17"/>
      <c r="F361" s="28" t="s">
        <v>102</v>
      </c>
      <c r="G361" s="29">
        <v>1.4999999999999999E-2</v>
      </c>
      <c r="H361" s="29"/>
      <c r="I361" s="29">
        <v>0</v>
      </c>
      <c r="J361" s="31">
        <v>88.8</v>
      </c>
      <c r="M361" s="32">
        <f>ROUND(ROUND(J361, 2)*I361, 2)</f>
        <v>0</v>
      </c>
      <c r="P361" s="31">
        <v>88.8</v>
      </c>
      <c r="S361" s="32">
        <f>ROUND(ROUND(P361, 2)*I361, 2)</f>
        <v>0</v>
      </c>
      <c r="V361" s="9">
        <f>ROUND(ROUND(P361, 2)/1.2, 2)</f>
        <v>74</v>
      </c>
      <c r="Y361" s="9">
        <f t="shared" si="63"/>
        <v>0</v>
      </c>
      <c r="AD361" s="5" t="s">
        <v>1372</v>
      </c>
      <c r="AE361" s="5" t="s">
        <v>1373</v>
      </c>
      <c r="AF361" s="5" t="s">
        <v>733</v>
      </c>
      <c r="AK361" s="32">
        <f t="shared" si="61"/>
        <v>0</v>
      </c>
      <c r="AL361" s="32"/>
      <c r="AM361" s="32"/>
      <c r="AN361" s="34">
        <f t="shared" si="62"/>
        <v>0</v>
      </c>
      <c r="AO361" s="32"/>
      <c r="AP361" s="32"/>
    </row>
    <row r="362" spans="1:42" ht="18" x14ac:dyDescent="0.3">
      <c r="A362" s="12" t="s">
        <v>1374</v>
      </c>
      <c r="B362" s="12"/>
      <c r="C362" s="40" t="s">
        <v>1263</v>
      </c>
      <c r="D362" s="17"/>
      <c r="E362" s="17"/>
      <c r="F362" s="28" t="s">
        <v>102</v>
      </c>
      <c r="G362" s="29">
        <v>0.04</v>
      </c>
      <c r="H362" s="29"/>
      <c r="I362" s="29">
        <v>0</v>
      </c>
      <c r="J362" s="31">
        <v>47.44</v>
      </c>
      <c r="M362" s="32">
        <f>ROUND(ROUND(J362, 2)*I362, 2)</f>
        <v>0</v>
      </c>
      <c r="P362" s="31">
        <v>47.44</v>
      </c>
      <c r="S362" s="32">
        <f>ROUND(ROUND(P362, 2)*I362, 2)</f>
        <v>0</v>
      </c>
      <c r="V362" s="9">
        <f>ROUND(ROUND(P362, 2)/1.2, 2)</f>
        <v>39.53</v>
      </c>
      <c r="Y362" s="9">
        <f t="shared" si="63"/>
        <v>0</v>
      </c>
      <c r="AD362" s="5" t="s">
        <v>1375</v>
      </c>
      <c r="AE362" s="5" t="s">
        <v>1376</v>
      </c>
      <c r="AF362" s="5" t="s">
        <v>1266</v>
      </c>
      <c r="AK362" s="32">
        <f t="shared" si="61"/>
        <v>0</v>
      </c>
      <c r="AL362" s="32"/>
      <c r="AM362" s="32"/>
      <c r="AN362" s="34">
        <f t="shared" si="62"/>
        <v>0</v>
      </c>
      <c r="AO362" s="32"/>
      <c r="AP362" s="32"/>
    </row>
    <row r="363" spans="1:42" ht="36" x14ac:dyDescent="0.3">
      <c r="A363" s="12" t="s">
        <v>1377</v>
      </c>
      <c r="B363" s="12"/>
      <c r="C363" s="40" t="s">
        <v>1378</v>
      </c>
      <c r="D363" s="17"/>
      <c r="E363" s="17"/>
      <c r="F363" s="28" t="s">
        <v>139</v>
      </c>
      <c r="G363" s="29">
        <v>1.84</v>
      </c>
      <c r="H363" s="30"/>
      <c r="I363" s="30">
        <v>0</v>
      </c>
      <c r="J363" s="31">
        <v>450.95</v>
      </c>
      <c r="M363" s="32">
        <f>ROUND(ROUND(J363, 2)*I363, 2)</f>
        <v>0</v>
      </c>
      <c r="P363" s="31">
        <v>450.95</v>
      </c>
      <c r="S363" s="32">
        <f>ROUND(ROUND(P363, 2)*I363, 2)</f>
        <v>0</v>
      </c>
      <c r="V363" s="9">
        <f>ROUND(ROUND(P363, 2)/1.2, 2)</f>
        <v>375.79</v>
      </c>
      <c r="Y363" s="9">
        <f t="shared" si="63"/>
        <v>0</v>
      </c>
      <c r="AD363" s="5" t="s">
        <v>1379</v>
      </c>
      <c r="AE363" s="5" t="s">
        <v>1380</v>
      </c>
      <c r="AF363" s="5" t="s">
        <v>1381</v>
      </c>
      <c r="AK363" s="32">
        <f t="shared" si="61"/>
        <v>0</v>
      </c>
      <c r="AL363" s="32"/>
      <c r="AM363" s="32"/>
      <c r="AN363" s="34">
        <f t="shared" si="62"/>
        <v>0</v>
      </c>
      <c r="AO363" s="32"/>
      <c r="AP363" s="32"/>
    </row>
    <row r="364" spans="1:42" ht="36" x14ac:dyDescent="0.3">
      <c r="A364" s="12" t="s">
        <v>1382</v>
      </c>
      <c r="B364" s="12"/>
      <c r="C364" s="27" t="s">
        <v>1383</v>
      </c>
      <c r="D364" s="17"/>
      <c r="E364" s="17"/>
      <c r="F364" s="28" t="s">
        <v>102</v>
      </c>
      <c r="G364" s="29">
        <v>0.7</v>
      </c>
      <c r="H364" s="30"/>
      <c r="I364" s="30">
        <v>0</v>
      </c>
      <c r="J364" s="31">
        <v>16.96</v>
      </c>
      <c r="M364" s="32">
        <f>ROUND(ROUND(J364, 2)*I364, 2)</f>
        <v>0</v>
      </c>
      <c r="P364" s="31">
        <v>16.96</v>
      </c>
      <c r="S364" s="32">
        <f>ROUND(ROUND(P364, 2)*I364, 2)</f>
        <v>0</v>
      </c>
      <c r="V364" s="9">
        <f>ROUND(ROUND(P364, 2)/1.2, 2)</f>
        <v>14.13</v>
      </c>
      <c r="Y364" s="9">
        <f t="shared" si="63"/>
        <v>0</v>
      </c>
      <c r="AD364" s="5" t="s">
        <v>1384</v>
      </c>
      <c r="AE364" s="5" t="s">
        <v>1385</v>
      </c>
      <c r="AF364" s="5" t="s">
        <v>1386</v>
      </c>
      <c r="AK364" s="32">
        <f t="shared" si="61"/>
        <v>0</v>
      </c>
      <c r="AL364" s="32"/>
      <c r="AM364" s="32"/>
      <c r="AN364" s="34">
        <f t="shared" si="62"/>
        <v>0</v>
      </c>
      <c r="AO364" s="32"/>
      <c r="AP364" s="32"/>
    </row>
    <row r="365" spans="1:42" ht="36" x14ac:dyDescent="0.3">
      <c r="A365" s="12" t="s">
        <v>1387</v>
      </c>
      <c r="B365" s="12" t="s">
        <v>1367</v>
      </c>
      <c r="C365" s="16" t="s">
        <v>1368</v>
      </c>
      <c r="D365" s="17"/>
      <c r="E365" s="17"/>
      <c r="F365" s="17" t="s">
        <v>114</v>
      </c>
      <c r="G365" s="18">
        <v>1</v>
      </c>
      <c r="H365" s="18"/>
      <c r="I365" s="18">
        <v>0</v>
      </c>
      <c r="J365" s="19">
        <v>0</v>
      </c>
      <c r="K365" s="20">
        <v>473</v>
      </c>
      <c r="L365" s="19">
        <f>J365+ROUND(K365, 2)</f>
        <v>473</v>
      </c>
      <c r="M365" s="19">
        <v>0</v>
      </c>
      <c r="N365" s="19">
        <v>0</v>
      </c>
      <c r="O365" s="19">
        <f>M365+N365</f>
        <v>0</v>
      </c>
      <c r="P365" s="19">
        <v>844.85</v>
      </c>
      <c r="Q365" s="20">
        <v>473</v>
      </c>
      <c r="R365" s="19">
        <f>P365+ROUND(Q365, 2)</f>
        <v>1317.85</v>
      </c>
      <c r="S365" s="19">
        <v>0</v>
      </c>
      <c r="T365" s="19">
        <v>0</v>
      </c>
      <c r="U365" s="19">
        <f>S365+T365</f>
        <v>0</v>
      </c>
      <c r="V365" s="9">
        <f>ROUND(P365 / 1.2, 2)</f>
        <v>704.04</v>
      </c>
      <c r="W365" s="9">
        <f>ROUND(Q365 / 1.2, 2)</f>
        <v>394.17</v>
      </c>
      <c r="X365" s="9">
        <f>ROUND(R365 / 1.2, 2)</f>
        <v>1098.21</v>
      </c>
      <c r="Y365" s="9">
        <f t="shared" si="63"/>
        <v>0</v>
      </c>
      <c r="Z365" s="9">
        <f>ROUND(T365 / 1.2, 2)</f>
        <v>0</v>
      </c>
      <c r="AA365" s="9">
        <f>Y365+Z365</f>
        <v>0</v>
      </c>
      <c r="AD365" s="5">
        <v>378365840</v>
      </c>
      <c r="AE365" s="5">
        <v>27245656</v>
      </c>
      <c r="AG365" s="5" t="s">
        <v>1369</v>
      </c>
      <c r="AH365" s="5" t="s">
        <v>1370</v>
      </c>
      <c r="AI365" s="5" t="s">
        <v>593</v>
      </c>
      <c r="AK365" s="19">
        <f t="shared" si="61"/>
        <v>0</v>
      </c>
      <c r="AL365" s="19">
        <f>T365-N365</f>
        <v>0</v>
      </c>
      <c r="AM365" s="19">
        <f>U365-O365</f>
        <v>0</v>
      </c>
      <c r="AN365" s="22">
        <f t="shared" si="62"/>
        <v>0</v>
      </c>
      <c r="AO365" s="22">
        <f>IFERROR(AL365/N365,0)</f>
        <v>0</v>
      </c>
      <c r="AP365" s="22">
        <f>IFERROR(AM365/O365,0)</f>
        <v>0</v>
      </c>
    </row>
    <row r="366" spans="1:42" ht="36" x14ac:dyDescent="0.3">
      <c r="A366" s="12" t="s">
        <v>1388</v>
      </c>
      <c r="B366" s="12"/>
      <c r="C366" s="27" t="s">
        <v>1383</v>
      </c>
      <c r="D366" s="17"/>
      <c r="E366" s="17"/>
      <c r="F366" s="28" t="s">
        <v>102</v>
      </c>
      <c r="G366" s="29">
        <v>0.7</v>
      </c>
      <c r="H366" s="30"/>
      <c r="I366" s="30">
        <v>0</v>
      </c>
      <c r="J366" s="31">
        <v>16.96</v>
      </c>
      <c r="M366" s="32">
        <f>ROUND(ROUND(J366, 2)*I366, 2)</f>
        <v>0</v>
      </c>
      <c r="P366" s="31">
        <v>16.96</v>
      </c>
      <c r="S366" s="32">
        <f>ROUND(ROUND(P366, 2)*I366, 2)</f>
        <v>0</v>
      </c>
      <c r="V366" s="9">
        <f>ROUND(ROUND(P366, 2)/1.2, 2)</f>
        <v>14.13</v>
      </c>
      <c r="Y366" s="9">
        <f t="shared" si="63"/>
        <v>0</v>
      </c>
      <c r="AD366" s="5" t="s">
        <v>1389</v>
      </c>
      <c r="AE366" s="5" t="s">
        <v>1390</v>
      </c>
      <c r="AF366" s="5" t="s">
        <v>1386</v>
      </c>
      <c r="AK366" s="32">
        <f t="shared" si="61"/>
        <v>0</v>
      </c>
      <c r="AL366" s="32"/>
      <c r="AM366" s="32"/>
      <c r="AN366" s="34">
        <f t="shared" si="62"/>
        <v>0</v>
      </c>
      <c r="AO366" s="32"/>
      <c r="AP366" s="32"/>
    </row>
    <row r="367" spans="1:42" ht="36" x14ac:dyDescent="0.3">
      <c r="A367" s="12" t="s">
        <v>1391</v>
      </c>
      <c r="B367" s="12"/>
      <c r="C367" s="40" t="s">
        <v>1378</v>
      </c>
      <c r="D367" s="17"/>
      <c r="E367" s="17"/>
      <c r="F367" s="28" t="s">
        <v>139</v>
      </c>
      <c r="G367" s="29">
        <v>1.84</v>
      </c>
      <c r="H367" s="30"/>
      <c r="I367" s="30">
        <v>0</v>
      </c>
      <c r="J367" s="31">
        <v>450.95</v>
      </c>
      <c r="M367" s="32">
        <f>ROUND(ROUND(J367, 2)*I367, 2)</f>
        <v>0</v>
      </c>
      <c r="P367" s="31">
        <v>450.95</v>
      </c>
      <c r="S367" s="32">
        <f>ROUND(ROUND(P367, 2)*I367, 2)</f>
        <v>0</v>
      </c>
      <c r="V367" s="9">
        <f>ROUND(ROUND(P367, 2)/1.2, 2)</f>
        <v>375.79</v>
      </c>
      <c r="Y367" s="9">
        <f t="shared" si="63"/>
        <v>0</v>
      </c>
      <c r="AD367" s="5" t="s">
        <v>1392</v>
      </c>
      <c r="AE367" s="5" t="s">
        <v>1393</v>
      </c>
      <c r="AF367" s="5" t="s">
        <v>1381</v>
      </c>
      <c r="AK367" s="32">
        <f t="shared" si="61"/>
        <v>0</v>
      </c>
      <c r="AL367" s="32"/>
      <c r="AM367" s="32"/>
      <c r="AN367" s="34">
        <f t="shared" si="62"/>
        <v>0</v>
      </c>
      <c r="AO367" s="32"/>
      <c r="AP367" s="32"/>
    </row>
    <row r="368" spans="1:42" ht="18" x14ac:dyDescent="0.3">
      <c r="A368" s="12" t="s">
        <v>1394</v>
      </c>
      <c r="B368" s="12"/>
      <c r="C368" s="40" t="s">
        <v>1263</v>
      </c>
      <c r="D368" s="17"/>
      <c r="E368" s="17"/>
      <c r="F368" s="28" t="s">
        <v>102</v>
      </c>
      <c r="G368" s="29">
        <v>0.04</v>
      </c>
      <c r="H368" s="29"/>
      <c r="I368" s="29">
        <v>0</v>
      </c>
      <c r="J368" s="31">
        <v>47.44</v>
      </c>
      <c r="M368" s="32">
        <f>ROUND(ROUND(J368, 2)*I368, 2)</f>
        <v>0</v>
      </c>
      <c r="P368" s="31">
        <v>47.44</v>
      </c>
      <c r="S368" s="32">
        <f>ROUND(ROUND(P368, 2)*I368, 2)</f>
        <v>0</v>
      </c>
      <c r="V368" s="9">
        <f>ROUND(ROUND(P368, 2)/1.2, 2)</f>
        <v>39.53</v>
      </c>
      <c r="Y368" s="9">
        <f t="shared" si="63"/>
        <v>0</v>
      </c>
      <c r="AD368" s="5" t="s">
        <v>1395</v>
      </c>
      <c r="AE368" s="5" t="s">
        <v>1396</v>
      </c>
      <c r="AF368" s="5" t="s">
        <v>1266</v>
      </c>
      <c r="AK368" s="32">
        <f t="shared" si="61"/>
        <v>0</v>
      </c>
      <c r="AL368" s="32"/>
      <c r="AM368" s="32"/>
      <c r="AN368" s="34">
        <f t="shared" si="62"/>
        <v>0</v>
      </c>
      <c r="AO368" s="32"/>
      <c r="AP368" s="32"/>
    </row>
    <row r="369" spans="1:42" ht="18" x14ac:dyDescent="0.3">
      <c r="A369" s="12" t="s">
        <v>1397</v>
      </c>
      <c r="B369" s="12"/>
      <c r="C369" s="40" t="s">
        <v>730</v>
      </c>
      <c r="D369" s="17"/>
      <c r="E369" s="17"/>
      <c r="F369" s="28" t="s">
        <v>102</v>
      </c>
      <c r="G369" s="29">
        <v>1.4999999999999999E-2</v>
      </c>
      <c r="H369" s="29"/>
      <c r="I369" s="29">
        <v>0</v>
      </c>
      <c r="J369" s="31">
        <v>88.8</v>
      </c>
      <c r="M369" s="32">
        <f>ROUND(ROUND(J369, 2)*I369, 2)</f>
        <v>0</v>
      </c>
      <c r="P369" s="31">
        <v>88.8</v>
      </c>
      <c r="S369" s="32">
        <f>ROUND(ROUND(P369, 2)*I369, 2)</f>
        <v>0</v>
      </c>
      <c r="V369" s="9">
        <f>ROUND(ROUND(P369, 2)/1.2, 2)</f>
        <v>74</v>
      </c>
      <c r="Y369" s="9">
        <f t="shared" si="63"/>
        <v>0</v>
      </c>
      <c r="AD369" s="5" t="s">
        <v>1398</v>
      </c>
      <c r="AE369" s="5" t="s">
        <v>1399</v>
      </c>
      <c r="AF369" s="5" t="s">
        <v>733</v>
      </c>
      <c r="AK369" s="32">
        <f t="shared" si="61"/>
        <v>0</v>
      </c>
      <c r="AL369" s="32"/>
      <c r="AM369" s="32"/>
      <c r="AN369" s="34">
        <f t="shared" si="62"/>
        <v>0</v>
      </c>
      <c r="AO369" s="32"/>
      <c r="AP369" s="32"/>
    </row>
    <row r="370" spans="1:42" ht="36" x14ac:dyDescent="0.3">
      <c r="A370" s="12" t="s">
        <v>1400</v>
      </c>
      <c r="B370" s="12" t="s">
        <v>1367</v>
      </c>
      <c r="C370" s="16" t="s">
        <v>1368</v>
      </c>
      <c r="D370" s="17"/>
      <c r="E370" s="17" t="s">
        <v>1401</v>
      </c>
      <c r="F370" s="17" t="s">
        <v>114</v>
      </c>
      <c r="G370" s="18">
        <v>1</v>
      </c>
      <c r="H370" s="18"/>
      <c r="I370" s="18">
        <v>0</v>
      </c>
      <c r="J370" s="19">
        <v>0</v>
      </c>
      <c r="K370" s="20">
        <v>473</v>
      </c>
      <c r="L370" s="19">
        <f>J370+ROUND(K370, 2)</f>
        <v>473</v>
      </c>
      <c r="M370" s="19">
        <v>0</v>
      </c>
      <c r="N370" s="19">
        <v>0</v>
      </c>
      <c r="O370" s="19">
        <f>M370+N370</f>
        <v>0</v>
      </c>
      <c r="P370" s="19">
        <v>842.95</v>
      </c>
      <c r="Q370" s="20">
        <v>473</v>
      </c>
      <c r="R370" s="19">
        <f>P370+ROUND(Q370, 2)</f>
        <v>1315.95</v>
      </c>
      <c r="S370" s="19">
        <v>0</v>
      </c>
      <c r="T370" s="19">
        <v>0</v>
      </c>
      <c r="U370" s="19">
        <f>S370+T370</f>
        <v>0</v>
      </c>
      <c r="V370" s="9">
        <f>ROUND(P370 / 1.2, 2)</f>
        <v>702.46</v>
      </c>
      <c r="W370" s="9">
        <f>ROUND(Q370 / 1.2, 2)</f>
        <v>394.17</v>
      </c>
      <c r="X370" s="9">
        <f>ROUND(R370 / 1.2, 2)</f>
        <v>1096.6300000000001</v>
      </c>
      <c r="Y370" s="9">
        <f t="shared" si="63"/>
        <v>0</v>
      </c>
      <c r="Z370" s="9">
        <f>ROUND(T370 / 1.2, 2)</f>
        <v>0</v>
      </c>
      <c r="AA370" s="9">
        <f>Y370+Z370</f>
        <v>0</v>
      </c>
      <c r="AD370" s="5">
        <v>378365841</v>
      </c>
      <c r="AE370" s="5">
        <v>27245783</v>
      </c>
      <c r="AG370" s="5" t="s">
        <v>1369</v>
      </c>
      <c r="AH370" s="5" t="s">
        <v>1370</v>
      </c>
      <c r="AI370" s="5" t="s">
        <v>593</v>
      </c>
      <c r="AK370" s="19">
        <f t="shared" si="61"/>
        <v>0</v>
      </c>
      <c r="AL370" s="19">
        <f>T370-N370</f>
        <v>0</v>
      </c>
      <c r="AM370" s="19">
        <f>U370-O370</f>
        <v>0</v>
      </c>
      <c r="AN370" s="22">
        <f t="shared" si="62"/>
        <v>0</v>
      </c>
      <c r="AO370" s="22">
        <f>IFERROR(AL370/N370,0)</f>
        <v>0</v>
      </c>
      <c r="AP370" s="22">
        <f>IFERROR(AM370/O370,0)</f>
        <v>0</v>
      </c>
    </row>
    <row r="371" spans="1:42" ht="18" x14ac:dyDescent="0.3">
      <c r="A371" s="12" t="s">
        <v>1402</v>
      </c>
      <c r="B371" s="12"/>
      <c r="C371" s="40" t="s">
        <v>730</v>
      </c>
      <c r="D371" s="17"/>
      <c r="E371" s="17"/>
      <c r="F371" s="28" t="s">
        <v>102</v>
      </c>
      <c r="G371" s="29">
        <v>1.4999999999999999E-2</v>
      </c>
      <c r="H371" s="29"/>
      <c r="I371" s="29">
        <v>0</v>
      </c>
      <c r="J371" s="31">
        <v>88.8</v>
      </c>
      <c r="M371" s="32">
        <f>ROUND(ROUND(J371, 2)*I371, 2)</f>
        <v>0</v>
      </c>
      <c r="P371" s="31">
        <v>88.8</v>
      </c>
      <c r="S371" s="32">
        <f>ROUND(ROUND(P371, 2)*I371, 2)</f>
        <v>0</v>
      </c>
      <c r="V371" s="9">
        <f>ROUND(ROUND(P371, 2)/1.2, 2)</f>
        <v>74</v>
      </c>
      <c r="Y371" s="9">
        <f t="shared" si="63"/>
        <v>0</v>
      </c>
      <c r="AD371" s="5" t="s">
        <v>1403</v>
      </c>
      <c r="AE371" s="5" t="s">
        <v>1404</v>
      </c>
      <c r="AF371" s="5" t="s">
        <v>733</v>
      </c>
      <c r="AK371" s="32">
        <f t="shared" si="61"/>
        <v>0</v>
      </c>
      <c r="AL371" s="32"/>
      <c r="AM371" s="32"/>
      <c r="AN371" s="34">
        <f t="shared" si="62"/>
        <v>0</v>
      </c>
      <c r="AO371" s="32"/>
      <c r="AP371" s="32"/>
    </row>
    <row r="372" spans="1:42" ht="36" x14ac:dyDescent="0.3">
      <c r="A372" s="12" t="s">
        <v>1405</v>
      </c>
      <c r="B372" s="12"/>
      <c r="C372" s="40" t="s">
        <v>1378</v>
      </c>
      <c r="D372" s="17"/>
      <c r="E372" s="17"/>
      <c r="F372" s="28" t="s">
        <v>139</v>
      </c>
      <c r="G372" s="29">
        <v>1.84</v>
      </c>
      <c r="H372" s="30"/>
      <c r="I372" s="30">
        <v>0</v>
      </c>
      <c r="J372" s="31">
        <v>450.95</v>
      </c>
      <c r="M372" s="32">
        <f>ROUND(ROUND(J372, 2)*I372, 2)</f>
        <v>0</v>
      </c>
      <c r="P372" s="31">
        <v>450.95</v>
      </c>
      <c r="S372" s="32">
        <f>ROUND(ROUND(P372, 2)*I372, 2)</f>
        <v>0</v>
      </c>
      <c r="V372" s="9">
        <f>ROUND(ROUND(P372, 2)/1.2, 2)</f>
        <v>375.79</v>
      </c>
      <c r="Y372" s="9">
        <f t="shared" si="63"/>
        <v>0</v>
      </c>
      <c r="AD372" s="5" t="s">
        <v>1406</v>
      </c>
      <c r="AE372" s="5" t="s">
        <v>1407</v>
      </c>
      <c r="AF372" s="5" t="s">
        <v>1381</v>
      </c>
      <c r="AK372" s="32">
        <f t="shared" si="61"/>
        <v>0</v>
      </c>
      <c r="AL372" s="32"/>
      <c r="AM372" s="32"/>
      <c r="AN372" s="34">
        <f t="shared" si="62"/>
        <v>0</v>
      </c>
      <c r="AO372" s="32"/>
      <c r="AP372" s="32"/>
    </row>
    <row r="373" spans="1:42" ht="36" x14ac:dyDescent="0.3">
      <c r="A373" s="12" t="s">
        <v>1408</v>
      </c>
      <c r="B373" s="12"/>
      <c r="C373" s="27" t="s">
        <v>1383</v>
      </c>
      <c r="D373" s="17"/>
      <c r="E373" s="17"/>
      <c r="F373" s="28" t="s">
        <v>102</v>
      </c>
      <c r="G373" s="29">
        <v>0.7</v>
      </c>
      <c r="H373" s="30"/>
      <c r="I373" s="30">
        <v>0</v>
      </c>
      <c r="J373" s="31">
        <v>16.96</v>
      </c>
      <c r="M373" s="32">
        <f>ROUND(ROUND(J373, 2)*I373, 2)</f>
        <v>0</v>
      </c>
      <c r="P373" s="31">
        <v>16.96</v>
      </c>
      <c r="S373" s="32">
        <f>ROUND(ROUND(P373, 2)*I373, 2)</f>
        <v>0</v>
      </c>
      <c r="V373" s="9">
        <f>ROUND(ROUND(P373, 2)/1.2, 2)</f>
        <v>14.13</v>
      </c>
      <c r="Y373" s="9">
        <f t="shared" si="63"/>
        <v>0</v>
      </c>
      <c r="AD373" s="5" t="s">
        <v>1409</v>
      </c>
      <c r="AE373" s="5" t="s">
        <v>1410</v>
      </c>
      <c r="AF373" s="5" t="s">
        <v>1386</v>
      </c>
      <c r="AK373" s="32">
        <f t="shared" si="61"/>
        <v>0</v>
      </c>
      <c r="AL373" s="32"/>
      <c r="AM373" s="32"/>
      <c r="AN373" s="34">
        <f t="shared" si="62"/>
        <v>0</v>
      </c>
      <c r="AO373" s="32"/>
      <c r="AP373" s="32"/>
    </row>
    <row r="374" spans="1:42" ht="36" x14ac:dyDescent="0.3">
      <c r="A374" s="12" t="s">
        <v>1411</v>
      </c>
      <c r="B374" s="12" t="s">
        <v>1367</v>
      </c>
      <c r="C374" s="16" t="s">
        <v>1368</v>
      </c>
      <c r="D374" s="17"/>
      <c r="E374" s="17" t="s">
        <v>1412</v>
      </c>
      <c r="F374" s="17" t="s">
        <v>114</v>
      </c>
      <c r="G374" s="18">
        <v>1</v>
      </c>
      <c r="H374" s="18"/>
      <c r="I374" s="18">
        <v>91.86</v>
      </c>
      <c r="J374" s="19">
        <v>832.98</v>
      </c>
      <c r="K374" s="20">
        <v>473</v>
      </c>
      <c r="L374" s="19">
        <f>J374+ROUND(K374, 2)</f>
        <v>1305.98</v>
      </c>
      <c r="M374" s="19">
        <v>76517.539999999994</v>
      </c>
      <c r="N374" s="19">
        <v>43449.78</v>
      </c>
      <c r="O374" s="19">
        <f>M374+N374</f>
        <v>119967.31999999999</v>
      </c>
      <c r="P374" s="19">
        <v>832.98</v>
      </c>
      <c r="Q374" s="20">
        <v>709.5</v>
      </c>
      <c r="R374" s="19">
        <f>P374+ROUND(Q374, 2)</f>
        <v>1542.48</v>
      </c>
      <c r="S374" s="19">
        <v>76517.539999999994</v>
      </c>
      <c r="T374" s="19">
        <v>65174.67</v>
      </c>
      <c r="U374" s="19">
        <f>S374+T374</f>
        <v>141692.21</v>
      </c>
      <c r="V374" s="9">
        <f>ROUND(P374 / 1.2, 2)</f>
        <v>694.15</v>
      </c>
      <c r="W374" s="9">
        <f>ROUND(Q374 / 1.2, 2)</f>
        <v>591.25</v>
      </c>
      <c r="X374" s="9">
        <f>ROUND(R374 / 1.2, 2)</f>
        <v>1285.4000000000001</v>
      </c>
      <c r="Y374" s="9">
        <f t="shared" si="63"/>
        <v>63764.62</v>
      </c>
      <c r="Z374" s="9">
        <f>ROUND(T374 / 1.2, 2)</f>
        <v>54312.23</v>
      </c>
      <c r="AA374" s="9">
        <f>Y374+Z374</f>
        <v>118076.85</v>
      </c>
      <c r="AD374" s="5">
        <v>378365842</v>
      </c>
      <c r="AE374" s="5">
        <v>27245785</v>
      </c>
      <c r="AG374" s="5" t="s">
        <v>1369</v>
      </c>
      <c r="AH374" s="5" t="s">
        <v>1370</v>
      </c>
      <c r="AI374" s="5" t="s">
        <v>593</v>
      </c>
      <c r="AK374" s="19">
        <f t="shared" si="61"/>
        <v>0</v>
      </c>
      <c r="AL374" s="19">
        <f>T374-N374</f>
        <v>21724.89</v>
      </c>
      <c r="AM374" s="19">
        <f>U374-O374</f>
        <v>21724.89</v>
      </c>
      <c r="AN374" s="22">
        <f t="shared" si="62"/>
        <v>0</v>
      </c>
      <c r="AO374" s="22">
        <f>IFERROR(AL374/N374,0)</f>
        <v>0.5</v>
      </c>
      <c r="AP374" s="22">
        <f>IFERROR(AM374/O374,0)</f>
        <v>0.18109006686154197</v>
      </c>
    </row>
    <row r="375" spans="1:42" ht="72" x14ac:dyDescent="0.3">
      <c r="A375" s="12" t="s">
        <v>1414</v>
      </c>
      <c r="B375" s="12"/>
      <c r="C375" s="40" t="s">
        <v>1378</v>
      </c>
      <c r="D375" s="17"/>
      <c r="E375" s="17" t="s">
        <v>1415</v>
      </c>
      <c r="F375" s="28" t="s">
        <v>139</v>
      </c>
      <c r="G375" s="29">
        <v>1.84</v>
      </c>
      <c r="H375" s="30"/>
      <c r="I375" s="30">
        <v>169.02199999999999</v>
      </c>
      <c r="J375" s="31">
        <v>450.95</v>
      </c>
      <c r="M375" s="32">
        <f>ROUND(ROUND(J375, 2)*I375, 2)</f>
        <v>76220.47</v>
      </c>
      <c r="P375" s="31">
        <v>450.95</v>
      </c>
      <c r="S375" s="32">
        <f>ROUND(ROUND(P375, 2)*I375, 2)</f>
        <v>76220.47</v>
      </c>
      <c r="V375" s="9">
        <f>ROUND(ROUND(P375, 2)/1.2, 2)</f>
        <v>375.79</v>
      </c>
      <c r="Y375" s="9">
        <f t="shared" si="63"/>
        <v>63517.06</v>
      </c>
      <c r="AD375" s="5" t="s">
        <v>1416</v>
      </c>
      <c r="AE375" s="5" t="s">
        <v>1417</v>
      </c>
      <c r="AF375" s="5" t="s">
        <v>1381</v>
      </c>
      <c r="AK375" s="32">
        <f t="shared" si="61"/>
        <v>0</v>
      </c>
      <c r="AL375" s="32"/>
      <c r="AM375" s="32"/>
      <c r="AN375" s="34">
        <f t="shared" si="62"/>
        <v>0</v>
      </c>
      <c r="AO375" s="32"/>
      <c r="AP375" s="32"/>
    </row>
    <row r="376" spans="1:42" ht="18" x14ac:dyDescent="0.3">
      <c r="A376" s="12" t="s">
        <v>1420</v>
      </c>
      <c r="B376" s="12"/>
      <c r="C376" s="40" t="s">
        <v>1263</v>
      </c>
      <c r="D376" s="17"/>
      <c r="E376" s="17"/>
      <c r="F376" s="28" t="s">
        <v>102</v>
      </c>
      <c r="G376" s="29">
        <v>0.04</v>
      </c>
      <c r="H376" s="29"/>
      <c r="I376" s="29">
        <v>3.6739999999999999</v>
      </c>
      <c r="J376" s="31">
        <v>47.44</v>
      </c>
      <c r="M376" s="32">
        <f>ROUND(ROUND(J376, 2)*I376, 2)</f>
        <v>174.29</v>
      </c>
      <c r="P376" s="31">
        <v>47.44</v>
      </c>
      <c r="S376" s="32">
        <f>ROUND(ROUND(P376, 2)*I376, 2)</f>
        <v>174.29</v>
      </c>
      <c r="V376" s="9">
        <f>ROUND(ROUND(P376, 2)/1.2, 2)</f>
        <v>39.53</v>
      </c>
      <c r="Y376" s="9">
        <f t="shared" si="63"/>
        <v>145.24</v>
      </c>
      <c r="AD376" s="5" t="s">
        <v>1421</v>
      </c>
      <c r="AE376" s="5" t="s">
        <v>1422</v>
      </c>
      <c r="AF376" s="5" t="s">
        <v>1266</v>
      </c>
      <c r="AK376" s="32">
        <f t="shared" si="61"/>
        <v>0</v>
      </c>
      <c r="AL376" s="32"/>
      <c r="AM376" s="32"/>
      <c r="AN376" s="34">
        <f t="shared" si="62"/>
        <v>0</v>
      </c>
      <c r="AO376" s="32"/>
      <c r="AP376" s="32"/>
    </row>
    <row r="377" spans="1:42" ht="18" x14ac:dyDescent="0.3">
      <c r="A377" s="12" t="s">
        <v>1425</v>
      </c>
      <c r="B377" s="12"/>
      <c r="C377" s="40" t="s">
        <v>730</v>
      </c>
      <c r="D377" s="17"/>
      <c r="E377" s="17"/>
      <c r="F377" s="28" t="s">
        <v>102</v>
      </c>
      <c r="G377" s="29">
        <v>1.4999999999999999E-2</v>
      </c>
      <c r="H377" s="29"/>
      <c r="I377" s="29">
        <v>1.3779999999999999</v>
      </c>
      <c r="J377" s="31">
        <v>88.8</v>
      </c>
      <c r="M377" s="32">
        <f>ROUND(ROUND(J377, 2)*I377, 2)</f>
        <v>122.37</v>
      </c>
      <c r="P377" s="31">
        <v>88.8</v>
      </c>
      <c r="S377" s="32">
        <f>ROUND(ROUND(P377, 2)*I377, 2)</f>
        <v>122.37</v>
      </c>
      <c r="V377" s="9">
        <f>ROUND(ROUND(P377, 2)/1.2, 2)</f>
        <v>74</v>
      </c>
      <c r="Y377" s="9">
        <f t="shared" si="63"/>
        <v>101.98</v>
      </c>
      <c r="AD377" s="5" t="s">
        <v>1426</v>
      </c>
      <c r="AE377" s="5" t="s">
        <v>1427</v>
      </c>
      <c r="AF377" s="5" t="s">
        <v>733</v>
      </c>
      <c r="AK377" s="32">
        <f t="shared" si="61"/>
        <v>0</v>
      </c>
      <c r="AL377" s="32"/>
      <c r="AM377" s="32"/>
      <c r="AN377" s="34">
        <f t="shared" si="62"/>
        <v>0</v>
      </c>
      <c r="AO377" s="32"/>
      <c r="AP377" s="32"/>
    </row>
    <row r="378" spans="1:42" ht="36" x14ac:dyDescent="0.3">
      <c r="A378" s="12" t="s">
        <v>1430</v>
      </c>
      <c r="B378" s="12" t="s">
        <v>1367</v>
      </c>
      <c r="C378" s="16" t="s">
        <v>1368</v>
      </c>
      <c r="D378" s="17"/>
      <c r="E378" s="17" t="s">
        <v>1431</v>
      </c>
      <c r="F378" s="17" t="s">
        <v>114</v>
      </c>
      <c r="G378" s="18">
        <v>1</v>
      </c>
      <c r="H378" s="18"/>
      <c r="I378" s="18">
        <v>394.02</v>
      </c>
      <c r="J378" s="19">
        <v>844.26</v>
      </c>
      <c r="K378" s="20">
        <v>473</v>
      </c>
      <c r="L378" s="19">
        <f>J378+ROUND(K378, 2)</f>
        <v>1317.26</v>
      </c>
      <c r="M378" s="19">
        <v>332655.33</v>
      </c>
      <c r="N378" s="19">
        <v>186371.46</v>
      </c>
      <c r="O378" s="19">
        <f>M378+N378</f>
        <v>519026.79000000004</v>
      </c>
      <c r="P378" s="19">
        <v>844.25</v>
      </c>
      <c r="Q378" s="20">
        <v>709.5</v>
      </c>
      <c r="R378" s="19">
        <f>P378+ROUND(Q378, 2)</f>
        <v>1553.75</v>
      </c>
      <c r="S378" s="19">
        <v>332651.39</v>
      </c>
      <c r="T378" s="19">
        <v>279557.19</v>
      </c>
      <c r="U378" s="19">
        <f>S378+T378</f>
        <v>612208.58000000007</v>
      </c>
      <c r="V378" s="9">
        <f>ROUND(P378 / 1.2, 2)</f>
        <v>703.54</v>
      </c>
      <c r="W378" s="9">
        <f>ROUND(Q378 / 1.2, 2)</f>
        <v>591.25</v>
      </c>
      <c r="X378" s="9">
        <f>ROUND(R378 / 1.2, 2)</f>
        <v>1294.79</v>
      </c>
      <c r="Y378" s="9">
        <f t="shared" si="63"/>
        <v>277209.49</v>
      </c>
      <c r="Z378" s="9">
        <f>ROUND(T378 / 1.2, 2)</f>
        <v>232964.33</v>
      </c>
      <c r="AA378" s="9">
        <f>Y378+Z378</f>
        <v>510173.81999999995</v>
      </c>
      <c r="AD378" s="5">
        <v>378365843</v>
      </c>
      <c r="AE378" s="5">
        <v>27245786</v>
      </c>
      <c r="AG378" s="5" t="s">
        <v>1369</v>
      </c>
      <c r="AH378" s="5" t="s">
        <v>1370</v>
      </c>
      <c r="AI378" s="5" t="s">
        <v>593</v>
      </c>
      <c r="AK378" s="19">
        <f t="shared" si="61"/>
        <v>-3.9400000000023283</v>
      </c>
      <c r="AL378" s="19">
        <f>T378-N378</f>
        <v>93185.73000000001</v>
      </c>
      <c r="AM378" s="19">
        <f>U378-O378</f>
        <v>93181.790000000037</v>
      </c>
      <c r="AN378" s="22">
        <f t="shared" si="62"/>
        <v>-1.184409099954096E-5</v>
      </c>
      <c r="AO378" s="22">
        <f>IFERROR(AL378/N378,0)</f>
        <v>0.50000000000000011</v>
      </c>
      <c r="AP378" s="22">
        <f>IFERROR(AM378/O378,0)</f>
        <v>0.17953175403527827</v>
      </c>
    </row>
    <row r="379" spans="1:42" ht="18" x14ac:dyDescent="0.3">
      <c r="A379" s="12" t="s">
        <v>1433</v>
      </c>
      <c r="B379" s="12"/>
      <c r="C379" s="40" t="s">
        <v>730</v>
      </c>
      <c r="D379" s="17"/>
      <c r="E379" s="17"/>
      <c r="F379" s="28" t="s">
        <v>102</v>
      </c>
      <c r="G379" s="29">
        <v>1.4999999999999999E-2</v>
      </c>
      <c r="H379" s="29"/>
      <c r="I379" s="29">
        <v>5.91</v>
      </c>
      <c r="J379" s="31">
        <v>88.8</v>
      </c>
      <c r="M379" s="32">
        <f>ROUND(ROUND(J379, 2)*I379, 2)</f>
        <v>524.80999999999995</v>
      </c>
      <c r="P379" s="31">
        <v>88.8</v>
      </c>
      <c r="S379" s="32">
        <f>ROUND(ROUND(P379, 2)*I379, 2)</f>
        <v>524.80999999999995</v>
      </c>
      <c r="V379" s="9">
        <f>ROUND(ROUND(P379, 2)/1.2, 2)</f>
        <v>74</v>
      </c>
      <c r="Y379" s="9">
        <f t="shared" si="63"/>
        <v>437.34</v>
      </c>
      <c r="AD379" s="5" t="s">
        <v>1434</v>
      </c>
      <c r="AE379" s="5" t="s">
        <v>1435</v>
      </c>
      <c r="AF379" s="5" t="s">
        <v>733</v>
      </c>
      <c r="AK379" s="32">
        <f t="shared" si="61"/>
        <v>0</v>
      </c>
      <c r="AL379" s="32"/>
      <c r="AM379" s="32"/>
      <c r="AN379" s="34">
        <f t="shared" si="62"/>
        <v>0</v>
      </c>
      <c r="AO379" s="32"/>
      <c r="AP379" s="32"/>
    </row>
    <row r="380" spans="1:42" ht="18" x14ac:dyDescent="0.3">
      <c r="A380" s="12" t="s">
        <v>1438</v>
      </c>
      <c r="B380" s="12"/>
      <c r="C380" s="40" t="s">
        <v>1263</v>
      </c>
      <c r="D380" s="17"/>
      <c r="E380" s="17"/>
      <c r="F380" s="28" t="s">
        <v>102</v>
      </c>
      <c r="G380" s="29">
        <v>0.04</v>
      </c>
      <c r="H380" s="29"/>
      <c r="I380" s="29">
        <v>15.760999999999999</v>
      </c>
      <c r="J380" s="31">
        <v>47.44</v>
      </c>
      <c r="M380" s="32">
        <f>ROUND(ROUND(J380, 2)*I380, 2)</f>
        <v>747.7</v>
      </c>
      <c r="P380" s="31">
        <v>47.44</v>
      </c>
      <c r="S380" s="32">
        <f>ROUND(ROUND(P380, 2)*I380, 2)</f>
        <v>747.7</v>
      </c>
      <c r="V380" s="9">
        <f>ROUND(ROUND(P380, 2)/1.2, 2)</f>
        <v>39.53</v>
      </c>
      <c r="Y380" s="9">
        <f t="shared" si="63"/>
        <v>623.08000000000004</v>
      </c>
      <c r="AD380" s="5" t="s">
        <v>1439</v>
      </c>
      <c r="AE380" s="5" t="s">
        <v>1440</v>
      </c>
      <c r="AF380" s="5" t="s">
        <v>1266</v>
      </c>
      <c r="AK380" s="32">
        <f t="shared" si="61"/>
        <v>0</v>
      </c>
      <c r="AL380" s="32"/>
      <c r="AM380" s="32"/>
      <c r="AN380" s="34">
        <f t="shared" si="62"/>
        <v>0</v>
      </c>
      <c r="AO380" s="32"/>
      <c r="AP380" s="32"/>
    </row>
    <row r="381" spans="1:42" ht="72" x14ac:dyDescent="0.3">
      <c r="A381" s="12" t="s">
        <v>1443</v>
      </c>
      <c r="B381" s="12"/>
      <c r="C381" s="40" t="s">
        <v>1378</v>
      </c>
      <c r="D381" s="17"/>
      <c r="E381" s="17" t="s">
        <v>1444</v>
      </c>
      <c r="F381" s="28" t="s">
        <v>139</v>
      </c>
      <c r="G381" s="29">
        <v>1.84</v>
      </c>
      <c r="H381" s="30"/>
      <c r="I381" s="30">
        <v>724.99699999999996</v>
      </c>
      <c r="J381" s="31">
        <v>450.95</v>
      </c>
      <c r="M381" s="32">
        <f>ROUND(ROUND(J381, 2)*I381, 2)</f>
        <v>326937.40000000002</v>
      </c>
      <c r="P381" s="31">
        <v>450.95</v>
      </c>
      <c r="S381" s="32">
        <f>ROUND(ROUND(P381, 2)*I381, 2)</f>
        <v>326937.40000000002</v>
      </c>
      <c r="V381" s="9">
        <f>ROUND(ROUND(P381, 2)/1.2, 2)</f>
        <v>375.79</v>
      </c>
      <c r="Y381" s="9">
        <f t="shared" si="63"/>
        <v>272447.83</v>
      </c>
      <c r="AD381" s="5" t="s">
        <v>1445</v>
      </c>
      <c r="AE381" s="5" t="s">
        <v>1446</v>
      </c>
      <c r="AF381" s="5" t="s">
        <v>1381</v>
      </c>
      <c r="AK381" s="32">
        <f t="shared" si="61"/>
        <v>0</v>
      </c>
      <c r="AL381" s="32"/>
      <c r="AM381" s="32"/>
      <c r="AN381" s="34">
        <f t="shared" si="62"/>
        <v>0</v>
      </c>
      <c r="AO381" s="32"/>
      <c r="AP381" s="32"/>
    </row>
    <row r="382" spans="1:42" ht="36" x14ac:dyDescent="0.3">
      <c r="A382" s="12" t="s">
        <v>1449</v>
      </c>
      <c r="B382" s="12"/>
      <c r="C382" s="27" t="s">
        <v>1383</v>
      </c>
      <c r="D382" s="17"/>
      <c r="E382" s="17"/>
      <c r="F382" s="28" t="s">
        <v>102</v>
      </c>
      <c r="G382" s="29">
        <v>0.7</v>
      </c>
      <c r="H382" s="30"/>
      <c r="I382" s="30">
        <v>275.81400000000002</v>
      </c>
      <c r="J382" s="31">
        <v>16.12</v>
      </c>
      <c r="M382" s="32">
        <f>ROUND(ROUND(J382, 2)*I382, 2)</f>
        <v>4446.12</v>
      </c>
      <c r="P382" s="31">
        <v>16.11</v>
      </c>
      <c r="S382" s="32">
        <f>ROUND(ROUND(P382, 2)*I382, 2)</f>
        <v>4443.3599999999997</v>
      </c>
      <c r="V382" s="9">
        <f>ROUND(ROUND(P382, 2)/1.2, 2)</f>
        <v>13.43</v>
      </c>
      <c r="Y382" s="9">
        <f t="shared" si="63"/>
        <v>3702.8</v>
      </c>
      <c r="AD382" s="5" t="s">
        <v>1450</v>
      </c>
      <c r="AE382" s="5" t="s">
        <v>1451</v>
      </c>
      <c r="AF382" s="5" t="s">
        <v>1386</v>
      </c>
      <c r="AK382" s="32">
        <f t="shared" si="61"/>
        <v>-2.7600000000002183</v>
      </c>
      <c r="AL382" s="32"/>
      <c r="AM382" s="32"/>
      <c r="AN382" s="34">
        <f t="shared" si="62"/>
        <v>-6.2076597122889582E-4</v>
      </c>
      <c r="AO382" s="32"/>
      <c r="AP382" s="32"/>
    </row>
    <row r="383" spans="1:42" ht="36" x14ac:dyDescent="0.3">
      <c r="A383" s="12" t="s">
        <v>1454</v>
      </c>
      <c r="B383" s="12" t="s">
        <v>1367</v>
      </c>
      <c r="C383" s="16" t="s">
        <v>1368</v>
      </c>
      <c r="D383" s="17"/>
      <c r="E383" s="17" t="s">
        <v>1401</v>
      </c>
      <c r="F383" s="17" t="s">
        <v>114</v>
      </c>
      <c r="G383" s="18">
        <v>1</v>
      </c>
      <c r="H383" s="18"/>
      <c r="I383" s="18">
        <v>0</v>
      </c>
      <c r="J383" s="19">
        <v>844.26</v>
      </c>
      <c r="K383" s="20">
        <v>473</v>
      </c>
      <c r="L383" s="19">
        <f>J383+ROUND(K383, 2)</f>
        <v>1317.26</v>
      </c>
      <c r="M383" s="19">
        <v>0</v>
      </c>
      <c r="N383" s="19">
        <v>0</v>
      </c>
      <c r="O383" s="19">
        <f>M383+N383</f>
        <v>0</v>
      </c>
      <c r="P383" s="19">
        <v>844.25</v>
      </c>
      <c r="Q383" s="20">
        <v>709.5</v>
      </c>
      <c r="R383" s="19">
        <f>P383+ROUND(Q383, 2)</f>
        <v>1553.75</v>
      </c>
      <c r="S383" s="19">
        <v>0</v>
      </c>
      <c r="T383" s="19">
        <v>0</v>
      </c>
      <c r="U383" s="19">
        <f>S383+T383</f>
        <v>0</v>
      </c>
      <c r="V383" s="9">
        <f>ROUND(P383 / 1.2, 2)</f>
        <v>703.54</v>
      </c>
      <c r="W383" s="9">
        <f>ROUND(Q383 / 1.2, 2)</f>
        <v>591.25</v>
      </c>
      <c r="X383" s="9">
        <f>ROUND(R383 / 1.2, 2)</f>
        <v>1294.79</v>
      </c>
      <c r="Y383" s="9">
        <f t="shared" si="63"/>
        <v>0</v>
      </c>
      <c r="Z383" s="9">
        <f>ROUND(T383 / 1.2, 2)</f>
        <v>0</v>
      </c>
      <c r="AA383" s="9">
        <f>Y383+Z383</f>
        <v>0</v>
      </c>
      <c r="AD383" s="5">
        <v>378365844</v>
      </c>
      <c r="AE383" s="5">
        <v>27245784</v>
      </c>
      <c r="AG383" s="5" t="s">
        <v>1369</v>
      </c>
      <c r="AH383" s="5" t="s">
        <v>1370</v>
      </c>
      <c r="AI383" s="5" t="s">
        <v>593</v>
      </c>
      <c r="AK383" s="19">
        <f t="shared" si="61"/>
        <v>0</v>
      </c>
      <c r="AL383" s="19">
        <f>T383-N383</f>
        <v>0</v>
      </c>
      <c r="AM383" s="19">
        <f>U383-O383</f>
        <v>0</v>
      </c>
      <c r="AN383" s="22">
        <f t="shared" si="62"/>
        <v>0</v>
      </c>
      <c r="AO383" s="22">
        <f>IFERROR(AL383/N383,0)</f>
        <v>0</v>
      </c>
      <c r="AP383" s="22">
        <f>IFERROR(AM383/O383,0)</f>
        <v>0</v>
      </c>
    </row>
    <row r="384" spans="1:42" ht="36" x14ac:dyDescent="0.3">
      <c r="A384" s="12" t="s">
        <v>1456</v>
      </c>
      <c r="B384" s="12"/>
      <c r="C384" s="27" t="s">
        <v>1383</v>
      </c>
      <c r="D384" s="17"/>
      <c r="E384" s="17"/>
      <c r="F384" s="28" t="s">
        <v>102</v>
      </c>
      <c r="G384" s="29">
        <v>0.7</v>
      </c>
      <c r="H384" s="30"/>
      <c r="I384" s="30">
        <v>0</v>
      </c>
      <c r="J384" s="31">
        <v>16.12</v>
      </c>
      <c r="M384" s="32">
        <f>ROUND(ROUND(J384, 2)*I384, 2)</f>
        <v>0</v>
      </c>
      <c r="P384" s="31">
        <v>16.11</v>
      </c>
      <c r="S384" s="32">
        <f>ROUND(ROUND(P384, 2)*I384, 2)</f>
        <v>0</v>
      </c>
      <c r="V384" s="9">
        <f>ROUND(ROUND(P384, 2)/1.2, 2)</f>
        <v>13.43</v>
      </c>
      <c r="Y384" s="9">
        <f t="shared" si="63"/>
        <v>0</v>
      </c>
      <c r="AD384" s="5" t="s">
        <v>1457</v>
      </c>
      <c r="AE384" s="5" t="s">
        <v>1458</v>
      </c>
      <c r="AF384" s="5" t="s">
        <v>1386</v>
      </c>
      <c r="AK384" s="32">
        <f t="shared" si="61"/>
        <v>0</v>
      </c>
      <c r="AL384" s="32"/>
      <c r="AM384" s="32"/>
      <c r="AN384" s="34">
        <f t="shared" si="62"/>
        <v>0</v>
      </c>
      <c r="AO384" s="32"/>
      <c r="AP384" s="32"/>
    </row>
    <row r="385" spans="1:42" ht="36" x14ac:dyDescent="0.3">
      <c r="A385" s="12" t="s">
        <v>1461</v>
      </c>
      <c r="B385" s="12"/>
      <c r="C385" s="40" t="s">
        <v>1378</v>
      </c>
      <c r="D385" s="17"/>
      <c r="E385" s="17" t="s">
        <v>1462</v>
      </c>
      <c r="F385" s="28" t="s">
        <v>139</v>
      </c>
      <c r="G385" s="29">
        <v>1.84</v>
      </c>
      <c r="H385" s="30"/>
      <c r="I385" s="30">
        <v>0</v>
      </c>
      <c r="J385" s="31">
        <v>450.95</v>
      </c>
      <c r="M385" s="32">
        <f>ROUND(ROUND(J385, 2)*I385, 2)</f>
        <v>0</v>
      </c>
      <c r="P385" s="31">
        <v>450.95</v>
      </c>
      <c r="S385" s="32">
        <f>ROUND(ROUND(P385, 2)*I385, 2)</f>
        <v>0</v>
      </c>
      <c r="V385" s="9">
        <f>ROUND(ROUND(P385, 2)/1.2, 2)</f>
        <v>375.79</v>
      </c>
      <c r="Y385" s="9">
        <f t="shared" si="63"/>
        <v>0</v>
      </c>
      <c r="AD385" s="5" t="s">
        <v>1463</v>
      </c>
      <c r="AE385" s="5" t="s">
        <v>1464</v>
      </c>
      <c r="AF385" s="5" t="s">
        <v>1381</v>
      </c>
      <c r="AK385" s="32">
        <f t="shared" si="61"/>
        <v>0</v>
      </c>
      <c r="AL385" s="32"/>
      <c r="AM385" s="32"/>
      <c r="AN385" s="34">
        <f t="shared" si="62"/>
        <v>0</v>
      </c>
      <c r="AO385" s="32"/>
      <c r="AP385" s="32"/>
    </row>
    <row r="386" spans="1:42" ht="18" x14ac:dyDescent="0.3">
      <c r="A386" s="12" t="s">
        <v>1467</v>
      </c>
      <c r="B386" s="12"/>
      <c r="C386" s="40" t="s">
        <v>1263</v>
      </c>
      <c r="D386" s="17"/>
      <c r="E386" s="17"/>
      <c r="F386" s="28" t="s">
        <v>102</v>
      </c>
      <c r="G386" s="29">
        <v>0.04</v>
      </c>
      <c r="H386" s="29"/>
      <c r="I386" s="29">
        <v>0</v>
      </c>
      <c r="J386" s="31">
        <v>47.44</v>
      </c>
      <c r="M386" s="32">
        <f>ROUND(ROUND(J386, 2)*I386, 2)</f>
        <v>0</v>
      </c>
      <c r="P386" s="31">
        <v>47.44</v>
      </c>
      <c r="S386" s="32">
        <f>ROUND(ROUND(P386, 2)*I386, 2)</f>
        <v>0</v>
      </c>
      <c r="V386" s="9">
        <f>ROUND(ROUND(P386, 2)/1.2, 2)</f>
        <v>39.53</v>
      </c>
      <c r="Y386" s="9">
        <f t="shared" si="63"/>
        <v>0</v>
      </c>
      <c r="AD386" s="5" t="s">
        <v>1468</v>
      </c>
      <c r="AE386" s="5" t="s">
        <v>1469</v>
      </c>
      <c r="AF386" s="5" t="s">
        <v>1266</v>
      </c>
      <c r="AK386" s="32">
        <f t="shared" si="61"/>
        <v>0</v>
      </c>
      <c r="AL386" s="32"/>
      <c r="AM386" s="32"/>
      <c r="AN386" s="34">
        <f t="shared" si="62"/>
        <v>0</v>
      </c>
      <c r="AO386" s="32"/>
      <c r="AP386" s="32"/>
    </row>
    <row r="387" spans="1:42" ht="18" x14ac:dyDescent="0.3">
      <c r="A387" s="12" t="s">
        <v>1472</v>
      </c>
      <c r="B387" s="12"/>
      <c r="C387" s="40" t="s">
        <v>730</v>
      </c>
      <c r="D387" s="17"/>
      <c r="E387" s="17"/>
      <c r="F387" s="28" t="s">
        <v>102</v>
      </c>
      <c r="G387" s="29">
        <v>1.4999999999999999E-2</v>
      </c>
      <c r="H387" s="29"/>
      <c r="I387" s="29">
        <v>0</v>
      </c>
      <c r="J387" s="31">
        <v>88.8</v>
      </c>
      <c r="M387" s="32">
        <f>ROUND(ROUND(J387, 2)*I387, 2)</f>
        <v>0</v>
      </c>
      <c r="P387" s="31">
        <v>88.8</v>
      </c>
      <c r="S387" s="32">
        <f>ROUND(ROUND(P387, 2)*I387, 2)</f>
        <v>0</v>
      </c>
      <c r="V387" s="9">
        <f>ROUND(ROUND(P387, 2)/1.2, 2)</f>
        <v>74</v>
      </c>
      <c r="Y387" s="9">
        <f t="shared" si="63"/>
        <v>0</v>
      </c>
      <c r="AD387" s="5" t="s">
        <v>1473</v>
      </c>
      <c r="AE387" s="5" t="s">
        <v>1474</v>
      </c>
      <c r="AF387" s="5" t="s">
        <v>733</v>
      </c>
      <c r="AK387" s="32">
        <f t="shared" si="61"/>
        <v>0</v>
      </c>
      <c r="AL387" s="32"/>
      <c r="AM387" s="32"/>
      <c r="AN387" s="34">
        <f t="shared" si="62"/>
        <v>0</v>
      </c>
      <c r="AO387" s="32"/>
      <c r="AP387" s="32"/>
    </row>
    <row r="388" spans="1:42" ht="162" x14ac:dyDescent="0.3">
      <c r="A388" s="12" t="s">
        <v>1477</v>
      </c>
      <c r="B388" s="12" t="s">
        <v>1367</v>
      </c>
      <c r="C388" s="16" t="s">
        <v>1368</v>
      </c>
      <c r="D388" s="17"/>
      <c r="E388" s="17" t="s">
        <v>1478</v>
      </c>
      <c r="F388" s="17" t="s">
        <v>114</v>
      </c>
      <c r="G388" s="18">
        <v>1</v>
      </c>
      <c r="H388" s="18"/>
      <c r="I388" s="18">
        <v>381.88</v>
      </c>
      <c r="J388" s="19">
        <v>858.32</v>
      </c>
      <c r="K388" s="20">
        <v>472.99</v>
      </c>
      <c r="L388" s="19">
        <f>J388+ROUND(K388, 2)</f>
        <v>1331.31</v>
      </c>
      <c r="M388" s="19">
        <v>327775.24</v>
      </c>
      <c r="N388" s="19">
        <v>180625.42</v>
      </c>
      <c r="O388" s="19">
        <f>M388+N388</f>
        <v>508400.66000000003</v>
      </c>
      <c r="P388" s="19">
        <v>858.08</v>
      </c>
      <c r="Q388" s="20">
        <v>709.49</v>
      </c>
      <c r="R388" s="19">
        <f>P388+ROUND(Q388, 2)</f>
        <v>1567.5700000000002</v>
      </c>
      <c r="S388" s="19">
        <v>327683.59000000003</v>
      </c>
      <c r="T388" s="19">
        <v>270940.03999999998</v>
      </c>
      <c r="U388" s="19">
        <f>S388+T388</f>
        <v>598623.63</v>
      </c>
      <c r="V388" s="9">
        <f>ROUND(P388 / 1.2, 2)</f>
        <v>715.07</v>
      </c>
      <c r="W388" s="9">
        <f>ROUND(Q388 / 1.2, 2)</f>
        <v>591.24</v>
      </c>
      <c r="X388" s="9">
        <f>ROUND(R388 / 1.2, 2)</f>
        <v>1306.31</v>
      </c>
      <c r="Y388" s="9">
        <f t="shared" si="63"/>
        <v>273069.65999999997</v>
      </c>
      <c r="Z388" s="9">
        <f>ROUND(T388 / 1.2, 2)</f>
        <v>225783.37</v>
      </c>
      <c r="AA388" s="9">
        <f>Y388+Z388</f>
        <v>498853.02999999997</v>
      </c>
      <c r="AD388" s="5">
        <v>378365845</v>
      </c>
      <c r="AE388" s="5">
        <v>29378733</v>
      </c>
      <c r="AG388" s="5" t="s">
        <v>1369</v>
      </c>
      <c r="AH388" s="5" t="s">
        <v>1370</v>
      </c>
      <c r="AI388" s="5" t="s">
        <v>593</v>
      </c>
      <c r="AK388" s="19">
        <f t="shared" si="61"/>
        <v>-91.649999999965075</v>
      </c>
      <c r="AL388" s="19">
        <f>T388-N388</f>
        <v>90314.619999999966</v>
      </c>
      <c r="AM388" s="19">
        <f>U388-O388</f>
        <v>90222.969999999972</v>
      </c>
      <c r="AN388" s="22">
        <f t="shared" si="62"/>
        <v>-2.7961233435437366E-4</v>
      </c>
      <c r="AO388" s="22">
        <f>IFERROR(AL388/N388,0)</f>
        <v>0.50001057436987528</v>
      </c>
      <c r="AP388" s="22">
        <f>IFERROR(AM388/O388,0)</f>
        <v>0.17746430541612587</v>
      </c>
    </row>
    <row r="389" spans="1:42" ht="18" x14ac:dyDescent="0.3">
      <c r="A389" s="12" t="s">
        <v>1479</v>
      </c>
      <c r="B389" s="12"/>
      <c r="C389" s="40" t="s">
        <v>730</v>
      </c>
      <c r="D389" s="17"/>
      <c r="E389" s="17"/>
      <c r="F389" s="28" t="s">
        <v>102</v>
      </c>
      <c r="G389" s="29">
        <v>1.4999999999999999E-2</v>
      </c>
      <c r="H389" s="29"/>
      <c r="I389" s="29">
        <v>5.7279999999999998</v>
      </c>
      <c r="J389" s="31">
        <v>90.28</v>
      </c>
      <c r="M389" s="32">
        <f>ROUND(ROUND(J389, 2)*I389, 2)</f>
        <v>517.12</v>
      </c>
      <c r="P389" s="31">
        <v>88.8</v>
      </c>
      <c r="S389" s="32">
        <f>ROUND(ROUND(P389, 2)*I389, 2)</f>
        <v>508.65</v>
      </c>
      <c r="V389" s="9">
        <f>ROUND(ROUND(P389, 2)/1.2, 2)</f>
        <v>74</v>
      </c>
      <c r="Y389" s="9">
        <f t="shared" si="63"/>
        <v>423.88</v>
      </c>
      <c r="AD389" s="5" t="s">
        <v>1480</v>
      </c>
      <c r="AE389" s="5" t="s">
        <v>1481</v>
      </c>
      <c r="AF389" s="5" t="s">
        <v>733</v>
      </c>
      <c r="AK389" s="32">
        <f t="shared" si="61"/>
        <v>-8.4700000000000273</v>
      </c>
      <c r="AL389" s="32"/>
      <c r="AM389" s="32"/>
      <c r="AN389" s="34">
        <f t="shared" si="62"/>
        <v>-1.6379176980198071E-2</v>
      </c>
      <c r="AO389" s="32"/>
      <c r="AP389" s="32"/>
    </row>
    <row r="390" spans="1:42" ht="18" x14ac:dyDescent="0.3">
      <c r="A390" s="12" t="s">
        <v>1482</v>
      </c>
      <c r="B390" s="12"/>
      <c r="C390" s="40" t="s">
        <v>1263</v>
      </c>
      <c r="D390" s="17"/>
      <c r="E390" s="17"/>
      <c r="F390" s="28" t="s">
        <v>102</v>
      </c>
      <c r="G390" s="29">
        <v>0.04</v>
      </c>
      <c r="H390" s="29"/>
      <c r="I390" s="29">
        <v>15.275</v>
      </c>
      <c r="J390" s="31">
        <v>48.23</v>
      </c>
      <c r="M390" s="32">
        <f>ROUND(ROUND(J390, 2)*I390, 2)</f>
        <v>736.71</v>
      </c>
      <c r="P390" s="31">
        <v>47.44</v>
      </c>
      <c r="S390" s="32">
        <f>ROUND(ROUND(P390, 2)*I390, 2)</f>
        <v>724.65</v>
      </c>
      <c r="V390" s="9">
        <f>ROUND(ROUND(P390, 2)/1.2, 2)</f>
        <v>39.53</v>
      </c>
      <c r="Y390" s="9">
        <f t="shared" si="63"/>
        <v>603.88</v>
      </c>
      <c r="AD390" s="5" t="s">
        <v>1483</v>
      </c>
      <c r="AE390" s="5" t="s">
        <v>1484</v>
      </c>
      <c r="AF390" s="5" t="s">
        <v>1266</v>
      </c>
      <c r="AK390" s="32">
        <f t="shared" si="61"/>
        <v>-12.060000000000059</v>
      </c>
      <c r="AL390" s="32"/>
      <c r="AM390" s="32"/>
      <c r="AN390" s="34">
        <f t="shared" si="62"/>
        <v>-1.6370077778230321E-2</v>
      </c>
      <c r="AO390" s="32"/>
      <c r="AP390" s="32"/>
    </row>
    <row r="391" spans="1:42" ht="72" x14ac:dyDescent="0.3">
      <c r="A391" s="12" t="s">
        <v>1485</v>
      </c>
      <c r="B391" s="12"/>
      <c r="C391" s="40" t="s">
        <v>1378</v>
      </c>
      <c r="D391" s="17"/>
      <c r="E391" s="17" t="s">
        <v>1486</v>
      </c>
      <c r="F391" s="28" t="s">
        <v>139</v>
      </c>
      <c r="G391" s="29">
        <v>1.84</v>
      </c>
      <c r="H391" s="30"/>
      <c r="I391" s="30">
        <v>702.65899999999999</v>
      </c>
      <c r="J391" s="31">
        <v>458.46</v>
      </c>
      <c r="M391" s="32">
        <f>ROUND(ROUND(J391, 2)*I391, 2)</f>
        <v>322141.05</v>
      </c>
      <c r="P391" s="31">
        <v>458.46</v>
      </c>
      <c r="S391" s="32">
        <f>ROUND(ROUND(P391, 2)*I391, 2)</f>
        <v>322141.05</v>
      </c>
      <c r="V391" s="9">
        <f>ROUND(ROUND(P391, 2)/1.2, 2)</f>
        <v>382.05</v>
      </c>
      <c r="Y391" s="9">
        <f t="shared" si="63"/>
        <v>268450.88</v>
      </c>
      <c r="AD391" s="5" t="s">
        <v>1487</v>
      </c>
      <c r="AE391" s="5" t="s">
        <v>1488</v>
      </c>
      <c r="AF391" s="5" t="s">
        <v>1381</v>
      </c>
      <c r="AK391" s="32">
        <f t="shared" si="61"/>
        <v>0</v>
      </c>
      <c r="AL391" s="32"/>
      <c r="AM391" s="32"/>
      <c r="AN391" s="34">
        <f t="shared" si="62"/>
        <v>0</v>
      </c>
      <c r="AO391" s="32"/>
      <c r="AP391" s="32"/>
    </row>
    <row r="392" spans="1:42" ht="36" x14ac:dyDescent="0.3">
      <c r="A392" s="12" t="s">
        <v>1489</v>
      </c>
      <c r="B392" s="12"/>
      <c r="C392" s="27" t="s">
        <v>1383</v>
      </c>
      <c r="D392" s="17"/>
      <c r="E392" s="17"/>
      <c r="F392" s="28" t="s">
        <v>102</v>
      </c>
      <c r="G392" s="29">
        <v>0.7</v>
      </c>
      <c r="H392" s="30"/>
      <c r="I392" s="30">
        <v>267.31599999999997</v>
      </c>
      <c r="J392" s="31">
        <v>16.38</v>
      </c>
      <c r="M392" s="32">
        <f>ROUND(ROUND(J392, 2)*I392, 2)</f>
        <v>4378.6400000000003</v>
      </c>
      <c r="P392" s="31">
        <v>16.12</v>
      </c>
      <c r="S392" s="32">
        <f>ROUND(ROUND(P392, 2)*I392, 2)</f>
        <v>4309.13</v>
      </c>
      <c r="V392" s="9">
        <f>ROUND(ROUND(P392, 2)/1.2, 2)</f>
        <v>13.43</v>
      </c>
      <c r="Y392" s="9">
        <f t="shared" si="63"/>
        <v>3590.94</v>
      </c>
      <c r="AD392" s="5" t="s">
        <v>1490</v>
      </c>
      <c r="AE392" s="5" t="s">
        <v>1491</v>
      </c>
      <c r="AF392" s="5" t="s">
        <v>1386</v>
      </c>
      <c r="AK392" s="32">
        <f t="shared" si="61"/>
        <v>-69.510000000000218</v>
      </c>
      <c r="AL392" s="32"/>
      <c r="AM392" s="32"/>
      <c r="AN392" s="34">
        <f t="shared" si="62"/>
        <v>-1.5874792172912187E-2</v>
      </c>
      <c r="AO392" s="32"/>
      <c r="AP392" s="32"/>
    </row>
    <row r="393" spans="1:42" ht="162" x14ac:dyDescent="0.3">
      <c r="A393" s="12" t="s">
        <v>1492</v>
      </c>
      <c r="B393" s="12" t="s">
        <v>1367</v>
      </c>
      <c r="C393" s="16" t="s">
        <v>1368</v>
      </c>
      <c r="D393" s="17"/>
      <c r="E393" s="17" t="s">
        <v>1493</v>
      </c>
      <c r="F393" s="17" t="s">
        <v>114</v>
      </c>
      <c r="G393" s="18">
        <v>1</v>
      </c>
      <c r="H393" s="18"/>
      <c r="I393" s="18">
        <v>210</v>
      </c>
      <c r="J393" s="19">
        <v>381.39</v>
      </c>
      <c r="K393" s="20">
        <v>472.99</v>
      </c>
      <c r="L393" s="19">
        <f>J393+ROUND(K393, 2)</f>
        <v>854.38</v>
      </c>
      <c r="M393" s="19">
        <v>80091.899999999994</v>
      </c>
      <c r="N393" s="19">
        <v>99327.9</v>
      </c>
      <c r="O393" s="19">
        <f>M393+N393</f>
        <v>179419.8</v>
      </c>
      <c r="P393" s="19">
        <v>381.33</v>
      </c>
      <c r="Q393" s="20">
        <v>709.49</v>
      </c>
      <c r="R393" s="19">
        <f>P393+ROUND(Q393, 2)</f>
        <v>1090.82</v>
      </c>
      <c r="S393" s="19">
        <v>80079.3</v>
      </c>
      <c r="T393" s="19">
        <v>148992.9</v>
      </c>
      <c r="U393" s="19">
        <f>S393+T393</f>
        <v>229072.2</v>
      </c>
      <c r="V393" s="9">
        <f>ROUND(P393 / 1.2, 2)</f>
        <v>317.77999999999997</v>
      </c>
      <c r="W393" s="9">
        <f>ROUND(Q393 / 1.2, 2)</f>
        <v>591.24</v>
      </c>
      <c r="X393" s="9">
        <f>ROUND(R393 / 1.2, 2)</f>
        <v>909.02</v>
      </c>
      <c r="Y393" s="9">
        <f t="shared" si="63"/>
        <v>66732.75</v>
      </c>
      <c r="Z393" s="9">
        <f>ROUND(T393 / 1.2, 2)</f>
        <v>124160.75</v>
      </c>
      <c r="AA393" s="9">
        <f>Y393+Z393</f>
        <v>190893.5</v>
      </c>
      <c r="AD393" s="5">
        <v>378365846</v>
      </c>
      <c r="AE393" s="5">
        <v>29378735</v>
      </c>
      <c r="AG393" s="5" t="s">
        <v>1369</v>
      </c>
      <c r="AH393" s="5" t="s">
        <v>1370</v>
      </c>
      <c r="AI393" s="5" t="s">
        <v>593</v>
      </c>
      <c r="AK393" s="19">
        <f t="shared" si="61"/>
        <v>-12.599999999991269</v>
      </c>
      <c r="AL393" s="19">
        <f>T393-N393</f>
        <v>49665</v>
      </c>
      <c r="AM393" s="19">
        <f>U393-O393</f>
        <v>49652.400000000023</v>
      </c>
      <c r="AN393" s="22">
        <f t="shared" si="62"/>
        <v>-1.57319279477591E-4</v>
      </c>
      <c r="AO393" s="22">
        <f>IFERROR(AL393/N393,0)</f>
        <v>0.50001057104801372</v>
      </c>
      <c r="AP393" s="22">
        <f>IFERROR(AM393/O393,0)</f>
        <v>0.27673868770336402</v>
      </c>
    </row>
    <row r="394" spans="1:42" ht="36" x14ac:dyDescent="0.3">
      <c r="A394" s="12" t="s">
        <v>1494</v>
      </c>
      <c r="B394" s="12"/>
      <c r="C394" s="27" t="s">
        <v>1383</v>
      </c>
      <c r="D394" s="17"/>
      <c r="E394" s="17"/>
      <c r="F394" s="28" t="s">
        <v>102</v>
      </c>
      <c r="G394" s="29">
        <v>0.7</v>
      </c>
      <c r="H394" s="30"/>
      <c r="I394" s="30">
        <v>147</v>
      </c>
      <c r="J394" s="31">
        <v>16.38</v>
      </c>
      <c r="M394" s="32">
        <f>ROUND(ROUND(J394, 2)*I394, 2)</f>
        <v>2407.86</v>
      </c>
      <c r="P394" s="31">
        <v>16.38</v>
      </c>
      <c r="S394" s="32">
        <f>ROUND(ROUND(P394, 2)*I394, 2)</f>
        <v>2407.86</v>
      </c>
      <c r="V394" s="9">
        <f>ROUND(ROUND(P394, 2)/1.2, 2)</f>
        <v>13.65</v>
      </c>
      <c r="Y394" s="9">
        <f t="shared" si="63"/>
        <v>2006.55</v>
      </c>
      <c r="AD394" s="5" t="s">
        <v>1495</v>
      </c>
      <c r="AE394" s="5" t="s">
        <v>1496</v>
      </c>
      <c r="AF394" s="5" t="s">
        <v>1386</v>
      </c>
      <c r="AK394" s="32">
        <f t="shared" si="61"/>
        <v>0</v>
      </c>
      <c r="AL394" s="32"/>
      <c r="AM394" s="32"/>
      <c r="AN394" s="34">
        <f t="shared" si="62"/>
        <v>0</v>
      </c>
      <c r="AO394" s="32"/>
      <c r="AP394" s="32"/>
    </row>
    <row r="395" spans="1:42" ht="54" x14ac:dyDescent="0.3">
      <c r="A395" s="12" t="s">
        <v>1497</v>
      </c>
      <c r="B395" s="12"/>
      <c r="C395" s="40" t="s">
        <v>1498</v>
      </c>
      <c r="D395" s="17"/>
      <c r="E395" s="17" t="s">
        <v>1499</v>
      </c>
      <c r="F395" s="28" t="s">
        <v>139</v>
      </c>
      <c r="G395" s="29">
        <v>1.84</v>
      </c>
      <c r="H395" s="30"/>
      <c r="I395" s="30">
        <v>386.4</v>
      </c>
      <c r="J395" s="31">
        <v>199.26</v>
      </c>
      <c r="M395" s="32">
        <f>ROUND(ROUND(J395, 2)*I395, 2)</f>
        <v>76994.06</v>
      </c>
      <c r="P395" s="31">
        <v>199.26</v>
      </c>
      <c r="S395" s="32">
        <f>ROUND(ROUND(P395, 2)*I395, 2)</f>
        <v>76994.06</v>
      </c>
      <c r="V395" s="9">
        <f>ROUND(ROUND(P395, 2)/1.2, 2)</f>
        <v>166.05</v>
      </c>
      <c r="Y395" s="9">
        <f t="shared" si="63"/>
        <v>64161.72</v>
      </c>
      <c r="AD395" s="5" t="s">
        <v>1500</v>
      </c>
      <c r="AE395" s="5" t="s">
        <v>1501</v>
      </c>
      <c r="AF395" s="5" t="s">
        <v>1502</v>
      </c>
      <c r="AK395" s="32">
        <f t="shared" si="61"/>
        <v>0</v>
      </c>
      <c r="AL395" s="32"/>
      <c r="AM395" s="32"/>
      <c r="AN395" s="34">
        <f t="shared" si="62"/>
        <v>0</v>
      </c>
      <c r="AO395" s="32"/>
      <c r="AP395" s="32"/>
    </row>
    <row r="396" spans="1:42" ht="18" x14ac:dyDescent="0.3">
      <c r="A396" s="12" t="s">
        <v>1503</v>
      </c>
      <c r="B396" s="12"/>
      <c r="C396" s="40" t="s">
        <v>1263</v>
      </c>
      <c r="D396" s="17"/>
      <c r="E396" s="17"/>
      <c r="F396" s="28" t="s">
        <v>102</v>
      </c>
      <c r="G396" s="29">
        <v>0.04</v>
      </c>
      <c r="H396" s="29"/>
      <c r="I396" s="29">
        <v>8.4</v>
      </c>
      <c r="J396" s="31">
        <v>48.23</v>
      </c>
      <c r="M396" s="32">
        <f>ROUND(ROUND(J396, 2)*I396, 2)</f>
        <v>405.13</v>
      </c>
      <c r="P396" s="31">
        <v>47.44</v>
      </c>
      <c r="S396" s="32">
        <f>ROUND(ROUND(P396, 2)*I396, 2)</f>
        <v>398.5</v>
      </c>
      <c r="V396" s="9">
        <f>ROUND(ROUND(P396, 2)/1.2, 2)</f>
        <v>39.53</v>
      </c>
      <c r="Y396" s="9">
        <f t="shared" si="63"/>
        <v>332.08</v>
      </c>
      <c r="AD396" s="5" t="s">
        <v>1504</v>
      </c>
      <c r="AE396" s="5" t="s">
        <v>1505</v>
      </c>
      <c r="AF396" s="5" t="s">
        <v>1266</v>
      </c>
      <c r="AK396" s="32">
        <f t="shared" si="61"/>
        <v>-6.6299999999999955</v>
      </c>
      <c r="AL396" s="32"/>
      <c r="AM396" s="32"/>
      <c r="AN396" s="34">
        <f t="shared" si="62"/>
        <v>-1.6365117369733163E-2</v>
      </c>
      <c r="AO396" s="32"/>
      <c r="AP396" s="32"/>
    </row>
    <row r="397" spans="1:42" ht="18" x14ac:dyDescent="0.3">
      <c r="A397" s="12" t="s">
        <v>1506</v>
      </c>
      <c r="B397" s="12"/>
      <c r="C397" s="40" t="s">
        <v>730</v>
      </c>
      <c r="D397" s="17"/>
      <c r="E397" s="17"/>
      <c r="F397" s="28" t="s">
        <v>102</v>
      </c>
      <c r="G397" s="29">
        <v>1.4999999999999999E-2</v>
      </c>
      <c r="H397" s="29"/>
      <c r="I397" s="29">
        <v>3.15</v>
      </c>
      <c r="J397" s="31">
        <v>90.28</v>
      </c>
      <c r="M397" s="32">
        <f>ROUND(ROUND(J397, 2)*I397, 2)</f>
        <v>284.38</v>
      </c>
      <c r="P397" s="31">
        <v>88.8</v>
      </c>
      <c r="S397" s="32">
        <f>ROUND(ROUND(P397, 2)*I397, 2)</f>
        <v>279.72000000000003</v>
      </c>
      <c r="V397" s="9">
        <f>ROUND(ROUND(P397, 2)/1.2, 2)</f>
        <v>74</v>
      </c>
      <c r="Y397" s="9">
        <f t="shared" si="63"/>
        <v>233.1</v>
      </c>
      <c r="AD397" s="5" t="s">
        <v>1507</v>
      </c>
      <c r="AE397" s="5" t="s">
        <v>1508</v>
      </c>
      <c r="AF397" s="5" t="s">
        <v>733</v>
      </c>
      <c r="AK397" s="32">
        <f t="shared" si="61"/>
        <v>-4.6599999999999682</v>
      </c>
      <c r="AL397" s="32"/>
      <c r="AM397" s="32"/>
      <c r="AN397" s="34">
        <f t="shared" si="62"/>
        <v>-1.6386525072086534E-2</v>
      </c>
      <c r="AO397" s="32"/>
      <c r="AP397" s="32"/>
    </row>
    <row r="398" spans="1:42" ht="162" x14ac:dyDescent="0.3">
      <c r="A398" s="12" t="s">
        <v>1509</v>
      </c>
      <c r="B398" s="12" t="s">
        <v>1367</v>
      </c>
      <c r="C398" s="16" t="s">
        <v>1368</v>
      </c>
      <c r="D398" s="17"/>
      <c r="E398" s="17" t="s">
        <v>1510</v>
      </c>
      <c r="F398" s="17" t="s">
        <v>114</v>
      </c>
      <c r="G398" s="18">
        <v>1</v>
      </c>
      <c r="H398" s="18"/>
      <c r="I398" s="18">
        <v>38.270000000000003</v>
      </c>
      <c r="J398" s="19">
        <v>858.32</v>
      </c>
      <c r="K398" s="20">
        <v>472.99</v>
      </c>
      <c r="L398" s="19">
        <f>J398+ROUND(K398, 2)</f>
        <v>1331.31</v>
      </c>
      <c r="M398" s="19">
        <v>32847.910000000003</v>
      </c>
      <c r="N398" s="19">
        <v>18101.330000000002</v>
      </c>
      <c r="O398" s="19">
        <f>M398+N398</f>
        <v>50949.240000000005</v>
      </c>
      <c r="P398" s="19">
        <v>858.08</v>
      </c>
      <c r="Q398" s="20">
        <v>709.49</v>
      </c>
      <c r="R398" s="19">
        <f>P398+ROUND(Q398, 2)</f>
        <v>1567.5700000000002</v>
      </c>
      <c r="S398" s="19">
        <v>32838.720000000001</v>
      </c>
      <c r="T398" s="19">
        <v>27152.18</v>
      </c>
      <c r="U398" s="19">
        <f>S398+T398</f>
        <v>59990.9</v>
      </c>
      <c r="V398" s="9">
        <f>ROUND(P398 / 1.2, 2)</f>
        <v>715.07</v>
      </c>
      <c r="W398" s="9">
        <f>ROUND(Q398 / 1.2, 2)</f>
        <v>591.24</v>
      </c>
      <c r="X398" s="9">
        <f>ROUND(R398 / 1.2, 2)</f>
        <v>1306.31</v>
      </c>
      <c r="Y398" s="9">
        <f t="shared" si="63"/>
        <v>27365.599999999999</v>
      </c>
      <c r="Z398" s="9">
        <f>ROUND(T398 / 1.2, 2)</f>
        <v>22626.82</v>
      </c>
      <c r="AA398" s="9">
        <f>Y398+Z398</f>
        <v>49992.42</v>
      </c>
      <c r="AD398" s="5">
        <v>378365847</v>
      </c>
      <c r="AE398" s="5">
        <v>29378734</v>
      </c>
      <c r="AG398" s="5" t="s">
        <v>1369</v>
      </c>
      <c r="AH398" s="5" t="s">
        <v>1370</v>
      </c>
      <c r="AI398" s="5" t="s">
        <v>593</v>
      </c>
      <c r="AK398" s="19">
        <f t="shared" si="61"/>
        <v>-9.1900000000023283</v>
      </c>
      <c r="AL398" s="19">
        <f>T398-N398</f>
        <v>9050.8499999999985</v>
      </c>
      <c r="AM398" s="19">
        <f>U398-O398</f>
        <v>9041.6599999999962</v>
      </c>
      <c r="AN398" s="22">
        <f t="shared" si="62"/>
        <v>-2.7977426874350081E-4</v>
      </c>
      <c r="AO398" s="22">
        <f>IFERROR(AL398/N398,0)</f>
        <v>0.50001022024348474</v>
      </c>
      <c r="AP398" s="22">
        <f>IFERROR(AM398/O398,0)</f>
        <v>0.17746407993524527</v>
      </c>
    </row>
    <row r="399" spans="1:42" ht="18" x14ac:dyDescent="0.3">
      <c r="A399" s="12" t="s">
        <v>1511</v>
      </c>
      <c r="B399" s="12"/>
      <c r="C399" s="40" t="s">
        <v>730</v>
      </c>
      <c r="D399" s="17"/>
      <c r="E399" s="17"/>
      <c r="F399" s="28" t="s">
        <v>102</v>
      </c>
      <c r="G399" s="29">
        <v>1.4999999999999999E-2</v>
      </c>
      <c r="H399" s="29"/>
      <c r="I399" s="29">
        <v>0.57399999999999995</v>
      </c>
      <c r="J399" s="31">
        <v>90.28</v>
      </c>
      <c r="M399" s="32">
        <f>ROUND(ROUND(J399, 2)*I399, 2)</f>
        <v>51.82</v>
      </c>
      <c r="P399" s="31">
        <v>88.8</v>
      </c>
      <c r="S399" s="32">
        <f>ROUND(ROUND(P399, 2)*I399, 2)</f>
        <v>50.97</v>
      </c>
      <c r="V399" s="9">
        <f>ROUND(ROUND(P399, 2)/1.2, 2)</f>
        <v>74</v>
      </c>
      <c r="Y399" s="9">
        <f t="shared" si="63"/>
        <v>42.48</v>
      </c>
      <c r="AD399" s="5" t="s">
        <v>1512</v>
      </c>
      <c r="AE399" s="5" t="s">
        <v>1513</v>
      </c>
      <c r="AF399" s="5" t="s">
        <v>733</v>
      </c>
      <c r="AK399" s="32">
        <f t="shared" si="61"/>
        <v>-0.85000000000000142</v>
      </c>
      <c r="AL399" s="32"/>
      <c r="AM399" s="32"/>
      <c r="AN399" s="34">
        <f t="shared" si="62"/>
        <v>-1.6402933230412996E-2</v>
      </c>
      <c r="AO399" s="32"/>
      <c r="AP399" s="32"/>
    </row>
    <row r="400" spans="1:42" ht="18" x14ac:dyDescent="0.3">
      <c r="A400" s="12" t="s">
        <v>1514</v>
      </c>
      <c r="B400" s="12"/>
      <c r="C400" s="40" t="s">
        <v>1263</v>
      </c>
      <c r="D400" s="17"/>
      <c r="E400" s="17"/>
      <c r="F400" s="28" t="s">
        <v>102</v>
      </c>
      <c r="G400" s="29">
        <v>0.04</v>
      </c>
      <c r="H400" s="29"/>
      <c r="I400" s="29">
        <v>1.5309999999999999</v>
      </c>
      <c r="J400" s="31">
        <v>48.23</v>
      </c>
      <c r="M400" s="32">
        <f>ROUND(ROUND(J400, 2)*I400, 2)</f>
        <v>73.84</v>
      </c>
      <c r="P400" s="31">
        <v>47.44</v>
      </c>
      <c r="S400" s="32">
        <f>ROUND(ROUND(P400, 2)*I400, 2)</f>
        <v>72.63</v>
      </c>
      <c r="V400" s="9">
        <f>ROUND(ROUND(P400, 2)/1.2, 2)</f>
        <v>39.53</v>
      </c>
      <c r="Y400" s="9">
        <f t="shared" si="63"/>
        <v>60.53</v>
      </c>
      <c r="AD400" s="5" t="s">
        <v>1515</v>
      </c>
      <c r="AE400" s="5" t="s">
        <v>1516</v>
      </c>
      <c r="AF400" s="5" t="s">
        <v>1266</v>
      </c>
      <c r="AK400" s="32">
        <f t="shared" si="61"/>
        <v>-1.210000000000008</v>
      </c>
      <c r="AL400" s="32"/>
      <c r="AM400" s="32"/>
      <c r="AN400" s="34">
        <f t="shared" si="62"/>
        <v>-1.6386782231852762E-2</v>
      </c>
      <c r="AO400" s="32"/>
      <c r="AP400" s="32"/>
    </row>
    <row r="401" spans="1:42" ht="72" x14ac:dyDescent="0.3">
      <c r="A401" s="12" t="s">
        <v>1517</v>
      </c>
      <c r="B401" s="12"/>
      <c r="C401" s="40" t="s">
        <v>1378</v>
      </c>
      <c r="D401" s="17"/>
      <c r="E401" s="17" t="s">
        <v>1518</v>
      </c>
      <c r="F401" s="28" t="s">
        <v>139</v>
      </c>
      <c r="G401" s="29">
        <v>1.84</v>
      </c>
      <c r="H401" s="30"/>
      <c r="I401" s="30">
        <v>70.417000000000002</v>
      </c>
      <c r="J401" s="31">
        <v>458.46</v>
      </c>
      <c r="M401" s="32">
        <f>ROUND(ROUND(J401, 2)*I401, 2)</f>
        <v>32283.38</v>
      </c>
      <c r="P401" s="31">
        <v>458.46</v>
      </c>
      <c r="S401" s="32">
        <f>ROUND(ROUND(P401, 2)*I401, 2)</f>
        <v>32283.38</v>
      </c>
      <c r="V401" s="9">
        <f>ROUND(ROUND(P401, 2)/1.2, 2)</f>
        <v>382.05</v>
      </c>
      <c r="Y401" s="9">
        <f t="shared" si="63"/>
        <v>26902.82</v>
      </c>
      <c r="AD401" s="5" t="s">
        <v>1519</v>
      </c>
      <c r="AE401" s="5" t="s">
        <v>1520</v>
      </c>
      <c r="AF401" s="5" t="s">
        <v>1381</v>
      </c>
      <c r="AK401" s="32">
        <f t="shared" si="61"/>
        <v>0</v>
      </c>
      <c r="AL401" s="32"/>
      <c r="AM401" s="32"/>
      <c r="AN401" s="34">
        <f t="shared" si="62"/>
        <v>0</v>
      </c>
      <c r="AO401" s="32"/>
      <c r="AP401" s="32"/>
    </row>
    <row r="402" spans="1:42" ht="36" x14ac:dyDescent="0.3">
      <c r="A402" s="12" t="s">
        <v>1521</v>
      </c>
      <c r="B402" s="12"/>
      <c r="C402" s="27" t="s">
        <v>1383</v>
      </c>
      <c r="D402" s="17"/>
      <c r="E402" s="17"/>
      <c r="F402" s="28" t="s">
        <v>102</v>
      </c>
      <c r="G402" s="29">
        <v>0.7</v>
      </c>
      <c r="H402" s="30"/>
      <c r="I402" s="30">
        <v>26.789000000000001</v>
      </c>
      <c r="J402" s="31">
        <v>16.38</v>
      </c>
      <c r="M402" s="32">
        <f>ROUND(ROUND(J402, 2)*I402, 2)</f>
        <v>438.8</v>
      </c>
      <c r="P402" s="31">
        <v>16.12</v>
      </c>
      <c r="S402" s="32">
        <f>ROUND(ROUND(P402, 2)*I402, 2)</f>
        <v>431.84</v>
      </c>
      <c r="V402" s="9">
        <f>ROUND(ROUND(P402, 2)/1.2, 2)</f>
        <v>13.43</v>
      </c>
      <c r="Y402" s="9">
        <f t="shared" si="63"/>
        <v>359.87</v>
      </c>
      <c r="AD402" s="5" t="s">
        <v>1522</v>
      </c>
      <c r="AE402" s="5" t="s">
        <v>1523</v>
      </c>
      <c r="AF402" s="5" t="s">
        <v>1386</v>
      </c>
      <c r="AK402" s="32">
        <f t="shared" si="61"/>
        <v>-6.9600000000000364</v>
      </c>
      <c r="AL402" s="32"/>
      <c r="AM402" s="32"/>
      <c r="AN402" s="34">
        <f t="shared" si="62"/>
        <v>-1.5861440291704731E-2</v>
      </c>
      <c r="AO402" s="32"/>
      <c r="AP402" s="32"/>
    </row>
    <row r="403" spans="1:42" ht="180" x14ac:dyDescent="0.3">
      <c r="A403" s="12" t="s">
        <v>1524</v>
      </c>
      <c r="B403" s="12" t="s">
        <v>1367</v>
      </c>
      <c r="C403" s="16" t="s">
        <v>1368</v>
      </c>
      <c r="D403" s="17"/>
      <c r="E403" s="17" t="s">
        <v>1525</v>
      </c>
      <c r="F403" s="17" t="s">
        <v>114</v>
      </c>
      <c r="G403" s="18">
        <v>1</v>
      </c>
      <c r="H403" s="18"/>
      <c r="I403" s="18">
        <v>7</v>
      </c>
      <c r="J403" s="19">
        <v>858.31</v>
      </c>
      <c r="K403" s="20">
        <v>472.99</v>
      </c>
      <c r="L403" s="19">
        <f>J403+ROUND(K403, 2)</f>
        <v>1331.3</v>
      </c>
      <c r="M403" s="19">
        <v>6008.17</v>
      </c>
      <c r="N403" s="19">
        <v>3310.93</v>
      </c>
      <c r="O403" s="19">
        <f>M403+N403</f>
        <v>9319.1</v>
      </c>
      <c r="P403" s="19">
        <v>858.08</v>
      </c>
      <c r="Q403" s="20">
        <v>709.49</v>
      </c>
      <c r="R403" s="19">
        <f>P403+ROUND(Q403, 2)</f>
        <v>1567.5700000000002</v>
      </c>
      <c r="S403" s="19">
        <v>6006.56</v>
      </c>
      <c r="T403" s="19">
        <v>4966.43</v>
      </c>
      <c r="U403" s="19">
        <f>S403+T403</f>
        <v>10972.990000000002</v>
      </c>
      <c r="V403" s="9">
        <f>ROUND(P403 / 1.2, 2)</f>
        <v>715.07</v>
      </c>
      <c r="W403" s="9">
        <f>ROUND(Q403 / 1.2, 2)</f>
        <v>591.24</v>
      </c>
      <c r="X403" s="9">
        <f>ROUND(R403 / 1.2, 2)</f>
        <v>1306.31</v>
      </c>
      <c r="Y403" s="9">
        <f t="shared" si="63"/>
        <v>5005.47</v>
      </c>
      <c r="Z403" s="9">
        <f>ROUND(T403 / 1.2, 2)</f>
        <v>4138.6899999999996</v>
      </c>
      <c r="AA403" s="9">
        <f>Y403+Z403</f>
        <v>9144.16</v>
      </c>
      <c r="AD403" s="5">
        <v>378365848</v>
      </c>
      <c r="AE403" s="5">
        <v>29378736</v>
      </c>
      <c r="AG403" s="5" t="s">
        <v>1369</v>
      </c>
      <c r="AH403" s="5" t="s">
        <v>1370</v>
      </c>
      <c r="AI403" s="5" t="s">
        <v>593</v>
      </c>
      <c r="AK403" s="19">
        <f t="shared" si="61"/>
        <v>-1.6099999999996726</v>
      </c>
      <c r="AL403" s="19">
        <f>T403-N403</f>
        <v>1655.5000000000005</v>
      </c>
      <c r="AM403" s="19">
        <f>U403-O403</f>
        <v>1653.8900000000012</v>
      </c>
      <c r="AN403" s="22">
        <f t="shared" si="62"/>
        <v>-2.6796844962770236E-4</v>
      </c>
      <c r="AO403" s="22">
        <f>IFERROR(AL403/N403,0)</f>
        <v>0.50001057104801383</v>
      </c>
      <c r="AP403" s="22">
        <f>IFERROR(AM403/O403,0)</f>
        <v>0.17747314654848656</v>
      </c>
    </row>
    <row r="404" spans="1:42" ht="36" x14ac:dyDescent="0.3">
      <c r="A404" s="12" t="s">
        <v>1526</v>
      </c>
      <c r="B404" s="12"/>
      <c r="C404" s="27" t="s">
        <v>1383</v>
      </c>
      <c r="D404" s="17"/>
      <c r="E404" s="17"/>
      <c r="F404" s="28" t="s">
        <v>102</v>
      </c>
      <c r="G404" s="29">
        <v>0.7</v>
      </c>
      <c r="H404" s="30"/>
      <c r="I404" s="30">
        <v>4.9000000000000004</v>
      </c>
      <c r="J404" s="31">
        <v>16.38</v>
      </c>
      <c r="M404" s="32">
        <f>ROUND(ROUND(J404, 2)*I404, 2)</f>
        <v>80.260000000000005</v>
      </c>
      <c r="P404" s="31">
        <v>16.12</v>
      </c>
      <c r="S404" s="32">
        <f>ROUND(ROUND(P404, 2)*I404, 2)</f>
        <v>78.989999999999995</v>
      </c>
      <c r="V404" s="9">
        <f>ROUND(ROUND(P404, 2)/1.2, 2)</f>
        <v>13.43</v>
      </c>
      <c r="Y404" s="9">
        <f t="shared" si="63"/>
        <v>65.83</v>
      </c>
      <c r="AD404" s="5" t="s">
        <v>1527</v>
      </c>
      <c r="AE404" s="5" t="s">
        <v>1528</v>
      </c>
      <c r="AF404" s="5" t="s">
        <v>1386</v>
      </c>
      <c r="AK404" s="32">
        <f t="shared" si="61"/>
        <v>-1.2700000000000102</v>
      </c>
      <c r="AL404" s="32"/>
      <c r="AM404" s="32"/>
      <c r="AN404" s="34">
        <f t="shared" si="62"/>
        <v>-1.5823573386494021E-2</v>
      </c>
      <c r="AO404" s="32"/>
      <c r="AP404" s="32"/>
    </row>
    <row r="405" spans="1:42" ht="36" x14ac:dyDescent="0.3">
      <c r="A405" s="12" t="s">
        <v>1529</v>
      </c>
      <c r="B405" s="12"/>
      <c r="C405" s="40" t="s">
        <v>1378</v>
      </c>
      <c r="D405" s="17"/>
      <c r="E405" s="17"/>
      <c r="F405" s="28" t="s">
        <v>139</v>
      </c>
      <c r="G405" s="29">
        <v>1.84</v>
      </c>
      <c r="H405" s="30"/>
      <c r="I405" s="30">
        <v>12.88</v>
      </c>
      <c r="J405" s="31">
        <v>458.46</v>
      </c>
      <c r="M405" s="32">
        <f>ROUND(ROUND(J405, 2)*I405, 2)</f>
        <v>5904.96</v>
      </c>
      <c r="P405" s="31">
        <v>458.46</v>
      </c>
      <c r="S405" s="32">
        <f>ROUND(ROUND(P405, 2)*I405, 2)</f>
        <v>5904.96</v>
      </c>
      <c r="V405" s="9">
        <f>ROUND(ROUND(P405, 2)/1.2, 2)</f>
        <v>382.05</v>
      </c>
      <c r="Y405" s="9">
        <f t="shared" si="63"/>
        <v>4920.8</v>
      </c>
      <c r="AD405" s="5" t="s">
        <v>1530</v>
      </c>
      <c r="AE405" s="5" t="s">
        <v>1531</v>
      </c>
      <c r="AF405" s="5" t="s">
        <v>1381</v>
      </c>
      <c r="AK405" s="32">
        <f t="shared" ref="AK405:AK468" si="64">S405-M405</f>
        <v>0</v>
      </c>
      <c r="AL405" s="32"/>
      <c r="AM405" s="32"/>
      <c r="AN405" s="34">
        <f t="shared" ref="AN405:AN468" si="65">IFERROR(AK405/M405,0)</f>
        <v>0</v>
      </c>
      <c r="AO405" s="32"/>
      <c r="AP405" s="32"/>
    </row>
    <row r="406" spans="1:42" ht="18" x14ac:dyDescent="0.3">
      <c r="A406" s="12" t="s">
        <v>1532</v>
      </c>
      <c r="B406" s="12"/>
      <c r="C406" s="40" t="s">
        <v>1263</v>
      </c>
      <c r="D406" s="17"/>
      <c r="E406" s="17"/>
      <c r="F406" s="28" t="s">
        <v>102</v>
      </c>
      <c r="G406" s="29">
        <v>0.04</v>
      </c>
      <c r="H406" s="29"/>
      <c r="I406" s="29">
        <v>0.28000000000000003</v>
      </c>
      <c r="J406" s="31">
        <v>48.23</v>
      </c>
      <c r="M406" s="32">
        <f>ROUND(ROUND(J406, 2)*I406, 2)</f>
        <v>13.5</v>
      </c>
      <c r="P406" s="31">
        <v>47.44</v>
      </c>
      <c r="S406" s="32">
        <f>ROUND(ROUND(P406, 2)*I406, 2)</f>
        <v>13.28</v>
      </c>
      <c r="V406" s="9">
        <f>ROUND(ROUND(P406, 2)/1.2, 2)</f>
        <v>39.53</v>
      </c>
      <c r="Y406" s="9">
        <f t="shared" si="63"/>
        <v>11.07</v>
      </c>
      <c r="AD406" s="5" t="s">
        <v>1533</v>
      </c>
      <c r="AE406" s="5" t="s">
        <v>1534</v>
      </c>
      <c r="AF406" s="5" t="s">
        <v>1266</v>
      </c>
      <c r="AK406" s="32">
        <f t="shared" si="64"/>
        <v>-0.22000000000000064</v>
      </c>
      <c r="AL406" s="32"/>
      <c r="AM406" s="32"/>
      <c r="AN406" s="34">
        <f t="shared" si="65"/>
        <v>-1.6296296296296343E-2</v>
      </c>
      <c r="AO406" s="32"/>
      <c r="AP406" s="32"/>
    </row>
    <row r="407" spans="1:42" ht="18" x14ac:dyDescent="0.3">
      <c r="A407" s="12" t="s">
        <v>1535</v>
      </c>
      <c r="B407" s="12"/>
      <c r="C407" s="40" t="s">
        <v>730</v>
      </c>
      <c r="D407" s="17"/>
      <c r="E407" s="17"/>
      <c r="F407" s="28" t="s">
        <v>102</v>
      </c>
      <c r="G407" s="29">
        <v>1.4999999999999999E-2</v>
      </c>
      <c r="H407" s="29"/>
      <c r="I407" s="29">
        <v>0.105</v>
      </c>
      <c r="J407" s="31">
        <v>90.28</v>
      </c>
      <c r="M407" s="32">
        <f>ROUND(ROUND(J407, 2)*I407, 2)</f>
        <v>9.48</v>
      </c>
      <c r="P407" s="31">
        <v>88.8</v>
      </c>
      <c r="S407" s="32">
        <f>ROUND(ROUND(P407, 2)*I407, 2)</f>
        <v>9.32</v>
      </c>
      <c r="V407" s="9">
        <f>ROUND(ROUND(P407, 2)/1.2, 2)</f>
        <v>74</v>
      </c>
      <c r="Y407" s="9">
        <f t="shared" si="63"/>
        <v>7.77</v>
      </c>
      <c r="AD407" s="5" t="s">
        <v>1536</v>
      </c>
      <c r="AE407" s="5" t="s">
        <v>1537</v>
      </c>
      <c r="AF407" s="5" t="s">
        <v>733</v>
      </c>
      <c r="AK407" s="32">
        <f t="shared" si="64"/>
        <v>-0.16000000000000014</v>
      </c>
      <c r="AL407" s="32"/>
      <c r="AM407" s="32"/>
      <c r="AN407" s="34">
        <f t="shared" si="65"/>
        <v>-1.6877637130801704E-2</v>
      </c>
      <c r="AO407" s="32"/>
      <c r="AP407" s="32"/>
    </row>
    <row r="408" spans="1:42" ht="54" x14ac:dyDescent="0.3">
      <c r="A408" s="12" t="s">
        <v>1538</v>
      </c>
      <c r="B408" s="12" t="s">
        <v>1539</v>
      </c>
      <c r="C408" s="16" t="s">
        <v>1540</v>
      </c>
      <c r="D408" s="17"/>
      <c r="E408" s="17"/>
      <c r="F408" s="17" t="s">
        <v>67</v>
      </c>
      <c r="G408" s="18">
        <v>1</v>
      </c>
      <c r="H408" s="18"/>
      <c r="I408" s="18">
        <v>0</v>
      </c>
      <c r="J408" s="19">
        <v>0</v>
      </c>
      <c r="K408" s="20">
        <v>1655</v>
      </c>
      <c r="L408" s="19">
        <f>J408+ROUND(K408, 2)</f>
        <v>1655</v>
      </c>
      <c r="M408" s="19">
        <v>0</v>
      </c>
      <c r="N408" s="19">
        <v>0</v>
      </c>
      <c r="O408" s="19">
        <f>M408+N408</f>
        <v>0</v>
      </c>
      <c r="P408" s="19">
        <v>1046.53</v>
      </c>
      <c r="Q408" s="20">
        <v>1655</v>
      </c>
      <c r="R408" s="19">
        <f>P408+ROUND(Q408, 2)</f>
        <v>2701.5299999999997</v>
      </c>
      <c r="S408" s="19">
        <v>0</v>
      </c>
      <c r="T408" s="19">
        <v>0</v>
      </c>
      <c r="U408" s="19">
        <f>S408+T408</f>
        <v>0</v>
      </c>
      <c r="V408" s="9">
        <f>ROUND(P408 / 1.2, 2)</f>
        <v>872.11</v>
      </c>
      <c r="W408" s="9">
        <f>ROUND(Q408 / 1.2, 2)</f>
        <v>1379.17</v>
      </c>
      <c r="X408" s="9">
        <f>ROUND(R408 / 1.2, 2)</f>
        <v>2251.2800000000002</v>
      </c>
      <c r="Y408" s="9">
        <f t="shared" si="63"/>
        <v>0</v>
      </c>
      <c r="Z408" s="9">
        <f>ROUND(T408 / 1.2, 2)</f>
        <v>0</v>
      </c>
      <c r="AA408" s="9">
        <f>Y408+Z408</f>
        <v>0</v>
      </c>
      <c r="AD408" s="5">
        <v>378365715</v>
      </c>
      <c r="AE408" s="5">
        <v>27245634</v>
      </c>
      <c r="AG408" s="5" t="s">
        <v>1541</v>
      </c>
      <c r="AH408" s="5" t="s">
        <v>1542</v>
      </c>
      <c r="AI408" s="5" t="s">
        <v>593</v>
      </c>
      <c r="AK408" s="19">
        <f t="shared" si="64"/>
        <v>0</v>
      </c>
      <c r="AL408" s="19">
        <f>T408-N408</f>
        <v>0</v>
      </c>
      <c r="AM408" s="19">
        <f>U408-O408</f>
        <v>0</v>
      </c>
      <c r="AN408" s="22">
        <f t="shared" si="65"/>
        <v>0</v>
      </c>
      <c r="AO408" s="22">
        <f>IFERROR(AL408/N408,0)</f>
        <v>0</v>
      </c>
      <c r="AP408" s="22">
        <f>IFERROR(AM408/O408,0)</f>
        <v>0</v>
      </c>
    </row>
    <row r="409" spans="1:42" ht="18" x14ac:dyDescent="0.3">
      <c r="A409" s="12" t="s">
        <v>1543</v>
      </c>
      <c r="B409" s="12"/>
      <c r="C409" s="40" t="s">
        <v>1544</v>
      </c>
      <c r="D409" s="17"/>
      <c r="E409" s="17"/>
      <c r="F409" s="28" t="s">
        <v>102</v>
      </c>
      <c r="G409" s="29">
        <v>0.25</v>
      </c>
      <c r="H409" s="30"/>
      <c r="I409" s="30">
        <v>0</v>
      </c>
      <c r="J409" s="31">
        <v>40.270000000000003</v>
      </c>
      <c r="M409" s="32">
        <f>ROUND(ROUND(J409, 2)*I409, 2)</f>
        <v>0</v>
      </c>
      <c r="P409" s="31">
        <v>40.270000000000003</v>
      </c>
      <c r="S409" s="32">
        <f>ROUND(ROUND(P409, 2)*I409, 2)</f>
        <v>0</v>
      </c>
      <c r="V409" s="9">
        <f>ROUND(ROUND(P409, 2)/1.2, 2)</f>
        <v>33.56</v>
      </c>
      <c r="Y409" s="9">
        <f t="shared" si="63"/>
        <v>0</v>
      </c>
      <c r="AD409" s="5" t="s">
        <v>1545</v>
      </c>
      <c r="AE409" s="5" t="s">
        <v>1546</v>
      </c>
      <c r="AF409" s="5" t="s">
        <v>1547</v>
      </c>
      <c r="AK409" s="32">
        <f t="shared" si="64"/>
        <v>0</v>
      </c>
      <c r="AL409" s="32"/>
      <c r="AM409" s="32"/>
      <c r="AN409" s="34">
        <f t="shared" si="65"/>
        <v>0</v>
      </c>
      <c r="AO409" s="32"/>
      <c r="AP409" s="32"/>
    </row>
    <row r="410" spans="1:42" ht="36" x14ac:dyDescent="0.3">
      <c r="A410" s="12" t="s">
        <v>1548</v>
      </c>
      <c r="B410" s="12"/>
      <c r="C410" s="40" t="s">
        <v>1549</v>
      </c>
      <c r="D410" s="17"/>
      <c r="E410" s="17"/>
      <c r="F410" s="28" t="s">
        <v>67</v>
      </c>
      <c r="G410" s="29">
        <v>1.07</v>
      </c>
      <c r="H410" s="30"/>
      <c r="I410" s="30">
        <v>0</v>
      </c>
      <c r="J410" s="31">
        <v>845.25</v>
      </c>
      <c r="M410" s="32">
        <f>ROUND(ROUND(J410, 2)*I410, 2)</f>
        <v>0</v>
      </c>
      <c r="P410" s="31">
        <v>845.25</v>
      </c>
      <c r="S410" s="32">
        <f>ROUND(ROUND(P410, 2)*I410, 2)</f>
        <v>0</v>
      </c>
      <c r="V410" s="9">
        <f>ROUND(ROUND(P410, 2)/1.2, 2)</f>
        <v>704.38</v>
      </c>
      <c r="Y410" s="9">
        <f t="shared" si="63"/>
        <v>0</v>
      </c>
      <c r="AD410" s="5" t="s">
        <v>1550</v>
      </c>
      <c r="AE410" s="5" t="s">
        <v>1551</v>
      </c>
      <c r="AF410" s="5" t="s">
        <v>1552</v>
      </c>
      <c r="AK410" s="32">
        <f t="shared" si="64"/>
        <v>0</v>
      </c>
      <c r="AL410" s="32"/>
      <c r="AM410" s="32"/>
      <c r="AN410" s="34">
        <f t="shared" si="65"/>
        <v>0</v>
      </c>
      <c r="AO410" s="32"/>
      <c r="AP410" s="32"/>
    </row>
    <row r="411" spans="1:42" ht="18" x14ac:dyDescent="0.3">
      <c r="A411" s="12" t="s">
        <v>1553</v>
      </c>
      <c r="B411" s="12"/>
      <c r="C411" s="40" t="s">
        <v>730</v>
      </c>
      <c r="D411" s="17"/>
      <c r="E411" s="17"/>
      <c r="F411" s="28" t="s">
        <v>102</v>
      </c>
      <c r="G411" s="29">
        <v>0.15</v>
      </c>
      <c r="H411" s="29"/>
      <c r="I411" s="29">
        <v>0</v>
      </c>
      <c r="J411" s="31">
        <v>88.8</v>
      </c>
      <c r="M411" s="32">
        <f>ROUND(ROUND(J411, 2)*I411, 2)</f>
        <v>0</v>
      </c>
      <c r="P411" s="31">
        <v>88.8</v>
      </c>
      <c r="S411" s="32">
        <f>ROUND(ROUND(P411, 2)*I411, 2)</f>
        <v>0</v>
      </c>
      <c r="V411" s="9">
        <f>ROUND(ROUND(P411, 2)/1.2, 2)</f>
        <v>74</v>
      </c>
      <c r="Y411" s="9">
        <f t="shared" ref="Y411:Y474" si="66">ROUND(S411 / 1.2, 2)</f>
        <v>0</v>
      </c>
      <c r="AD411" s="5" t="s">
        <v>1554</v>
      </c>
      <c r="AE411" s="5" t="s">
        <v>1555</v>
      </c>
      <c r="AF411" s="5" t="s">
        <v>733</v>
      </c>
      <c r="AK411" s="32">
        <f t="shared" si="64"/>
        <v>0</v>
      </c>
      <c r="AL411" s="32"/>
      <c r="AM411" s="32"/>
      <c r="AN411" s="34">
        <f t="shared" si="65"/>
        <v>0</v>
      </c>
      <c r="AO411" s="32"/>
      <c r="AP411" s="32"/>
    </row>
    <row r="412" spans="1:42" ht="36" x14ac:dyDescent="0.3">
      <c r="A412" s="12" t="s">
        <v>1556</v>
      </c>
      <c r="B412" s="12"/>
      <c r="C412" s="27" t="s">
        <v>1557</v>
      </c>
      <c r="D412" s="17"/>
      <c r="E412" s="17"/>
      <c r="F412" s="28" t="s">
        <v>102</v>
      </c>
      <c r="G412" s="29">
        <v>7</v>
      </c>
      <c r="H412" s="29"/>
      <c r="I412" s="29">
        <v>0</v>
      </c>
      <c r="J412" s="31">
        <v>16.96</v>
      </c>
      <c r="M412" s="32">
        <f>ROUND(ROUND(J412, 2)*I412, 2)</f>
        <v>0</v>
      </c>
      <c r="P412" s="31">
        <v>16.96</v>
      </c>
      <c r="S412" s="32">
        <f>ROUND(ROUND(P412, 2)*I412, 2)</f>
        <v>0</v>
      </c>
      <c r="V412" s="9">
        <f>ROUND(ROUND(P412, 2)/1.2, 2)</f>
        <v>14.13</v>
      </c>
      <c r="Y412" s="9">
        <f t="shared" si="66"/>
        <v>0</v>
      </c>
      <c r="AD412" s="5" t="s">
        <v>1558</v>
      </c>
      <c r="AE412" s="5" t="s">
        <v>1559</v>
      </c>
      <c r="AF412" s="5" t="s">
        <v>1560</v>
      </c>
      <c r="AK412" s="32">
        <f t="shared" si="64"/>
        <v>0</v>
      </c>
      <c r="AL412" s="32"/>
      <c r="AM412" s="32"/>
      <c r="AN412" s="34">
        <f t="shared" si="65"/>
        <v>0</v>
      </c>
      <c r="AO412" s="32"/>
      <c r="AP412" s="32"/>
    </row>
    <row r="413" spans="1:42" ht="54" x14ac:dyDescent="0.3">
      <c r="A413" s="12" t="s">
        <v>1561</v>
      </c>
      <c r="B413" s="12" t="s">
        <v>1539</v>
      </c>
      <c r="C413" s="16" t="s">
        <v>1540</v>
      </c>
      <c r="D413" s="17"/>
      <c r="E413" s="17" t="s">
        <v>1562</v>
      </c>
      <c r="F413" s="17" t="s">
        <v>67</v>
      </c>
      <c r="G413" s="18">
        <v>1</v>
      </c>
      <c r="H413" s="18"/>
      <c r="I413" s="18">
        <v>20.54</v>
      </c>
      <c r="J413" s="19">
        <v>1040.6600000000001</v>
      </c>
      <c r="K413" s="20">
        <v>1655</v>
      </c>
      <c r="L413" s="19">
        <f>J413+ROUND(K413, 2)</f>
        <v>2695.66</v>
      </c>
      <c r="M413" s="19">
        <v>21375.16</v>
      </c>
      <c r="N413" s="19">
        <v>33993.699999999997</v>
      </c>
      <c r="O413" s="19">
        <f>M413+N413</f>
        <v>55368.86</v>
      </c>
      <c r="P413" s="19">
        <v>1040.58</v>
      </c>
      <c r="Q413" s="20">
        <v>2482.5</v>
      </c>
      <c r="R413" s="19">
        <f>P413+ROUND(Q413, 2)</f>
        <v>3523.08</v>
      </c>
      <c r="S413" s="19">
        <v>21373.51</v>
      </c>
      <c r="T413" s="19">
        <v>50990.55</v>
      </c>
      <c r="U413" s="19">
        <f>S413+T413</f>
        <v>72364.06</v>
      </c>
      <c r="V413" s="9">
        <f>ROUND(P413 / 1.2, 2)</f>
        <v>867.15</v>
      </c>
      <c r="W413" s="9">
        <f>ROUND(Q413 / 1.2, 2)</f>
        <v>2068.75</v>
      </c>
      <c r="X413" s="9">
        <f>ROUND(R413 / 1.2, 2)</f>
        <v>2935.9</v>
      </c>
      <c r="Y413" s="9">
        <f t="shared" si="66"/>
        <v>17811.259999999998</v>
      </c>
      <c r="Z413" s="9">
        <f>ROUND(T413 / 1.2, 2)</f>
        <v>42492.13</v>
      </c>
      <c r="AA413" s="9">
        <f>Y413+Z413</f>
        <v>60303.39</v>
      </c>
      <c r="AD413" s="5">
        <v>378365849</v>
      </c>
      <c r="AE413" s="5">
        <v>27245777</v>
      </c>
      <c r="AG413" s="5" t="s">
        <v>1541</v>
      </c>
      <c r="AH413" s="5" t="s">
        <v>1542</v>
      </c>
      <c r="AI413" s="5" t="s">
        <v>593</v>
      </c>
      <c r="AK413" s="19">
        <f t="shared" si="64"/>
        <v>-1.6500000000014552</v>
      </c>
      <c r="AL413" s="19">
        <f>T413-N413</f>
        <v>16996.850000000006</v>
      </c>
      <c r="AM413" s="19">
        <f>U413-O413</f>
        <v>16995.199999999997</v>
      </c>
      <c r="AN413" s="22">
        <f t="shared" si="65"/>
        <v>-7.7192404641717542E-5</v>
      </c>
      <c r="AO413" s="22">
        <f>IFERROR(AL413/N413,0)</f>
        <v>0.50000000000000022</v>
      </c>
      <c r="AP413" s="22">
        <f>IFERROR(AM413/O413,0)</f>
        <v>0.30694509513108986</v>
      </c>
    </row>
    <row r="414" spans="1:42" ht="36" x14ac:dyDescent="0.3">
      <c r="A414" s="12" t="s">
        <v>1564</v>
      </c>
      <c r="B414" s="12"/>
      <c r="C414" s="27" t="s">
        <v>1557</v>
      </c>
      <c r="D414" s="17"/>
      <c r="E414" s="17"/>
      <c r="F414" s="28" t="s">
        <v>102</v>
      </c>
      <c r="G414" s="29">
        <v>7</v>
      </c>
      <c r="H414" s="29"/>
      <c r="I414" s="29">
        <v>143.78</v>
      </c>
      <c r="J414" s="31">
        <v>16.12</v>
      </c>
      <c r="M414" s="32">
        <f>ROUND(ROUND(J414, 2)*I414, 2)</f>
        <v>2317.73</v>
      </c>
      <c r="P414" s="31">
        <v>16.11</v>
      </c>
      <c r="S414" s="32">
        <f>ROUND(ROUND(P414, 2)*I414, 2)</f>
        <v>2316.3000000000002</v>
      </c>
      <c r="V414" s="9">
        <f>ROUND(ROUND(P414, 2)/1.2, 2)</f>
        <v>13.43</v>
      </c>
      <c r="Y414" s="9">
        <f t="shared" si="66"/>
        <v>1930.25</v>
      </c>
      <c r="AD414" s="5" t="s">
        <v>1565</v>
      </c>
      <c r="AE414" s="5" t="s">
        <v>1566</v>
      </c>
      <c r="AF414" s="5" t="s">
        <v>1560</v>
      </c>
      <c r="AK414" s="32">
        <f t="shared" si="64"/>
        <v>-1.4299999999998363</v>
      </c>
      <c r="AL414" s="32"/>
      <c r="AM414" s="32"/>
      <c r="AN414" s="34">
        <f t="shared" si="65"/>
        <v>-6.1698299629371677E-4</v>
      </c>
      <c r="AO414" s="32"/>
      <c r="AP414" s="32"/>
    </row>
    <row r="415" spans="1:42" ht="18" x14ac:dyDescent="0.3">
      <c r="A415" s="12" t="s">
        <v>1569</v>
      </c>
      <c r="B415" s="12"/>
      <c r="C415" s="40" t="s">
        <v>730</v>
      </c>
      <c r="D415" s="17"/>
      <c r="E415" s="17"/>
      <c r="F415" s="28" t="s">
        <v>102</v>
      </c>
      <c r="G415" s="29">
        <v>0.15</v>
      </c>
      <c r="H415" s="29"/>
      <c r="I415" s="29">
        <v>3.081</v>
      </c>
      <c r="J415" s="31">
        <v>88.8</v>
      </c>
      <c r="M415" s="32">
        <f>ROUND(ROUND(J415, 2)*I415, 2)</f>
        <v>273.58999999999997</v>
      </c>
      <c r="P415" s="31">
        <v>88.8</v>
      </c>
      <c r="S415" s="32">
        <f>ROUND(ROUND(P415, 2)*I415, 2)</f>
        <v>273.58999999999997</v>
      </c>
      <c r="V415" s="9">
        <f>ROUND(ROUND(P415, 2)/1.2, 2)</f>
        <v>74</v>
      </c>
      <c r="Y415" s="9">
        <f t="shared" si="66"/>
        <v>227.99</v>
      </c>
      <c r="AD415" s="5" t="s">
        <v>1570</v>
      </c>
      <c r="AE415" s="5" t="s">
        <v>1571</v>
      </c>
      <c r="AF415" s="5" t="s">
        <v>733</v>
      </c>
      <c r="AK415" s="32">
        <f t="shared" si="64"/>
        <v>0</v>
      </c>
      <c r="AL415" s="32"/>
      <c r="AM415" s="32"/>
      <c r="AN415" s="34">
        <f t="shared" si="65"/>
        <v>0</v>
      </c>
      <c r="AO415" s="32"/>
      <c r="AP415" s="32"/>
    </row>
    <row r="416" spans="1:42" ht="72" x14ac:dyDescent="0.3">
      <c r="A416" s="12" t="s">
        <v>1574</v>
      </c>
      <c r="B416" s="12"/>
      <c r="C416" s="40" t="s">
        <v>1549</v>
      </c>
      <c r="D416" s="17"/>
      <c r="E416" s="17" t="s">
        <v>1575</v>
      </c>
      <c r="F416" s="28" t="s">
        <v>67</v>
      </c>
      <c r="G416" s="29">
        <v>1.07</v>
      </c>
      <c r="H416" s="30"/>
      <c r="I416" s="30">
        <v>21.978000000000002</v>
      </c>
      <c r="J416" s="31">
        <v>845.26</v>
      </c>
      <c r="M416" s="32">
        <f>ROUND(ROUND(J416, 2)*I416, 2)</f>
        <v>18577.12</v>
      </c>
      <c r="P416" s="31">
        <v>845.25</v>
      </c>
      <c r="S416" s="32">
        <f>ROUND(ROUND(P416, 2)*I416, 2)</f>
        <v>18576.900000000001</v>
      </c>
      <c r="V416" s="9">
        <f>ROUND(ROUND(P416, 2)/1.2, 2)</f>
        <v>704.38</v>
      </c>
      <c r="Y416" s="9">
        <f t="shared" si="66"/>
        <v>15480.75</v>
      </c>
      <c r="AD416" s="5" t="s">
        <v>1576</v>
      </c>
      <c r="AE416" s="5" t="s">
        <v>1577</v>
      </c>
      <c r="AF416" s="5" t="s">
        <v>1552</v>
      </c>
      <c r="AK416" s="32">
        <f t="shared" si="64"/>
        <v>-0.21999999999752617</v>
      </c>
      <c r="AL416" s="32"/>
      <c r="AM416" s="32"/>
      <c r="AN416" s="34">
        <f t="shared" si="65"/>
        <v>-1.1842524567722348E-5</v>
      </c>
      <c r="AO416" s="32"/>
      <c r="AP416" s="32"/>
    </row>
    <row r="417" spans="1:42" ht="18" x14ac:dyDescent="0.3">
      <c r="A417" s="12" t="s">
        <v>1580</v>
      </c>
      <c r="B417" s="12"/>
      <c r="C417" s="40" t="s">
        <v>1544</v>
      </c>
      <c r="D417" s="17"/>
      <c r="E417" s="17"/>
      <c r="F417" s="28" t="s">
        <v>102</v>
      </c>
      <c r="G417" s="29">
        <v>0.25</v>
      </c>
      <c r="H417" s="30"/>
      <c r="I417" s="30">
        <v>5.1349999999999998</v>
      </c>
      <c r="J417" s="31">
        <v>40.270000000000003</v>
      </c>
      <c r="M417" s="32">
        <f>ROUND(ROUND(J417, 2)*I417, 2)</f>
        <v>206.79</v>
      </c>
      <c r="P417" s="31">
        <v>40.270000000000003</v>
      </c>
      <c r="S417" s="32">
        <f>ROUND(ROUND(P417, 2)*I417, 2)</f>
        <v>206.79</v>
      </c>
      <c r="V417" s="9">
        <f>ROUND(ROUND(P417, 2)/1.2, 2)</f>
        <v>33.56</v>
      </c>
      <c r="Y417" s="9">
        <f t="shared" si="66"/>
        <v>172.33</v>
      </c>
      <c r="AD417" s="5" t="s">
        <v>1581</v>
      </c>
      <c r="AE417" s="5" t="s">
        <v>1582</v>
      </c>
      <c r="AF417" s="5" t="s">
        <v>1547</v>
      </c>
      <c r="AK417" s="32">
        <f t="shared" si="64"/>
        <v>0</v>
      </c>
      <c r="AL417" s="32"/>
      <c r="AM417" s="32"/>
      <c r="AN417" s="34">
        <f t="shared" si="65"/>
        <v>0</v>
      </c>
      <c r="AO417" s="32"/>
      <c r="AP417" s="32"/>
    </row>
    <row r="418" spans="1:42" ht="90" x14ac:dyDescent="0.3">
      <c r="A418" s="12" t="s">
        <v>1585</v>
      </c>
      <c r="B418" s="12" t="s">
        <v>1539</v>
      </c>
      <c r="C418" s="16" t="s">
        <v>1540</v>
      </c>
      <c r="D418" s="17"/>
      <c r="E418" s="17" t="s">
        <v>1586</v>
      </c>
      <c r="F418" s="17" t="s">
        <v>67</v>
      </c>
      <c r="G418" s="18">
        <v>1</v>
      </c>
      <c r="H418" s="18"/>
      <c r="I418" s="18">
        <v>90.33</v>
      </c>
      <c r="J418" s="19">
        <v>626.14</v>
      </c>
      <c r="K418" s="20">
        <v>1655</v>
      </c>
      <c r="L418" s="19">
        <f>J418+ROUND(K418, 2)</f>
        <v>2281.14</v>
      </c>
      <c r="M418" s="19">
        <v>56559.23</v>
      </c>
      <c r="N418" s="19">
        <v>149496.15</v>
      </c>
      <c r="O418" s="19">
        <f>M418+N418</f>
        <v>206055.38</v>
      </c>
      <c r="P418" s="19">
        <v>624.1</v>
      </c>
      <c r="Q418" s="20">
        <v>2482.5</v>
      </c>
      <c r="R418" s="19">
        <f>P418+ROUND(Q418, 2)</f>
        <v>3106.6</v>
      </c>
      <c r="S418" s="19">
        <v>56374.95</v>
      </c>
      <c r="T418" s="19">
        <v>224244.23</v>
      </c>
      <c r="U418" s="19">
        <f>S418+T418</f>
        <v>280619.18</v>
      </c>
      <c r="V418" s="9">
        <f>ROUND(P418 / 1.2, 2)</f>
        <v>520.08000000000004</v>
      </c>
      <c r="W418" s="9">
        <f>ROUND(Q418 / 1.2, 2)</f>
        <v>2068.75</v>
      </c>
      <c r="X418" s="9">
        <f>ROUND(R418 / 1.2, 2)</f>
        <v>2588.83</v>
      </c>
      <c r="Y418" s="9">
        <f t="shared" si="66"/>
        <v>46979.13</v>
      </c>
      <c r="Z418" s="9">
        <f>ROUND(T418 / 1.2, 2)</f>
        <v>186870.19</v>
      </c>
      <c r="AA418" s="9">
        <f>Y418+Z418</f>
        <v>233849.32</v>
      </c>
      <c r="AD418" s="5">
        <v>378365850</v>
      </c>
      <c r="AE418" s="5">
        <v>29331075</v>
      </c>
      <c r="AG418" s="5" t="s">
        <v>1541</v>
      </c>
      <c r="AH418" s="5" t="s">
        <v>1542</v>
      </c>
      <c r="AI418" s="5" t="s">
        <v>593</v>
      </c>
      <c r="AK418" s="19">
        <f t="shared" si="64"/>
        <v>-184.28000000000611</v>
      </c>
      <c r="AL418" s="19">
        <f>T418-N418</f>
        <v>74748.080000000016</v>
      </c>
      <c r="AM418" s="19">
        <f>U418-O418</f>
        <v>74563.799999999988</v>
      </c>
      <c r="AN418" s="22">
        <f t="shared" si="65"/>
        <v>-3.2581773125271701E-3</v>
      </c>
      <c r="AO418" s="22">
        <f>IFERROR(AL418/N418,0)</f>
        <v>0.50000003344567745</v>
      </c>
      <c r="AP418" s="22">
        <f>IFERROR(AM418/O418,0)</f>
        <v>0.36186291277616722</v>
      </c>
    </row>
    <row r="419" spans="1:42" ht="18" x14ac:dyDescent="0.3">
      <c r="A419" s="12" t="s">
        <v>1587</v>
      </c>
      <c r="B419" s="12"/>
      <c r="C419" s="40" t="s">
        <v>1544</v>
      </c>
      <c r="D419" s="17"/>
      <c r="E419" s="17"/>
      <c r="F419" s="28" t="s">
        <v>102</v>
      </c>
      <c r="G419" s="29">
        <v>0.25</v>
      </c>
      <c r="H419" s="30"/>
      <c r="I419" s="30">
        <v>22.582999999999998</v>
      </c>
      <c r="J419" s="31">
        <v>40.94</v>
      </c>
      <c r="M419" s="32">
        <f>ROUND(ROUND(J419, 2)*I419, 2)</f>
        <v>924.55</v>
      </c>
      <c r="P419" s="31">
        <v>40.94</v>
      </c>
      <c r="S419" s="32">
        <f>ROUND(ROUND(P419, 2)*I419, 2)</f>
        <v>924.55</v>
      </c>
      <c r="V419" s="9">
        <f>ROUND(ROUND(P419, 2)/1.2, 2)</f>
        <v>34.119999999999997</v>
      </c>
      <c r="Y419" s="9">
        <f t="shared" si="66"/>
        <v>770.46</v>
      </c>
      <c r="AD419" s="5" t="s">
        <v>1588</v>
      </c>
      <c r="AE419" s="5" t="s">
        <v>1589</v>
      </c>
      <c r="AF419" s="5" t="s">
        <v>1547</v>
      </c>
      <c r="AK419" s="32">
        <f t="shared" si="64"/>
        <v>0</v>
      </c>
      <c r="AL419" s="32"/>
      <c r="AM419" s="32"/>
      <c r="AN419" s="34">
        <f t="shared" si="65"/>
        <v>0</v>
      </c>
      <c r="AO419" s="32"/>
      <c r="AP419" s="32"/>
    </row>
    <row r="420" spans="1:42" ht="18" x14ac:dyDescent="0.3">
      <c r="A420" s="12" t="s">
        <v>1590</v>
      </c>
      <c r="B420" s="12"/>
      <c r="C420" s="40" t="s">
        <v>730</v>
      </c>
      <c r="D420" s="17"/>
      <c r="E420" s="17"/>
      <c r="F420" s="28" t="s">
        <v>102</v>
      </c>
      <c r="G420" s="29">
        <v>0.15</v>
      </c>
      <c r="H420" s="29"/>
      <c r="I420" s="29">
        <v>13.55</v>
      </c>
      <c r="J420" s="31">
        <v>90.28</v>
      </c>
      <c r="M420" s="32">
        <f>ROUND(ROUND(J420, 2)*I420, 2)</f>
        <v>1223.29</v>
      </c>
      <c r="P420" s="31">
        <v>88.8</v>
      </c>
      <c r="S420" s="32">
        <f>ROUND(ROUND(P420, 2)*I420, 2)</f>
        <v>1203.24</v>
      </c>
      <c r="V420" s="9">
        <f>ROUND(ROUND(P420, 2)/1.2, 2)</f>
        <v>74</v>
      </c>
      <c r="Y420" s="9">
        <f t="shared" si="66"/>
        <v>1002.7</v>
      </c>
      <c r="AD420" s="5" t="s">
        <v>1591</v>
      </c>
      <c r="AE420" s="5" t="s">
        <v>1592</v>
      </c>
      <c r="AF420" s="5" t="s">
        <v>733</v>
      </c>
      <c r="AK420" s="32">
        <f t="shared" si="64"/>
        <v>-20.049999999999955</v>
      </c>
      <c r="AL420" s="32"/>
      <c r="AM420" s="32"/>
      <c r="AN420" s="34">
        <f t="shared" si="65"/>
        <v>-1.6390226356791892E-2</v>
      </c>
      <c r="AO420" s="32"/>
      <c r="AP420" s="32"/>
    </row>
    <row r="421" spans="1:42" ht="36" x14ac:dyDescent="0.3">
      <c r="A421" s="12" t="s">
        <v>1593</v>
      </c>
      <c r="B421" s="12"/>
      <c r="C421" s="27" t="s">
        <v>1557</v>
      </c>
      <c r="D421" s="17"/>
      <c r="E421" s="17"/>
      <c r="F421" s="28" t="s">
        <v>102</v>
      </c>
      <c r="G421" s="29">
        <v>7</v>
      </c>
      <c r="H421" s="29"/>
      <c r="I421" s="29">
        <v>632.30999999999995</v>
      </c>
      <c r="J421" s="31">
        <v>16.38</v>
      </c>
      <c r="M421" s="32">
        <f>ROUND(ROUND(J421, 2)*I421, 2)</f>
        <v>10357.24</v>
      </c>
      <c r="P421" s="31">
        <v>16.12</v>
      </c>
      <c r="S421" s="32">
        <f>ROUND(ROUND(P421, 2)*I421, 2)</f>
        <v>10192.84</v>
      </c>
      <c r="V421" s="9">
        <f>ROUND(ROUND(P421, 2)/1.2, 2)</f>
        <v>13.43</v>
      </c>
      <c r="Y421" s="9">
        <f t="shared" si="66"/>
        <v>8494.0300000000007</v>
      </c>
      <c r="AD421" s="5" t="s">
        <v>1594</v>
      </c>
      <c r="AE421" s="5" t="s">
        <v>1595</v>
      </c>
      <c r="AF421" s="5" t="s">
        <v>1560</v>
      </c>
      <c r="AK421" s="32">
        <f t="shared" si="64"/>
        <v>-164.39999999999964</v>
      </c>
      <c r="AL421" s="32"/>
      <c r="AM421" s="32"/>
      <c r="AN421" s="34">
        <f t="shared" si="65"/>
        <v>-1.5872954570908818E-2</v>
      </c>
      <c r="AO421" s="32"/>
      <c r="AP421" s="32"/>
    </row>
    <row r="422" spans="1:42" ht="36" x14ac:dyDescent="0.3">
      <c r="A422" s="12" t="s">
        <v>1596</v>
      </c>
      <c r="B422" s="12"/>
      <c r="C422" s="27" t="s">
        <v>1597</v>
      </c>
      <c r="D422" s="17"/>
      <c r="E422" s="17"/>
      <c r="F422" s="28" t="s">
        <v>67</v>
      </c>
      <c r="G422" s="29">
        <v>1.08</v>
      </c>
      <c r="H422" s="30"/>
      <c r="I422" s="30">
        <v>97.555999999999997</v>
      </c>
      <c r="J422" s="31">
        <v>451.58</v>
      </c>
      <c r="M422" s="32">
        <f>ROUND(ROUND(J422, 2)*I422, 2)</f>
        <v>44054.34</v>
      </c>
      <c r="P422" s="31">
        <v>451.58</v>
      </c>
      <c r="S422" s="32">
        <f>ROUND(ROUND(P422, 2)*I422, 2)</f>
        <v>44054.34</v>
      </c>
      <c r="V422" s="9">
        <f>ROUND(ROUND(P422, 2)/1.2, 2)</f>
        <v>376.32</v>
      </c>
      <c r="Y422" s="9">
        <f t="shared" si="66"/>
        <v>36711.949999999997</v>
      </c>
      <c r="AD422" s="5" t="s">
        <v>1598</v>
      </c>
      <c r="AE422" s="5" t="s">
        <v>1599</v>
      </c>
      <c r="AF422" s="5" t="s">
        <v>1600</v>
      </c>
      <c r="AK422" s="32">
        <f t="shared" si="64"/>
        <v>0</v>
      </c>
      <c r="AL422" s="32"/>
      <c r="AM422" s="32"/>
      <c r="AN422" s="34">
        <f t="shared" si="65"/>
        <v>0</v>
      </c>
      <c r="AO422" s="32"/>
      <c r="AP422" s="32"/>
    </row>
    <row r="423" spans="1:42" ht="54" x14ac:dyDescent="0.3">
      <c r="A423" s="12" t="s">
        <v>1601</v>
      </c>
      <c r="B423" s="12" t="s">
        <v>1602</v>
      </c>
      <c r="C423" s="16" t="s">
        <v>1603</v>
      </c>
      <c r="D423" s="17"/>
      <c r="E423" s="17"/>
      <c r="F423" s="17" t="s">
        <v>67</v>
      </c>
      <c r="G423" s="18">
        <v>1</v>
      </c>
      <c r="H423" s="18"/>
      <c r="I423" s="18">
        <v>0</v>
      </c>
      <c r="J423" s="19">
        <v>0</v>
      </c>
      <c r="K423" s="20">
        <v>2785</v>
      </c>
      <c r="L423" s="19">
        <f>J423+ROUND(K423, 2)</f>
        <v>2785</v>
      </c>
      <c r="M423" s="19">
        <v>0</v>
      </c>
      <c r="N423" s="19">
        <v>0</v>
      </c>
      <c r="O423" s="19">
        <f>M423+N423</f>
        <v>0</v>
      </c>
      <c r="P423" s="19">
        <v>2064.9</v>
      </c>
      <c r="Q423" s="20">
        <v>2785</v>
      </c>
      <c r="R423" s="19">
        <f>P423+ROUND(Q423, 2)</f>
        <v>4849.8999999999996</v>
      </c>
      <c r="S423" s="19">
        <v>0</v>
      </c>
      <c r="T423" s="19">
        <v>0</v>
      </c>
      <c r="U423" s="19">
        <f>S423+T423</f>
        <v>0</v>
      </c>
      <c r="V423" s="9">
        <f>ROUND(P423 / 1.2, 2)</f>
        <v>1720.75</v>
      </c>
      <c r="W423" s="9">
        <f>ROUND(Q423 / 1.2, 2)</f>
        <v>2320.83</v>
      </c>
      <c r="X423" s="9">
        <f>ROUND(R423 / 1.2, 2)</f>
        <v>4041.58</v>
      </c>
      <c r="Y423" s="9">
        <f t="shared" si="66"/>
        <v>0</v>
      </c>
      <c r="Z423" s="9">
        <f>ROUND(T423 / 1.2, 2)</f>
        <v>0</v>
      </c>
      <c r="AA423" s="9">
        <f>Y423+Z423</f>
        <v>0</v>
      </c>
      <c r="AD423" s="5">
        <v>378365716</v>
      </c>
      <c r="AE423" s="5">
        <v>27245665</v>
      </c>
      <c r="AG423" s="5" t="s">
        <v>1604</v>
      </c>
      <c r="AH423" s="5" t="s">
        <v>1605</v>
      </c>
      <c r="AI423" s="5" t="s">
        <v>593</v>
      </c>
      <c r="AK423" s="19">
        <f t="shared" si="64"/>
        <v>0</v>
      </c>
      <c r="AL423" s="19">
        <f>T423-N423</f>
        <v>0</v>
      </c>
      <c r="AM423" s="19">
        <f>U423-O423</f>
        <v>0</v>
      </c>
      <c r="AN423" s="22">
        <f t="shared" si="65"/>
        <v>0</v>
      </c>
      <c r="AO423" s="22">
        <f>IFERROR(AL423/N423,0)</f>
        <v>0</v>
      </c>
      <c r="AP423" s="22">
        <f>IFERROR(AM423/O423,0)</f>
        <v>0</v>
      </c>
    </row>
    <row r="424" spans="1:42" ht="18" x14ac:dyDescent="0.3">
      <c r="A424" s="12" t="s">
        <v>1606</v>
      </c>
      <c r="B424" s="12"/>
      <c r="C424" s="40" t="s">
        <v>1544</v>
      </c>
      <c r="D424" s="17"/>
      <c r="E424" s="17"/>
      <c r="F424" s="28" t="s">
        <v>102</v>
      </c>
      <c r="G424" s="29">
        <v>0.25</v>
      </c>
      <c r="H424" s="30"/>
      <c r="I424" s="30">
        <v>0</v>
      </c>
      <c r="J424" s="31">
        <v>40.270000000000003</v>
      </c>
      <c r="M424" s="32">
        <f>ROUND(ROUND(J424, 2)*I424, 2)</f>
        <v>0</v>
      </c>
      <c r="P424" s="31">
        <v>40.270000000000003</v>
      </c>
      <c r="S424" s="32">
        <f>ROUND(ROUND(P424, 2)*I424, 2)</f>
        <v>0</v>
      </c>
      <c r="V424" s="9">
        <f>ROUND(ROUND(P424, 2)/1.2, 2)</f>
        <v>33.56</v>
      </c>
      <c r="Y424" s="9">
        <f t="shared" si="66"/>
        <v>0</v>
      </c>
      <c r="AD424" s="5" t="s">
        <v>1607</v>
      </c>
      <c r="AE424" s="5" t="s">
        <v>1608</v>
      </c>
      <c r="AF424" s="5" t="s">
        <v>1547</v>
      </c>
      <c r="AK424" s="32">
        <f t="shared" si="64"/>
        <v>0</v>
      </c>
      <c r="AL424" s="32"/>
      <c r="AM424" s="32"/>
      <c r="AN424" s="34">
        <f t="shared" si="65"/>
        <v>0</v>
      </c>
      <c r="AO424" s="32"/>
      <c r="AP424" s="32"/>
    </row>
    <row r="425" spans="1:42" ht="36" x14ac:dyDescent="0.3">
      <c r="A425" s="12" t="s">
        <v>1609</v>
      </c>
      <c r="B425" s="12"/>
      <c r="C425" s="40" t="s">
        <v>1610</v>
      </c>
      <c r="D425" s="17"/>
      <c r="E425" s="17"/>
      <c r="F425" s="28" t="s">
        <v>67</v>
      </c>
      <c r="G425" s="29">
        <v>1.2</v>
      </c>
      <c r="H425" s="30"/>
      <c r="I425" s="30">
        <v>0</v>
      </c>
      <c r="J425" s="31">
        <v>2021.25</v>
      </c>
      <c r="M425" s="32">
        <f>ROUND(ROUND(J425, 2)*I425, 2)</f>
        <v>0</v>
      </c>
      <c r="P425" s="31">
        <v>1684.3</v>
      </c>
      <c r="S425" s="32">
        <f>ROUND(ROUND(P425, 2)*I425, 2)</f>
        <v>0</v>
      </c>
      <c r="V425" s="9">
        <f>ROUND(ROUND(P425, 2)/1.2, 2)</f>
        <v>1403.58</v>
      </c>
      <c r="Y425" s="9">
        <f t="shared" si="66"/>
        <v>0</v>
      </c>
      <c r="AD425" s="5" t="s">
        <v>1611</v>
      </c>
      <c r="AE425" s="5" t="s">
        <v>1612</v>
      </c>
      <c r="AF425" s="5" t="s">
        <v>1613</v>
      </c>
      <c r="AK425" s="32">
        <f t="shared" si="64"/>
        <v>0</v>
      </c>
      <c r="AL425" s="32"/>
      <c r="AM425" s="32"/>
      <c r="AN425" s="34">
        <f t="shared" si="65"/>
        <v>0</v>
      </c>
      <c r="AO425" s="32"/>
      <c r="AP425" s="32"/>
    </row>
    <row r="426" spans="1:42" ht="18" x14ac:dyDescent="0.3">
      <c r="A426" s="12" t="s">
        <v>1614</v>
      </c>
      <c r="B426" s="12"/>
      <c r="C426" s="40" t="s">
        <v>730</v>
      </c>
      <c r="D426" s="17"/>
      <c r="E426" s="17"/>
      <c r="F426" s="28" t="s">
        <v>102</v>
      </c>
      <c r="G426" s="29">
        <v>0.15</v>
      </c>
      <c r="H426" s="29"/>
      <c r="I426" s="29">
        <v>0</v>
      </c>
      <c r="J426" s="31">
        <v>88.8</v>
      </c>
      <c r="M426" s="32">
        <f>ROUND(ROUND(J426, 2)*I426, 2)</f>
        <v>0</v>
      </c>
      <c r="P426" s="31">
        <v>88.8</v>
      </c>
      <c r="S426" s="32">
        <f>ROUND(ROUND(P426, 2)*I426, 2)</f>
        <v>0</v>
      </c>
      <c r="V426" s="9">
        <f>ROUND(ROUND(P426, 2)/1.2, 2)</f>
        <v>74</v>
      </c>
      <c r="Y426" s="9">
        <f t="shared" si="66"/>
        <v>0</v>
      </c>
      <c r="AD426" s="5" t="s">
        <v>1615</v>
      </c>
      <c r="AE426" s="5" t="s">
        <v>1616</v>
      </c>
      <c r="AF426" s="5" t="s">
        <v>733</v>
      </c>
      <c r="AK426" s="32">
        <f t="shared" si="64"/>
        <v>0</v>
      </c>
      <c r="AL426" s="32"/>
      <c r="AM426" s="32"/>
      <c r="AN426" s="34">
        <f t="shared" si="65"/>
        <v>0</v>
      </c>
      <c r="AO426" s="32"/>
      <c r="AP426" s="32"/>
    </row>
    <row r="427" spans="1:42" ht="36" x14ac:dyDescent="0.3">
      <c r="A427" s="12" t="s">
        <v>1617</v>
      </c>
      <c r="B427" s="12"/>
      <c r="C427" s="27" t="s">
        <v>1618</v>
      </c>
      <c r="D427" s="17"/>
      <c r="E427" s="17"/>
      <c r="F427" s="28" t="s">
        <v>102</v>
      </c>
      <c r="G427" s="29">
        <v>1.2</v>
      </c>
      <c r="H427" s="30"/>
      <c r="I427" s="30">
        <v>0</v>
      </c>
      <c r="J427" s="31">
        <v>16.96</v>
      </c>
      <c r="M427" s="32">
        <f>ROUND(ROUND(J427, 2)*I427, 2)</f>
        <v>0</v>
      </c>
      <c r="P427" s="31">
        <v>16.96</v>
      </c>
      <c r="S427" s="32">
        <f>ROUND(ROUND(P427, 2)*I427, 2)</f>
        <v>0</v>
      </c>
      <c r="V427" s="9">
        <f>ROUND(ROUND(P427, 2)/1.2, 2)</f>
        <v>14.13</v>
      </c>
      <c r="Y427" s="9">
        <f t="shared" si="66"/>
        <v>0</v>
      </c>
      <c r="AD427" s="5" t="s">
        <v>1619</v>
      </c>
      <c r="AE427" s="5" t="s">
        <v>1620</v>
      </c>
      <c r="AF427" s="5" t="s">
        <v>1621</v>
      </c>
      <c r="AK427" s="32">
        <f t="shared" si="64"/>
        <v>0</v>
      </c>
      <c r="AL427" s="32"/>
      <c r="AM427" s="32"/>
      <c r="AN427" s="34">
        <f t="shared" si="65"/>
        <v>0</v>
      </c>
      <c r="AO427" s="32"/>
      <c r="AP427" s="32"/>
    </row>
    <row r="428" spans="1:42" ht="54" x14ac:dyDescent="0.3">
      <c r="A428" s="12" t="s">
        <v>1622</v>
      </c>
      <c r="B428" s="12" t="s">
        <v>1602</v>
      </c>
      <c r="C428" s="16" t="s">
        <v>1603</v>
      </c>
      <c r="D428" s="17"/>
      <c r="E428" s="17"/>
      <c r="F428" s="17" t="s">
        <v>67</v>
      </c>
      <c r="G428" s="18">
        <v>1</v>
      </c>
      <c r="H428" s="18"/>
      <c r="I428" s="18">
        <v>0</v>
      </c>
      <c r="J428" s="19">
        <v>0</v>
      </c>
      <c r="K428" s="20">
        <v>2785</v>
      </c>
      <c r="L428" s="19">
        <f>J428+ROUND(K428, 2)</f>
        <v>2785</v>
      </c>
      <c r="M428" s="19">
        <v>0</v>
      </c>
      <c r="N428" s="19">
        <v>0</v>
      </c>
      <c r="O428" s="19">
        <f>M428+N428</f>
        <v>0</v>
      </c>
      <c r="P428" s="19">
        <v>2054.6999999999998</v>
      </c>
      <c r="Q428" s="20">
        <v>2785</v>
      </c>
      <c r="R428" s="19">
        <f>P428+ROUND(Q428, 2)</f>
        <v>4839.7</v>
      </c>
      <c r="S428" s="19">
        <v>0</v>
      </c>
      <c r="T428" s="19">
        <v>0</v>
      </c>
      <c r="U428" s="19">
        <f>S428+T428</f>
        <v>0</v>
      </c>
      <c r="V428" s="9">
        <f>ROUND(P428 / 1.2, 2)</f>
        <v>1712.25</v>
      </c>
      <c r="W428" s="9">
        <f>ROUND(Q428 / 1.2, 2)</f>
        <v>2320.83</v>
      </c>
      <c r="X428" s="9">
        <f>ROUND(R428 / 1.2, 2)</f>
        <v>4033.08</v>
      </c>
      <c r="Y428" s="9">
        <f t="shared" si="66"/>
        <v>0</v>
      </c>
      <c r="Z428" s="9">
        <f>ROUND(T428 / 1.2, 2)</f>
        <v>0</v>
      </c>
      <c r="AA428" s="9">
        <f>Y428+Z428</f>
        <v>0</v>
      </c>
      <c r="AD428" s="5">
        <v>378365851</v>
      </c>
      <c r="AE428" s="5">
        <v>27245666</v>
      </c>
      <c r="AG428" s="5" t="s">
        <v>1604</v>
      </c>
      <c r="AH428" s="5" t="s">
        <v>1605</v>
      </c>
      <c r="AI428" s="5" t="s">
        <v>593</v>
      </c>
      <c r="AK428" s="19">
        <f t="shared" si="64"/>
        <v>0</v>
      </c>
      <c r="AL428" s="19">
        <f>T428-N428</f>
        <v>0</v>
      </c>
      <c r="AM428" s="19">
        <f>U428-O428</f>
        <v>0</v>
      </c>
      <c r="AN428" s="22">
        <f t="shared" si="65"/>
        <v>0</v>
      </c>
      <c r="AO428" s="22">
        <f>IFERROR(AL428/N428,0)</f>
        <v>0</v>
      </c>
      <c r="AP428" s="22">
        <f>IFERROR(AM428/O428,0)</f>
        <v>0</v>
      </c>
    </row>
    <row r="429" spans="1:42" ht="36" x14ac:dyDescent="0.3">
      <c r="A429" s="12" t="s">
        <v>1623</v>
      </c>
      <c r="B429" s="12"/>
      <c r="C429" s="27" t="s">
        <v>1618</v>
      </c>
      <c r="D429" s="17"/>
      <c r="E429" s="17"/>
      <c r="F429" s="28" t="s">
        <v>102</v>
      </c>
      <c r="G429" s="29">
        <v>1.2</v>
      </c>
      <c r="H429" s="30"/>
      <c r="I429" s="30">
        <v>0</v>
      </c>
      <c r="J429" s="31">
        <v>16.96</v>
      </c>
      <c r="M429" s="32">
        <f>ROUND(ROUND(J429, 2)*I429, 2)</f>
        <v>0</v>
      </c>
      <c r="P429" s="31">
        <v>16.96</v>
      </c>
      <c r="S429" s="32">
        <f>ROUND(ROUND(P429, 2)*I429, 2)</f>
        <v>0</v>
      </c>
      <c r="V429" s="9">
        <f>ROUND(ROUND(P429, 2)/1.2, 2)</f>
        <v>14.13</v>
      </c>
      <c r="Y429" s="9">
        <f t="shared" si="66"/>
        <v>0</v>
      </c>
      <c r="AD429" s="5" t="s">
        <v>1624</v>
      </c>
      <c r="AE429" s="5" t="s">
        <v>1625</v>
      </c>
      <c r="AF429" s="5" t="s">
        <v>1621</v>
      </c>
      <c r="AK429" s="32">
        <f t="shared" si="64"/>
        <v>0</v>
      </c>
      <c r="AL429" s="32"/>
      <c r="AM429" s="32"/>
      <c r="AN429" s="34">
        <f t="shared" si="65"/>
        <v>0</v>
      </c>
      <c r="AO429" s="32"/>
      <c r="AP429" s="32"/>
    </row>
    <row r="430" spans="1:42" ht="18" x14ac:dyDescent="0.3">
      <c r="A430" s="12" t="s">
        <v>1626</v>
      </c>
      <c r="B430" s="12"/>
      <c r="C430" s="40" t="s">
        <v>730</v>
      </c>
      <c r="D430" s="17"/>
      <c r="E430" s="17"/>
      <c r="F430" s="28" t="s">
        <v>102</v>
      </c>
      <c r="G430" s="29">
        <v>0.15</v>
      </c>
      <c r="H430" s="29"/>
      <c r="I430" s="29">
        <v>0</v>
      </c>
      <c r="J430" s="31">
        <v>88.8</v>
      </c>
      <c r="M430" s="32">
        <f>ROUND(ROUND(J430, 2)*I430, 2)</f>
        <v>0</v>
      </c>
      <c r="P430" s="31">
        <v>88.8</v>
      </c>
      <c r="S430" s="32">
        <f>ROUND(ROUND(P430, 2)*I430, 2)</f>
        <v>0</v>
      </c>
      <c r="V430" s="9">
        <f>ROUND(ROUND(P430, 2)/1.2, 2)</f>
        <v>74</v>
      </c>
      <c r="Y430" s="9">
        <f t="shared" si="66"/>
        <v>0</v>
      </c>
      <c r="AD430" s="5" t="s">
        <v>1627</v>
      </c>
      <c r="AE430" s="5" t="s">
        <v>1628</v>
      </c>
      <c r="AF430" s="5" t="s">
        <v>733</v>
      </c>
      <c r="AK430" s="32">
        <f t="shared" si="64"/>
        <v>0</v>
      </c>
      <c r="AL430" s="32"/>
      <c r="AM430" s="32"/>
      <c r="AN430" s="34">
        <f t="shared" si="65"/>
        <v>0</v>
      </c>
      <c r="AO430" s="32"/>
      <c r="AP430" s="32"/>
    </row>
    <row r="431" spans="1:42" ht="36" x14ac:dyDescent="0.3">
      <c r="A431" s="12" t="s">
        <v>1629</v>
      </c>
      <c r="B431" s="12"/>
      <c r="C431" s="40" t="s">
        <v>1610</v>
      </c>
      <c r="D431" s="17"/>
      <c r="E431" s="17"/>
      <c r="F431" s="28" t="s">
        <v>67</v>
      </c>
      <c r="G431" s="29">
        <v>1.2</v>
      </c>
      <c r="H431" s="30"/>
      <c r="I431" s="30">
        <v>0</v>
      </c>
      <c r="J431" s="31">
        <v>2021.25</v>
      </c>
      <c r="M431" s="32">
        <f>ROUND(ROUND(J431, 2)*I431, 2)</f>
        <v>0</v>
      </c>
      <c r="P431" s="31">
        <v>1675.8</v>
      </c>
      <c r="S431" s="32">
        <f>ROUND(ROUND(P431, 2)*I431, 2)</f>
        <v>0</v>
      </c>
      <c r="V431" s="9">
        <f>ROUND(ROUND(P431, 2)/1.2, 2)</f>
        <v>1396.5</v>
      </c>
      <c r="Y431" s="9">
        <f t="shared" si="66"/>
        <v>0</v>
      </c>
      <c r="AD431" s="5" t="s">
        <v>1630</v>
      </c>
      <c r="AE431" s="5" t="s">
        <v>1631</v>
      </c>
      <c r="AF431" s="5" t="s">
        <v>1613</v>
      </c>
      <c r="AK431" s="32">
        <f t="shared" si="64"/>
        <v>0</v>
      </c>
      <c r="AL431" s="32"/>
      <c r="AM431" s="32"/>
      <c r="AN431" s="34">
        <f t="shared" si="65"/>
        <v>0</v>
      </c>
      <c r="AO431" s="32"/>
      <c r="AP431" s="32"/>
    </row>
    <row r="432" spans="1:42" ht="18" x14ac:dyDescent="0.3">
      <c r="A432" s="12" t="s">
        <v>1632</v>
      </c>
      <c r="B432" s="12"/>
      <c r="C432" s="40" t="s">
        <v>1544</v>
      </c>
      <c r="D432" s="17"/>
      <c r="E432" s="17"/>
      <c r="F432" s="28" t="s">
        <v>102</v>
      </c>
      <c r="G432" s="29">
        <v>0.25</v>
      </c>
      <c r="H432" s="30"/>
      <c r="I432" s="30">
        <v>0</v>
      </c>
      <c r="J432" s="31">
        <v>40.270000000000003</v>
      </c>
      <c r="M432" s="32">
        <f>ROUND(ROUND(J432, 2)*I432, 2)</f>
        <v>0</v>
      </c>
      <c r="P432" s="31">
        <v>40.270000000000003</v>
      </c>
      <c r="S432" s="32">
        <f>ROUND(ROUND(P432, 2)*I432, 2)</f>
        <v>0</v>
      </c>
      <c r="V432" s="9">
        <f>ROUND(ROUND(P432, 2)/1.2, 2)</f>
        <v>33.56</v>
      </c>
      <c r="Y432" s="9">
        <f t="shared" si="66"/>
        <v>0</v>
      </c>
      <c r="AD432" s="5" t="s">
        <v>1633</v>
      </c>
      <c r="AE432" s="5" t="s">
        <v>1634</v>
      </c>
      <c r="AF432" s="5" t="s">
        <v>1547</v>
      </c>
      <c r="AK432" s="32">
        <f t="shared" si="64"/>
        <v>0</v>
      </c>
      <c r="AL432" s="32"/>
      <c r="AM432" s="32"/>
      <c r="AN432" s="34">
        <f t="shared" si="65"/>
        <v>0</v>
      </c>
      <c r="AO432" s="32"/>
      <c r="AP432" s="32"/>
    </row>
    <row r="433" spans="1:42" ht="54" x14ac:dyDescent="0.3">
      <c r="A433" s="12" t="s">
        <v>1635</v>
      </c>
      <c r="B433" s="12" t="s">
        <v>1602</v>
      </c>
      <c r="C433" s="16" t="s">
        <v>1603</v>
      </c>
      <c r="D433" s="17"/>
      <c r="E433" s="17"/>
      <c r="F433" s="17" t="s">
        <v>67</v>
      </c>
      <c r="G433" s="18">
        <v>1</v>
      </c>
      <c r="H433" s="18"/>
      <c r="I433" s="18">
        <v>0</v>
      </c>
      <c r="J433" s="19">
        <v>0</v>
      </c>
      <c r="K433" s="20">
        <v>2785</v>
      </c>
      <c r="L433" s="19">
        <f>J433+ROUND(K433, 2)</f>
        <v>2785</v>
      </c>
      <c r="M433" s="19">
        <v>0</v>
      </c>
      <c r="N433" s="19">
        <v>0</v>
      </c>
      <c r="O433" s="19">
        <f>M433+N433</f>
        <v>0</v>
      </c>
      <c r="P433" s="19">
        <v>1990.74</v>
      </c>
      <c r="Q433" s="20">
        <v>2785</v>
      </c>
      <c r="R433" s="19">
        <f>P433+ROUND(Q433, 2)</f>
        <v>4775.74</v>
      </c>
      <c r="S433" s="19">
        <v>0</v>
      </c>
      <c r="T433" s="19">
        <v>0</v>
      </c>
      <c r="U433" s="19">
        <f>S433+T433</f>
        <v>0</v>
      </c>
      <c r="V433" s="9">
        <f>ROUND(P433 / 1.2, 2)</f>
        <v>1658.95</v>
      </c>
      <c r="W433" s="9">
        <f>ROUND(Q433 / 1.2, 2)</f>
        <v>2320.83</v>
      </c>
      <c r="X433" s="9">
        <f>ROUND(R433 / 1.2, 2)</f>
        <v>3979.78</v>
      </c>
      <c r="Y433" s="9">
        <f t="shared" si="66"/>
        <v>0</v>
      </c>
      <c r="Z433" s="9">
        <f>ROUND(T433 / 1.2, 2)</f>
        <v>0</v>
      </c>
      <c r="AA433" s="9">
        <f>Y433+Z433</f>
        <v>0</v>
      </c>
      <c r="AD433" s="5">
        <v>378365852</v>
      </c>
      <c r="AE433" s="5">
        <v>27245667</v>
      </c>
      <c r="AG433" s="5" t="s">
        <v>1604</v>
      </c>
      <c r="AH433" s="5" t="s">
        <v>1605</v>
      </c>
      <c r="AI433" s="5" t="s">
        <v>593</v>
      </c>
      <c r="AK433" s="19">
        <f t="shared" si="64"/>
        <v>0</v>
      </c>
      <c r="AL433" s="19">
        <f>T433-N433</f>
        <v>0</v>
      </c>
      <c r="AM433" s="19">
        <f>U433-O433</f>
        <v>0</v>
      </c>
      <c r="AN433" s="22">
        <f t="shared" si="65"/>
        <v>0</v>
      </c>
      <c r="AO433" s="22">
        <f>IFERROR(AL433/N433,0)</f>
        <v>0</v>
      </c>
      <c r="AP433" s="22">
        <f>IFERROR(AM433/O433,0)</f>
        <v>0</v>
      </c>
    </row>
    <row r="434" spans="1:42" ht="18" x14ac:dyDescent="0.3">
      <c r="A434" s="12" t="s">
        <v>1636</v>
      </c>
      <c r="B434" s="12"/>
      <c r="C434" s="40" t="s">
        <v>1544</v>
      </c>
      <c r="D434" s="17"/>
      <c r="E434" s="17"/>
      <c r="F434" s="28" t="s">
        <v>102</v>
      </c>
      <c r="G434" s="29">
        <v>0.25</v>
      </c>
      <c r="H434" s="30"/>
      <c r="I434" s="30">
        <v>0</v>
      </c>
      <c r="J434" s="31">
        <v>40.270000000000003</v>
      </c>
      <c r="M434" s="32">
        <f>ROUND(ROUND(J434, 2)*I434, 2)</f>
        <v>0</v>
      </c>
      <c r="P434" s="31">
        <v>40.270000000000003</v>
      </c>
      <c r="S434" s="32">
        <f>ROUND(ROUND(P434, 2)*I434, 2)</f>
        <v>0</v>
      </c>
      <c r="V434" s="9">
        <f>ROUND(ROUND(P434, 2)/1.2, 2)</f>
        <v>33.56</v>
      </c>
      <c r="Y434" s="9">
        <f t="shared" si="66"/>
        <v>0</v>
      </c>
      <c r="AD434" s="5" t="s">
        <v>1637</v>
      </c>
      <c r="AE434" s="5" t="s">
        <v>1638</v>
      </c>
      <c r="AF434" s="5" t="s">
        <v>1547</v>
      </c>
      <c r="AK434" s="32">
        <f t="shared" si="64"/>
        <v>0</v>
      </c>
      <c r="AL434" s="32"/>
      <c r="AM434" s="32"/>
      <c r="AN434" s="34">
        <f t="shared" si="65"/>
        <v>0</v>
      </c>
      <c r="AO434" s="32"/>
      <c r="AP434" s="32"/>
    </row>
    <row r="435" spans="1:42" ht="36" x14ac:dyDescent="0.3">
      <c r="A435" s="12" t="s">
        <v>1639</v>
      </c>
      <c r="B435" s="12"/>
      <c r="C435" s="40" t="s">
        <v>1610</v>
      </c>
      <c r="D435" s="17"/>
      <c r="E435" s="17"/>
      <c r="F435" s="28" t="s">
        <v>67</v>
      </c>
      <c r="G435" s="29">
        <v>1.2</v>
      </c>
      <c r="H435" s="30"/>
      <c r="I435" s="30">
        <v>0</v>
      </c>
      <c r="J435" s="31">
        <v>2021.25</v>
      </c>
      <c r="M435" s="32">
        <f>ROUND(ROUND(J435, 2)*I435, 2)</f>
        <v>0</v>
      </c>
      <c r="P435" s="31">
        <v>1622.5</v>
      </c>
      <c r="S435" s="32">
        <f>ROUND(ROUND(P435, 2)*I435, 2)</f>
        <v>0</v>
      </c>
      <c r="V435" s="9">
        <f>ROUND(ROUND(P435, 2)/1.2, 2)</f>
        <v>1352.08</v>
      </c>
      <c r="Y435" s="9">
        <f t="shared" si="66"/>
        <v>0</v>
      </c>
      <c r="AD435" s="5" t="s">
        <v>1640</v>
      </c>
      <c r="AE435" s="5" t="s">
        <v>1641</v>
      </c>
      <c r="AF435" s="5" t="s">
        <v>1613</v>
      </c>
      <c r="AK435" s="32">
        <f t="shared" si="64"/>
        <v>0</v>
      </c>
      <c r="AL435" s="32"/>
      <c r="AM435" s="32"/>
      <c r="AN435" s="34">
        <f t="shared" si="65"/>
        <v>0</v>
      </c>
      <c r="AO435" s="32"/>
      <c r="AP435" s="32"/>
    </row>
    <row r="436" spans="1:42" ht="18" x14ac:dyDescent="0.3">
      <c r="A436" s="12" t="s">
        <v>1642</v>
      </c>
      <c r="B436" s="12"/>
      <c r="C436" s="40" t="s">
        <v>730</v>
      </c>
      <c r="D436" s="17"/>
      <c r="E436" s="17"/>
      <c r="F436" s="28" t="s">
        <v>102</v>
      </c>
      <c r="G436" s="29">
        <v>0.15</v>
      </c>
      <c r="H436" s="29"/>
      <c r="I436" s="29">
        <v>0</v>
      </c>
      <c r="J436" s="31">
        <v>88.8</v>
      </c>
      <c r="M436" s="32">
        <f>ROUND(ROUND(J436, 2)*I436, 2)</f>
        <v>0</v>
      </c>
      <c r="P436" s="31">
        <v>88.8</v>
      </c>
      <c r="S436" s="32">
        <f>ROUND(ROUND(P436, 2)*I436, 2)</f>
        <v>0</v>
      </c>
      <c r="V436" s="9">
        <f>ROUND(ROUND(P436, 2)/1.2, 2)</f>
        <v>74</v>
      </c>
      <c r="Y436" s="9">
        <f t="shared" si="66"/>
        <v>0</v>
      </c>
      <c r="AD436" s="5" t="s">
        <v>1643</v>
      </c>
      <c r="AE436" s="5" t="s">
        <v>1644</v>
      </c>
      <c r="AF436" s="5" t="s">
        <v>733</v>
      </c>
      <c r="AK436" s="32">
        <f t="shared" si="64"/>
        <v>0</v>
      </c>
      <c r="AL436" s="32"/>
      <c r="AM436" s="32"/>
      <c r="AN436" s="34">
        <f t="shared" si="65"/>
        <v>0</v>
      </c>
      <c r="AO436" s="32"/>
      <c r="AP436" s="32"/>
    </row>
    <row r="437" spans="1:42" ht="36" x14ac:dyDescent="0.3">
      <c r="A437" s="12" t="s">
        <v>1645</v>
      </c>
      <c r="B437" s="12"/>
      <c r="C437" s="27" t="s">
        <v>1618</v>
      </c>
      <c r="D437" s="17"/>
      <c r="E437" s="17"/>
      <c r="F437" s="28" t="s">
        <v>102</v>
      </c>
      <c r="G437" s="29">
        <v>1.2</v>
      </c>
      <c r="H437" s="30"/>
      <c r="I437" s="30">
        <v>0</v>
      </c>
      <c r="J437" s="31">
        <v>16.96</v>
      </c>
      <c r="M437" s="32">
        <f>ROUND(ROUND(J437, 2)*I437, 2)</f>
        <v>0</v>
      </c>
      <c r="P437" s="31">
        <v>16.96</v>
      </c>
      <c r="S437" s="32">
        <f>ROUND(ROUND(P437, 2)*I437, 2)</f>
        <v>0</v>
      </c>
      <c r="V437" s="9">
        <f>ROUND(ROUND(P437, 2)/1.2, 2)</f>
        <v>14.13</v>
      </c>
      <c r="Y437" s="9">
        <f t="shared" si="66"/>
        <v>0</v>
      </c>
      <c r="AD437" s="5" t="s">
        <v>1646</v>
      </c>
      <c r="AE437" s="5" t="s">
        <v>1647</v>
      </c>
      <c r="AF437" s="5" t="s">
        <v>1621</v>
      </c>
      <c r="AK437" s="32">
        <f t="shared" si="64"/>
        <v>0</v>
      </c>
      <c r="AL437" s="32"/>
      <c r="AM437" s="32"/>
      <c r="AN437" s="34">
        <f t="shared" si="65"/>
        <v>0</v>
      </c>
      <c r="AO437" s="32"/>
      <c r="AP437" s="32"/>
    </row>
    <row r="438" spans="1:42" ht="54" x14ac:dyDescent="0.3">
      <c r="A438" s="12" t="s">
        <v>1648</v>
      </c>
      <c r="B438" s="12" t="s">
        <v>1602</v>
      </c>
      <c r="C438" s="16" t="s">
        <v>1603</v>
      </c>
      <c r="D438" s="17"/>
      <c r="E438" s="17"/>
      <c r="F438" s="17" t="s">
        <v>67</v>
      </c>
      <c r="G438" s="18">
        <v>1</v>
      </c>
      <c r="H438" s="18"/>
      <c r="I438" s="18">
        <v>0</v>
      </c>
      <c r="J438" s="19">
        <v>0</v>
      </c>
      <c r="K438" s="20">
        <v>2785</v>
      </c>
      <c r="L438" s="19">
        <f>J438+ROUND(K438, 2)</f>
        <v>2785</v>
      </c>
      <c r="M438" s="19">
        <v>0</v>
      </c>
      <c r="N438" s="19">
        <v>0</v>
      </c>
      <c r="O438" s="19">
        <f>M438+N438</f>
        <v>0</v>
      </c>
      <c r="P438" s="19">
        <v>2075.46</v>
      </c>
      <c r="Q438" s="20">
        <v>2785</v>
      </c>
      <c r="R438" s="19">
        <f>P438+ROUND(Q438, 2)</f>
        <v>4860.46</v>
      </c>
      <c r="S438" s="19">
        <v>0</v>
      </c>
      <c r="T438" s="19">
        <v>0</v>
      </c>
      <c r="U438" s="19">
        <f>S438+T438</f>
        <v>0</v>
      </c>
      <c r="V438" s="9">
        <f>ROUND(P438 / 1.2, 2)</f>
        <v>1729.55</v>
      </c>
      <c r="W438" s="9">
        <f>ROUND(Q438 / 1.2, 2)</f>
        <v>2320.83</v>
      </c>
      <c r="X438" s="9">
        <f>ROUND(R438 / 1.2, 2)</f>
        <v>4050.38</v>
      </c>
      <c r="Y438" s="9">
        <f t="shared" si="66"/>
        <v>0</v>
      </c>
      <c r="Z438" s="9">
        <f>ROUND(T438 / 1.2, 2)</f>
        <v>0</v>
      </c>
      <c r="AA438" s="9">
        <f>Y438+Z438</f>
        <v>0</v>
      </c>
      <c r="AD438" s="5">
        <v>378365853</v>
      </c>
      <c r="AE438" s="5">
        <v>27245668</v>
      </c>
      <c r="AG438" s="5" t="s">
        <v>1604</v>
      </c>
      <c r="AH438" s="5" t="s">
        <v>1605</v>
      </c>
      <c r="AI438" s="5" t="s">
        <v>593</v>
      </c>
      <c r="AK438" s="19">
        <f t="shared" si="64"/>
        <v>0</v>
      </c>
      <c r="AL438" s="19">
        <f>T438-N438</f>
        <v>0</v>
      </c>
      <c r="AM438" s="19">
        <f>U438-O438</f>
        <v>0</v>
      </c>
      <c r="AN438" s="22">
        <f t="shared" si="65"/>
        <v>0</v>
      </c>
      <c r="AO438" s="22">
        <f>IFERROR(AL438/N438,0)</f>
        <v>0</v>
      </c>
      <c r="AP438" s="22">
        <f>IFERROR(AM438/O438,0)</f>
        <v>0</v>
      </c>
    </row>
    <row r="439" spans="1:42" ht="36" x14ac:dyDescent="0.3">
      <c r="A439" s="12" t="s">
        <v>1649</v>
      </c>
      <c r="B439" s="12"/>
      <c r="C439" s="27" t="s">
        <v>1618</v>
      </c>
      <c r="D439" s="17"/>
      <c r="E439" s="17"/>
      <c r="F439" s="28" t="s">
        <v>102</v>
      </c>
      <c r="G439" s="29">
        <v>1.2</v>
      </c>
      <c r="H439" s="30"/>
      <c r="I439" s="30">
        <v>0</v>
      </c>
      <c r="J439" s="31">
        <v>16.96</v>
      </c>
      <c r="M439" s="32">
        <f>ROUND(ROUND(J439, 2)*I439, 2)</f>
        <v>0</v>
      </c>
      <c r="P439" s="31">
        <v>16.96</v>
      </c>
      <c r="S439" s="32">
        <f>ROUND(ROUND(P439, 2)*I439, 2)</f>
        <v>0</v>
      </c>
      <c r="V439" s="9">
        <f>ROUND(ROUND(P439, 2)/1.2, 2)</f>
        <v>14.13</v>
      </c>
      <c r="Y439" s="9">
        <f t="shared" si="66"/>
        <v>0</v>
      </c>
      <c r="AD439" s="5" t="s">
        <v>1650</v>
      </c>
      <c r="AE439" s="5" t="s">
        <v>1651</v>
      </c>
      <c r="AF439" s="5" t="s">
        <v>1621</v>
      </c>
      <c r="AK439" s="32">
        <f t="shared" si="64"/>
        <v>0</v>
      </c>
      <c r="AL439" s="32"/>
      <c r="AM439" s="32"/>
      <c r="AN439" s="34">
        <f t="shared" si="65"/>
        <v>0</v>
      </c>
      <c r="AO439" s="32"/>
      <c r="AP439" s="32"/>
    </row>
    <row r="440" spans="1:42" ht="18" x14ac:dyDescent="0.3">
      <c r="A440" s="12" t="s">
        <v>1652</v>
      </c>
      <c r="B440" s="12"/>
      <c r="C440" s="40" t="s">
        <v>730</v>
      </c>
      <c r="D440" s="17"/>
      <c r="E440" s="17"/>
      <c r="F440" s="28" t="s">
        <v>102</v>
      </c>
      <c r="G440" s="29">
        <v>0.15</v>
      </c>
      <c r="H440" s="29"/>
      <c r="I440" s="29">
        <v>0</v>
      </c>
      <c r="J440" s="31">
        <v>88.8</v>
      </c>
      <c r="M440" s="32">
        <f>ROUND(ROUND(J440, 2)*I440, 2)</f>
        <v>0</v>
      </c>
      <c r="P440" s="31">
        <v>88.8</v>
      </c>
      <c r="S440" s="32">
        <f>ROUND(ROUND(P440, 2)*I440, 2)</f>
        <v>0</v>
      </c>
      <c r="V440" s="9">
        <f>ROUND(ROUND(P440, 2)/1.2, 2)</f>
        <v>74</v>
      </c>
      <c r="Y440" s="9">
        <f t="shared" si="66"/>
        <v>0</v>
      </c>
      <c r="AD440" s="5" t="s">
        <v>1653</v>
      </c>
      <c r="AE440" s="5" t="s">
        <v>1654</v>
      </c>
      <c r="AF440" s="5" t="s">
        <v>733</v>
      </c>
      <c r="AK440" s="32">
        <f t="shared" si="64"/>
        <v>0</v>
      </c>
      <c r="AL440" s="32"/>
      <c r="AM440" s="32"/>
      <c r="AN440" s="34">
        <f t="shared" si="65"/>
        <v>0</v>
      </c>
      <c r="AO440" s="32"/>
      <c r="AP440" s="32"/>
    </row>
    <row r="441" spans="1:42" ht="36" x14ac:dyDescent="0.3">
      <c r="A441" s="12" t="s">
        <v>1655</v>
      </c>
      <c r="B441" s="12"/>
      <c r="C441" s="40" t="s">
        <v>1610</v>
      </c>
      <c r="D441" s="17"/>
      <c r="E441" s="17"/>
      <c r="F441" s="28" t="s">
        <v>67</v>
      </c>
      <c r="G441" s="29">
        <v>1.2</v>
      </c>
      <c r="H441" s="30"/>
      <c r="I441" s="30">
        <v>0</v>
      </c>
      <c r="J441" s="31">
        <v>2021.25</v>
      </c>
      <c r="M441" s="32">
        <f>ROUND(ROUND(J441, 2)*I441, 2)</f>
        <v>0</v>
      </c>
      <c r="P441" s="31">
        <v>1693.1</v>
      </c>
      <c r="S441" s="32">
        <f>ROUND(ROUND(P441, 2)*I441, 2)</f>
        <v>0</v>
      </c>
      <c r="V441" s="9">
        <f>ROUND(ROUND(P441, 2)/1.2, 2)</f>
        <v>1410.92</v>
      </c>
      <c r="Y441" s="9">
        <f t="shared" si="66"/>
        <v>0</v>
      </c>
      <c r="AD441" s="5" t="s">
        <v>1656</v>
      </c>
      <c r="AE441" s="5" t="s">
        <v>1657</v>
      </c>
      <c r="AF441" s="5" t="s">
        <v>1613</v>
      </c>
      <c r="AK441" s="32">
        <f t="shared" si="64"/>
        <v>0</v>
      </c>
      <c r="AL441" s="32"/>
      <c r="AM441" s="32"/>
      <c r="AN441" s="34">
        <f t="shared" si="65"/>
        <v>0</v>
      </c>
      <c r="AO441" s="32"/>
      <c r="AP441" s="32"/>
    </row>
    <row r="442" spans="1:42" ht="18" x14ac:dyDescent="0.3">
      <c r="A442" s="12" t="s">
        <v>1658</v>
      </c>
      <c r="B442" s="12"/>
      <c r="C442" s="40" t="s">
        <v>1544</v>
      </c>
      <c r="D442" s="17"/>
      <c r="E442" s="17"/>
      <c r="F442" s="28" t="s">
        <v>102</v>
      </c>
      <c r="G442" s="29">
        <v>0.25</v>
      </c>
      <c r="H442" s="30"/>
      <c r="I442" s="30">
        <v>0</v>
      </c>
      <c r="J442" s="31">
        <v>40.270000000000003</v>
      </c>
      <c r="M442" s="32">
        <f>ROUND(ROUND(J442, 2)*I442, 2)</f>
        <v>0</v>
      </c>
      <c r="P442" s="31">
        <v>40.270000000000003</v>
      </c>
      <c r="S442" s="32">
        <f>ROUND(ROUND(P442, 2)*I442, 2)</f>
        <v>0</v>
      </c>
      <c r="V442" s="9">
        <f>ROUND(ROUND(P442, 2)/1.2, 2)</f>
        <v>33.56</v>
      </c>
      <c r="Y442" s="9">
        <f t="shared" si="66"/>
        <v>0</v>
      </c>
      <c r="AD442" s="5" t="s">
        <v>1659</v>
      </c>
      <c r="AE442" s="5" t="s">
        <v>1660</v>
      </c>
      <c r="AF442" s="5" t="s">
        <v>1547</v>
      </c>
      <c r="AK442" s="32">
        <f t="shared" si="64"/>
        <v>0</v>
      </c>
      <c r="AL442" s="32"/>
      <c r="AM442" s="32"/>
      <c r="AN442" s="34">
        <f t="shared" si="65"/>
        <v>0</v>
      </c>
      <c r="AO442" s="32"/>
      <c r="AP442" s="32"/>
    </row>
    <row r="443" spans="1:42" ht="54" x14ac:dyDescent="0.3">
      <c r="A443" s="12" t="s">
        <v>1661</v>
      </c>
      <c r="B443" s="12" t="s">
        <v>1602</v>
      </c>
      <c r="C443" s="16" t="s">
        <v>1603</v>
      </c>
      <c r="D443" s="17"/>
      <c r="E443" s="17"/>
      <c r="F443" s="17" t="s">
        <v>67</v>
      </c>
      <c r="G443" s="18">
        <v>1</v>
      </c>
      <c r="H443" s="18"/>
      <c r="I443" s="18">
        <v>0</v>
      </c>
      <c r="J443" s="19">
        <v>0</v>
      </c>
      <c r="K443" s="20">
        <v>2785</v>
      </c>
      <c r="L443" s="19">
        <f>J443+ROUND(K443, 2)</f>
        <v>2785</v>
      </c>
      <c r="M443" s="19">
        <v>0</v>
      </c>
      <c r="N443" s="19">
        <v>0</v>
      </c>
      <c r="O443" s="19">
        <f>M443+N443</f>
        <v>0</v>
      </c>
      <c r="P443" s="19">
        <v>2000.82</v>
      </c>
      <c r="Q443" s="20">
        <v>2785</v>
      </c>
      <c r="R443" s="19">
        <f>P443+ROUND(Q443, 2)</f>
        <v>4785.82</v>
      </c>
      <c r="S443" s="19">
        <v>0</v>
      </c>
      <c r="T443" s="19">
        <v>0</v>
      </c>
      <c r="U443" s="19">
        <f>S443+T443</f>
        <v>0</v>
      </c>
      <c r="V443" s="9">
        <f>ROUND(P443 / 1.2, 2)</f>
        <v>1667.35</v>
      </c>
      <c r="W443" s="9">
        <f>ROUND(Q443 / 1.2, 2)</f>
        <v>2320.83</v>
      </c>
      <c r="X443" s="9">
        <f>ROUND(R443 / 1.2, 2)</f>
        <v>3988.18</v>
      </c>
      <c r="Y443" s="9">
        <f t="shared" si="66"/>
        <v>0</v>
      </c>
      <c r="Z443" s="9">
        <f>ROUND(T443 / 1.2, 2)</f>
        <v>0</v>
      </c>
      <c r="AA443" s="9">
        <f>Y443+Z443</f>
        <v>0</v>
      </c>
      <c r="AD443" s="5">
        <v>378365854</v>
      </c>
      <c r="AE443" s="5">
        <v>27245669</v>
      </c>
      <c r="AG443" s="5" t="s">
        <v>1604</v>
      </c>
      <c r="AH443" s="5" t="s">
        <v>1605</v>
      </c>
      <c r="AI443" s="5" t="s">
        <v>593</v>
      </c>
      <c r="AK443" s="19">
        <f t="shared" si="64"/>
        <v>0</v>
      </c>
      <c r="AL443" s="19">
        <f>T443-N443</f>
        <v>0</v>
      </c>
      <c r="AM443" s="19">
        <f>U443-O443</f>
        <v>0</v>
      </c>
      <c r="AN443" s="22">
        <f t="shared" si="65"/>
        <v>0</v>
      </c>
      <c r="AO443" s="22">
        <f>IFERROR(AL443/N443,0)</f>
        <v>0</v>
      </c>
      <c r="AP443" s="22">
        <f>IFERROR(AM443/O443,0)</f>
        <v>0</v>
      </c>
    </row>
    <row r="444" spans="1:42" ht="18" x14ac:dyDescent="0.3">
      <c r="A444" s="12" t="s">
        <v>1662</v>
      </c>
      <c r="B444" s="12"/>
      <c r="C444" s="40" t="s">
        <v>1544</v>
      </c>
      <c r="D444" s="17"/>
      <c r="E444" s="17"/>
      <c r="F444" s="28" t="s">
        <v>102</v>
      </c>
      <c r="G444" s="29">
        <v>0.25</v>
      </c>
      <c r="H444" s="30"/>
      <c r="I444" s="30">
        <v>0</v>
      </c>
      <c r="J444" s="31">
        <v>40.270000000000003</v>
      </c>
      <c r="M444" s="32">
        <f>ROUND(ROUND(J444, 2)*I444, 2)</f>
        <v>0</v>
      </c>
      <c r="P444" s="31">
        <v>40.270000000000003</v>
      </c>
      <c r="S444" s="32">
        <f>ROUND(ROUND(P444, 2)*I444, 2)</f>
        <v>0</v>
      </c>
      <c r="V444" s="9">
        <f>ROUND(ROUND(P444, 2)/1.2, 2)</f>
        <v>33.56</v>
      </c>
      <c r="Y444" s="9">
        <f t="shared" si="66"/>
        <v>0</v>
      </c>
      <c r="AD444" s="5" t="s">
        <v>1663</v>
      </c>
      <c r="AE444" s="5" t="s">
        <v>1664</v>
      </c>
      <c r="AF444" s="5" t="s">
        <v>1547</v>
      </c>
      <c r="AK444" s="32">
        <f t="shared" si="64"/>
        <v>0</v>
      </c>
      <c r="AL444" s="32"/>
      <c r="AM444" s="32"/>
      <c r="AN444" s="34">
        <f t="shared" si="65"/>
        <v>0</v>
      </c>
      <c r="AO444" s="32"/>
      <c r="AP444" s="32"/>
    </row>
    <row r="445" spans="1:42" ht="36" x14ac:dyDescent="0.3">
      <c r="A445" s="12" t="s">
        <v>1665</v>
      </c>
      <c r="B445" s="12"/>
      <c r="C445" s="40" t="s">
        <v>1610</v>
      </c>
      <c r="D445" s="17"/>
      <c r="E445" s="17"/>
      <c r="F445" s="28" t="s">
        <v>67</v>
      </c>
      <c r="G445" s="29">
        <v>1.2</v>
      </c>
      <c r="H445" s="30"/>
      <c r="I445" s="30">
        <v>0</v>
      </c>
      <c r="J445" s="31">
        <v>2021.25</v>
      </c>
      <c r="M445" s="32">
        <f>ROUND(ROUND(J445, 2)*I445, 2)</f>
        <v>0</v>
      </c>
      <c r="P445" s="31">
        <v>1630.9</v>
      </c>
      <c r="S445" s="32">
        <f>ROUND(ROUND(P445, 2)*I445, 2)</f>
        <v>0</v>
      </c>
      <c r="V445" s="9">
        <f>ROUND(ROUND(P445, 2)/1.2, 2)</f>
        <v>1359.08</v>
      </c>
      <c r="Y445" s="9">
        <f t="shared" si="66"/>
        <v>0</v>
      </c>
      <c r="AD445" s="5" t="s">
        <v>1666</v>
      </c>
      <c r="AE445" s="5" t="s">
        <v>1667</v>
      </c>
      <c r="AF445" s="5" t="s">
        <v>1613</v>
      </c>
      <c r="AK445" s="32">
        <f t="shared" si="64"/>
        <v>0</v>
      </c>
      <c r="AL445" s="32"/>
      <c r="AM445" s="32"/>
      <c r="AN445" s="34">
        <f t="shared" si="65"/>
        <v>0</v>
      </c>
      <c r="AO445" s="32"/>
      <c r="AP445" s="32"/>
    </row>
    <row r="446" spans="1:42" ht="18" x14ac:dyDescent="0.3">
      <c r="A446" s="12" t="s">
        <v>1668</v>
      </c>
      <c r="B446" s="12"/>
      <c r="C446" s="40" t="s">
        <v>730</v>
      </c>
      <c r="D446" s="17"/>
      <c r="E446" s="17"/>
      <c r="F446" s="28" t="s">
        <v>102</v>
      </c>
      <c r="G446" s="29">
        <v>0.15</v>
      </c>
      <c r="H446" s="29"/>
      <c r="I446" s="29">
        <v>0</v>
      </c>
      <c r="J446" s="31">
        <v>88.8</v>
      </c>
      <c r="M446" s="32">
        <f>ROUND(ROUND(J446, 2)*I446, 2)</f>
        <v>0</v>
      </c>
      <c r="P446" s="31">
        <v>88.8</v>
      </c>
      <c r="S446" s="32">
        <f>ROUND(ROUND(P446, 2)*I446, 2)</f>
        <v>0</v>
      </c>
      <c r="V446" s="9">
        <f>ROUND(ROUND(P446, 2)/1.2, 2)</f>
        <v>74</v>
      </c>
      <c r="Y446" s="9">
        <f t="shared" si="66"/>
        <v>0</v>
      </c>
      <c r="AD446" s="5" t="s">
        <v>1669</v>
      </c>
      <c r="AE446" s="5" t="s">
        <v>1670</v>
      </c>
      <c r="AF446" s="5" t="s">
        <v>733</v>
      </c>
      <c r="AK446" s="32">
        <f t="shared" si="64"/>
        <v>0</v>
      </c>
      <c r="AL446" s="32"/>
      <c r="AM446" s="32"/>
      <c r="AN446" s="34">
        <f t="shared" si="65"/>
        <v>0</v>
      </c>
      <c r="AO446" s="32"/>
      <c r="AP446" s="32"/>
    </row>
    <row r="447" spans="1:42" ht="36" x14ac:dyDescent="0.3">
      <c r="A447" s="12" t="s">
        <v>1671</v>
      </c>
      <c r="B447" s="12"/>
      <c r="C447" s="27" t="s">
        <v>1618</v>
      </c>
      <c r="D447" s="17"/>
      <c r="E447" s="17"/>
      <c r="F447" s="28" t="s">
        <v>102</v>
      </c>
      <c r="G447" s="29">
        <v>1.2</v>
      </c>
      <c r="H447" s="30"/>
      <c r="I447" s="30">
        <v>0</v>
      </c>
      <c r="J447" s="31">
        <v>16.96</v>
      </c>
      <c r="M447" s="32">
        <f>ROUND(ROUND(J447, 2)*I447, 2)</f>
        <v>0</v>
      </c>
      <c r="P447" s="31">
        <v>16.96</v>
      </c>
      <c r="S447" s="32">
        <f>ROUND(ROUND(P447, 2)*I447, 2)</f>
        <v>0</v>
      </c>
      <c r="V447" s="9">
        <f>ROUND(ROUND(P447, 2)/1.2, 2)</f>
        <v>14.13</v>
      </c>
      <c r="Y447" s="9">
        <f t="shared" si="66"/>
        <v>0</v>
      </c>
      <c r="AD447" s="5" t="s">
        <v>1672</v>
      </c>
      <c r="AE447" s="5" t="s">
        <v>1673</v>
      </c>
      <c r="AF447" s="5" t="s">
        <v>1621</v>
      </c>
      <c r="AK447" s="32">
        <f t="shared" si="64"/>
        <v>0</v>
      </c>
      <c r="AL447" s="32"/>
      <c r="AM447" s="32"/>
      <c r="AN447" s="34">
        <f t="shared" si="65"/>
        <v>0</v>
      </c>
      <c r="AO447" s="32"/>
      <c r="AP447" s="32"/>
    </row>
    <row r="448" spans="1:42" ht="54" x14ac:dyDescent="0.3">
      <c r="A448" s="12" t="s">
        <v>1674</v>
      </c>
      <c r="B448" s="12" t="s">
        <v>1602</v>
      </c>
      <c r="C448" s="16" t="s">
        <v>1603</v>
      </c>
      <c r="D448" s="17"/>
      <c r="E448" s="17"/>
      <c r="F448" s="17" t="s">
        <v>67</v>
      </c>
      <c r="G448" s="18">
        <v>1</v>
      </c>
      <c r="H448" s="18"/>
      <c r="I448" s="18">
        <v>0</v>
      </c>
      <c r="J448" s="19">
        <v>0</v>
      </c>
      <c r="K448" s="20">
        <v>2785</v>
      </c>
      <c r="L448" s="19">
        <f>J448+ROUND(K448, 2)</f>
        <v>2785</v>
      </c>
      <c r="M448" s="19">
        <v>0</v>
      </c>
      <c r="N448" s="19">
        <v>0</v>
      </c>
      <c r="O448" s="19">
        <f>M448+N448</f>
        <v>0</v>
      </c>
      <c r="P448" s="19">
        <v>2000.82</v>
      </c>
      <c r="Q448" s="20">
        <v>2785</v>
      </c>
      <c r="R448" s="19">
        <f>P448+ROUND(Q448, 2)</f>
        <v>4785.82</v>
      </c>
      <c r="S448" s="19">
        <v>0</v>
      </c>
      <c r="T448" s="19">
        <v>0</v>
      </c>
      <c r="U448" s="19">
        <f>S448+T448</f>
        <v>0</v>
      </c>
      <c r="V448" s="9">
        <f>ROUND(P448 / 1.2, 2)</f>
        <v>1667.35</v>
      </c>
      <c r="W448" s="9">
        <f>ROUND(Q448 / 1.2, 2)</f>
        <v>2320.83</v>
      </c>
      <c r="X448" s="9">
        <f>ROUND(R448 / 1.2, 2)</f>
        <v>3988.18</v>
      </c>
      <c r="Y448" s="9">
        <f t="shared" si="66"/>
        <v>0</v>
      </c>
      <c r="Z448" s="9">
        <f>ROUND(T448 / 1.2, 2)</f>
        <v>0</v>
      </c>
      <c r="AA448" s="9">
        <f>Y448+Z448</f>
        <v>0</v>
      </c>
      <c r="AD448" s="5">
        <v>378365855</v>
      </c>
      <c r="AE448" s="5">
        <v>27245670</v>
      </c>
      <c r="AG448" s="5" t="s">
        <v>1604</v>
      </c>
      <c r="AH448" s="5" t="s">
        <v>1605</v>
      </c>
      <c r="AI448" s="5" t="s">
        <v>593</v>
      </c>
      <c r="AK448" s="19">
        <f t="shared" si="64"/>
        <v>0</v>
      </c>
      <c r="AL448" s="19">
        <f>T448-N448</f>
        <v>0</v>
      </c>
      <c r="AM448" s="19">
        <f>U448-O448</f>
        <v>0</v>
      </c>
      <c r="AN448" s="22">
        <f t="shared" si="65"/>
        <v>0</v>
      </c>
      <c r="AO448" s="22">
        <f>IFERROR(AL448/N448,0)</f>
        <v>0</v>
      </c>
      <c r="AP448" s="22">
        <f>IFERROR(AM448/O448,0)</f>
        <v>0</v>
      </c>
    </row>
    <row r="449" spans="1:42" ht="36" x14ac:dyDescent="0.3">
      <c r="A449" s="12" t="s">
        <v>1675</v>
      </c>
      <c r="B449" s="12"/>
      <c r="C449" s="27" t="s">
        <v>1618</v>
      </c>
      <c r="D449" s="17"/>
      <c r="E449" s="17"/>
      <c r="F449" s="28" t="s">
        <v>102</v>
      </c>
      <c r="G449" s="29">
        <v>1.2</v>
      </c>
      <c r="H449" s="30"/>
      <c r="I449" s="30">
        <v>0</v>
      </c>
      <c r="J449" s="31">
        <v>16.96</v>
      </c>
      <c r="M449" s="32">
        <f>ROUND(ROUND(J449, 2)*I449, 2)</f>
        <v>0</v>
      </c>
      <c r="P449" s="31">
        <v>16.96</v>
      </c>
      <c r="S449" s="32">
        <f>ROUND(ROUND(P449, 2)*I449, 2)</f>
        <v>0</v>
      </c>
      <c r="V449" s="9">
        <f>ROUND(ROUND(P449, 2)/1.2, 2)</f>
        <v>14.13</v>
      </c>
      <c r="Y449" s="9">
        <f t="shared" si="66"/>
        <v>0</v>
      </c>
      <c r="AD449" s="5" t="s">
        <v>1676</v>
      </c>
      <c r="AE449" s="5" t="s">
        <v>1677</v>
      </c>
      <c r="AF449" s="5" t="s">
        <v>1621</v>
      </c>
      <c r="AK449" s="32">
        <f t="shared" si="64"/>
        <v>0</v>
      </c>
      <c r="AL449" s="32"/>
      <c r="AM449" s="32"/>
      <c r="AN449" s="34">
        <f t="shared" si="65"/>
        <v>0</v>
      </c>
      <c r="AO449" s="32"/>
      <c r="AP449" s="32"/>
    </row>
    <row r="450" spans="1:42" ht="18" x14ac:dyDescent="0.3">
      <c r="A450" s="12" t="s">
        <v>1678</v>
      </c>
      <c r="B450" s="12"/>
      <c r="C450" s="40" t="s">
        <v>730</v>
      </c>
      <c r="D450" s="17"/>
      <c r="E450" s="17"/>
      <c r="F450" s="28" t="s">
        <v>102</v>
      </c>
      <c r="G450" s="29">
        <v>0.15</v>
      </c>
      <c r="H450" s="29"/>
      <c r="I450" s="29">
        <v>0</v>
      </c>
      <c r="J450" s="31">
        <v>88.8</v>
      </c>
      <c r="M450" s="32">
        <f>ROUND(ROUND(J450, 2)*I450, 2)</f>
        <v>0</v>
      </c>
      <c r="P450" s="31">
        <v>88.8</v>
      </c>
      <c r="S450" s="32">
        <f>ROUND(ROUND(P450, 2)*I450, 2)</f>
        <v>0</v>
      </c>
      <c r="V450" s="9">
        <f>ROUND(ROUND(P450, 2)/1.2, 2)</f>
        <v>74</v>
      </c>
      <c r="Y450" s="9">
        <f t="shared" si="66"/>
        <v>0</v>
      </c>
      <c r="AD450" s="5" t="s">
        <v>1679</v>
      </c>
      <c r="AE450" s="5" t="s">
        <v>1680</v>
      </c>
      <c r="AF450" s="5" t="s">
        <v>733</v>
      </c>
      <c r="AK450" s="32">
        <f t="shared" si="64"/>
        <v>0</v>
      </c>
      <c r="AL450" s="32"/>
      <c r="AM450" s="32"/>
      <c r="AN450" s="34">
        <f t="shared" si="65"/>
        <v>0</v>
      </c>
      <c r="AO450" s="32"/>
      <c r="AP450" s="32"/>
    </row>
    <row r="451" spans="1:42" ht="36" x14ac:dyDescent="0.3">
      <c r="A451" s="12" t="s">
        <v>1681</v>
      </c>
      <c r="B451" s="12"/>
      <c r="C451" s="40" t="s">
        <v>1610</v>
      </c>
      <c r="D451" s="17"/>
      <c r="E451" s="17"/>
      <c r="F451" s="28" t="s">
        <v>67</v>
      </c>
      <c r="G451" s="29">
        <v>1.2</v>
      </c>
      <c r="H451" s="30"/>
      <c r="I451" s="30">
        <v>0</v>
      </c>
      <c r="J451" s="31">
        <v>2021.25</v>
      </c>
      <c r="M451" s="32">
        <f>ROUND(ROUND(J451, 2)*I451, 2)</f>
        <v>0</v>
      </c>
      <c r="P451" s="31">
        <v>1630.9</v>
      </c>
      <c r="S451" s="32">
        <f>ROUND(ROUND(P451, 2)*I451, 2)</f>
        <v>0</v>
      </c>
      <c r="V451" s="9">
        <f>ROUND(ROUND(P451, 2)/1.2, 2)</f>
        <v>1359.08</v>
      </c>
      <c r="Y451" s="9">
        <f t="shared" si="66"/>
        <v>0</v>
      </c>
      <c r="AD451" s="5" t="s">
        <v>1682</v>
      </c>
      <c r="AE451" s="5" t="s">
        <v>1683</v>
      </c>
      <c r="AF451" s="5" t="s">
        <v>1613</v>
      </c>
      <c r="AK451" s="32">
        <f t="shared" si="64"/>
        <v>0</v>
      </c>
      <c r="AL451" s="32"/>
      <c r="AM451" s="32"/>
      <c r="AN451" s="34">
        <f t="shared" si="65"/>
        <v>0</v>
      </c>
      <c r="AO451" s="32"/>
      <c r="AP451" s="32"/>
    </row>
    <row r="452" spans="1:42" ht="18" x14ac:dyDescent="0.3">
      <c r="A452" s="12" t="s">
        <v>1684</v>
      </c>
      <c r="B452" s="12"/>
      <c r="C452" s="40" t="s">
        <v>1544</v>
      </c>
      <c r="D452" s="17"/>
      <c r="E452" s="17"/>
      <c r="F452" s="28" t="s">
        <v>102</v>
      </c>
      <c r="G452" s="29">
        <v>0.25</v>
      </c>
      <c r="H452" s="30"/>
      <c r="I452" s="30">
        <v>0</v>
      </c>
      <c r="J452" s="31">
        <v>40.270000000000003</v>
      </c>
      <c r="M452" s="32">
        <f>ROUND(ROUND(J452, 2)*I452, 2)</f>
        <v>0</v>
      </c>
      <c r="P452" s="31">
        <v>40.270000000000003</v>
      </c>
      <c r="S452" s="32">
        <f>ROUND(ROUND(P452, 2)*I452, 2)</f>
        <v>0</v>
      </c>
      <c r="V452" s="9">
        <f>ROUND(ROUND(P452, 2)/1.2, 2)</f>
        <v>33.56</v>
      </c>
      <c r="Y452" s="9">
        <f t="shared" si="66"/>
        <v>0</v>
      </c>
      <c r="AD452" s="5" t="s">
        <v>1685</v>
      </c>
      <c r="AE452" s="5" t="s">
        <v>1686</v>
      </c>
      <c r="AF452" s="5" t="s">
        <v>1547</v>
      </c>
      <c r="AK452" s="32">
        <f t="shared" si="64"/>
        <v>0</v>
      </c>
      <c r="AL452" s="32"/>
      <c r="AM452" s="32"/>
      <c r="AN452" s="34">
        <f t="shared" si="65"/>
        <v>0</v>
      </c>
      <c r="AO452" s="32"/>
      <c r="AP452" s="32"/>
    </row>
    <row r="453" spans="1:42" ht="54" x14ac:dyDescent="0.3">
      <c r="A453" s="12" t="s">
        <v>1687</v>
      </c>
      <c r="B453" s="12" t="s">
        <v>1602</v>
      </c>
      <c r="C453" s="16" t="s">
        <v>1603</v>
      </c>
      <c r="D453" s="17"/>
      <c r="E453" s="17" t="s">
        <v>1688</v>
      </c>
      <c r="F453" s="17" t="s">
        <v>67</v>
      </c>
      <c r="G453" s="18">
        <v>1</v>
      </c>
      <c r="H453" s="18"/>
      <c r="I453" s="18">
        <v>1014.38</v>
      </c>
      <c r="J453" s="19">
        <v>2468.2399999999998</v>
      </c>
      <c r="K453" s="20">
        <v>2785</v>
      </c>
      <c r="L453" s="19">
        <f>J453+ROUND(K453, 2)</f>
        <v>5253.24</v>
      </c>
      <c r="M453" s="19">
        <v>2503733.29</v>
      </c>
      <c r="N453" s="19">
        <v>2825048.3</v>
      </c>
      <c r="O453" s="19">
        <f>M453+N453</f>
        <v>5328781.59</v>
      </c>
      <c r="P453" s="19">
        <v>2063.89</v>
      </c>
      <c r="Q453" s="20">
        <v>4177.5</v>
      </c>
      <c r="R453" s="19">
        <f>P453+ROUND(Q453, 2)</f>
        <v>6241.3899999999994</v>
      </c>
      <c r="S453" s="19">
        <v>2093568.74</v>
      </c>
      <c r="T453" s="19">
        <v>4237572.45</v>
      </c>
      <c r="U453" s="19">
        <f>S453+T453</f>
        <v>6331141.1900000004</v>
      </c>
      <c r="V453" s="9">
        <f>ROUND(P453 / 1.2, 2)</f>
        <v>1719.91</v>
      </c>
      <c r="W453" s="9">
        <f>ROUND(Q453 / 1.2, 2)</f>
        <v>3481.25</v>
      </c>
      <c r="X453" s="9">
        <f>ROUND(R453 / 1.2, 2)</f>
        <v>5201.16</v>
      </c>
      <c r="Y453" s="9">
        <f t="shared" si="66"/>
        <v>1744640.62</v>
      </c>
      <c r="Z453" s="9">
        <f>ROUND(T453 / 1.2, 2)</f>
        <v>3531310.38</v>
      </c>
      <c r="AA453" s="9">
        <f>Y453+Z453</f>
        <v>5275951</v>
      </c>
      <c r="AD453" s="5">
        <v>378365856</v>
      </c>
      <c r="AE453" s="5">
        <v>27245769</v>
      </c>
      <c r="AG453" s="5" t="s">
        <v>1604</v>
      </c>
      <c r="AH453" s="5" t="s">
        <v>1605</v>
      </c>
      <c r="AI453" s="5" t="s">
        <v>593</v>
      </c>
      <c r="AK453" s="19">
        <f t="shared" si="64"/>
        <v>-410164.55000000005</v>
      </c>
      <c r="AL453" s="19">
        <f>T453-N453</f>
        <v>1412524.1500000004</v>
      </c>
      <c r="AM453" s="19">
        <f>U453-O453</f>
        <v>1002359.6000000006</v>
      </c>
      <c r="AN453" s="22">
        <f t="shared" si="65"/>
        <v>-0.1638211832059796</v>
      </c>
      <c r="AO453" s="22">
        <f>IFERROR(AL453/N453,0)</f>
        <v>0.50000000000000011</v>
      </c>
      <c r="AP453" s="22">
        <f>IFERROR(AM453/O453,0)</f>
        <v>0.1881029618254631</v>
      </c>
    </row>
    <row r="454" spans="1:42" ht="18" x14ac:dyDescent="0.3">
      <c r="A454" s="12" t="s">
        <v>1690</v>
      </c>
      <c r="B454" s="12"/>
      <c r="C454" s="40" t="s">
        <v>1544</v>
      </c>
      <c r="D454" s="17"/>
      <c r="E454" s="17"/>
      <c r="F454" s="28" t="s">
        <v>102</v>
      </c>
      <c r="G454" s="29">
        <v>0.25</v>
      </c>
      <c r="H454" s="30"/>
      <c r="I454" s="30">
        <v>253.595</v>
      </c>
      <c r="J454" s="31">
        <v>40.270000000000003</v>
      </c>
      <c r="M454" s="32">
        <f>ROUND(ROUND(J454, 2)*I454, 2)</f>
        <v>10212.27</v>
      </c>
      <c r="P454" s="31">
        <v>40.270000000000003</v>
      </c>
      <c r="S454" s="32">
        <f>ROUND(ROUND(P454, 2)*I454, 2)</f>
        <v>10212.27</v>
      </c>
      <c r="V454" s="9">
        <f>ROUND(ROUND(P454, 2)/1.2, 2)</f>
        <v>33.56</v>
      </c>
      <c r="Y454" s="9">
        <f t="shared" si="66"/>
        <v>8510.23</v>
      </c>
      <c r="AD454" s="5" t="s">
        <v>1691</v>
      </c>
      <c r="AE454" s="5" t="s">
        <v>1692</v>
      </c>
      <c r="AF454" s="5" t="s">
        <v>1547</v>
      </c>
      <c r="AK454" s="32">
        <f t="shared" si="64"/>
        <v>0</v>
      </c>
      <c r="AL454" s="32"/>
      <c r="AM454" s="32"/>
      <c r="AN454" s="34">
        <f t="shared" si="65"/>
        <v>0</v>
      </c>
      <c r="AO454" s="32"/>
      <c r="AP454" s="32"/>
    </row>
    <row r="455" spans="1:42" ht="72" x14ac:dyDescent="0.3">
      <c r="A455" s="12" t="s">
        <v>1695</v>
      </c>
      <c r="B455" s="12"/>
      <c r="C455" s="40" t="s">
        <v>1610</v>
      </c>
      <c r="D455" s="17"/>
      <c r="E455" s="17" t="s">
        <v>1696</v>
      </c>
      <c r="F455" s="28" t="s">
        <v>67</v>
      </c>
      <c r="G455" s="29">
        <v>1.2</v>
      </c>
      <c r="H455" s="30"/>
      <c r="I455" s="30">
        <v>1217.2560000000001</v>
      </c>
      <c r="J455" s="31">
        <v>2021.26</v>
      </c>
      <c r="M455" s="32">
        <f>ROUND(ROUND(J455, 2)*I455, 2)</f>
        <v>2460390.86</v>
      </c>
      <c r="P455" s="31">
        <v>1684.3</v>
      </c>
      <c r="S455" s="32">
        <f>ROUND(ROUND(P455, 2)*I455, 2)</f>
        <v>2050224.28</v>
      </c>
      <c r="V455" s="9">
        <f>ROUND(ROUND(P455, 2)/1.2, 2)</f>
        <v>1403.58</v>
      </c>
      <c r="Y455" s="9">
        <f t="shared" si="66"/>
        <v>1708520.23</v>
      </c>
      <c r="AD455" s="5" t="s">
        <v>1697</v>
      </c>
      <c r="AE455" s="5" t="s">
        <v>1698</v>
      </c>
      <c r="AF455" s="5" t="s">
        <v>1613</v>
      </c>
      <c r="AK455" s="32">
        <f t="shared" si="64"/>
        <v>-410166.57999999984</v>
      </c>
      <c r="AL455" s="32"/>
      <c r="AM455" s="32"/>
      <c r="AN455" s="34">
        <f t="shared" si="65"/>
        <v>-0.16670789453347257</v>
      </c>
      <c r="AO455" s="32"/>
      <c r="AP455" s="32"/>
    </row>
    <row r="456" spans="1:42" ht="18" x14ac:dyDescent="0.3">
      <c r="A456" s="12" t="s">
        <v>1701</v>
      </c>
      <c r="B456" s="12"/>
      <c r="C456" s="40" t="s">
        <v>730</v>
      </c>
      <c r="D456" s="17"/>
      <c r="E456" s="17"/>
      <c r="F456" s="28" t="s">
        <v>102</v>
      </c>
      <c r="G456" s="29">
        <v>0.15</v>
      </c>
      <c r="H456" s="29"/>
      <c r="I456" s="29">
        <v>152.15700000000001</v>
      </c>
      <c r="J456" s="31">
        <v>88.8</v>
      </c>
      <c r="M456" s="32">
        <f>ROUND(ROUND(J456, 2)*I456, 2)</f>
        <v>13511.54</v>
      </c>
      <c r="P456" s="31">
        <v>88.8</v>
      </c>
      <c r="S456" s="32">
        <f>ROUND(ROUND(P456, 2)*I456, 2)</f>
        <v>13511.54</v>
      </c>
      <c r="V456" s="9">
        <f>ROUND(ROUND(P456, 2)/1.2, 2)</f>
        <v>74</v>
      </c>
      <c r="Y456" s="9">
        <f t="shared" si="66"/>
        <v>11259.62</v>
      </c>
      <c r="AD456" s="5" t="s">
        <v>1702</v>
      </c>
      <c r="AE456" s="5" t="s">
        <v>1703</v>
      </c>
      <c r="AF456" s="5" t="s">
        <v>733</v>
      </c>
      <c r="AK456" s="32">
        <f t="shared" si="64"/>
        <v>0</v>
      </c>
      <c r="AL456" s="32"/>
      <c r="AM456" s="32"/>
      <c r="AN456" s="34">
        <f t="shared" si="65"/>
        <v>0</v>
      </c>
      <c r="AO456" s="32"/>
      <c r="AP456" s="32"/>
    </row>
    <row r="457" spans="1:42" ht="36" x14ac:dyDescent="0.3">
      <c r="A457" s="12" t="s">
        <v>1706</v>
      </c>
      <c r="B457" s="12"/>
      <c r="C457" s="27" t="s">
        <v>1618</v>
      </c>
      <c r="D457" s="17"/>
      <c r="E457" s="17"/>
      <c r="F457" s="28" t="s">
        <v>102</v>
      </c>
      <c r="G457" s="29">
        <v>1.2</v>
      </c>
      <c r="H457" s="30"/>
      <c r="I457" s="30">
        <v>1217.2560000000001</v>
      </c>
      <c r="J457" s="31">
        <v>16.12</v>
      </c>
      <c r="M457" s="32">
        <f>ROUND(ROUND(J457, 2)*I457, 2)</f>
        <v>19622.169999999998</v>
      </c>
      <c r="P457" s="31">
        <v>16.12</v>
      </c>
      <c r="S457" s="32">
        <f>ROUND(ROUND(P457, 2)*I457, 2)</f>
        <v>19622.169999999998</v>
      </c>
      <c r="V457" s="9">
        <f>ROUND(ROUND(P457, 2)/1.2, 2)</f>
        <v>13.43</v>
      </c>
      <c r="Y457" s="9">
        <f t="shared" si="66"/>
        <v>16351.81</v>
      </c>
      <c r="AD457" s="5" t="s">
        <v>1707</v>
      </c>
      <c r="AE457" s="5" t="s">
        <v>1708</v>
      </c>
      <c r="AF457" s="5" t="s">
        <v>1621</v>
      </c>
      <c r="AK457" s="32">
        <f t="shared" si="64"/>
        <v>0</v>
      </c>
      <c r="AL457" s="32"/>
      <c r="AM457" s="32"/>
      <c r="AN457" s="34">
        <f t="shared" si="65"/>
        <v>0</v>
      </c>
      <c r="AO457" s="32"/>
      <c r="AP457" s="32"/>
    </row>
    <row r="458" spans="1:42" ht="54" x14ac:dyDescent="0.3">
      <c r="A458" s="12" t="s">
        <v>1711</v>
      </c>
      <c r="B458" s="12" t="s">
        <v>1602</v>
      </c>
      <c r="C458" s="16" t="s">
        <v>1603</v>
      </c>
      <c r="D458" s="17"/>
      <c r="E458" s="17" t="s">
        <v>1712</v>
      </c>
      <c r="F458" s="17" t="s">
        <v>67</v>
      </c>
      <c r="G458" s="18">
        <v>1</v>
      </c>
      <c r="H458" s="18"/>
      <c r="I458" s="18">
        <v>31.2</v>
      </c>
      <c r="J458" s="19">
        <v>2468.2399999999998</v>
      </c>
      <c r="K458" s="20">
        <v>2785</v>
      </c>
      <c r="L458" s="19">
        <f>J458+ROUND(K458, 2)</f>
        <v>5253.24</v>
      </c>
      <c r="M458" s="19">
        <v>77009.09</v>
      </c>
      <c r="N458" s="19">
        <v>86892</v>
      </c>
      <c r="O458" s="19">
        <f>M458+N458</f>
        <v>163901.09</v>
      </c>
      <c r="P458" s="19">
        <v>2053.6799999999998</v>
      </c>
      <c r="Q458" s="20">
        <v>4177.5</v>
      </c>
      <c r="R458" s="19">
        <f>P458+ROUND(Q458, 2)</f>
        <v>6231.18</v>
      </c>
      <c r="S458" s="19">
        <v>64074.82</v>
      </c>
      <c r="T458" s="19">
        <v>130338</v>
      </c>
      <c r="U458" s="19">
        <f>S458+T458</f>
        <v>194412.82</v>
      </c>
      <c r="V458" s="9">
        <f>ROUND(P458 / 1.2, 2)</f>
        <v>1711.4</v>
      </c>
      <c r="W458" s="9">
        <f>ROUND(Q458 / 1.2, 2)</f>
        <v>3481.25</v>
      </c>
      <c r="X458" s="9">
        <f>ROUND(R458 / 1.2, 2)</f>
        <v>5192.6499999999996</v>
      </c>
      <c r="Y458" s="9">
        <f t="shared" si="66"/>
        <v>53395.68</v>
      </c>
      <c r="Z458" s="9">
        <f>ROUND(T458 / 1.2, 2)</f>
        <v>108615</v>
      </c>
      <c r="AA458" s="9">
        <f>Y458+Z458</f>
        <v>162010.68</v>
      </c>
      <c r="AD458" s="5">
        <v>378365857</v>
      </c>
      <c r="AE458" s="5">
        <v>27245774</v>
      </c>
      <c r="AG458" s="5" t="s">
        <v>1604</v>
      </c>
      <c r="AH458" s="5" t="s">
        <v>1605</v>
      </c>
      <c r="AI458" s="5" t="s">
        <v>593</v>
      </c>
      <c r="AK458" s="19">
        <f t="shared" si="64"/>
        <v>-12934.269999999997</v>
      </c>
      <c r="AL458" s="19">
        <f>T458-N458</f>
        <v>43446</v>
      </c>
      <c r="AM458" s="19">
        <f>U458-O458</f>
        <v>30511.73000000001</v>
      </c>
      <c r="AN458" s="22">
        <f t="shared" si="65"/>
        <v>-0.16795770473329832</v>
      </c>
      <c r="AO458" s="22">
        <f>IFERROR(AL458/N458,0)</f>
        <v>0.5</v>
      </c>
      <c r="AP458" s="22">
        <f>IFERROR(AM458/O458,0)</f>
        <v>0.18615940870191902</v>
      </c>
    </row>
    <row r="459" spans="1:42" ht="36" x14ac:dyDescent="0.3">
      <c r="A459" s="12" t="s">
        <v>1713</v>
      </c>
      <c r="B459" s="12"/>
      <c r="C459" s="27" t="s">
        <v>1618</v>
      </c>
      <c r="D459" s="17"/>
      <c r="E459" s="17"/>
      <c r="F459" s="28" t="s">
        <v>102</v>
      </c>
      <c r="G459" s="29">
        <v>1.2</v>
      </c>
      <c r="H459" s="30"/>
      <c r="I459" s="30">
        <v>37.44</v>
      </c>
      <c r="J459" s="31">
        <v>16.12</v>
      </c>
      <c r="M459" s="32">
        <f>ROUND(ROUND(J459, 2)*I459, 2)</f>
        <v>603.53</v>
      </c>
      <c r="P459" s="31">
        <v>16.11</v>
      </c>
      <c r="S459" s="32">
        <f>ROUND(ROUND(P459, 2)*I459, 2)</f>
        <v>603.16</v>
      </c>
      <c r="V459" s="9">
        <f>ROUND(ROUND(P459, 2)/1.2, 2)</f>
        <v>13.43</v>
      </c>
      <c r="Y459" s="9">
        <f t="shared" si="66"/>
        <v>502.63</v>
      </c>
      <c r="AD459" s="5" t="s">
        <v>1714</v>
      </c>
      <c r="AE459" s="5" t="s">
        <v>1715</v>
      </c>
      <c r="AF459" s="5" t="s">
        <v>1621</v>
      </c>
      <c r="AK459" s="32">
        <f t="shared" si="64"/>
        <v>-0.37000000000000455</v>
      </c>
      <c r="AL459" s="32"/>
      <c r="AM459" s="32"/>
      <c r="AN459" s="34">
        <f t="shared" si="65"/>
        <v>-6.1305983132570803E-4</v>
      </c>
      <c r="AO459" s="32"/>
      <c r="AP459" s="32"/>
    </row>
    <row r="460" spans="1:42" ht="18" x14ac:dyDescent="0.3">
      <c r="A460" s="12" t="s">
        <v>1716</v>
      </c>
      <c r="B460" s="12"/>
      <c r="C460" s="40" t="s">
        <v>730</v>
      </c>
      <c r="D460" s="17"/>
      <c r="E460" s="17"/>
      <c r="F460" s="28" t="s">
        <v>102</v>
      </c>
      <c r="G460" s="29">
        <v>0.15</v>
      </c>
      <c r="H460" s="29"/>
      <c r="I460" s="29">
        <v>4.68</v>
      </c>
      <c r="J460" s="31">
        <v>88.8</v>
      </c>
      <c r="M460" s="32">
        <f>ROUND(ROUND(J460, 2)*I460, 2)</f>
        <v>415.58</v>
      </c>
      <c r="P460" s="31">
        <v>88.8</v>
      </c>
      <c r="S460" s="32">
        <f>ROUND(ROUND(P460, 2)*I460, 2)</f>
        <v>415.58</v>
      </c>
      <c r="V460" s="9">
        <f>ROUND(ROUND(P460, 2)/1.2, 2)</f>
        <v>74</v>
      </c>
      <c r="Y460" s="9">
        <f t="shared" si="66"/>
        <v>346.32</v>
      </c>
      <c r="AD460" s="5" t="s">
        <v>1717</v>
      </c>
      <c r="AE460" s="5" t="s">
        <v>1718</v>
      </c>
      <c r="AF460" s="5" t="s">
        <v>733</v>
      </c>
      <c r="AK460" s="32">
        <f t="shared" si="64"/>
        <v>0</v>
      </c>
      <c r="AL460" s="32"/>
      <c r="AM460" s="32"/>
      <c r="AN460" s="34">
        <f t="shared" si="65"/>
        <v>0</v>
      </c>
      <c r="AO460" s="32"/>
      <c r="AP460" s="32"/>
    </row>
    <row r="461" spans="1:42" ht="54" x14ac:dyDescent="0.3">
      <c r="A461" s="12" t="s">
        <v>1719</v>
      </c>
      <c r="B461" s="12"/>
      <c r="C461" s="40" t="s">
        <v>1610</v>
      </c>
      <c r="D461" s="17"/>
      <c r="E461" s="17" t="s">
        <v>1720</v>
      </c>
      <c r="F461" s="28" t="s">
        <v>67</v>
      </c>
      <c r="G461" s="29">
        <v>1.2</v>
      </c>
      <c r="H461" s="30"/>
      <c r="I461" s="30">
        <v>37.44</v>
      </c>
      <c r="J461" s="31">
        <v>2021.26</v>
      </c>
      <c r="M461" s="32">
        <f>ROUND(ROUND(J461, 2)*I461, 2)</f>
        <v>75675.97</v>
      </c>
      <c r="P461" s="31">
        <v>1675.8</v>
      </c>
      <c r="S461" s="32">
        <f>ROUND(ROUND(P461, 2)*I461, 2)</f>
        <v>62741.95</v>
      </c>
      <c r="V461" s="9">
        <f>ROUND(ROUND(P461, 2)/1.2, 2)</f>
        <v>1396.5</v>
      </c>
      <c r="Y461" s="9">
        <f t="shared" si="66"/>
        <v>52284.959999999999</v>
      </c>
      <c r="AD461" s="5" t="s">
        <v>1721</v>
      </c>
      <c r="AE461" s="5" t="s">
        <v>1722</v>
      </c>
      <c r="AF461" s="5" t="s">
        <v>1613</v>
      </c>
      <c r="AK461" s="32">
        <f t="shared" si="64"/>
        <v>-12934.020000000004</v>
      </c>
      <c r="AL461" s="32"/>
      <c r="AM461" s="32"/>
      <c r="AN461" s="34">
        <f t="shared" si="65"/>
        <v>-0.17091317098413147</v>
      </c>
      <c r="AO461" s="32"/>
      <c r="AP461" s="32"/>
    </row>
    <row r="462" spans="1:42" ht="18" x14ac:dyDescent="0.3">
      <c r="A462" s="12" t="s">
        <v>1723</v>
      </c>
      <c r="B462" s="12"/>
      <c r="C462" s="40" t="s">
        <v>1544</v>
      </c>
      <c r="D462" s="17"/>
      <c r="E462" s="17"/>
      <c r="F462" s="28" t="s">
        <v>102</v>
      </c>
      <c r="G462" s="29">
        <v>0.25</v>
      </c>
      <c r="H462" s="30"/>
      <c r="I462" s="30">
        <v>7.8</v>
      </c>
      <c r="J462" s="31">
        <v>40.270000000000003</v>
      </c>
      <c r="M462" s="32">
        <f>ROUND(ROUND(J462, 2)*I462, 2)</f>
        <v>314.11</v>
      </c>
      <c r="P462" s="31">
        <v>40.270000000000003</v>
      </c>
      <c r="S462" s="32">
        <f>ROUND(ROUND(P462, 2)*I462, 2)</f>
        <v>314.11</v>
      </c>
      <c r="V462" s="9">
        <f>ROUND(ROUND(P462, 2)/1.2, 2)</f>
        <v>33.56</v>
      </c>
      <c r="Y462" s="9">
        <f t="shared" si="66"/>
        <v>261.76</v>
      </c>
      <c r="AD462" s="5" t="s">
        <v>1724</v>
      </c>
      <c r="AE462" s="5" t="s">
        <v>1725</v>
      </c>
      <c r="AF462" s="5" t="s">
        <v>1547</v>
      </c>
      <c r="AK462" s="32">
        <f t="shared" si="64"/>
        <v>0</v>
      </c>
      <c r="AL462" s="32"/>
      <c r="AM462" s="32"/>
      <c r="AN462" s="34">
        <f t="shared" si="65"/>
        <v>0</v>
      </c>
      <c r="AO462" s="32"/>
      <c r="AP462" s="32"/>
    </row>
    <row r="463" spans="1:42" ht="54" x14ac:dyDescent="0.3">
      <c r="A463" s="12" t="s">
        <v>1726</v>
      </c>
      <c r="B463" s="12" t="s">
        <v>1602</v>
      </c>
      <c r="C463" s="16" t="s">
        <v>1603</v>
      </c>
      <c r="D463" s="17"/>
      <c r="E463" s="17" t="s">
        <v>1727</v>
      </c>
      <c r="F463" s="17" t="s">
        <v>67</v>
      </c>
      <c r="G463" s="18">
        <v>1</v>
      </c>
      <c r="H463" s="18"/>
      <c r="I463" s="18">
        <v>502</v>
      </c>
      <c r="J463" s="19">
        <v>2468.2399999999998</v>
      </c>
      <c r="K463" s="20">
        <v>2785</v>
      </c>
      <c r="L463" s="19">
        <f>J463+ROUND(K463, 2)</f>
        <v>5253.24</v>
      </c>
      <c r="M463" s="19">
        <v>1239056.48</v>
      </c>
      <c r="N463" s="19">
        <v>1398070</v>
      </c>
      <c r="O463" s="19">
        <f>M463+N463</f>
        <v>2637126.48</v>
      </c>
      <c r="P463" s="19">
        <v>1989.72</v>
      </c>
      <c r="Q463" s="20">
        <v>4177.5</v>
      </c>
      <c r="R463" s="19">
        <f>P463+ROUND(Q463, 2)</f>
        <v>6167.22</v>
      </c>
      <c r="S463" s="19">
        <v>998839.44</v>
      </c>
      <c r="T463" s="19">
        <v>2097105</v>
      </c>
      <c r="U463" s="19">
        <f>S463+T463</f>
        <v>3095944.44</v>
      </c>
      <c r="V463" s="9">
        <f>ROUND(P463 / 1.2, 2)</f>
        <v>1658.1</v>
      </c>
      <c r="W463" s="9">
        <f>ROUND(Q463 / 1.2, 2)</f>
        <v>3481.25</v>
      </c>
      <c r="X463" s="9">
        <f>ROUND(R463 / 1.2, 2)</f>
        <v>5139.3500000000004</v>
      </c>
      <c r="Y463" s="9">
        <f t="shared" si="66"/>
        <v>832366.2</v>
      </c>
      <c r="Z463" s="9">
        <f>ROUND(T463 / 1.2, 2)</f>
        <v>1747587.5</v>
      </c>
      <c r="AA463" s="9">
        <f>Y463+Z463</f>
        <v>2579953.7000000002</v>
      </c>
      <c r="AD463" s="5">
        <v>378365858</v>
      </c>
      <c r="AE463" s="5">
        <v>27245775</v>
      </c>
      <c r="AG463" s="5" t="s">
        <v>1604</v>
      </c>
      <c r="AH463" s="5" t="s">
        <v>1605</v>
      </c>
      <c r="AI463" s="5" t="s">
        <v>593</v>
      </c>
      <c r="AK463" s="19">
        <f t="shared" si="64"/>
        <v>-240217.04000000004</v>
      </c>
      <c r="AL463" s="19">
        <f>T463-N463</f>
        <v>699035</v>
      </c>
      <c r="AM463" s="19">
        <f>U463-O463</f>
        <v>458817.95999999996</v>
      </c>
      <c r="AN463" s="22">
        <f t="shared" si="65"/>
        <v>-0.19387093637571715</v>
      </c>
      <c r="AO463" s="22">
        <f>IFERROR(AL463/N463,0)</f>
        <v>0.5</v>
      </c>
      <c r="AP463" s="22">
        <f>IFERROR(AM463/O463,0)</f>
        <v>0.17398405555428648</v>
      </c>
    </row>
    <row r="464" spans="1:42" ht="18" x14ac:dyDescent="0.3">
      <c r="A464" s="12" t="s">
        <v>1729</v>
      </c>
      <c r="B464" s="12"/>
      <c r="C464" s="40" t="s">
        <v>1544</v>
      </c>
      <c r="D464" s="17"/>
      <c r="E464" s="17"/>
      <c r="F464" s="28" t="s">
        <v>102</v>
      </c>
      <c r="G464" s="29">
        <v>0.25</v>
      </c>
      <c r="H464" s="30"/>
      <c r="I464" s="30">
        <v>125.5</v>
      </c>
      <c r="J464" s="31">
        <v>40.270000000000003</v>
      </c>
      <c r="M464" s="32">
        <f>ROUND(ROUND(J464, 2)*I464, 2)</f>
        <v>5053.8900000000003</v>
      </c>
      <c r="P464" s="31">
        <v>40.270000000000003</v>
      </c>
      <c r="S464" s="32">
        <f>ROUND(ROUND(P464, 2)*I464, 2)</f>
        <v>5053.8900000000003</v>
      </c>
      <c r="V464" s="9">
        <f>ROUND(ROUND(P464, 2)/1.2, 2)</f>
        <v>33.56</v>
      </c>
      <c r="Y464" s="9">
        <f t="shared" si="66"/>
        <v>4211.58</v>
      </c>
      <c r="AD464" s="5" t="s">
        <v>1730</v>
      </c>
      <c r="AE464" s="5" t="s">
        <v>1731</v>
      </c>
      <c r="AF464" s="5" t="s">
        <v>1547</v>
      </c>
      <c r="AK464" s="32">
        <f t="shared" si="64"/>
        <v>0</v>
      </c>
      <c r="AL464" s="32"/>
      <c r="AM464" s="32"/>
      <c r="AN464" s="34">
        <f t="shared" si="65"/>
        <v>0</v>
      </c>
      <c r="AO464" s="32"/>
      <c r="AP464" s="32"/>
    </row>
    <row r="465" spans="1:42" ht="72" x14ac:dyDescent="0.3">
      <c r="A465" s="12" t="s">
        <v>1734</v>
      </c>
      <c r="B465" s="12"/>
      <c r="C465" s="40" t="s">
        <v>1610</v>
      </c>
      <c r="D465" s="17"/>
      <c r="E465" s="17" t="s">
        <v>1735</v>
      </c>
      <c r="F465" s="28" t="s">
        <v>67</v>
      </c>
      <c r="G465" s="29">
        <v>1.2</v>
      </c>
      <c r="H465" s="30"/>
      <c r="I465" s="30">
        <v>602.4</v>
      </c>
      <c r="J465" s="31">
        <v>2021.26</v>
      </c>
      <c r="M465" s="32">
        <f>ROUND(ROUND(J465, 2)*I465, 2)</f>
        <v>1217607.02</v>
      </c>
      <c r="P465" s="31">
        <v>1622.5</v>
      </c>
      <c r="S465" s="32">
        <f>ROUND(ROUND(P465, 2)*I465, 2)</f>
        <v>977394</v>
      </c>
      <c r="V465" s="9">
        <f>ROUND(ROUND(P465, 2)/1.2, 2)</f>
        <v>1352.08</v>
      </c>
      <c r="Y465" s="9">
        <f t="shared" si="66"/>
        <v>814495</v>
      </c>
      <c r="AD465" s="5" t="s">
        <v>1736</v>
      </c>
      <c r="AE465" s="5" t="s">
        <v>1737</v>
      </c>
      <c r="AF465" s="5" t="s">
        <v>1613</v>
      </c>
      <c r="AK465" s="32">
        <f t="shared" si="64"/>
        <v>-240213.02000000002</v>
      </c>
      <c r="AL465" s="32"/>
      <c r="AM465" s="32"/>
      <c r="AN465" s="34">
        <f t="shared" si="65"/>
        <v>-0.19728288031716507</v>
      </c>
      <c r="AO465" s="32"/>
      <c r="AP465" s="32"/>
    </row>
    <row r="466" spans="1:42" ht="18" x14ac:dyDescent="0.3">
      <c r="A466" s="12" t="s">
        <v>1740</v>
      </c>
      <c r="B466" s="12"/>
      <c r="C466" s="40" t="s">
        <v>730</v>
      </c>
      <c r="D466" s="17"/>
      <c r="E466" s="17"/>
      <c r="F466" s="28" t="s">
        <v>102</v>
      </c>
      <c r="G466" s="29">
        <v>0.15</v>
      </c>
      <c r="H466" s="29"/>
      <c r="I466" s="29">
        <v>75.3</v>
      </c>
      <c r="J466" s="31">
        <v>88.8</v>
      </c>
      <c r="M466" s="32">
        <f>ROUND(ROUND(J466, 2)*I466, 2)</f>
        <v>6686.64</v>
      </c>
      <c r="P466" s="31">
        <v>88.8</v>
      </c>
      <c r="S466" s="32">
        <f>ROUND(ROUND(P466, 2)*I466, 2)</f>
        <v>6686.64</v>
      </c>
      <c r="V466" s="9">
        <f>ROUND(ROUND(P466, 2)/1.2, 2)</f>
        <v>74</v>
      </c>
      <c r="Y466" s="9">
        <f t="shared" si="66"/>
        <v>5572.2</v>
      </c>
      <c r="AD466" s="5" t="s">
        <v>1741</v>
      </c>
      <c r="AE466" s="5" t="s">
        <v>1742</v>
      </c>
      <c r="AF466" s="5" t="s">
        <v>733</v>
      </c>
      <c r="AK466" s="32">
        <f t="shared" si="64"/>
        <v>0</v>
      </c>
      <c r="AL466" s="32"/>
      <c r="AM466" s="32"/>
      <c r="AN466" s="34">
        <f t="shared" si="65"/>
        <v>0</v>
      </c>
      <c r="AO466" s="32"/>
      <c r="AP466" s="32"/>
    </row>
    <row r="467" spans="1:42" ht="36" x14ac:dyDescent="0.3">
      <c r="A467" s="12" t="s">
        <v>1745</v>
      </c>
      <c r="B467" s="12"/>
      <c r="C467" s="27" t="s">
        <v>1618</v>
      </c>
      <c r="D467" s="17"/>
      <c r="E467" s="17"/>
      <c r="F467" s="28" t="s">
        <v>102</v>
      </c>
      <c r="G467" s="29">
        <v>1.2</v>
      </c>
      <c r="H467" s="30"/>
      <c r="I467" s="30">
        <v>602.4</v>
      </c>
      <c r="J467" s="31">
        <v>16.12</v>
      </c>
      <c r="M467" s="32">
        <f>ROUND(ROUND(J467, 2)*I467, 2)</f>
        <v>9710.69</v>
      </c>
      <c r="P467" s="31">
        <v>16.11</v>
      </c>
      <c r="S467" s="32">
        <f>ROUND(ROUND(P467, 2)*I467, 2)</f>
        <v>9704.66</v>
      </c>
      <c r="V467" s="9">
        <f>ROUND(ROUND(P467, 2)/1.2, 2)</f>
        <v>13.43</v>
      </c>
      <c r="Y467" s="9">
        <f t="shared" si="66"/>
        <v>8087.22</v>
      </c>
      <c r="AD467" s="5" t="s">
        <v>1746</v>
      </c>
      <c r="AE467" s="5" t="s">
        <v>1747</v>
      </c>
      <c r="AF467" s="5" t="s">
        <v>1621</v>
      </c>
      <c r="AK467" s="32">
        <f t="shared" si="64"/>
        <v>-6.0300000000006548</v>
      </c>
      <c r="AL467" s="32"/>
      <c r="AM467" s="32"/>
      <c r="AN467" s="34">
        <f t="shared" si="65"/>
        <v>-6.2096514253885714E-4</v>
      </c>
      <c r="AO467" s="32"/>
      <c r="AP467" s="32"/>
    </row>
    <row r="468" spans="1:42" ht="54" x14ac:dyDescent="0.3">
      <c r="A468" s="12" t="s">
        <v>1750</v>
      </c>
      <c r="B468" s="12" t="s">
        <v>1602</v>
      </c>
      <c r="C468" s="16" t="s">
        <v>1603</v>
      </c>
      <c r="D468" s="17"/>
      <c r="E468" s="17" t="s">
        <v>1751</v>
      </c>
      <c r="F468" s="17" t="s">
        <v>67</v>
      </c>
      <c r="G468" s="18">
        <v>1</v>
      </c>
      <c r="H468" s="18"/>
      <c r="I468" s="18">
        <v>28</v>
      </c>
      <c r="J468" s="19">
        <v>2468.2399999999998</v>
      </c>
      <c r="K468" s="20">
        <v>2785</v>
      </c>
      <c r="L468" s="19">
        <f>J468+ROUND(K468, 2)</f>
        <v>5253.24</v>
      </c>
      <c r="M468" s="19">
        <v>69110.720000000001</v>
      </c>
      <c r="N468" s="19">
        <v>77980</v>
      </c>
      <c r="O468" s="19">
        <f>M468+N468</f>
        <v>147090.72</v>
      </c>
      <c r="P468" s="19">
        <v>2074.44</v>
      </c>
      <c r="Q468" s="20">
        <v>4177.5</v>
      </c>
      <c r="R468" s="19">
        <f>P468+ROUND(Q468, 2)</f>
        <v>6251.9400000000005</v>
      </c>
      <c r="S468" s="19">
        <v>58084.32</v>
      </c>
      <c r="T468" s="19">
        <v>116970</v>
      </c>
      <c r="U468" s="19">
        <f>S468+T468</f>
        <v>175054.32</v>
      </c>
      <c r="V468" s="9">
        <f>ROUND(P468 / 1.2, 2)</f>
        <v>1728.7</v>
      </c>
      <c r="W468" s="9">
        <f>ROUND(Q468 / 1.2, 2)</f>
        <v>3481.25</v>
      </c>
      <c r="X468" s="9">
        <f>ROUND(R468 / 1.2, 2)</f>
        <v>5209.95</v>
      </c>
      <c r="Y468" s="9">
        <f t="shared" si="66"/>
        <v>48403.6</v>
      </c>
      <c r="Z468" s="9">
        <f>ROUND(T468 / 1.2, 2)</f>
        <v>97475</v>
      </c>
      <c r="AA468" s="9">
        <f>Y468+Z468</f>
        <v>145878.6</v>
      </c>
      <c r="AD468" s="5">
        <v>378365859</v>
      </c>
      <c r="AE468" s="5">
        <v>27245776</v>
      </c>
      <c r="AG468" s="5" t="s">
        <v>1604</v>
      </c>
      <c r="AH468" s="5" t="s">
        <v>1605</v>
      </c>
      <c r="AI468" s="5" t="s">
        <v>593</v>
      </c>
      <c r="AK468" s="19">
        <f t="shared" si="64"/>
        <v>-11026.400000000001</v>
      </c>
      <c r="AL468" s="19">
        <f>T468-N468</f>
        <v>38990</v>
      </c>
      <c r="AM468" s="19">
        <f>U468-O468</f>
        <v>27963.600000000006</v>
      </c>
      <c r="AN468" s="22">
        <f t="shared" si="65"/>
        <v>-0.1595468836093735</v>
      </c>
      <c r="AO468" s="22">
        <f>IFERROR(AL468/N468,0)</f>
        <v>0.5</v>
      </c>
      <c r="AP468" s="22">
        <f>IFERROR(AM468/O468,0)</f>
        <v>0.19011124563126761</v>
      </c>
    </row>
    <row r="469" spans="1:42" ht="36" x14ac:dyDescent="0.3">
      <c r="A469" s="12" t="s">
        <v>1752</v>
      </c>
      <c r="B469" s="12"/>
      <c r="C469" s="27" t="s">
        <v>1618</v>
      </c>
      <c r="D469" s="17"/>
      <c r="E469" s="17"/>
      <c r="F469" s="28" t="s">
        <v>102</v>
      </c>
      <c r="G469" s="29">
        <v>1.2</v>
      </c>
      <c r="H469" s="30"/>
      <c r="I469" s="30">
        <v>33.6</v>
      </c>
      <c r="J469" s="31">
        <v>16.12</v>
      </c>
      <c r="M469" s="32">
        <f>ROUND(ROUND(J469, 2)*I469, 2)</f>
        <v>541.63</v>
      </c>
      <c r="P469" s="31">
        <v>16.11</v>
      </c>
      <c r="S469" s="32">
        <f>ROUND(ROUND(P469, 2)*I469, 2)</f>
        <v>541.29999999999995</v>
      </c>
      <c r="V469" s="9">
        <f>ROUND(ROUND(P469, 2)/1.2, 2)</f>
        <v>13.43</v>
      </c>
      <c r="Y469" s="9">
        <f t="shared" si="66"/>
        <v>451.08</v>
      </c>
      <c r="AD469" s="5" t="s">
        <v>1753</v>
      </c>
      <c r="AE469" s="5" t="s">
        <v>1754</v>
      </c>
      <c r="AF469" s="5" t="s">
        <v>1621</v>
      </c>
      <c r="AK469" s="32">
        <f t="shared" ref="AK469:AK532" si="67">S469-M469</f>
        <v>-0.33000000000004093</v>
      </c>
      <c r="AL469" s="32"/>
      <c r="AM469" s="32"/>
      <c r="AN469" s="34">
        <f t="shared" ref="AN469:AN532" si="68">IFERROR(AK469/M469,0)</f>
        <v>-6.0927201225936692E-4</v>
      </c>
      <c r="AO469" s="32"/>
      <c r="AP469" s="32"/>
    </row>
    <row r="470" spans="1:42" ht="18" x14ac:dyDescent="0.3">
      <c r="A470" s="12" t="s">
        <v>1755</v>
      </c>
      <c r="B470" s="12"/>
      <c r="C470" s="40" t="s">
        <v>730</v>
      </c>
      <c r="D470" s="17"/>
      <c r="E470" s="17"/>
      <c r="F470" s="28" t="s">
        <v>102</v>
      </c>
      <c r="G470" s="29">
        <v>0.15</v>
      </c>
      <c r="H470" s="29"/>
      <c r="I470" s="29">
        <v>4.2</v>
      </c>
      <c r="J470" s="31">
        <v>88.8</v>
      </c>
      <c r="M470" s="32">
        <f>ROUND(ROUND(J470, 2)*I470, 2)</f>
        <v>372.96</v>
      </c>
      <c r="P470" s="31">
        <v>88.8</v>
      </c>
      <c r="S470" s="32">
        <f>ROUND(ROUND(P470, 2)*I470, 2)</f>
        <v>372.96</v>
      </c>
      <c r="V470" s="9">
        <f>ROUND(ROUND(P470, 2)/1.2, 2)</f>
        <v>74</v>
      </c>
      <c r="Y470" s="9">
        <f t="shared" si="66"/>
        <v>310.8</v>
      </c>
      <c r="AD470" s="5" t="s">
        <v>1756</v>
      </c>
      <c r="AE470" s="5" t="s">
        <v>1757</v>
      </c>
      <c r="AF470" s="5" t="s">
        <v>733</v>
      </c>
      <c r="AK470" s="32">
        <f t="shared" si="67"/>
        <v>0</v>
      </c>
      <c r="AL470" s="32"/>
      <c r="AM470" s="32"/>
      <c r="AN470" s="34">
        <f t="shared" si="68"/>
        <v>0</v>
      </c>
      <c r="AO470" s="32"/>
      <c r="AP470" s="32"/>
    </row>
    <row r="471" spans="1:42" ht="72" x14ac:dyDescent="0.3">
      <c r="A471" s="12" t="s">
        <v>1758</v>
      </c>
      <c r="B471" s="12"/>
      <c r="C471" s="40" t="s">
        <v>1610</v>
      </c>
      <c r="D471" s="17"/>
      <c r="E471" s="17" t="s">
        <v>1759</v>
      </c>
      <c r="F471" s="28" t="s">
        <v>67</v>
      </c>
      <c r="G471" s="29">
        <v>1.2</v>
      </c>
      <c r="H471" s="30"/>
      <c r="I471" s="30">
        <v>33.6</v>
      </c>
      <c r="J471" s="31">
        <v>2021.26</v>
      </c>
      <c r="M471" s="32">
        <f>ROUND(ROUND(J471, 2)*I471, 2)</f>
        <v>67914.34</v>
      </c>
      <c r="P471" s="31">
        <v>1693.1</v>
      </c>
      <c r="S471" s="32">
        <f>ROUND(ROUND(P471, 2)*I471, 2)</f>
        <v>56888.160000000003</v>
      </c>
      <c r="V471" s="9">
        <f>ROUND(ROUND(P471, 2)/1.2, 2)</f>
        <v>1410.92</v>
      </c>
      <c r="Y471" s="9">
        <f t="shared" si="66"/>
        <v>47406.8</v>
      </c>
      <c r="AD471" s="5" t="s">
        <v>1760</v>
      </c>
      <c r="AE471" s="5" t="s">
        <v>1761</v>
      </c>
      <c r="AF471" s="5" t="s">
        <v>1613</v>
      </c>
      <c r="AK471" s="32">
        <f t="shared" si="67"/>
        <v>-11026.179999999993</v>
      </c>
      <c r="AL471" s="32"/>
      <c r="AM471" s="32"/>
      <c r="AN471" s="34">
        <f t="shared" si="68"/>
        <v>-0.16235422445392231</v>
      </c>
      <c r="AO471" s="32"/>
      <c r="AP471" s="32"/>
    </row>
    <row r="472" spans="1:42" ht="18" x14ac:dyDescent="0.3">
      <c r="A472" s="12" t="s">
        <v>1762</v>
      </c>
      <c r="B472" s="12"/>
      <c r="C472" s="40" t="s">
        <v>1544</v>
      </c>
      <c r="D472" s="17"/>
      <c r="E472" s="17"/>
      <c r="F472" s="28" t="s">
        <v>102</v>
      </c>
      <c r="G472" s="29">
        <v>0.25</v>
      </c>
      <c r="H472" s="30"/>
      <c r="I472" s="30">
        <v>7</v>
      </c>
      <c r="J472" s="31">
        <v>40.270000000000003</v>
      </c>
      <c r="M472" s="32">
        <f>ROUND(ROUND(J472, 2)*I472, 2)</f>
        <v>281.89</v>
      </c>
      <c r="P472" s="31">
        <v>40.270000000000003</v>
      </c>
      <c r="S472" s="32">
        <f>ROUND(ROUND(P472, 2)*I472, 2)</f>
        <v>281.89</v>
      </c>
      <c r="V472" s="9">
        <f>ROUND(ROUND(P472, 2)/1.2, 2)</f>
        <v>33.56</v>
      </c>
      <c r="Y472" s="9">
        <f t="shared" si="66"/>
        <v>234.91</v>
      </c>
      <c r="AD472" s="5" t="s">
        <v>1763</v>
      </c>
      <c r="AE472" s="5" t="s">
        <v>1764</v>
      </c>
      <c r="AF472" s="5" t="s">
        <v>1547</v>
      </c>
      <c r="AK472" s="32">
        <f t="shared" si="67"/>
        <v>0</v>
      </c>
      <c r="AL472" s="32"/>
      <c r="AM472" s="32"/>
      <c r="AN472" s="34">
        <f t="shared" si="68"/>
        <v>0</v>
      </c>
      <c r="AO472" s="32"/>
      <c r="AP472" s="32"/>
    </row>
    <row r="473" spans="1:42" ht="54" x14ac:dyDescent="0.3">
      <c r="A473" s="12" t="s">
        <v>1765</v>
      </c>
      <c r="B473" s="12" t="s">
        <v>1602</v>
      </c>
      <c r="C473" s="16" t="s">
        <v>1603</v>
      </c>
      <c r="D473" s="17"/>
      <c r="E473" s="17" t="s">
        <v>1766</v>
      </c>
      <c r="F473" s="17" t="s">
        <v>67</v>
      </c>
      <c r="G473" s="18">
        <v>1</v>
      </c>
      <c r="H473" s="18"/>
      <c r="I473" s="18">
        <v>207.1</v>
      </c>
      <c r="J473" s="19">
        <v>2468.2399999999998</v>
      </c>
      <c r="K473" s="20">
        <v>2785</v>
      </c>
      <c r="L473" s="19">
        <f>J473+ROUND(K473, 2)</f>
        <v>5253.24</v>
      </c>
      <c r="M473" s="19">
        <v>511172.5</v>
      </c>
      <c r="N473" s="19">
        <v>576773.5</v>
      </c>
      <c r="O473" s="19">
        <f>M473+N473</f>
        <v>1087946</v>
      </c>
      <c r="P473" s="19">
        <v>1999.8</v>
      </c>
      <c r="Q473" s="20">
        <v>4177.5</v>
      </c>
      <c r="R473" s="19">
        <f>P473+ROUND(Q473, 2)</f>
        <v>6177.3</v>
      </c>
      <c r="S473" s="19">
        <v>414158.58</v>
      </c>
      <c r="T473" s="19">
        <v>865160.25</v>
      </c>
      <c r="U473" s="19">
        <f>S473+T473</f>
        <v>1279318.83</v>
      </c>
      <c r="V473" s="9">
        <f>ROUND(P473 / 1.2, 2)</f>
        <v>1666.5</v>
      </c>
      <c r="W473" s="9">
        <f>ROUND(Q473 / 1.2, 2)</f>
        <v>3481.25</v>
      </c>
      <c r="X473" s="9">
        <f>ROUND(R473 / 1.2, 2)</f>
        <v>5147.75</v>
      </c>
      <c r="Y473" s="9">
        <f t="shared" si="66"/>
        <v>345132.15</v>
      </c>
      <c r="Z473" s="9">
        <f>ROUND(T473 / 1.2, 2)</f>
        <v>720966.88</v>
      </c>
      <c r="AA473" s="9">
        <f>Y473+Z473</f>
        <v>1066099.03</v>
      </c>
      <c r="AD473" s="5">
        <v>378365860</v>
      </c>
      <c r="AE473" s="5">
        <v>27245773</v>
      </c>
      <c r="AG473" s="5" t="s">
        <v>1604</v>
      </c>
      <c r="AH473" s="5" t="s">
        <v>1605</v>
      </c>
      <c r="AI473" s="5" t="s">
        <v>593</v>
      </c>
      <c r="AK473" s="19">
        <f t="shared" si="67"/>
        <v>-97013.919999999984</v>
      </c>
      <c r="AL473" s="19">
        <f>T473-N473</f>
        <v>288386.75</v>
      </c>
      <c r="AM473" s="19">
        <f>U473-O473</f>
        <v>191372.83000000007</v>
      </c>
      <c r="AN473" s="22">
        <f t="shared" si="68"/>
        <v>-0.18978704840342542</v>
      </c>
      <c r="AO473" s="22">
        <f>IFERROR(AL473/N473,0)</f>
        <v>0.5</v>
      </c>
      <c r="AP473" s="22">
        <f>IFERROR(AM473/O473,0)</f>
        <v>0.17590287569419813</v>
      </c>
    </row>
    <row r="474" spans="1:42" ht="18" x14ac:dyDescent="0.3">
      <c r="A474" s="12" t="s">
        <v>1767</v>
      </c>
      <c r="B474" s="12"/>
      <c r="C474" s="40" t="s">
        <v>1544</v>
      </c>
      <c r="D474" s="17"/>
      <c r="E474" s="17"/>
      <c r="F474" s="28" t="s">
        <v>102</v>
      </c>
      <c r="G474" s="29">
        <v>0.25</v>
      </c>
      <c r="H474" s="30"/>
      <c r="I474" s="30">
        <v>51.774999999999999</v>
      </c>
      <c r="J474" s="31">
        <v>40.270000000000003</v>
      </c>
      <c r="M474" s="32">
        <f>ROUND(ROUND(J474, 2)*I474, 2)</f>
        <v>2084.98</v>
      </c>
      <c r="P474" s="31">
        <v>40.270000000000003</v>
      </c>
      <c r="S474" s="32">
        <f>ROUND(ROUND(P474, 2)*I474, 2)</f>
        <v>2084.98</v>
      </c>
      <c r="V474" s="9">
        <f>ROUND(ROUND(P474, 2)/1.2, 2)</f>
        <v>33.56</v>
      </c>
      <c r="Y474" s="9">
        <f t="shared" si="66"/>
        <v>1737.48</v>
      </c>
      <c r="AD474" s="5" t="s">
        <v>1768</v>
      </c>
      <c r="AE474" s="5" t="s">
        <v>1769</v>
      </c>
      <c r="AF474" s="5" t="s">
        <v>1547</v>
      </c>
      <c r="AK474" s="32">
        <f t="shared" si="67"/>
        <v>0</v>
      </c>
      <c r="AL474" s="32"/>
      <c r="AM474" s="32"/>
      <c r="AN474" s="34">
        <f t="shared" si="68"/>
        <v>0</v>
      </c>
      <c r="AO474" s="32"/>
      <c r="AP474" s="32"/>
    </row>
    <row r="475" spans="1:42" ht="72" x14ac:dyDescent="0.3">
      <c r="A475" s="12" t="s">
        <v>1770</v>
      </c>
      <c r="B475" s="12"/>
      <c r="C475" s="40" t="s">
        <v>1610</v>
      </c>
      <c r="D475" s="17"/>
      <c r="E475" s="17" t="s">
        <v>1771</v>
      </c>
      <c r="F475" s="28" t="s">
        <v>67</v>
      </c>
      <c r="G475" s="29">
        <v>1.2</v>
      </c>
      <c r="H475" s="30"/>
      <c r="I475" s="30">
        <v>248.52</v>
      </c>
      <c r="J475" s="31">
        <v>2021.26</v>
      </c>
      <c r="M475" s="32">
        <f>ROUND(ROUND(J475, 2)*I475, 2)</f>
        <v>502323.54</v>
      </c>
      <c r="P475" s="31">
        <v>1630.9</v>
      </c>
      <c r="S475" s="32">
        <f>ROUND(ROUND(P475, 2)*I475, 2)</f>
        <v>405311.27</v>
      </c>
      <c r="V475" s="9">
        <f>ROUND(ROUND(P475, 2)/1.2, 2)</f>
        <v>1359.08</v>
      </c>
      <c r="Y475" s="9">
        <f t="shared" ref="Y475:Y482" si="69">ROUND(S475 / 1.2, 2)</f>
        <v>337759.39</v>
      </c>
      <c r="AD475" s="5" t="s">
        <v>1772</v>
      </c>
      <c r="AE475" s="5" t="s">
        <v>1773</v>
      </c>
      <c r="AF475" s="5" t="s">
        <v>1613</v>
      </c>
      <c r="AK475" s="32">
        <f t="shared" si="67"/>
        <v>-97012.26999999996</v>
      </c>
      <c r="AL475" s="32"/>
      <c r="AM475" s="32"/>
      <c r="AN475" s="34">
        <f t="shared" si="68"/>
        <v>-0.1931270630876665</v>
      </c>
      <c r="AO475" s="32"/>
      <c r="AP475" s="32"/>
    </row>
    <row r="476" spans="1:42" ht="18" x14ac:dyDescent="0.3">
      <c r="A476" s="12" t="s">
        <v>1774</v>
      </c>
      <c r="B476" s="12"/>
      <c r="C476" s="40" t="s">
        <v>730</v>
      </c>
      <c r="D476" s="17"/>
      <c r="E476" s="17"/>
      <c r="F476" s="28" t="s">
        <v>102</v>
      </c>
      <c r="G476" s="29">
        <v>0.15</v>
      </c>
      <c r="H476" s="29"/>
      <c r="I476" s="29">
        <v>31.065000000000001</v>
      </c>
      <c r="J476" s="31">
        <v>88.8</v>
      </c>
      <c r="M476" s="32">
        <f>ROUND(ROUND(J476, 2)*I476, 2)</f>
        <v>2758.57</v>
      </c>
      <c r="P476" s="31">
        <v>88.8</v>
      </c>
      <c r="S476" s="32">
        <f>ROUND(ROUND(P476, 2)*I476, 2)</f>
        <v>2758.57</v>
      </c>
      <c r="V476" s="9">
        <f>ROUND(ROUND(P476, 2)/1.2, 2)</f>
        <v>74</v>
      </c>
      <c r="Y476" s="9">
        <f t="shared" si="69"/>
        <v>2298.81</v>
      </c>
      <c r="AD476" s="5" t="s">
        <v>1775</v>
      </c>
      <c r="AE476" s="5" t="s">
        <v>1776</v>
      </c>
      <c r="AF476" s="5" t="s">
        <v>733</v>
      </c>
      <c r="AK476" s="32">
        <f t="shared" si="67"/>
        <v>0</v>
      </c>
      <c r="AL476" s="32"/>
      <c r="AM476" s="32"/>
      <c r="AN476" s="34">
        <f t="shared" si="68"/>
        <v>0</v>
      </c>
      <c r="AO476" s="32"/>
      <c r="AP476" s="32"/>
    </row>
    <row r="477" spans="1:42" ht="36" x14ac:dyDescent="0.3">
      <c r="A477" s="12" t="s">
        <v>1777</v>
      </c>
      <c r="B477" s="12"/>
      <c r="C477" s="27" t="s">
        <v>1618</v>
      </c>
      <c r="D477" s="17"/>
      <c r="E477" s="17"/>
      <c r="F477" s="28" t="s">
        <v>102</v>
      </c>
      <c r="G477" s="29">
        <v>1.2</v>
      </c>
      <c r="H477" s="30"/>
      <c r="I477" s="30">
        <v>248.52</v>
      </c>
      <c r="J477" s="31">
        <v>16.12</v>
      </c>
      <c r="M477" s="32">
        <f>ROUND(ROUND(J477, 2)*I477, 2)</f>
        <v>4006.14</v>
      </c>
      <c r="P477" s="31">
        <v>16.11</v>
      </c>
      <c r="S477" s="32">
        <f>ROUND(ROUND(P477, 2)*I477, 2)</f>
        <v>4003.66</v>
      </c>
      <c r="V477" s="9">
        <f>ROUND(ROUND(P477, 2)/1.2, 2)</f>
        <v>13.43</v>
      </c>
      <c r="Y477" s="9">
        <f t="shared" si="69"/>
        <v>3336.38</v>
      </c>
      <c r="AD477" s="5" t="s">
        <v>1778</v>
      </c>
      <c r="AE477" s="5" t="s">
        <v>1779</v>
      </c>
      <c r="AF477" s="5" t="s">
        <v>1621</v>
      </c>
      <c r="AK477" s="32">
        <f t="shared" si="67"/>
        <v>-2.4800000000000182</v>
      </c>
      <c r="AL477" s="32"/>
      <c r="AM477" s="32"/>
      <c r="AN477" s="34">
        <f t="shared" si="68"/>
        <v>-6.1904975862052208E-4</v>
      </c>
      <c r="AO477" s="32"/>
      <c r="AP477" s="32"/>
    </row>
    <row r="478" spans="1:42" ht="54" x14ac:dyDescent="0.3">
      <c r="A478" s="12" t="s">
        <v>1780</v>
      </c>
      <c r="B478" s="12" t="s">
        <v>1602</v>
      </c>
      <c r="C478" s="16" t="s">
        <v>1603</v>
      </c>
      <c r="D478" s="17"/>
      <c r="E478" s="17" t="s">
        <v>1781</v>
      </c>
      <c r="F478" s="17" t="s">
        <v>67</v>
      </c>
      <c r="G478" s="18">
        <v>1</v>
      </c>
      <c r="H478" s="18"/>
      <c r="I478" s="18">
        <v>207.5</v>
      </c>
      <c r="J478" s="19">
        <v>2468.2399999999998</v>
      </c>
      <c r="K478" s="20">
        <v>2785</v>
      </c>
      <c r="L478" s="19">
        <f>J478+ROUND(K478, 2)</f>
        <v>5253.24</v>
      </c>
      <c r="M478" s="19">
        <v>512159.8</v>
      </c>
      <c r="N478" s="19">
        <v>577887.5</v>
      </c>
      <c r="O478" s="19">
        <f>M478+N478</f>
        <v>1090047.3</v>
      </c>
      <c r="P478" s="19">
        <v>1999.8</v>
      </c>
      <c r="Q478" s="20">
        <v>4177.5</v>
      </c>
      <c r="R478" s="19">
        <f>P478+ROUND(Q478, 2)</f>
        <v>6177.3</v>
      </c>
      <c r="S478" s="19">
        <v>414958.5</v>
      </c>
      <c r="T478" s="19">
        <v>866831.25</v>
      </c>
      <c r="U478" s="19">
        <f>S478+T478</f>
        <v>1281789.75</v>
      </c>
      <c r="V478" s="9">
        <f>ROUND(P478 / 1.2, 2)</f>
        <v>1666.5</v>
      </c>
      <c r="W478" s="9">
        <f>ROUND(Q478 / 1.2, 2)</f>
        <v>3481.25</v>
      </c>
      <c r="X478" s="9">
        <f>ROUND(R478 / 1.2, 2)</f>
        <v>5147.75</v>
      </c>
      <c r="Y478" s="9">
        <f t="shared" si="69"/>
        <v>345798.75</v>
      </c>
      <c r="Z478" s="9">
        <f>ROUND(T478 / 1.2, 2)</f>
        <v>722359.38</v>
      </c>
      <c r="AA478" s="9">
        <f>Y478+Z478</f>
        <v>1068158.1299999999</v>
      </c>
      <c r="AD478" s="5">
        <v>378365861</v>
      </c>
      <c r="AE478" s="5">
        <v>27245770</v>
      </c>
      <c r="AG478" s="5" t="s">
        <v>1604</v>
      </c>
      <c r="AH478" s="5" t="s">
        <v>1605</v>
      </c>
      <c r="AI478" s="5" t="s">
        <v>593</v>
      </c>
      <c r="AK478" s="19">
        <f t="shared" si="67"/>
        <v>-97201.299999999988</v>
      </c>
      <c r="AL478" s="19">
        <f>T478-N478</f>
        <v>288943.75</v>
      </c>
      <c r="AM478" s="19">
        <f>U478-O478</f>
        <v>191742.44999999995</v>
      </c>
      <c r="AN478" s="22">
        <f t="shared" si="68"/>
        <v>-0.18978705474346091</v>
      </c>
      <c r="AO478" s="22">
        <f>IFERROR(AL478/N478,0)</f>
        <v>0.5</v>
      </c>
      <c r="AP478" s="22">
        <f>IFERROR(AM478/O478,0)</f>
        <v>0.17590287137081109</v>
      </c>
    </row>
    <row r="479" spans="1:42" ht="36" x14ac:dyDescent="0.3">
      <c r="A479" s="12" t="s">
        <v>1782</v>
      </c>
      <c r="B479" s="12"/>
      <c r="C479" s="27" t="s">
        <v>1618</v>
      </c>
      <c r="D479" s="17"/>
      <c r="E479" s="17"/>
      <c r="F479" s="28" t="s">
        <v>102</v>
      </c>
      <c r="G479" s="29">
        <v>1.2</v>
      </c>
      <c r="H479" s="30"/>
      <c r="I479" s="30">
        <v>249</v>
      </c>
      <c r="J479" s="31">
        <v>16.12</v>
      </c>
      <c r="M479" s="32">
        <f>ROUND(ROUND(J479, 2)*I479, 2)</f>
        <v>4013.88</v>
      </c>
      <c r="P479" s="31">
        <v>16.11</v>
      </c>
      <c r="S479" s="32">
        <f>ROUND(ROUND(P479, 2)*I479, 2)</f>
        <v>4011.39</v>
      </c>
      <c r="V479" s="9">
        <f>ROUND(ROUND(P479, 2)/1.2, 2)</f>
        <v>13.43</v>
      </c>
      <c r="Y479" s="9">
        <f t="shared" si="69"/>
        <v>3342.83</v>
      </c>
      <c r="AD479" s="5" t="s">
        <v>1783</v>
      </c>
      <c r="AE479" s="5" t="s">
        <v>1784</v>
      </c>
      <c r="AF479" s="5" t="s">
        <v>1621</v>
      </c>
      <c r="AK479" s="32">
        <f t="shared" si="67"/>
        <v>-2.4900000000002365</v>
      </c>
      <c r="AL479" s="32"/>
      <c r="AM479" s="32"/>
      <c r="AN479" s="34">
        <f t="shared" si="68"/>
        <v>-6.203473945410018E-4</v>
      </c>
      <c r="AO479" s="32"/>
      <c r="AP479" s="32"/>
    </row>
    <row r="480" spans="1:42" ht="18" x14ac:dyDescent="0.3">
      <c r="A480" s="12" t="s">
        <v>1785</v>
      </c>
      <c r="B480" s="12"/>
      <c r="C480" s="40" t="s">
        <v>730</v>
      </c>
      <c r="D480" s="17"/>
      <c r="E480" s="17"/>
      <c r="F480" s="28" t="s">
        <v>102</v>
      </c>
      <c r="G480" s="29">
        <v>0.15</v>
      </c>
      <c r="H480" s="29"/>
      <c r="I480" s="29">
        <v>31.125</v>
      </c>
      <c r="J480" s="31">
        <v>88.8</v>
      </c>
      <c r="M480" s="32">
        <f>ROUND(ROUND(J480, 2)*I480, 2)</f>
        <v>2763.9</v>
      </c>
      <c r="P480" s="31">
        <v>88.8</v>
      </c>
      <c r="S480" s="32">
        <f>ROUND(ROUND(P480, 2)*I480, 2)</f>
        <v>2763.9</v>
      </c>
      <c r="V480" s="9">
        <f>ROUND(ROUND(P480, 2)/1.2, 2)</f>
        <v>74</v>
      </c>
      <c r="Y480" s="9">
        <f t="shared" si="69"/>
        <v>2303.25</v>
      </c>
      <c r="AD480" s="5" t="s">
        <v>1786</v>
      </c>
      <c r="AE480" s="5" t="s">
        <v>1787</v>
      </c>
      <c r="AF480" s="5" t="s">
        <v>733</v>
      </c>
      <c r="AK480" s="32">
        <f t="shared" si="67"/>
        <v>0</v>
      </c>
      <c r="AL480" s="32"/>
      <c r="AM480" s="32"/>
      <c r="AN480" s="34">
        <f t="shared" si="68"/>
        <v>0</v>
      </c>
      <c r="AO480" s="32"/>
      <c r="AP480" s="32"/>
    </row>
    <row r="481" spans="1:42" ht="72" x14ac:dyDescent="0.3">
      <c r="A481" s="12" t="s">
        <v>1788</v>
      </c>
      <c r="B481" s="12"/>
      <c r="C481" s="40" t="s">
        <v>1610</v>
      </c>
      <c r="D481" s="17"/>
      <c r="E481" s="17" t="s">
        <v>1789</v>
      </c>
      <c r="F481" s="28" t="s">
        <v>67</v>
      </c>
      <c r="G481" s="29">
        <v>1.2</v>
      </c>
      <c r="H481" s="30"/>
      <c r="I481" s="30">
        <v>249</v>
      </c>
      <c r="J481" s="31">
        <v>2021.26</v>
      </c>
      <c r="M481" s="32">
        <f>ROUND(ROUND(J481, 2)*I481, 2)</f>
        <v>503293.74</v>
      </c>
      <c r="P481" s="31">
        <v>1630.9</v>
      </c>
      <c r="S481" s="32">
        <f>ROUND(ROUND(P481, 2)*I481, 2)</f>
        <v>406094.1</v>
      </c>
      <c r="V481" s="9">
        <f>ROUND(ROUND(P481, 2)/1.2, 2)</f>
        <v>1359.08</v>
      </c>
      <c r="Y481" s="9">
        <f t="shared" si="69"/>
        <v>338411.75</v>
      </c>
      <c r="AD481" s="5" t="s">
        <v>1790</v>
      </c>
      <c r="AE481" s="5" t="s">
        <v>1791</v>
      </c>
      <c r="AF481" s="5" t="s">
        <v>1613</v>
      </c>
      <c r="AK481" s="32">
        <f t="shared" si="67"/>
        <v>-97199.640000000014</v>
      </c>
      <c r="AL481" s="32"/>
      <c r="AM481" s="32"/>
      <c r="AN481" s="34">
        <f t="shared" si="68"/>
        <v>-0.19312705935901373</v>
      </c>
      <c r="AO481" s="32"/>
      <c r="AP481" s="32"/>
    </row>
    <row r="482" spans="1:42" ht="18" x14ac:dyDescent="0.3">
      <c r="A482" s="12" t="s">
        <v>1792</v>
      </c>
      <c r="B482" s="12"/>
      <c r="C482" s="40" t="s">
        <v>1544</v>
      </c>
      <c r="D482" s="17"/>
      <c r="E482" s="17"/>
      <c r="F482" s="28" t="s">
        <v>102</v>
      </c>
      <c r="G482" s="29">
        <v>0.25</v>
      </c>
      <c r="H482" s="30"/>
      <c r="I482" s="30">
        <v>51.875</v>
      </c>
      <c r="J482" s="31">
        <v>40.270000000000003</v>
      </c>
      <c r="M482" s="32">
        <f>ROUND(ROUND(J482, 2)*I482, 2)</f>
        <v>2089.0100000000002</v>
      </c>
      <c r="P482" s="31">
        <v>40.270000000000003</v>
      </c>
      <c r="S482" s="32">
        <f>ROUND(ROUND(P482, 2)*I482, 2)</f>
        <v>2089.0100000000002</v>
      </c>
      <c r="V482" s="9">
        <f>ROUND(ROUND(P482, 2)/1.2, 2)</f>
        <v>33.56</v>
      </c>
      <c r="Y482" s="9">
        <f t="shared" si="69"/>
        <v>1740.84</v>
      </c>
      <c r="AD482" s="5" t="s">
        <v>1793</v>
      </c>
      <c r="AE482" s="5" t="s">
        <v>1794</v>
      </c>
      <c r="AF482" s="5" t="s">
        <v>1547</v>
      </c>
      <c r="AK482" s="32">
        <f t="shared" si="67"/>
        <v>0</v>
      </c>
      <c r="AL482" s="32"/>
      <c r="AM482" s="32"/>
      <c r="AN482" s="34">
        <f t="shared" si="68"/>
        <v>0</v>
      </c>
      <c r="AO482" s="32"/>
      <c r="AP482" s="32"/>
    </row>
    <row r="483" spans="1:42" ht="16.95" customHeight="1" x14ac:dyDescent="0.3">
      <c r="A483" s="12" t="s">
        <v>1795</v>
      </c>
      <c r="B483" s="81" t="s">
        <v>1796</v>
      </c>
      <c r="C483" s="483" t="s">
        <v>1797</v>
      </c>
      <c r="D483" s="484"/>
      <c r="E483" s="484"/>
      <c r="F483" s="484"/>
      <c r="G483" s="484"/>
      <c r="H483" s="484"/>
      <c r="I483" s="485"/>
      <c r="M483" s="6">
        <f>SUM(M484,M486,M488)</f>
        <v>358227.83</v>
      </c>
      <c r="N483" s="6">
        <f>SUM(N484,N486,N488)</f>
        <v>31007.61</v>
      </c>
      <c r="O483" s="6">
        <f>SUM(O484,O486,O488)</f>
        <v>389235.44</v>
      </c>
      <c r="S483" s="6">
        <f>SUM(S484,S486,S488)</f>
        <v>358227.83</v>
      </c>
      <c r="T483" s="6">
        <f>SUM(T484,T486,T488)</f>
        <v>46510.86</v>
      </c>
      <c r="U483" s="6">
        <f>SUM(U484,U486,U488)</f>
        <v>404738.69</v>
      </c>
      <c r="Y483" s="9">
        <f>SUM(Y484,Y486,Y488)</f>
        <v>298523.19</v>
      </c>
      <c r="Z483" s="9">
        <f>SUM(Z484,Z486,Z488)</f>
        <v>38759.050000000003</v>
      </c>
      <c r="AA483" s="9">
        <f>SUM(AA484,AA486,AA488)</f>
        <v>337282.24</v>
      </c>
      <c r="AD483" s="5">
        <v>378365717</v>
      </c>
      <c r="AE483" s="5">
        <v>27245717</v>
      </c>
      <c r="AK483" s="6">
        <f t="shared" si="67"/>
        <v>0</v>
      </c>
      <c r="AL483" s="6">
        <f>T483-N483</f>
        <v>15503.25</v>
      </c>
      <c r="AM483" s="6">
        <f>U483-O483</f>
        <v>15503.25</v>
      </c>
      <c r="AN483" s="10">
        <f t="shared" si="68"/>
        <v>0</v>
      </c>
      <c r="AO483" s="10">
        <f>IFERROR(AL483/N483,0)</f>
        <v>0.49998210116806807</v>
      </c>
      <c r="AP483" s="10">
        <f>IFERROR(AM483/O483,0)</f>
        <v>3.9830006229648565E-2</v>
      </c>
    </row>
    <row r="484" spans="1:42" ht="18" x14ac:dyDescent="0.3">
      <c r="A484" s="12" t="s">
        <v>1798</v>
      </c>
      <c r="B484" s="12" t="s">
        <v>1799</v>
      </c>
      <c r="C484" s="16" t="s">
        <v>1800</v>
      </c>
      <c r="D484" s="17"/>
      <c r="E484" s="17"/>
      <c r="F484" s="17" t="s">
        <v>67</v>
      </c>
      <c r="G484" s="18">
        <v>1</v>
      </c>
      <c r="H484" s="18"/>
      <c r="I484" s="18">
        <v>0</v>
      </c>
      <c r="J484" s="19">
        <v>0</v>
      </c>
      <c r="K484" s="20">
        <v>836</v>
      </c>
      <c r="L484" s="19">
        <f>J484+ROUND(K484, 2)</f>
        <v>836</v>
      </c>
      <c r="M484" s="19">
        <v>0</v>
      </c>
      <c r="N484" s="19">
        <v>0</v>
      </c>
      <c r="O484" s="19">
        <f>M484+N484</f>
        <v>0</v>
      </c>
      <c r="P484" s="19">
        <v>9500</v>
      </c>
      <c r="Q484" s="20">
        <v>836</v>
      </c>
      <c r="R484" s="19">
        <f>P484+ROUND(Q484, 2)</f>
        <v>10336</v>
      </c>
      <c r="S484" s="19">
        <v>0</v>
      </c>
      <c r="T484" s="19">
        <v>0</v>
      </c>
      <c r="U484" s="19">
        <f>S484+T484</f>
        <v>0</v>
      </c>
      <c r="V484" s="9">
        <f>ROUND(P484 / 1.2, 2)</f>
        <v>7916.67</v>
      </c>
      <c r="W484" s="9">
        <f>ROUND(Q484 / 1.2, 2)</f>
        <v>696.67</v>
      </c>
      <c r="X484" s="9">
        <f>ROUND(R484 / 1.2, 2)</f>
        <v>8613.33</v>
      </c>
      <c r="Y484" s="9">
        <f>ROUND(S484 / 1.2, 2)</f>
        <v>0</v>
      </c>
      <c r="Z484" s="9">
        <f>ROUND(T484 / 1.2, 2)</f>
        <v>0</v>
      </c>
      <c r="AA484" s="9">
        <f>Y484+Z484</f>
        <v>0</v>
      </c>
      <c r="AD484" s="5">
        <v>378365719</v>
      </c>
      <c r="AE484" s="5">
        <v>27245597</v>
      </c>
      <c r="AG484" s="5" t="s">
        <v>1801</v>
      </c>
      <c r="AH484" s="5" t="s">
        <v>1802</v>
      </c>
      <c r="AI484" s="5" t="s">
        <v>593</v>
      </c>
      <c r="AK484" s="19">
        <f t="shared" si="67"/>
        <v>0</v>
      </c>
      <c r="AL484" s="19">
        <f>T484-N484</f>
        <v>0</v>
      </c>
      <c r="AM484" s="19">
        <f>U484-O484</f>
        <v>0</v>
      </c>
      <c r="AN484" s="22">
        <f t="shared" si="68"/>
        <v>0</v>
      </c>
      <c r="AO484" s="22">
        <f>IFERROR(AL484/N484,0)</f>
        <v>0</v>
      </c>
      <c r="AP484" s="22">
        <f>IFERROR(AM484/O484,0)</f>
        <v>0</v>
      </c>
    </row>
    <row r="485" spans="1:42" ht="18" x14ac:dyDescent="0.3">
      <c r="A485" s="12" t="s">
        <v>1803</v>
      </c>
      <c r="B485" s="12"/>
      <c r="C485" s="40" t="s">
        <v>1804</v>
      </c>
      <c r="D485" s="17"/>
      <c r="E485" s="17"/>
      <c r="F485" s="28" t="s">
        <v>67</v>
      </c>
      <c r="G485" s="29">
        <v>1</v>
      </c>
      <c r="H485" s="29"/>
      <c r="I485" s="29">
        <v>0</v>
      </c>
      <c r="J485" s="31">
        <v>9500</v>
      </c>
      <c r="M485" s="32">
        <f>ROUND(ROUND(J485, 2)*I485, 2)</f>
        <v>0</v>
      </c>
      <c r="P485" s="31">
        <v>9500</v>
      </c>
      <c r="S485" s="32">
        <f>ROUND(ROUND(P485, 2)*I485, 2)</f>
        <v>0</v>
      </c>
      <c r="V485" s="9">
        <f>ROUND(ROUND(P485, 2)/1.2, 2)</f>
        <v>7916.67</v>
      </c>
      <c r="Y485" s="9">
        <f>ROUND(S485 / 1.2, 2)</f>
        <v>0</v>
      </c>
      <c r="AD485" s="5" t="s">
        <v>1805</v>
      </c>
      <c r="AE485" s="5" t="s">
        <v>1806</v>
      </c>
      <c r="AF485" s="5" t="s">
        <v>1807</v>
      </c>
      <c r="AK485" s="32">
        <f t="shared" si="67"/>
        <v>0</v>
      </c>
      <c r="AL485" s="32"/>
      <c r="AM485" s="32"/>
      <c r="AN485" s="34">
        <f t="shared" si="68"/>
        <v>0</v>
      </c>
      <c r="AO485" s="32"/>
      <c r="AP485" s="32"/>
    </row>
    <row r="486" spans="1:42" ht="18" x14ac:dyDescent="0.3">
      <c r="A486" s="12" t="s">
        <v>1808</v>
      </c>
      <c r="B486" s="12" t="s">
        <v>1799</v>
      </c>
      <c r="C486" s="16" t="s">
        <v>1800</v>
      </c>
      <c r="D486" s="17"/>
      <c r="E486" s="17" t="s">
        <v>1809</v>
      </c>
      <c r="F486" s="17" t="s">
        <v>67</v>
      </c>
      <c r="G486" s="18">
        <v>1</v>
      </c>
      <c r="H486" s="18"/>
      <c r="I486" s="18">
        <v>0</v>
      </c>
      <c r="J486" s="19">
        <v>9500</v>
      </c>
      <c r="K486" s="20">
        <v>836</v>
      </c>
      <c r="L486" s="19">
        <f>J486+ROUND(K486, 2)</f>
        <v>10336</v>
      </c>
      <c r="M486" s="19">
        <v>0</v>
      </c>
      <c r="N486" s="19">
        <v>0</v>
      </c>
      <c r="O486" s="19">
        <f>M486+N486</f>
        <v>0</v>
      </c>
      <c r="P486" s="19">
        <v>9500</v>
      </c>
      <c r="Q486" s="20">
        <v>1254</v>
      </c>
      <c r="R486" s="19">
        <f>P486+ROUND(Q486, 2)</f>
        <v>10754</v>
      </c>
      <c r="S486" s="19">
        <v>0</v>
      </c>
      <c r="T486" s="19">
        <v>0</v>
      </c>
      <c r="U486" s="19">
        <f>S486+T486</f>
        <v>0</v>
      </c>
      <c r="V486" s="9">
        <f>ROUND(P486 / 1.2, 2)</f>
        <v>7916.67</v>
      </c>
      <c r="W486" s="9">
        <f>ROUND(Q486 / 1.2, 2)</f>
        <v>1045</v>
      </c>
      <c r="X486" s="9">
        <f>ROUND(R486 / 1.2, 2)</f>
        <v>8961.67</v>
      </c>
      <c r="Y486" s="9">
        <f>ROUND(S486 / 1.2, 2)</f>
        <v>0</v>
      </c>
      <c r="Z486" s="9">
        <f>ROUND(T486 / 1.2, 2)</f>
        <v>0</v>
      </c>
      <c r="AA486" s="9">
        <f>Y486+Z486</f>
        <v>0</v>
      </c>
      <c r="AD486" s="5">
        <v>378365862</v>
      </c>
      <c r="AE486" s="5">
        <v>27245728</v>
      </c>
      <c r="AG486" s="5" t="s">
        <v>1801</v>
      </c>
      <c r="AH486" s="5" t="s">
        <v>1802</v>
      </c>
      <c r="AI486" s="5" t="s">
        <v>593</v>
      </c>
      <c r="AK486" s="19">
        <f t="shared" si="67"/>
        <v>0</v>
      </c>
      <c r="AL486" s="19">
        <f>T486-N486</f>
        <v>0</v>
      </c>
      <c r="AM486" s="19">
        <f>U486-O486</f>
        <v>0</v>
      </c>
      <c r="AN486" s="22">
        <f t="shared" si="68"/>
        <v>0</v>
      </c>
      <c r="AO486" s="22">
        <f>IFERROR(AL486/N486,0)</f>
        <v>0</v>
      </c>
      <c r="AP486" s="22">
        <f>IFERROR(AM486/O486,0)</f>
        <v>0</v>
      </c>
    </row>
    <row r="487" spans="1:42" ht="90" x14ac:dyDescent="0.3">
      <c r="A487" s="12" t="s">
        <v>1811</v>
      </c>
      <c r="B487" s="12"/>
      <c r="C487" s="40" t="s">
        <v>1804</v>
      </c>
      <c r="D487" s="17"/>
      <c r="E487" s="17" t="s">
        <v>1812</v>
      </c>
      <c r="F487" s="28" t="s">
        <v>67</v>
      </c>
      <c r="G487" s="29">
        <v>1</v>
      </c>
      <c r="H487" s="29"/>
      <c r="I487" s="29">
        <v>0</v>
      </c>
      <c r="J487" s="31">
        <v>9500</v>
      </c>
      <c r="M487" s="32">
        <f>ROUND(ROUND(J487, 2)*I487, 2)</f>
        <v>0</v>
      </c>
      <c r="P487" s="31">
        <v>9500</v>
      </c>
      <c r="S487" s="32">
        <f>ROUND(ROUND(P487, 2)*I487, 2)</f>
        <v>0</v>
      </c>
      <c r="V487" s="9">
        <f>ROUND(ROUND(P487, 2)/1.2, 2)</f>
        <v>7916.67</v>
      </c>
      <c r="Y487" s="9">
        <f>ROUND(S487 / 1.2, 2)</f>
        <v>0</v>
      </c>
      <c r="AD487" s="5" t="s">
        <v>1813</v>
      </c>
      <c r="AE487" s="5" t="s">
        <v>1814</v>
      </c>
      <c r="AF487" s="5" t="s">
        <v>1807</v>
      </c>
      <c r="AK487" s="32">
        <f t="shared" si="67"/>
        <v>0</v>
      </c>
      <c r="AL487" s="32"/>
      <c r="AM487" s="32"/>
      <c r="AN487" s="34">
        <f t="shared" si="68"/>
        <v>0</v>
      </c>
      <c r="AO487" s="32"/>
      <c r="AP487" s="32"/>
    </row>
    <row r="488" spans="1:42" ht="126" x14ac:dyDescent="0.3">
      <c r="A488" s="12" t="s">
        <v>1817</v>
      </c>
      <c r="B488" s="12" t="s">
        <v>1799</v>
      </c>
      <c r="C488" s="16" t="s">
        <v>1800</v>
      </c>
      <c r="D488" s="17"/>
      <c r="E488" s="17" t="s">
        <v>1818</v>
      </c>
      <c r="F488" s="17" t="s">
        <v>67</v>
      </c>
      <c r="G488" s="18">
        <v>1</v>
      </c>
      <c r="H488" s="18"/>
      <c r="I488" s="18">
        <v>37.090000000000003</v>
      </c>
      <c r="J488" s="19">
        <v>9658.34</v>
      </c>
      <c r="K488" s="20">
        <v>836.01</v>
      </c>
      <c r="L488" s="19">
        <f>J488+ROUND(K488, 2)</f>
        <v>10494.35</v>
      </c>
      <c r="M488" s="19">
        <v>358227.83</v>
      </c>
      <c r="N488" s="19">
        <v>31007.61</v>
      </c>
      <c r="O488" s="19">
        <f>M488+N488</f>
        <v>389235.44</v>
      </c>
      <c r="P488" s="19">
        <v>9658.34</v>
      </c>
      <c r="Q488" s="20">
        <v>1254</v>
      </c>
      <c r="R488" s="19">
        <f>P488+ROUND(Q488, 2)</f>
        <v>10912.34</v>
      </c>
      <c r="S488" s="19">
        <v>358227.83</v>
      </c>
      <c r="T488" s="19">
        <v>46510.86</v>
      </c>
      <c r="U488" s="19">
        <f>S488+T488</f>
        <v>404738.69</v>
      </c>
      <c r="V488" s="9">
        <f>ROUND(P488 / 1.2, 2)</f>
        <v>8048.62</v>
      </c>
      <c r="W488" s="9">
        <f>ROUND(Q488 / 1.2, 2)</f>
        <v>1045</v>
      </c>
      <c r="X488" s="9">
        <f>ROUND(R488 / 1.2, 2)</f>
        <v>9093.6200000000008</v>
      </c>
      <c r="Y488" s="9">
        <f>ROUND(S488 / 1.2, 2)</f>
        <v>298523.19</v>
      </c>
      <c r="Z488" s="9">
        <f>ROUND(T488 / 1.2, 2)</f>
        <v>38759.050000000003</v>
      </c>
      <c r="AA488" s="9">
        <f>Y488+Z488</f>
        <v>337282.24</v>
      </c>
      <c r="AD488" s="5">
        <v>378365863</v>
      </c>
      <c r="AE488" s="5">
        <v>29386785</v>
      </c>
      <c r="AG488" s="5" t="s">
        <v>1801</v>
      </c>
      <c r="AH488" s="5" t="s">
        <v>1802</v>
      </c>
      <c r="AI488" s="5" t="s">
        <v>593</v>
      </c>
      <c r="AK488" s="19">
        <f t="shared" si="67"/>
        <v>0</v>
      </c>
      <c r="AL488" s="19">
        <f>T488-N488</f>
        <v>15503.25</v>
      </c>
      <c r="AM488" s="19">
        <f>U488-O488</f>
        <v>15503.25</v>
      </c>
      <c r="AN488" s="22">
        <f t="shared" si="68"/>
        <v>0</v>
      </c>
      <c r="AO488" s="22">
        <f>IFERROR(AL488/N488,0)</f>
        <v>0.49998210116806807</v>
      </c>
      <c r="AP488" s="22">
        <f>IFERROR(AM488/O488,0)</f>
        <v>3.9830006229648565E-2</v>
      </c>
    </row>
    <row r="489" spans="1:42" ht="90" x14ac:dyDescent="0.3">
      <c r="A489" s="12" t="s">
        <v>1819</v>
      </c>
      <c r="B489" s="12"/>
      <c r="C489" s="40" t="s">
        <v>1804</v>
      </c>
      <c r="D489" s="17"/>
      <c r="E489" s="17" t="s">
        <v>1820</v>
      </c>
      <c r="F489" s="28" t="s">
        <v>67</v>
      </c>
      <c r="G489" s="29">
        <v>1</v>
      </c>
      <c r="H489" s="29"/>
      <c r="I489" s="29">
        <v>37.090000000000003</v>
      </c>
      <c r="J489" s="31">
        <v>9658.34</v>
      </c>
      <c r="M489" s="32">
        <f>ROUND(ROUND(J489, 2)*I489, 2)</f>
        <v>358227.83</v>
      </c>
      <c r="P489" s="31">
        <v>9658.34</v>
      </c>
      <c r="S489" s="32">
        <f>ROUND(ROUND(P489, 2)*I489, 2)</f>
        <v>358227.83</v>
      </c>
      <c r="V489" s="9">
        <f>ROUND(ROUND(P489, 2)/1.2, 2)</f>
        <v>8048.62</v>
      </c>
      <c r="Y489" s="9">
        <f>ROUND(S489 / 1.2, 2)</f>
        <v>298523.19</v>
      </c>
      <c r="AD489" s="5" t="s">
        <v>1821</v>
      </c>
      <c r="AE489" s="5" t="s">
        <v>1822</v>
      </c>
      <c r="AF489" s="5" t="s">
        <v>1807</v>
      </c>
      <c r="AK489" s="32">
        <f t="shared" si="67"/>
        <v>0</v>
      </c>
      <c r="AL489" s="32"/>
      <c r="AM489" s="32"/>
      <c r="AN489" s="34">
        <f t="shared" si="68"/>
        <v>0</v>
      </c>
      <c r="AO489" s="32"/>
      <c r="AP489" s="32"/>
    </row>
    <row r="490" spans="1:42" ht="16.95" customHeight="1" x14ac:dyDescent="0.3">
      <c r="A490" s="12" t="s">
        <v>1823</v>
      </c>
      <c r="B490" s="80" t="s">
        <v>1824</v>
      </c>
      <c r="C490" s="480" t="s">
        <v>1825</v>
      </c>
      <c r="D490" s="481"/>
      <c r="E490" s="481"/>
      <c r="F490" s="481"/>
      <c r="G490" s="481"/>
      <c r="H490" s="481"/>
      <c r="I490" s="482"/>
      <c r="M490" s="6">
        <f>SUM(M491,M581,M842,M926)</f>
        <v>7392611.6699999999</v>
      </c>
      <c r="N490" s="6">
        <f>SUM(N491,N581,N842,N926)</f>
        <v>29439057.690000005</v>
      </c>
      <c r="O490" s="6">
        <f>SUM(O491,O581,O842,O926)</f>
        <v>36831669.359999999</v>
      </c>
      <c r="S490" s="6">
        <f>SUM(S491,S581,S842,S926)</f>
        <v>7793748.6300000008</v>
      </c>
      <c r="T490" s="6">
        <f>SUM(T491,T581,T842,T926)</f>
        <v>44158585.470000006</v>
      </c>
      <c r="U490" s="6">
        <f>SUM(U491,U581,U842,U926)</f>
        <v>51952334.099999994</v>
      </c>
      <c r="Y490" s="9">
        <f>SUM(Y491,Y581,Y842,Y926)</f>
        <v>6494790.5999999996</v>
      </c>
      <c r="Z490" s="9">
        <f>SUM(Z491,Z581,Z842,Z926)</f>
        <v>36798821.289999999</v>
      </c>
      <c r="AA490" s="9">
        <f>SUM(AA491,AA581,AA842,AA926)</f>
        <v>43293611.890000001</v>
      </c>
      <c r="AD490" s="5">
        <v>378365720</v>
      </c>
      <c r="AE490" s="5">
        <v>27245606</v>
      </c>
      <c r="AK490" s="6">
        <f t="shared" si="67"/>
        <v>401136.96000000089</v>
      </c>
      <c r="AL490" s="6">
        <f t="shared" ref="AL490:AM492" si="70">T490-N490</f>
        <v>14719527.780000001</v>
      </c>
      <c r="AM490" s="6">
        <f t="shared" si="70"/>
        <v>15120664.739999995</v>
      </c>
      <c r="AN490" s="10">
        <f t="shared" si="68"/>
        <v>5.426187359845467E-2</v>
      </c>
      <c r="AO490" s="10">
        <f t="shared" ref="AO490:AP492" si="71">IFERROR(AL490/N490,0)</f>
        <v>0.49999996382357026</v>
      </c>
      <c r="AP490" s="10">
        <f t="shared" si="71"/>
        <v>0.41053433099129</v>
      </c>
    </row>
    <row r="491" spans="1:42" ht="16.95" customHeight="1" x14ac:dyDescent="0.3">
      <c r="A491" s="12" t="s">
        <v>1826</v>
      </c>
      <c r="B491" s="81" t="s">
        <v>1827</v>
      </c>
      <c r="C491" s="483" t="s">
        <v>1828</v>
      </c>
      <c r="D491" s="484"/>
      <c r="E491" s="484"/>
      <c r="F491" s="484"/>
      <c r="G491" s="484"/>
      <c r="H491" s="484"/>
      <c r="I491" s="485"/>
      <c r="M491" s="6">
        <f>SUM(M492,M496,M499,M502,M505,M508,M512,M515,M519,M522,M526,M529,M533,M536,M539,M542,M546,M549,M553,M557,M561,M565,M569,M573,M577)</f>
        <v>1465875.78</v>
      </c>
      <c r="N491" s="6">
        <f>SUM(N492,N496,N499,N502,N505,N508,N512,N515,N519,N522,N526,N529,N533,N536,N539,N542,N546,N549,N553,N557,N561,N565,N569,N573,N577)</f>
        <v>12903463.689999998</v>
      </c>
      <c r="O491" s="6">
        <f>SUM(O492,O496,O499,O502,O505,O508,O512,O515,O519,O522,O526,O529,O533,O536,O539,O542,O546,O549,O553,O557,O561,O565,O569,O573,O577)</f>
        <v>14369339.470000003</v>
      </c>
      <c r="S491" s="6">
        <f>SUM(S492,S496,S499,S502,S505,S508,S512,S515,S519,S522,S526,S529,S533,S536,S539,S542,S546,S549,S553,S557,S561,S565,S569,S573,S577)</f>
        <v>1736514.9099999997</v>
      </c>
      <c r="T491" s="6">
        <f>SUM(T492,T496,T499,T502,T505,T508,T512,T515,T519,T522,T526,T529,T533,T536,T539,T542,T546,T549,T553,T557,T561,T565,T569,T573,T577)</f>
        <v>19355194.070000004</v>
      </c>
      <c r="U491" s="6">
        <f>SUM(U492,U496,U499,U502,U505,U508,U512,U515,U519,U522,U526,U529,U533,U536,U539,U542,U546,U549,U553,U557,U561,U565,U569,U573,U577)</f>
        <v>21091708.979999993</v>
      </c>
      <c r="Y491" s="9">
        <f>SUM(Y492,Y496,Y499,Y502,Y505,Y508,Y512,Y515,Y519,Y522,Y526,Y529,Y533,Y536,Y539,Y542,Y546,Y549,Y553,Y557,Y561,Y565,Y569,Y573,Y577)</f>
        <v>1447095.79</v>
      </c>
      <c r="Z491" s="9">
        <f>SUM(Z492,Z496,Z499,Z502,Z505,Z508,Z512,Z515,Z519,Z522,Z526,Z529,Z533,Z536,Z539,Z542,Z546,Z549,Z553,Z557,Z561,Z565,Z569,Z573,Z577)</f>
        <v>16129328.42</v>
      </c>
      <c r="AA491" s="9">
        <f>SUM(AA492,AA496,AA499,AA502,AA505,AA508,AA512,AA515,AA519,AA522,AA526,AA529,AA533,AA536,AA539,AA542,AA546,AA549,AA553,AA557,AA561,AA565,AA569,AA573,AA577)</f>
        <v>17576424.209999997</v>
      </c>
      <c r="AD491" s="5">
        <v>378365721</v>
      </c>
      <c r="AE491" s="5">
        <v>27245641</v>
      </c>
      <c r="AK491" s="6">
        <f t="shared" si="67"/>
        <v>270639.12999999966</v>
      </c>
      <c r="AL491" s="6">
        <f t="shared" si="70"/>
        <v>6451730.3800000064</v>
      </c>
      <c r="AM491" s="6">
        <f t="shared" si="70"/>
        <v>6722369.5099999905</v>
      </c>
      <c r="AN491" s="10">
        <f t="shared" si="68"/>
        <v>0.18462623756564123</v>
      </c>
      <c r="AO491" s="10">
        <f t="shared" si="71"/>
        <v>0.4999998864645937</v>
      </c>
      <c r="AP491" s="10">
        <f t="shared" si="71"/>
        <v>0.46782731551682027</v>
      </c>
    </row>
    <row r="492" spans="1:42" ht="252" x14ac:dyDescent="0.3">
      <c r="A492" s="12" t="s">
        <v>1829</v>
      </c>
      <c r="B492" s="12" t="s">
        <v>1830</v>
      </c>
      <c r="C492" s="16" t="s">
        <v>1831</v>
      </c>
      <c r="D492" s="17"/>
      <c r="E492" s="17" t="s">
        <v>1832</v>
      </c>
      <c r="F492" s="17" t="s">
        <v>67</v>
      </c>
      <c r="G492" s="18">
        <v>1</v>
      </c>
      <c r="H492" s="18"/>
      <c r="I492" s="18">
        <v>145.30000000000001</v>
      </c>
      <c r="J492" s="19">
        <v>542.97</v>
      </c>
      <c r="K492" s="20">
        <v>717.99</v>
      </c>
      <c r="L492" s="19">
        <f>J492+ROUND(K492, 2)</f>
        <v>1260.96</v>
      </c>
      <c r="M492" s="19">
        <v>78893.539999999994</v>
      </c>
      <c r="N492" s="19">
        <v>104323.95</v>
      </c>
      <c r="O492" s="19">
        <f>M492+N492</f>
        <v>183217.49</v>
      </c>
      <c r="P492" s="19">
        <v>542.97</v>
      </c>
      <c r="Q492" s="20">
        <v>1076.98</v>
      </c>
      <c r="R492" s="19">
        <f>P492+ROUND(Q492, 2)</f>
        <v>1619.95</v>
      </c>
      <c r="S492" s="19">
        <v>78893.539999999994</v>
      </c>
      <c r="T492" s="19">
        <v>156485.19</v>
      </c>
      <c r="U492" s="19">
        <f>S492+T492</f>
        <v>235378.72999999998</v>
      </c>
      <c r="V492" s="9">
        <f>ROUND(P492 / 1.2, 2)</f>
        <v>452.48</v>
      </c>
      <c r="W492" s="9">
        <f>ROUND(Q492 / 1.2, 2)</f>
        <v>897.48</v>
      </c>
      <c r="X492" s="9">
        <f>ROUND(R492 / 1.2, 2)</f>
        <v>1349.96</v>
      </c>
      <c r="Y492" s="9">
        <f>ROUND(S492 / 1.2, 2)</f>
        <v>65744.62</v>
      </c>
      <c r="Z492" s="9">
        <f>ROUND(T492 / 1.2, 2)</f>
        <v>130404.33</v>
      </c>
      <c r="AA492" s="9">
        <f>Y492+Z492</f>
        <v>196148.95</v>
      </c>
      <c r="AD492" s="5">
        <v>378365723</v>
      </c>
      <c r="AE492" s="5">
        <v>33612694</v>
      </c>
      <c r="AG492" s="5" t="s">
        <v>1833</v>
      </c>
      <c r="AH492" s="5" t="s">
        <v>1834</v>
      </c>
      <c r="AI492" s="5" t="s">
        <v>593</v>
      </c>
      <c r="AK492" s="19">
        <f t="shared" si="67"/>
        <v>0</v>
      </c>
      <c r="AL492" s="19">
        <f t="shared" si="70"/>
        <v>52161.240000000005</v>
      </c>
      <c r="AM492" s="19">
        <f t="shared" si="70"/>
        <v>52161.239999999991</v>
      </c>
      <c r="AN492" s="22">
        <f t="shared" si="68"/>
        <v>0</v>
      </c>
      <c r="AO492" s="22">
        <f t="shared" si="71"/>
        <v>0.49999295463793314</v>
      </c>
      <c r="AP492" s="22">
        <f t="shared" si="71"/>
        <v>0.28469574602293696</v>
      </c>
    </row>
    <row r="493" spans="1:42" ht="18" x14ac:dyDescent="0.3">
      <c r="A493" s="12" t="s">
        <v>1835</v>
      </c>
      <c r="B493" s="12"/>
      <c r="C493" s="40" t="s">
        <v>1836</v>
      </c>
      <c r="D493" s="17"/>
      <c r="E493" s="17"/>
      <c r="F493" s="28" t="s">
        <v>114</v>
      </c>
      <c r="G493" s="29">
        <v>1.05</v>
      </c>
      <c r="H493" s="29"/>
      <c r="I493" s="29">
        <v>152.565</v>
      </c>
      <c r="J493" s="31">
        <v>16.02</v>
      </c>
      <c r="M493" s="32">
        <f>ROUND(ROUND(J493, 2)*I493, 2)</f>
        <v>2444.09</v>
      </c>
      <c r="P493" s="31">
        <v>16.02</v>
      </c>
      <c r="S493" s="32">
        <f>ROUND(ROUND(P493, 2)*I493, 2)</f>
        <v>2444.09</v>
      </c>
      <c r="V493" s="9">
        <f>ROUND(ROUND(P493, 2)/1.2, 2)</f>
        <v>13.35</v>
      </c>
      <c r="Y493" s="9">
        <f t="shared" ref="Y493:Y524" si="72">ROUND(S493 / 1.2, 2)</f>
        <v>2036.74</v>
      </c>
      <c r="AD493" s="5" t="s">
        <v>1837</v>
      </c>
      <c r="AE493" s="5" t="s">
        <v>1838</v>
      </c>
      <c r="AF493" s="5" t="s">
        <v>1839</v>
      </c>
      <c r="AK493" s="32">
        <f t="shared" si="67"/>
        <v>0</v>
      </c>
      <c r="AL493" s="32"/>
      <c r="AM493" s="32"/>
      <c r="AN493" s="34">
        <f t="shared" si="68"/>
        <v>0</v>
      </c>
      <c r="AO493" s="32"/>
      <c r="AP493" s="32"/>
    </row>
    <row r="494" spans="1:42" ht="18" x14ac:dyDescent="0.3">
      <c r="A494" s="12" t="s">
        <v>1840</v>
      </c>
      <c r="B494" s="12"/>
      <c r="C494" s="40" t="s">
        <v>1841</v>
      </c>
      <c r="D494" s="17"/>
      <c r="E494" s="17"/>
      <c r="F494" s="28" t="s">
        <v>67</v>
      </c>
      <c r="G494" s="29">
        <v>1.1000000000000001</v>
      </c>
      <c r="H494" s="29"/>
      <c r="I494" s="29">
        <v>159.83000000000001</v>
      </c>
      <c r="J494" s="31">
        <v>22.18</v>
      </c>
      <c r="M494" s="32">
        <f>ROUND(ROUND(J494, 2)*I494, 2)</f>
        <v>3545.03</v>
      </c>
      <c r="P494" s="31">
        <v>22.18</v>
      </c>
      <c r="S494" s="32">
        <f>ROUND(ROUND(P494, 2)*I494, 2)</f>
        <v>3545.03</v>
      </c>
      <c r="V494" s="9">
        <f>ROUND(ROUND(P494, 2)/1.2, 2)</f>
        <v>18.48</v>
      </c>
      <c r="Y494" s="9">
        <f t="shared" si="72"/>
        <v>2954.19</v>
      </c>
      <c r="AD494" s="5" t="s">
        <v>1842</v>
      </c>
      <c r="AE494" s="5" t="s">
        <v>1843</v>
      </c>
      <c r="AF494" s="5" t="s">
        <v>1844</v>
      </c>
      <c r="AK494" s="32">
        <f t="shared" si="67"/>
        <v>0</v>
      </c>
      <c r="AL494" s="32"/>
      <c r="AM494" s="32"/>
      <c r="AN494" s="34">
        <f t="shared" si="68"/>
        <v>0</v>
      </c>
      <c r="AO494" s="32"/>
      <c r="AP494" s="32"/>
    </row>
    <row r="495" spans="1:42" ht="36" x14ac:dyDescent="0.3">
      <c r="A495" s="12" t="s">
        <v>1845</v>
      </c>
      <c r="B495" s="12"/>
      <c r="C495" s="40" t="s">
        <v>1846</v>
      </c>
      <c r="D495" s="17"/>
      <c r="E495" s="17"/>
      <c r="F495" s="28" t="s">
        <v>102</v>
      </c>
      <c r="G495" s="29">
        <v>1.5</v>
      </c>
      <c r="H495" s="30"/>
      <c r="I495" s="30">
        <v>2179.5</v>
      </c>
      <c r="J495" s="31">
        <v>33.450000000000003</v>
      </c>
      <c r="M495" s="32">
        <f>ROUND(ROUND(J495, 2)*I495, 2)</f>
        <v>72904.28</v>
      </c>
      <c r="P495" s="31">
        <v>33.450000000000003</v>
      </c>
      <c r="S495" s="32">
        <f>ROUND(ROUND(P495, 2)*I495, 2)</f>
        <v>72904.28</v>
      </c>
      <c r="V495" s="9">
        <f>ROUND(ROUND(P495, 2)/1.2, 2)</f>
        <v>27.88</v>
      </c>
      <c r="Y495" s="9">
        <f t="shared" si="72"/>
        <v>60753.57</v>
      </c>
      <c r="AD495" s="5" t="s">
        <v>1847</v>
      </c>
      <c r="AE495" s="5" t="s">
        <v>1848</v>
      </c>
      <c r="AF495" s="5" t="s">
        <v>1849</v>
      </c>
      <c r="AK495" s="32">
        <f t="shared" si="67"/>
        <v>0</v>
      </c>
      <c r="AL495" s="32"/>
      <c r="AM495" s="32"/>
      <c r="AN495" s="34">
        <f t="shared" si="68"/>
        <v>0</v>
      </c>
      <c r="AO495" s="32"/>
      <c r="AP495" s="32"/>
    </row>
    <row r="496" spans="1:42" ht="72" x14ac:dyDescent="0.3">
      <c r="A496" s="12" t="s">
        <v>1850</v>
      </c>
      <c r="B496" s="12" t="s">
        <v>1851</v>
      </c>
      <c r="C496" s="16" t="s">
        <v>1852</v>
      </c>
      <c r="D496" s="17"/>
      <c r="E496" s="17" t="s">
        <v>1853</v>
      </c>
      <c r="F496" s="17" t="s">
        <v>67</v>
      </c>
      <c r="G496" s="18">
        <v>1</v>
      </c>
      <c r="H496" s="18"/>
      <c r="I496" s="18">
        <v>83.5</v>
      </c>
      <c r="J496" s="19">
        <v>65.52</v>
      </c>
      <c r="K496" s="20">
        <v>564.99</v>
      </c>
      <c r="L496" s="19">
        <f>J496+ROUND(K496, 2)</f>
        <v>630.51</v>
      </c>
      <c r="M496" s="19">
        <v>5470.92</v>
      </c>
      <c r="N496" s="19">
        <v>47176.67</v>
      </c>
      <c r="O496" s="19">
        <f>M496+N496</f>
        <v>52647.59</v>
      </c>
      <c r="P496" s="19">
        <v>881.53</v>
      </c>
      <c r="Q496" s="20">
        <v>847.48</v>
      </c>
      <c r="R496" s="19">
        <f>P496+ROUND(Q496, 2)</f>
        <v>1729.01</v>
      </c>
      <c r="S496" s="19">
        <v>73607.759999999995</v>
      </c>
      <c r="T496" s="19">
        <v>70764.58</v>
      </c>
      <c r="U496" s="19">
        <f>S496+T496</f>
        <v>144372.34</v>
      </c>
      <c r="V496" s="9">
        <f>ROUND(P496 / 1.2, 2)</f>
        <v>734.61</v>
      </c>
      <c r="W496" s="9">
        <f>ROUND(Q496 / 1.2, 2)</f>
        <v>706.23</v>
      </c>
      <c r="X496" s="9">
        <f>ROUND(R496 / 1.2, 2)</f>
        <v>1440.84</v>
      </c>
      <c r="Y496" s="9">
        <f t="shared" si="72"/>
        <v>61339.8</v>
      </c>
      <c r="Z496" s="9">
        <f>ROUND(T496 / 1.2, 2)</f>
        <v>58970.48</v>
      </c>
      <c r="AA496" s="9">
        <f>Y496+Z496</f>
        <v>120310.28</v>
      </c>
      <c r="AD496" s="5">
        <v>378365725</v>
      </c>
      <c r="AE496" s="5">
        <v>33612681</v>
      </c>
      <c r="AG496" s="5" t="s">
        <v>1854</v>
      </c>
      <c r="AH496" s="5" t="s">
        <v>1855</v>
      </c>
      <c r="AI496" s="5" t="s">
        <v>593</v>
      </c>
      <c r="AK496" s="19">
        <f t="shared" si="67"/>
        <v>68136.84</v>
      </c>
      <c r="AL496" s="19">
        <f>T496-N496</f>
        <v>23587.910000000003</v>
      </c>
      <c r="AM496" s="19">
        <f>U496-O496</f>
        <v>91724.75</v>
      </c>
      <c r="AN496" s="22">
        <f t="shared" si="68"/>
        <v>12.454365993288148</v>
      </c>
      <c r="AO496" s="22">
        <f>IFERROR(AL496/N496,0)</f>
        <v>0.49999099130989966</v>
      </c>
      <c r="AP496" s="22">
        <f>IFERROR(AM496/O496,0)</f>
        <v>1.7422402430956481</v>
      </c>
    </row>
    <row r="497" spans="1:42" ht="18" x14ac:dyDescent="0.3">
      <c r="A497" s="12" t="s">
        <v>1856</v>
      </c>
      <c r="B497" s="12"/>
      <c r="C497" s="40" t="s">
        <v>1857</v>
      </c>
      <c r="D497" s="17"/>
      <c r="E497" s="17"/>
      <c r="F497" s="28" t="s">
        <v>139</v>
      </c>
      <c r="G497" s="29">
        <v>7</v>
      </c>
      <c r="H497" s="29"/>
      <c r="I497" s="29">
        <v>584.5</v>
      </c>
      <c r="J497" s="31">
        <v>9.36</v>
      </c>
      <c r="M497" s="32">
        <f>ROUND(ROUND(J497, 2)*I497, 2)</f>
        <v>5470.92</v>
      </c>
      <c r="P497" s="31">
        <v>9.36</v>
      </c>
      <c r="S497" s="32">
        <f>ROUND(ROUND(P497, 2)*I497, 2)</f>
        <v>5470.92</v>
      </c>
      <c r="V497" s="9">
        <f>ROUND(ROUND(P497, 2)/1.2, 2)</f>
        <v>7.8</v>
      </c>
      <c r="Y497" s="9">
        <f t="shared" si="72"/>
        <v>4559.1000000000004</v>
      </c>
      <c r="AD497" s="5" t="s">
        <v>1858</v>
      </c>
      <c r="AE497" s="5" t="s">
        <v>1859</v>
      </c>
      <c r="AF497" s="5" t="s">
        <v>1860</v>
      </c>
      <c r="AK497" s="32">
        <f t="shared" si="67"/>
        <v>0</v>
      </c>
      <c r="AL497" s="32"/>
      <c r="AM497" s="32"/>
      <c r="AN497" s="34">
        <f t="shared" si="68"/>
        <v>0</v>
      </c>
      <c r="AO497" s="32"/>
      <c r="AP497" s="32"/>
    </row>
    <row r="498" spans="1:42" ht="18" x14ac:dyDescent="0.3">
      <c r="A498" s="12" t="s">
        <v>1861</v>
      </c>
      <c r="B498" s="12"/>
      <c r="C498" s="40" t="s">
        <v>1862</v>
      </c>
      <c r="D498" s="17"/>
      <c r="E498" s="17"/>
      <c r="F498" s="28" t="s">
        <v>91</v>
      </c>
      <c r="G498" s="29">
        <v>1.03</v>
      </c>
      <c r="H498" s="30"/>
      <c r="I498" s="30">
        <v>8.6010000000000009</v>
      </c>
      <c r="J498" s="31">
        <v>0</v>
      </c>
      <c r="M498" s="32">
        <f>ROUND(ROUND(J498, 2)*I498, 2)</f>
        <v>0</v>
      </c>
      <c r="P498" s="31">
        <v>7921.98</v>
      </c>
      <c r="S498" s="32">
        <f>ROUND(ROUND(P498, 2)*I498, 2)</f>
        <v>68136.95</v>
      </c>
      <c r="V498" s="9">
        <f>ROUND(ROUND(P498, 2)/1.2, 2)</f>
        <v>6601.65</v>
      </c>
      <c r="Y498" s="9">
        <f t="shared" si="72"/>
        <v>56780.79</v>
      </c>
      <c r="AD498" s="5" t="s">
        <v>1863</v>
      </c>
      <c r="AE498" s="5" t="s">
        <v>1864</v>
      </c>
      <c r="AF498" s="5" t="s">
        <v>1865</v>
      </c>
      <c r="AK498" s="32">
        <f t="shared" si="67"/>
        <v>68136.95</v>
      </c>
      <c r="AL498" s="32"/>
      <c r="AM498" s="32"/>
      <c r="AN498" s="34">
        <f t="shared" si="68"/>
        <v>0</v>
      </c>
      <c r="AO498" s="32"/>
      <c r="AP498" s="32"/>
    </row>
    <row r="499" spans="1:42" ht="72" x14ac:dyDescent="0.3">
      <c r="A499" s="12" t="s">
        <v>1866</v>
      </c>
      <c r="B499" s="12" t="s">
        <v>1851</v>
      </c>
      <c r="C499" s="16" t="s">
        <v>1852</v>
      </c>
      <c r="D499" s="17"/>
      <c r="E499" s="17" t="s">
        <v>1867</v>
      </c>
      <c r="F499" s="17" t="s">
        <v>67</v>
      </c>
      <c r="G499" s="18">
        <v>1</v>
      </c>
      <c r="H499" s="18"/>
      <c r="I499" s="18">
        <v>61.8</v>
      </c>
      <c r="J499" s="19">
        <v>39.130000000000003</v>
      </c>
      <c r="K499" s="20">
        <v>564.99</v>
      </c>
      <c r="L499" s="19">
        <f>J499+ROUND(K499, 2)</f>
        <v>604.12</v>
      </c>
      <c r="M499" s="19">
        <v>2418.23</v>
      </c>
      <c r="N499" s="19">
        <v>34916.379999999997</v>
      </c>
      <c r="O499" s="19">
        <f>M499+N499</f>
        <v>37334.61</v>
      </c>
      <c r="P499" s="19">
        <v>447.15</v>
      </c>
      <c r="Q499" s="20">
        <v>847.48</v>
      </c>
      <c r="R499" s="19">
        <f>P499+ROUND(Q499, 2)</f>
        <v>1294.6300000000001</v>
      </c>
      <c r="S499" s="19">
        <v>27633.87</v>
      </c>
      <c r="T499" s="19">
        <v>52374.26</v>
      </c>
      <c r="U499" s="19">
        <f>S499+T499</f>
        <v>80008.13</v>
      </c>
      <c r="V499" s="9">
        <f>ROUND(P499 / 1.2, 2)</f>
        <v>372.63</v>
      </c>
      <c r="W499" s="9">
        <f>ROUND(Q499 / 1.2, 2)</f>
        <v>706.23</v>
      </c>
      <c r="X499" s="9">
        <f>ROUND(R499 / 1.2, 2)</f>
        <v>1078.8599999999999</v>
      </c>
      <c r="Y499" s="9">
        <f t="shared" si="72"/>
        <v>23028.23</v>
      </c>
      <c r="Z499" s="9">
        <f>ROUND(T499 / 1.2, 2)</f>
        <v>43645.22</v>
      </c>
      <c r="AA499" s="9">
        <f>Y499+Z499</f>
        <v>66673.45</v>
      </c>
      <c r="AD499" s="5">
        <v>378365864</v>
      </c>
      <c r="AE499" s="5">
        <v>33612682</v>
      </c>
      <c r="AG499" s="5" t="s">
        <v>1854</v>
      </c>
      <c r="AH499" s="5" t="s">
        <v>1855</v>
      </c>
      <c r="AI499" s="5" t="s">
        <v>593</v>
      </c>
      <c r="AK499" s="19">
        <f t="shared" si="67"/>
        <v>25215.64</v>
      </c>
      <c r="AL499" s="19">
        <f>T499-N499</f>
        <v>17457.880000000005</v>
      </c>
      <c r="AM499" s="19">
        <f>U499-O499</f>
        <v>42673.520000000004</v>
      </c>
      <c r="AN499" s="22">
        <f t="shared" si="68"/>
        <v>10.42731253850957</v>
      </c>
      <c r="AO499" s="22">
        <f>IFERROR(AL499/N499,0)</f>
        <v>0.49999112164548576</v>
      </c>
      <c r="AP499" s="22">
        <f>IFERROR(AM499/O499,0)</f>
        <v>1.1430016277121953</v>
      </c>
    </row>
    <row r="500" spans="1:42" ht="18" x14ac:dyDescent="0.3">
      <c r="A500" s="12" t="s">
        <v>1868</v>
      </c>
      <c r="B500" s="12"/>
      <c r="C500" s="40" t="s">
        <v>1862</v>
      </c>
      <c r="D500" s="17"/>
      <c r="E500" s="17"/>
      <c r="F500" s="28" t="s">
        <v>91</v>
      </c>
      <c r="G500" s="29">
        <v>1.03</v>
      </c>
      <c r="H500" s="30"/>
      <c r="I500" s="30">
        <v>3.1829999999999998</v>
      </c>
      <c r="J500" s="31">
        <v>0</v>
      </c>
      <c r="M500" s="32">
        <f>ROUND(ROUND(J500, 2)*I500, 2)</f>
        <v>0</v>
      </c>
      <c r="P500" s="31">
        <v>7921.98</v>
      </c>
      <c r="S500" s="32">
        <f>ROUND(ROUND(P500, 2)*I500, 2)</f>
        <v>25215.66</v>
      </c>
      <c r="V500" s="9">
        <f>ROUND(ROUND(P500, 2)/1.2, 2)</f>
        <v>6601.65</v>
      </c>
      <c r="Y500" s="9">
        <f t="shared" si="72"/>
        <v>21013.05</v>
      </c>
      <c r="AD500" s="5" t="s">
        <v>1869</v>
      </c>
      <c r="AE500" s="5" t="s">
        <v>1870</v>
      </c>
      <c r="AF500" s="5" t="s">
        <v>1865</v>
      </c>
      <c r="AK500" s="32">
        <f t="shared" si="67"/>
        <v>25215.66</v>
      </c>
      <c r="AL500" s="32"/>
      <c r="AM500" s="32"/>
      <c r="AN500" s="34">
        <f t="shared" si="68"/>
        <v>0</v>
      </c>
      <c r="AO500" s="32"/>
      <c r="AP500" s="32"/>
    </row>
    <row r="501" spans="1:42" ht="18" x14ac:dyDescent="0.3">
      <c r="A501" s="12" t="s">
        <v>1871</v>
      </c>
      <c r="B501" s="12"/>
      <c r="C501" s="40" t="s">
        <v>1872</v>
      </c>
      <c r="D501" s="17"/>
      <c r="E501" s="17"/>
      <c r="F501" s="28" t="s">
        <v>139</v>
      </c>
      <c r="G501" s="29">
        <v>7</v>
      </c>
      <c r="H501" s="29"/>
      <c r="I501" s="29">
        <v>432.6</v>
      </c>
      <c r="J501" s="31">
        <v>5.59</v>
      </c>
      <c r="M501" s="32">
        <f>ROUND(ROUND(J501, 2)*I501, 2)</f>
        <v>2418.23</v>
      </c>
      <c r="P501" s="31">
        <v>5.59</v>
      </c>
      <c r="S501" s="32">
        <f>ROUND(ROUND(P501, 2)*I501, 2)</f>
        <v>2418.23</v>
      </c>
      <c r="V501" s="9">
        <f>ROUND(ROUND(P501, 2)/1.2, 2)</f>
        <v>4.66</v>
      </c>
      <c r="Y501" s="9">
        <f t="shared" si="72"/>
        <v>2015.19</v>
      </c>
      <c r="AD501" s="5" t="s">
        <v>1873</v>
      </c>
      <c r="AE501" s="5" t="s">
        <v>1874</v>
      </c>
      <c r="AF501" s="5" t="s">
        <v>1875</v>
      </c>
      <c r="AK501" s="32">
        <f t="shared" si="67"/>
        <v>0</v>
      </c>
      <c r="AL501" s="32"/>
      <c r="AM501" s="32"/>
      <c r="AN501" s="34">
        <f t="shared" si="68"/>
        <v>0</v>
      </c>
      <c r="AO501" s="32"/>
      <c r="AP501" s="32"/>
    </row>
    <row r="502" spans="1:42" ht="36" x14ac:dyDescent="0.3">
      <c r="A502" s="12" t="s">
        <v>1876</v>
      </c>
      <c r="B502" s="12" t="s">
        <v>1877</v>
      </c>
      <c r="C502" s="16" t="s">
        <v>1878</v>
      </c>
      <c r="D502" s="17"/>
      <c r="E502" s="17"/>
      <c r="F502" s="17" t="s">
        <v>139</v>
      </c>
      <c r="G502" s="18">
        <v>1</v>
      </c>
      <c r="H502" s="18"/>
      <c r="I502" s="18">
        <v>0</v>
      </c>
      <c r="J502" s="19">
        <v>0</v>
      </c>
      <c r="K502" s="20">
        <v>226</v>
      </c>
      <c r="L502" s="19">
        <f>J502+ROUND(K502, 2)</f>
        <v>226</v>
      </c>
      <c r="M502" s="19">
        <v>0</v>
      </c>
      <c r="N502" s="19">
        <v>0</v>
      </c>
      <c r="O502" s="19">
        <f>M502+N502</f>
        <v>0</v>
      </c>
      <c r="P502" s="19">
        <v>5.33</v>
      </c>
      <c r="Q502" s="20">
        <v>226</v>
      </c>
      <c r="R502" s="19">
        <f>P502+ROUND(Q502, 2)</f>
        <v>231.33</v>
      </c>
      <c r="S502" s="19">
        <v>0</v>
      </c>
      <c r="T502" s="19">
        <v>0</v>
      </c>
      <c r="U502" s="19">
        <f>S502+T502</f>
        <v>0</v>
      </c>
      <c r="V502" s="9">
        <f>ROUND(P502 / 1.2, 2)</f>
        <v>4.4400000000000004</v>
      </c>
      <c r="W502" s="9">
        <f>ROUND(Q502 / 1.2, 2)</f>
        <v>188.33</v>
      </c>
      <c r="X502" s="9">
        <f>ROUND(R502 / 1.2, 2)</f>
        <v>192.78</v>
      </c>
      <c r="Y502" s="9">
        <f t="shared" si="72"/>
        <v>0</v>
      </c>
      <c r="Z502" s="9">
        <f>ROUND(T502 / 1.2, 2)</f>
        <v>0</v>
      </c>
      <c r="AA502" s="9">
        <f>Y502+Z502</f>
        <v>0</v>
      </c>
      <c r="AD502" s="5">
        <v>378365727</v>
      </c>
      <c r="AE502" s="5">
        <v>27245599</v>
      </c>
      <c r="AG502" s="5" t="s">
        <v>1879</v>
      </c>
      <c r="AH502" s="5" t="s">
        <v>1880</v>
      </c>
      <c r="AI502" s="5" t="s">
        <v>593</v>
      </c>
      <c r="AK502" s="19">
        <f t="shared" si="67"/>
        <v>0</v>
      </c>
      <c r="AL502" s="19">
        <f>T502-N502</f>
        <v>0</v>
      </c>
      <c r="AM502" s="19">
        <f>U502-O502</f>
        <v>0</v>
      </c>
      <c r="AN502" s="22">
        <f t="shared" si="68"/>
        <v>0</v>
      </c>
      <c r="AO502" s="22">
        <f>IFERROR(AL502/N502,0)</f>
        <v>0</v>
      </c>
      <c r="AP502" s="22">
        <f>IFERROR(AM502/O502,0)</f>
        <v>0</v>
      </c>
    </row>
    <row r="503" spans="1:42" ht="18" x14ac:dyDescent="0.3">
      <c r="A503" s="12" t="s">
        <v>1881</v>
      </c>
      <c r="B503" s="12"/>
      <c r="C503" s="40" t="s">
        <v>753</v>
      </c>
      <c r="D503" s="17"/>
      <c r="E503" s="17"/>
      <c r="F503" s="28" t="s">
        <v>102</v>
      </c>
      <c r="G503" s="29">
        <v>0.41</v>
      </c>
      <c r="H503" s="30"/>
      <c r="I503" s="30">
        <v>0</v>
      </c>
      <c r="J503" s="31">
        <v>6.17</v>
      </c>
      <c r="M503" s="32">
        <f>ROUND(ROUND(J503, 2)*I503, 2)</f>
        <v>0</v>
      </c>
      <c r="P503" s="31">
        <v>6.17</v>
      </c>
      <c r="S503" s="32">
        <f>ROUND(ROUND(P503, 2)*I503, 2)</f>
        <v>0</v>
      </c>
      <c r="V503" s="9">
        <f>ROUND(ROUND(P503, 2)/1.2, 2)</f>
        <v>5.14</v>
      </c>
      <c r="Y503" s="9">
        <f t="shared" si="72"/>
        <v>0</v>
      </c>
      <c r="AD503" s="5" t="s">
        <v>1882</v>
      </c>
      <c r="AE503" s="5" t="s">
        <v>1883</v>
      </c>
      <c r="AF503" s="5" t="s">
        <v>756</v>
      </c>
      <c r="AK503" s="32">
        <f t="shared" si="67"/>
        <v>0</v>
      </c>
      <c r="AL503" s="32"/>
      <c r="AM503" s="32"/>
      <c r="AN503" s="34">
        <f t="shared" si="68"/>
        <v>0</v>
      </c>
      <c r="AO503" s="32"/>
      <c r="AP503" s="32"/>
    </row>
    <row r="504" spans="1:42" ht="18" x14ac:dyDescent="0.3">
      <c r="A504" s="12" t="s">
        <v>1884</v>
      </c>
      <c r="B504" s="12"/>
      <c r="C504" s="40" t="s">
        <v>1885</v>
      </c>
      <c r="D504" s="17"/>
      <c r="E504" s="17"/>
      <c r="F504" s="28" t="s">
        <v>91</v>
      </c>
      <c r="G504" s="29">
        <v>1E-3</v>
      </c>
      <c r="H504" s="30"/>
      <c r="I504" s="30">
        <v>0</v>
      </c>
      <c r="J504" s="31">
        <v>2800</v>
      </c>
      <c r="M504" s="32">
        <f>ROUND(ROUND(J504, 2)*I504, 2)</f>
        <v>0</v>
      </c>
      <c r="P504" s="31">
        <v>2800</v>
      </c>
      <c r="S504" s="32">
        <f>ROUND(ROUND(P504, 2)*I504, 2)</f>
        <v>0</v>
      </c>
      <c r="V504" s="9">
        <f>ROUND(ROUND(P504, 2)/1.2, 2)</f>
        <v>2333.33</v>
      </c>
      <c r="Y504" s="9">
        <f t="shared" si="72"/>
        <v>0</v>
      </c>
      <c r="AD504" s="5" t="s">
        <v>1886</v>
      </c>
      <c r="AE504" s="5" t="s">
        <v>1887</v>
      </c>
      <c r="AF504" s="5" t="s">
        <v>1888</v>
      </c>
      <c r="AK504" s="32">
        <f t="shared" si="67"/>
        <v>0</v>
      </c>
      <c r="AL504" s="32"/>
      <c r="AM504" s="32"/>
      <c r="AN504" s="34">
        <f t="shared" si="68"/>
        <v>0</v>
      </c>
      <c r="AO504" s="32"/>
      <c r="AP504" s="32"/>
    </row>
    <row r="505" spans="1:42" ht="36" x14ac:dyDescent="0.3">
      <c r="A505" s="12" t="s">
        <v>1889</v>
      </c>
      <c r="B505" s="12" t="s">
        <v>1877</v>
      </c>
      <c r="C505" s="16" t="s">
        <v>1878</v>
      </c>
      <c r="D505" s="17"/>
      <c r="E505" s="17" t="s">
        <v>1890</v>
      </c>
      <c r="F505" s="17" t="s">
        <v>139</v>
      </c>
      <c r="G505" s="18">
        <v>1</v>
      </c>
      <c r="H505" s="18"/>
      <c r="I505" s="18">
        <v>357</v>
      </c>
      <c r="J505" s="19">
        <v>5.33</v>
      </c>
      <c r="K505" s="20">
        <v>226</v>
      </c>
      <c r="L505" s="19">
        <f>J505+ROUND(K505, 2)</f>
        <v>231.33</v>
      </c>
      <c r="M505" s="19">
        <v>1902.81</v>
      </c>
      <c r="N505" s="19">
        <v>80682</v>
      </c>
      <c r="O505" s="19">
        <f>M505+N505</f>
        <v>82584.81</v>
      </c>
      <c r="P505" s="19">
        <v>5.33</v>
      </c>
      <c r="Q505" s="20">
        <v>339</v>
      </c>
      <c r="R505" s="19">
        <f>P505+ROUND(Q505, 2)</f>
        <v>344.33</v>
      </c>
      <c r="S505" s="19">
        <v>1902.81</v>
      </c>
      <c r="T505" s="19">
        <v>121023</v>
      </c>
      <c r="U505" s="19">
        <f>S505+T505</f>
        <v>122925.81</v>
      </c>
      <c r="V505" s="9">
        <f>ROUND(P505 / 1.2, 2)</f>
        <v>4.4400000000000004</v>
      </c>
      <c r="W505" s="9">
        <f>ROUND(Q505 / 1.2, 2)</f>
        <v>282.5</v>
      </c>
      <c r="X505" s="9">
        <f>ROUND(R505 / 1.2, 2)</f>
        <v>286.94</v>
      </c>
      <c r="Y505" s="9">
        <f t="shared" si="72"/>
        <v>1585.68</v>
      </c>
      <c r="Z505" s="9">
        <f>ROUND(T505 / 1.2, 2)</f>
        <v>100852.5</v>
      </c>
      <c r="AA505" s="9">
        <f>Y505+Z505</f>
        <v>102438.18</v>
      </c>
      <c r="AD505" s="5">
        <v>378365865</v>
      </c>
      <c r="AE505" s="5">
        <v>27245799</v>
      </c>
      <c r="AG505" s="5" t="s">
        <v>1879</v>
      </c>
      <c r="AH505" s="5" t="s">
        <v>1880</v>
      </c>
      <c r="AI505" s="5" t="s">
        <v>593</v>
      </c>
      <c r="AK505" s="19">
        <f t="shared" si="67"/>
        <v>0</v>
      </c>
      <c r="AL505" s="19">
        <f>T505-N505</f>
        <v>40341</v>
      </c>
      <c r="AM505" s="19">
        <f>U505-O505</f>
        <v>40341</v>
      </c>
      <c r="AN505" s="22">
        <f t="shared" si="68"/>
        <v>0</v>
      </c>
      <c r="AO505" s="22">
        <f>IFERROR(AL505/N505,0)</f>
        <v>0.5</v>
      </c>
      <c r="AP505" s="22">
        <f>IFERROR(AM505/O505,0)</f>
        <v>0.48847966109021745</v>
      </c>
    </row>
    <row r="506" spans="1:42" ht="18" x14ac:dyDescent="0.3">
      <c r="A506" s="12" t="s">
        <v>1891</v>
      </c>
      <c r="B506" s="12"/>
      <c r="C506" s="40" t="s">
        <v>1885</v>
      </c>
      <c r="D506" s="17"/>
      <c r="E506" s="17"/>
      <c r="F506" s="28" t="s">
        <v>91</v>
      </c>
      <c r="G506" s="29">
        <v>1E-3</v>
      </c>
      <c r="H506" s="30"/>
      <c r="I506" s="30">
        <v>0.35699999999999998</v>
      </c>
      <c r="J506" s="31">
        <v>2800</v>
      </c>
      <c r="M506" s="32">
        <f>ROUND(ROUND(J506, 2)*I506, 2)</f>
        <v>999.6</v>
      </c>
      <c r="P506" s="31">
        <v>2800</v>
      </c>
      <c r="S506" s="32">
        <f>ROUND(ROUND(P506, 2)*I506, 2)</f>
        <v>999.6</v>
      </c>
      <c r="V506" s="9">
        <f>ROUND(ROUND(P506, 2)/1.2, 2)</f>
        <v>2333.33</v>
      </c>
      <c r="Y506" s="9">
        <f t="shared" si="72"/>
        <v>833</v>
      </c>
      <c r="AD506" s="5" t="s">
        <v>1892</v>
      </c>
      <c r="AE506" s="5" t="s">
        <v>1893</v>
      </c>
      <c r="AF506" s="5" t="s">
        <v>1888</v>
      </c>
      <c r="AK506" s="32">
        <f t="shared" si="67"/>
        <v>0</v>
      </c>
      <c r="AL506" s="32"/>
      <c r="AM506" s="32"/>
      <c r="AN506" s="34">
        <f t="shared" si="68"/>
        <v>0</v>
      </c>
      <c r="AO506" s="32"/>
      <c r="AP506" s="32"/>
    </row>
    <row r="507" spans="1:42" ht="18" x14ac:dyDescent="0.3">
      <c r="A507" s="12" t="s">
        <v>1894</v>
      </c>
      <c r="B507" s="12"/>
      <c r="C507" s="40" t="s">
        <v>753</v>
      </c>
      <c r="D507" s="17"/>
      <c r="E507" s="17"/>
      <c r="F507" s="28" t="s">
        <v>102</v>
      </c>
      <c r="G507" s="29">
        <v>0.41</v>
      </c>
      <c r="H507" s="30"/>
      <c r="I507" s="30">
        <v>146.37</v>
      </c>
      <c r="J507" s="31">
        <v>6.17</v>
      </c>
      <c r="M507" s="32">
        <f>ROUND(ROUND(J507, 2)*I507, 2)</f>
        <v>903.1</v>
      </c>
      <c r="P507" s="31">
        <v>6.17</v>
      </c>
      <c r="S507" s="32">
        <f>ROUND(ROUND(P507, 2)*I507, 2)</f>
        <v>903.1</v>
      </c>
      <c r="V507" s="9">
        <f>ROUND(ROUND(P507, 2)/1.2, 2)</f>
        <v>5.14</v>
      </c>
      <c r="Y507" s="9">
        <f t="shared" si="72"/>
        <v>752.58</v>
      </c>
      <c r="AD507" s="5" t="s">
        <v>1895</v>
      </c>
      <c r="AE507" s="5" t="s">
        <v>1896</v>
      </c>
      <c r="AF507" s="5" t="s">
        <v>756</v>
      </c>
      <c r="AK507" s="32">
        <f t="shared" si="67"/>
        <v>0</v>
      </c>
      <c r="AL507" s="32"/>
      <c r="AM507" s="32"/>
      <c r="AN507" s="34">
        <f t="shared" si="68"/>
        <v>0</v>
      </c>
      <c r="AO507" s="32"/>
      <c r="AP507" s="32"/>
    </row>
    <row r="508" spans="1:42" ht="90" x14ac:dyDescent="0.3">
      <c r="A508" s="12" t="s">
        <v>1897</v>
      </c>
      <c r="B508" s="12" t="s">
        <v>1898</v>
      </c>
      <c r="C508" s="16" t="s">
        <v>1899</v>
      </c>
      <c r="D508" s="17"/>
      <c r="E508" s="17" t="s">
        <v>1900</v>
      </c>
      <c r="F508" s="17" t="s">
        <v>67</v>
      </c>
      <c r="G508" s="18">
        <v>1</v>
      </c>
      <c r="H508" s="18"/>
      <c r="I508" s="18">
        <v>595.20000000000005</v>
      </c>
      <c r="J508" s="19">
        <v>54.23</v>
      </c>
      <c r="K508" s="20">
        <v>639</v>
      </c>
      <c r="L508" s="19">
        <f>J508+ROUND(K508, 2)</f>
        <v>693.23</v>
      </c>
      <c r="M508" s="19">
        <v>32277.7</v>
      </c>
      <c r="N508" s="19">
        <v>380332.79999999999</v>
      </c>
      <c r="O508" s="19">
        <f>M508+N508</f>
        <v>412610.5</v>
      </c>
      <c r="P508" s="19">
        <v>54.01</v>
      </c>
      <c r="Q508" s="20">
        <v>958.5</v>
      </c>
      <c r="R508" s="19">
        <f>P508+ROUND(Q508, 2)</f>
        <v>1012.51</v>
      </c>
      <c r="S508" s="19">
        <v>32146.75</v>
      </c>
      <c r="T508" s="19">
        <v>570499.19999999995</v>
      </c>
      <c r="U508" s="19">
        <f>S508+T508</f>
        <v>602645.94999999995</v>
      </c>
      <c r="V508" s="9">
        <f>ROUND(P508 / 1.2, 2)</f>
        <v>45.01</v>
      </c>
      <c r="W508" s="9">
        <f>ROUND(Q508 / 1.2, 2)</f>
        <v>798.75</v>
      </c>
      <c r="X508" s="9">
        <f>ROUND(R508 / 1.2, 2)</f>
        <v>843.76</v>
      </c>
      <c r="Y508" s="9">
        <f t="shared" si="72"/>
        <v>26788.959999999999</v>
      </c>
      <c r="Z508" s="9">
        <f>ROUND(T508 / 1.2, 2)</f>
        <v>475416</v>
      </c>
      <c r="AA508" s="9">
        <f>Y508+Z508</f>
        <v>502204.96</v>
      </c>
      <c r="AD508" s="5">
        <v>378365729</v>
      </c>
      <c r="AE508" s="5">
        <v>33559734</v>
      </c>
      <c r="AG508" s="5" t="s">
        <v>1901</v>
      </c>
      <c r="AH508" s="5" t="s">
        <v>1902</v>
      </c>
      <c r="AI508" s="5" t="s">
        <v>593</v>
      </c>
      <c r="AK508" s="19">
        <f t="shared" si="67"/>
        <v>-130.95000000000073</v>
      </c>
      <c r="AL508" s="19">
        <f>T508-N508</f>
        <v>190166.39999999997</v>
      </c>
      <c r="AM508" s="19">
        <f>U508-O508</f>
        <v>190035.44999999995</v>
      </c>
      <c r="AN508" s="22">
        <f t="shared" si="68"/>
        <v>-4.0569805159599579E-3</v>
      </c>
      <c r="AO508" s="22">
        <f>IFERROR(AL508/N508,0)</f>
        <v>0.49999999999999994</v>
      </c>
      <c r="AP508" s="22">
        <f>IFERROR(AM508/O508,0)</f>
        <v>0.46056862343541899</v>
      </c>
    </row>
    <row r="509" spans="1:42" ht="18" x14ac:dyDescent="0.3">
      <c r="A509" s="12" t="s">
        <v>1903</v>
      </c>
      <c r="B509" s="12"/>
      <c r="C509" s="40" t="s">
        <v>730</v>
      </c>
      <c r="D509" s="17"/>
      <c r="E509" s="17"/>
      <c r="F509" s="28" t="s">
        <v>102</v>
      </c>
      <c r="G509" s="29">
        <v>0.15</v>
      </c>
      <c r="H509" s="29"/>
      <c r="I509" s="29">
        <v>89.28</v>
      </c>
      <c r="J509" s="31">
        <v>90.28</v>
      </c>
      <c r="M509" s="32">
        <f>ROUND(ROUND(J509, 2)*I509, 2)</f>
        <v>8060.2</v>
      </c>
      <c r="P509" s="31">
        <v>88.8</v>
      </c>
      <c r="S509" s="32">
        <f>ROUND(ROUND(P509, 2)*I509, 2)</f>
        <v>7928.06</v>
      </c>
      <c r="V509" s="9">
        <f>ROUND(ROUND(P509, 2)/1.2, 2)</f>
        <v>74</v>
      </c>
      <c r="Y509" s="9">
        <f t="shared" si="72"/>
        <v>6606.72</v>
      </c>
      <c r="AD509" s="5" t="s">
        <v>1904</v>
      </c>
      <c r="AE509" s="5" t="s">
        <v>1905</v>
      </c>
      <c r="AF509" s="5" t="s">
        <v>733</v>
      </c>
      <c r="AK509" s="32">
        <f t="shared" si="67"/>
        <v>-132.13999999999942</v>
      </c>
      <c r="AL509" s="32"/>
      <c r="AM509" s="32"/>
      <c r="AN509" s="34">
        <f t="shared" si="68"/>
        <v>-1.6394134140591973E-2</v>
      </c>
      <c r="AO509" s="32"/>
      <c r="AP509" s="32"/>
    </row>
    <row r="510" spans="1:42" ht="36" x14ac:dyDescent="0.3">
      <c r="A510" s="12" t="s">
        <v>1906</v>
      </c>
      <c r="B510" s="12"/>
      <c r="C510" s="40" t="s">
        <v>1907</v>
      </c>
      <c r="D510" s="17"/>
      <c r="E510" s="17"/>
      <c r="F510" s="28" t="s">
        <v>139</v>
      </c>
      <c r="G510" s="29">
        <v>0.3</v>
      </c>
      <c r="H510" s="29"/>
      <c r="I510" s="29">
        <v>178.56</v>
      </c>
      <c r="J510" s="31">
        <v>74.319999999999993</v>
      </c>
      <c r="M510" s="32">
        <f>ROUND(ROUND(J510, 2)*I510, 2)</f>
        <v>13270.58</v>
      </c>
      <c r="P510" s="31">
        <v>74.319999999999993</v>
      </c>
      <c r="S510" s="32">
        <f>ROUND(ROUND(P510, 2)*I510, 2)</f>
        <v>13270.58</v>
      </c>
      <c r="V510" s="9">
        <f>ROUND(ROUND(P510, 2)/1.2, 2)</f>
        <v>61.93</v>
      </c>
      <c r="Y510" s="9">
        <f t="shared" si="72"/>
        <v>11058.82</v>
      </c>
      <c r="AD510" s="5" t="s">
        <v>1908</v>
      </c>
      <c r="AE510" s="5" t="s">
        <v>1909</v>
      </c>
      <c r="AF510" s="5" t="s">
        <v>1910</v>
      </c>
      <c r="AK510" s="32">
        <f t="shared" si="67"/>
        <v>0</v>
      </c>
      <c r="AL510" s="32"/>
      <c r="AM510" s="32"/>
      <c r="AN510" s="34">
        <f t="shared" si="68"/>
        <v>0</v>
      </c>
      <c r="AO510" s="32"/>
      <c r="AP510" s="32"/>
    </row>
    <row r="511" spans="1:42" ht="36" x14ac:dyDescent="0.3">
      <c r="A511" s="12" t="s">
        <v>1911</v>
      </c>
      <c r="B511" s="12"/>
      <c r="C511" s="27" t="s">
        <v>1912</v>
      </c>
      <c r="D511" s="17"/>
      <c r="E511" s="17"/>
      <c r="F511" s="28" t="s">
        <v>102</v>
      </c>
      <c r="G511" s="29">
        <v>1.5</v>
      </c>
      <c r="H511" s="29"/>
      <c r="I511" s="29">
        <v>892.8</v>
      </c>
      <c r="J511" s="31">
        <v>12.26</v>
      </c>
      <c r="M511" s="32">
        <f>ROUND(ROUND(J511, 2)*I511, 2)</f>
        <v>10945.73</v>
      </c>
      <c r="P511" s="31">
        <v>12.26</v>
      </c>
      <c r="S511" s="32">
        <f>ROUND(ROUND(P511, 2)*I511, 2)</f>
        <v>10945.73</v>
      </c>
      <c r="V511" s="9">
        <f>ROUND(ROUND(P511, 2)/1.2, 2)</f>
        <v>10.220000000000001</v>
      </c>
      <c r="Y511" s="9">
        <f t="shared" si="72"/>
        <v>9121.44</v>
      </c>
      <c r="AD511" s="5" t="s">
        <v>1913</v>
      </c>
      <c r="AE511" s="5" t="s">
        <v>1914</v>
      </c>
      <c r="AF511" s="5" t="s">
        <v>1915</v>
      </c>
      <c r="AK511" s="32">
        <f t="shared" si="67"/>
        <v>0</v>
      </c>
      <c r="AL511" s="32"/>
      <c r="AM511" s="32"/>
      <c r="AN511" s="34">
        <f t="shared" si="68"/>
        <v>0</v>
      </c>
      <c r="AO511" s="32"/>
      <c r="AP511" s="32"/>
    </row>
    <row r="512" spans="1:42" ht="90" x14ac:dyDescent="0.3">
      <c r="A512" s="12" t="s">
        <v>1916</v>
      </c>
      <c r="B512" s="12" t="s">
        <v>1898</v>
      </c>
      <c r="C512" s="16" t="s">
        <v>1899</v>
      </c>
      <c r="D512" s="17"/>
      <c r="E512" s="17" t="s">
        <v>1917</v>
      </c>
      <c r="F512" s="17" t="s">
        <v>67</v>
      </c>
      <c r="G512" s="18">
        <v>1</v>
      </c>
      <c r="H512" s="18"/>
      <c r="I512" s="18">
        <v>595.20000000000005</v>
      </c>
      <c r="J512" s="19">
        <v>31.93</v>
      </c>
      <c r="K512" s="20">
        <v>639</v>
      </c>
      <c r="L512" s="19">
        <f>J512+ROUND(K512, 2)</f>
        <v>670.93</v>
      </c>
      <c r="M512" s="19">
        <v>19004.740000000002</v>
      </c>
      <c r="N512" s="19">
        <v>380332.79999999999</v>
      </c>
      <c r="O512" s="19">
        <f>M512+N512</f>
        <v>399337.54</v>
      </c>
      <c r="P512" s="19">
        <v>54.16</v>
      </c>
      <c r="Q512" s="20">
        <v>958.5</v>
      </c>
      <c r="R512" s="19">
        <f>P512+ROUND(Q512, 2)</f>
        <v>1012.66</v>
      </c>
      <c r="S512" s="19">
        <v>32236.03</v>
      </c>
      <c r="T512" s="19">
        <v>570499.19999999995</v>
      </c>
      <c r="U512" s="19">
        <f>S512+T512</f>
        <v>602735.23</v>
      </c>
      <c r="V512" s="9">
        <f>ROUND(P512 / 1.2, 2)</f>
        <v>45.13</v>
      </c>
      <c r="W512" s="9">
        <f>ROUND(Q512 / 1.2, 2)</f>
        <v>798.75</v>
      </c>
      <c r="X512" s="9">
        <f>ROUND(R512 / 1.2, 2)</f>
        <v>843.88</v>
      </c>
      <c r="Y512" s="9">
        <f t="shared" si="72"/>
        <v>26863.360000000001</v>
      </c>
      <c r="Z512" s="9">
        <f>ROUND(T512 / 1.2, 2)</f>
        <v>475416</v>
      </c>
      <c r="AA512" s="9">
        <f>Y512+Z512</f>
        <v>502279.36</v>
      </c>
      <c r="AD512" s="5">
        <v>378365866</v>
      </c>
      <c r="AE512" s="5">
        <v>33559735</v>
      </c>
      <c r="AG512" s="5" t="s">
        <v>1901</v>
      </c>
      <c r="AH512" s="5" t="s">
        <v>1902</v>
      </c>
      <c r="AI512" s="5" t="s">
        <v>593</v>
      </c>
      <c r="AK512" s="19">
        <f t="shared" si="67"/>
        <v>13231.289999999997</v>
      </c>
      <c r="AL512" s="19">
        <f>T512-N512</f>
        <v>190166.39999999997</v>
      </c>
      <c r="AM512" s="19">
        <f>U512-O512</f>
        <v>203397.69</v>
      </c>
      <c r="AN512" s="22">
        <f t="shared" si="68"/>
        <v>0.69620999813730655</v>
      </c>
      <c r="AO512" s="22">
        <f>IFERROR(AL512/N512,0)</f>
        <v>0.49999999999999994</v>
      </c>
      <c r="AP512" s="22">
        <f>IFERROR(AM512/O512,0)</f>
        <v>0.50933776473907266</v>
      </c>
    </row>
    <row r="513" spans="1:42" ht="36" x14ac:dyDescent="0.3">
      <c r="A513" s="12" t="s">
        <v>1918</v>
      </c>
      <c r="B513" s="12"/>
      <c r="C513" s="27" t="s">
        <v>1912</v>
      </c>
      <c r="D513" s="17"/>
      <c r="E513" s="17" t="s">
        <v>1919</v>
      </c>
      <c r="F513" s="28" t="s">
        <v>102</v>
      </c>
      <c r="G513" s="29">
        <v>1.5</v>
      </c>
      <c r="H513" s="29"/>
      <c r="I513" s="29">
        <v>892.8</v>
      </c>
      <c r="J513" s="31">
        <v>12.26</v>
      </c>
      <c r="M513" s="32">
        <f>ROUND(ROUND(J513, 2)*I513, 2)</f>
        <v>10945.73</v>
      </c>
      <c r="P513" s="31">
        <v>27.23</v>
      </c>
      <c r="S513" s="32">
        <f>ROUND(ROUND(P513, 2)*I513, 2)</f>
        <v>24310.94</v>
      </c>
      <c r="V513" s="9">
        <f>ROUND(ROUND(P513, 2)/1.2, 2)</f>
        <v>22.69</v>
      </c>
      <c r="Y513" s="9">
        <f t="shared" si="72"/>
        <v>20259.12</v>
      </c>
      <c r="AD513" s="5" t="s">
        <v>1920</v>
      </c>
      <c r="AE513" s="5" t="s">
        <v>1921</v>
      </c>
      <c r="AF513" s="5" t="s">
        <v>1915</v>
      </c>
      <c r="AK513" s="32">
        <f t="shared" si="67"/>
        <v>13365.21</v>
      </c>
      <c r="AL513" s="32"/>
      <c r="AM513" s="32"/>
      <c r="AN513" s="34">
        <f t="shared" si="68"/>
        <v>1.2210432744092901</v>
      </c>
      <c r="AO513" s="32"/>
      <c r="AP513" s="32"/>
    </row>
    <row r="514" spans="1:42" ht="18" x14ac:dyDescent="0.3">
      <c r="A514" s="12" t="s">
        <v>1922</v>
      </c>
      <c r="B514" s="12"/>
      <c r="C514" s="40" t="s">
        <v>730</v>
      </c>
      <c r="D514" s="17"/>
      <c r="E514" s="17"/>
      <c r="F514" s="28" t="s">
        <v>102</v>
      </c>
      <c r="G514" s="29">
        <v>0.15</v>
      </c>
      <c r="H514" s="29"/>
      <c r="I514" s="29">
        <v>89.28</v>
      </c>
      <c r="J514" s="31">
        <v>90.28</v>
      </c>
      <c r="M514" s="32">
        <f>ROUND(ROUND(J514, 2)*I514, 2)</f>
        <v>8060.2</v>
      </c>
      <c r="P514" s="31">
        <v>88.8</v>
      </c>
      <c r="S514" s="32">
        <f>ROUND(ROUND(P514, 2)*I514, 2)</f>
        <v>7928.06</v>
      </c>
      <c r="V514" s="9">
        <f>ROUND(ROUND(P514, 2)/1.2, 2)</f>
        <v>74</v>
      </c>
      <c r="Y514" s="9">
        <f t="shared" si="72"/>
        <v>6606.72</v>
      </c>
      <c r="AD514" s="5" t="s">
        <v>1923</v>
      </c>
      <c r="AE514" s="5" t="s">
        <v>1924</v>
      </c>
      <c r="AF514" s="5" t="s">
        <v>733</v>
      </c>
      <c r="AK514" s="32">
        <f t="shared" si="67"/>
        <v>-132.13999999999942</v>
      </c>
      <c r="AL514" s="32"/>
      <c r="AM514" s="32"/>
      <c r="AN514" s="34">
        <f t="shared" si="68"/>
        <v>-1.6394134140591973E-2</v>
      </c>
      <c r="AO514" s="32"/>
      <c r="AP514" s="32"/>
    </row>
    <row r="515" spans="1:42" ht="72" x14ac:dyDescent="0.3">
      <c r="A515" s="12" t="s">
        <v>1925</v>
      </c>
      <c r="B515" s="12" t="s">
        <v>1898</v>
      </c>
      <c r="C515" s="16" t="s">
        <v>1899</v>
      </c>
      <c r="D515" s="17"/>
      <c r="E515" s="17" t="s">
        <v>1926</v>
      </c>
      <c r="F515" s="17" t="s">
        <v>67</v>
      </c>
      <c r="G515" s="18">
        <v>1</v>
      </c>
      <c r="H515" s="18"/>
      <c r="I515" s="18">
        <v>8.19</v>
      </c>
      <c r="J515" s="19">
        <v>54.23</v>
      </c>
      <c r="K515" s="20">
        <v>639</v>
      </c>
      <c r="L515" s="19">
        <f>J515+ROUND(K515, 2)</f>
        <v>693.23</v>
      </c>
      <c r="M515" s="19">
        <v>444.14</v>
      </c>
      <c r="N515" s="19">
        <v>5233.41</v>
      </c>
      <c r="O515" s="19">
        <f>M515+N515</f>
        <v>5677.55</v>
      </c>
      <c r="P515" s="19">
        <v>54.01</v>
      </c>
      <c r="Q515" s="20">
        <v>958.5</v>
      </c>
      <c r="R515" s="19">
        <f>P515+ROUND(Q515, 2)</f>
        <v>1012.51</v>
      </c>
      <c r="S515" s="19">
        <v>442.34</v>
      </c>
      <c r="T515" s="19">
        <v>7850.12</v>
      </c>
      <c r="U515" s="19">
        <f>S515+T515</f>
        <v>8292.4599999999991</v>
      </c>
      <c r="V515" s="9">
        <f>ROUND(P515 / 1.2, 2)</f>
        <v>45.01</v>
      </c>
      <c r="W515" s="9">
        <f>ROUND(Q515 / 1.2, 2)</f>
        <v>798.75</v>
      </c>
      <c r="X515" s="9">
        <f>ROUND(R515 / 1.2, 2)</f>
        <v>843.76</v>
      </c>
      <c r="Y515" s="9">
        <f t="shared" si="72"/>
        <v>368.62</v>
      </c>
      <c r="Z515" s="9">
        <f>ROUND(T515 / 1.2, 2)</f>
        <v>6541.77</v>
      </c>
      <c r="AA515" s="9">
        <f>Y515+Z515</f>
        <v>6910.39</v>
      </c>
      <c r="AD515" s="5">
        <v>378365867</v>
      </c>
      <c r="AE515" s="5">
        <v>33559732</v>
      </c>
      <c r="AG515" s="5" t="s">
        <v>1901</v>
      </c>
      <c r="AH515" s="5" t="s">
        <v>1902</v>
      </c>
      <c r="AI515" s="5" t="s">
        <v>593</v>
      </c>
      <c r="AK515" s="19">
        <f t="shared" si="67"/>
        <v>-1.8000000000000114</v>
      </c>
      <c r="AL515" s="19">
        <f>T515-N515</f>
        <v>2616.71</v>
      </c>
      <c r="AM515" s="19">
        <f>U515-O515</f>
        <v>2614.9099999999989</v>
      </c>
      <c r="AN515" s="22">
        <f t="shared" si="68"/>
        <v>-4.0527761516639151E-3</v>
      </c>
      <c r="AO515" s="22">
        <f>IFERROR(AL515/N515,0)</f>
        <v>0.50000095540001643</v>
      </c>
      <c r="AP515" s="22">
        <f>IFERROR(AM515/O515,0)</f>
        <v>0.4605701402893852</v>
      </c>
    </row>
    <row r="516" spans="1:42" ht="18" x14ac:dyDescent="0.3">
      <c r="A516" s="12" t="s">
        <v>1927</v>
      </c>
      <c r="B516" s="12"/>
      <c r="C516" s="40" t="s">
        <v>730</v>
      </c>
      <c r="D516" s="17"/>
      <c r="E516" s="17"/>
      <c r="F516" s="28" t="s">
        <v>102</v>
      </c>
      <c r="G516" s="29">
        <v>0.15</v>
      </c>
      <c r="H516" s="29"/>
      <c r="I516" s="29">
        <v>1.2290000000000001</v>
      </c>
      <c r="J516" s="31">
        <v>90.28</v>
      </c>
      <c r="M516" s="32">
        <f>ROUND(ROUND(J516, 2)*I516, 2)</f>
        <v>110.95</v>
      </c>
      <c r="P516" s="31">
        <v>88.8</v>
      </c>
      <c r="S516" s="32">
        <f>ROUND(ROUND(P516, 2)*I516, 2)</f>
        <v>109.14</v>
      </c>
      <c r="V516" s="9">
        <f>ROUND(ROUND(P516, 2)/1.2, 2)</f>
        <v>74</v>
      </c>
      <c r="Y516" s="9">
        <f t="shared" si="72"/>
        <v>90.95</v>
      </c>
      <c r="AD516" s="5" t="s">
        <v>1928</v>
      </c>
      <c r="AE516" s="5" t="s">
        <v>1929</v>
      </c>
      <c r="AF516" s="5" t="s">
        <v>733</v>
      </c>
      <c r="AK516" s="32">
        <f t="shared" si="67"/>
        <v>-1.8100000000000023</v>
      </c>
      <c r="AL516" s="32"/>
      <c r="AM516" s="32"/>
      <c r="AN516" s="34">
        <f t="shared" si="68"/>
        <v>-1.6313654799459235E-2</v>
      </c>
      <c r="AO516" s="32"/>
      <c r="AP516" s="32"/>
    </row>
    <row r="517" spans="1:42" ht="36" x14ac:dyDescent="0.3">
      <c r="A517" s="12" t="s">
        <v>1930</v>
      </c>
      <c r="B517" s="12"/>
      <c r="C517" s="40" t="s">
        <v>1907</v>
      </c>
      <c r="D517" s="17"/>
      <c r="E517" s="17"/>
      <c r="F517" s="28" t="s">
        <v>139</v>
      </c>
      <c r="G517" s="29">
        <v>0.3</v>
      </c>
      <c r="H517" s="29"/>
      <c r="I517" s="29">
        <v>2.4569999999999999</v>
      </c>
      <c r="J517" s="31">
        <v>74.319999999999993</v>
      </c>
      <c r="M517" s="32">
        <f>ROUND(ROUND(J517, 2)*I517, 2)</f>
        <v>182.6</v>
      </c>
      <c r="P517" s="31">
        <v>74.319999999999993</v>
      </c>
      <c r="S517" s="32">
        <f>ROUND(ROUND(P517, 2)*I517, 2)</f>
        <v>182.6</v>
      </c>
      <c r="V517" s="9">
        <f>ROUND(ROUND(P517, 2)/1.2, 2)</f>
        <v>61.93</v>
      </c>
      <c r="Y517" s="9">
        <f t="shared" si="72"/>
        <v>152.16999999999999</v>
      </c>
      <c r="AD517" s="5" t="s">
        <v>1931</v>
      </c>
      <c r="AE517" s="5" t="s">
        <v>1932</v>
      </c>
      <c r="AF517" s="5" t="s">
        <v>1910</v>
      </c>
      <c r="AK517" s="32">
        <f t="shared" si="67"/>
        <v>0</v>
      </c>
      <c r="AL517" s="32"/>
      <c r="AM517" s="32"/>
      <c r="AN517" s="34">
        <f t="shared" si="68"/>
        <v>0</v>
      </c>
      <c r="AO517" s="32"/>
      <c r="AP517" s="32"/>
    </row>
    <row r="518" spans="1:42" ht="36" x14ac:dyDescent="0.3">
      <c r="A518" s="12" t="s">
        <v>1933</v>
      </c>
      <c r="B518" s="12"/>
      <c r="C518" s="27" t="s">
        <v>1912</v>
      </c>
      <c r="D518" s="17"/>
      <c r="E518" s="17"/>
      <c r="F518" s="28" t="s">
        <v>102</v>
      </c>
      <c r="G518" s="29">
        <v>1.5</v>
      </c>
      <c r="H518" s="29"/>
      <c r="I518" s="29">
        <v>12.285</v>
      </c>
      <c r="J518" s="31">
        <v>12.26</v>
      </c>
      <c r="M518" s="32">
        <f>ROUND(ROUND(J518, 2)*I518, 2)</f>
        <v>150.61000000000001</v>
      </c>
      <c r="P518" s="31">
        <v>12.26</v>
      </c>
      <c r="S518" s="32">
        <f>ROUND(ROUND(P518, 2)*I518, 2)</f>
        <v>150.61000000000001</v>
      </c>
      <c r="V518" s="9">
        <f>ROUND(ROUND(P518, 2)/1.2, 2)</f>
        <v>10.220000000000001</v>
      </c>
      <c r="Y518" s="9">
        <f t="shared" si="72"/>
        <v>125.51</v>
      </c>
      <c r="AD518" s="5" t="s">
        <v>1934</v>
      </c>
      <c r="AE518" s="5" t="s">
        <v>1935</v>
      </c>
      <c r="AF518" s="5" t="s">
        <v>1915</v>
      </c>
      <c r="AK518" s="32">
        <f t="shared" si="67"/>
        <v>0</v>
      </c>
      <c r="AL518" s="32"/>
      <c r="AM518" s="32"/>
      <c r="AN518" s="34">
        <f t="shared" si="68"/>
        <v>0</v>
      </c>
      <c r="AO518" s="32"/>
      <c r="AP518" s="32"/>
    </row>
    <row r="519" spans="1:42" ht="72" x14ac:dyDescent="0.3">
      <c r="A519" s="12" t="s">
        <v>1936</v>
      </c>
      <c r="B519" s="12" t="s">
        <v>1898</v>
      </c>
      <c r="C519" s="16" t="s">
        <v>1899</v>
      </c>
      <c r="D519" s="17"/>
      <c r="E519" s="17" t="s">
        <v>1937</v>
      </c>
      <c r="F519" s="17" t="s">
        <v>67</v>
      </c>
      <c r="G519" s="18">
        <v>1</v>
      </c>
      <c r="H519" s="18"/>
      <c r="I519" s="18">
        <v>8.19</v>
      </c>
      <c r="J519" s="19">
        <v>31.94</v>
      </c>
      <c r="K519" s="20">
        <v>639</v>
      </c>
      <c r="L519" s="19">
        <f>J519+ROUND(K519, 2)</f>
        <v>670.94</v>
      </c>
      <c r="M519" s="19">
        <v>261.58999999999997</v>
      </c>
      <c r="N519" s="19">
        <v>5233.41</v>
      </c>
      <c r="O519" s="19">
        <f>M519+N519</f>
        <v>5495</v>
      </c>
      <c r="P519" s="19">
        <v>54.17</v>
      </c>
      <c r="Q519" s="20">
        <v>958.5</v>
      </c>
      <c r="R519" s="19">
        <f>P519+ROUND(Q519, 2)</f>
        <v>1012.67</v>
      </c>
      <c r="S519" s="19">
        <v>443.65</v>
      </c>
      <c r="T519" s="19">
        <v>7850.12</v>
      </c>
      <c r="U519" s="19">
        <f>S519+T519</f>
        <v>8293.77</v>
      </c>
      <c r="V519" s="9">
        <f>ROUND(P519 / 1.2, 2)</f>
        <v>45.14</v>
      </c>
      <c r="W519" s="9">
        <f>ROUND(Q519 / 1.2, 2)</f>
        <v>798.75</v>
      </c>
      <c r="X519" s="9">
        <f>ROUND(R519 / 1.2, 2)</f>
        <v>843.89</v>
      </c>
      <c r="Y519" s="9">
        <f t="shared" si="72"/>
        <v>369.71</v>
      </c>
      <c r="Z519" s="9">
        <f>ROUND(T519 / 1.2, 2)</f>
        <v>6541.77</v>
      </c>
      <c r="AA519" s="9">
        <f>Y519+Z519</f>
        <v>6911.4800000000005</v>
      </c>
      <c r="AD519" s="5">
        <v>378365868</v>
      </c>
      <c r="AE519" s="5">
        <v>33559733</v>
      </c>
      <c r="AG519" s="5" t="s">
        <v>1901</v>
      </c>
      <c r="AH519" s="5" t="s">
        <v>1902</v>
      </c>
      <c r="AI519" s="5" t="s">
        <v>593</v>
      </c>
      <c r="AK519" s="19">
        <f t="shared" si="67"/>
        <v>182.06</v>
      </c>
      <c r="AL519" s="19">
        <f>T519-N519</f>
        <v>2616.71</v>
      </c>
      <c r="AM519" s="19">
        <f>U519-O519</f>
        <v>2798.7700000000004</v>
      </c>
      <c r="AN519" s="22">
        <f t="shared" si="68"/>
        <v>0.69597461676669603</v>
      </c>
      <c r="AO519" s="22">
        <f>IFERROR(AL519/N519,0)</f>
        <v>0.50000095540001643</v>
      </c>
      <c r="AP519" s="22">
        <f>IFERROR(AM519/O519,0)</f>
        <v>0.50933030027297554</v>
      </c>
    </row>
    <row r="520" spans="1:42" ht="36" x14ac:dyDescent="0.3">
      <c r="A520" s="12" t="s">
        <v>1938</v>
      </c>
      <c r="B520" s="12"/>
      <c r="C520" s="27" t="s">
        <v>1912</v>
      </c>
      <c r="D520" s="17"/>
      <c r="E520" s="17" t="s">
        <v>1919</v>
      </c>
      <c r="F520" s="28" t="s">
        <v>102</v>
      </c>
      <c r="G520" s="29">
        <v>1.5</v>
      </c>
      <c r="H520" s="29"/>
      <c r="I520" s="29">
        <v>12.285</v>
      </c>
      <c r="J520" s="31">
        <v>12.26</v>
      </c>
      <c r="M520" s="32">
        <f>ROUND(ROUND(J520, 2)*I520, 2)</f>
        <v>150.61000000000001</v>
      </c>
      <c r="P520" s="31">
        <v>27.23</v>
      </c>
      <c r="S520" s="32">
        <f>ROUND(ROUND(P520, 2)*I520, 2)</f>
        <v>334.52</v>
      </c>
      <c r="V520" s="9">
        <f>ROUND(ROUND(P520, 2)/1.2, 2)</f>
        <v>22.69</v>
      </c>
      <c r="Y520" s="9">
        <f t="shared" si="72"/>
        <v>278.77</v>
      </c>
      <c r="AD520" s="5" t="s">
        <v>1939</v>
      </c>
      <c r="AE520" s="5" t="s">
        <v>1940</v>
      </c>
      <c r="AF520" s="5" t="s">
        <v>1915</v>
      </c>
      <c r="AK520" s="32">
        <f t="shared" si="67"/>
        <v>183.90999999999997</v>
      </c>
      <c r="AL520" s="32"/>
      <c r="AM520" s="32"/>
      <c r="AN520" s="34">
        <f t="shared" si="68"/>
        <v>1.2211008565168313</v>
      </c>
      <c r="AO520" s="32"/>
      <c r="AP520" s="32"/>
    </row>
    <row r="521" spans="1:42" ht="18" x14ac:dyDescent="0.3">
      <c r="A521" s="12" t="s">
        <v>1941</v>
      </c>
      <c r="B521" s="12"/>
      <c r="C521" s="40" t="s">
        <v>730</v>
      </c>
      <c r="D521" s="17"/>
      <c r="E521" s="17"/>
      <c r="F521" s="28" t="s">
        <v>102</v>
      </c>
      <c r="G521" s="29">
        <v>0.15</v>
      </c>
      <c r="H521" s="29"/>
      <c r="I521" s="29">
        <v>1.2290000000000001</v>
      </c>
      <c r="J521" s="31">
        <v>90.28</v>
      </c>
      <c r="M521" s="32">
        <f>ROUND(ROUND(J521, 2)*I521, 2)</f>
        <v>110.95</v>
      </c>
      <c r="P521" s="31">
        <v>88.8</v>
      </c>
      <c r="S521" s="32">
        <f>ROUND(ROUND(P521, 2)*I521, 2)</f>
        <v>109.14</v>
      </c>
      <c r="V521" s="9">
        <f>ROUND(ROUND(P521, 2)/1.2, 2)</f>
        <v>74</v>
      </c>
      <c r="Y521" s="9">
        <f t="shared" si="72"/>
        <v>90.95</v>
      </c>
      <c r="AD521" s="5" t="s">
        <v>1942</v>
      </c>
      <c r="AE521" s="5" t="s">
        <v>1943</v>
      </c>
      <c r="AF521" s="5" t="s">
        <v>733</v>
      </c>
      <c r="AK521" s="32">
        <f t="shared" si="67"/>
        <v>-1.8100000000000023</v>
      </c>
      <c r="AL521" s="32"/>
      <c r="AM521" s="32"/>
      <c r="AN521" s="34">
        <f t="shared" si="68"/>
        <v>-1.6313654799459235E-2</v>
      </c>
      <c r="AO521" s="32"/>
      <c r="AP521" s="32"/>
    </row>
    <row r="522" spans="1:42" ht="108" x14ac:dyDescent="0.3">
      <c r="A522" s="12" t="s">
        <v>1944</v>
      </c>
      <c r="B522" s="12" t="s">
        <v>1945</v>
      </c>
      <c r="C522" s="16" t="s">
        <v>1946</v>
      </c>
      <c r="D522" s="17"/>
      <c r="E522" s="17" t="s">
        <v>1947</v>
      </c>
      <c r="F522" s="17" t="s">
        <v>67</v>
      </c>
      <c r="G522" s="18">
        <v>1</v>
      </c>
      <c r="H522" s="18"/>
      <c r="I522" s="18">
        <v>213.54</v>
      </c>
      <c r="J522" s="19">
        <v>82.62</v>
      </c>
      <c r="K522" s="20">
        <v>508</v>
      </c>
      <c r="L522" s="19">
        <f>J522+ROUND(K522, 2)</f>
        <v>590.62</v>
      </c>
      <c r="M522" s="19">
        <v>17642.669999999998</v>
      </c>
      <c r="N522" s="19">
        <v>108478.32</v>
      </c>
      <c r="O522" s="19">
        <f>M522+N522</f>
        <v>126120.99</v>
      </c>
      <c r="P522" s="19">
        <v>82.4</v>
      </c>
      <c r="Q522" s="20">
        <v>762</v>
      </c>
      <c r="R522" s="19">
        <f>P522+ROUND(Q522, 2)</f>
        <v>844.4</v>
      </c>
      <c r="S522" s="19">
        <v>17595.7</v>
      </c>
      <c r="T522" s="19">
        <v>162717.48000000001</v>
      </c>
      <c r="U522" s="19">
        <f>S522+T522</f>
        <v>180313.18000000002</v>
      </c>
      <c r="V522" s="9">
        <f>ROUND(P522 / 1.2, 2)</f>
        <v>68.67</v>
      </c>
      <c r="W522" s="9">
        <f>ROUND(Q522 / 1.2, 2)</f>
        <v>635</v>
      </c>
      <c r="X522" s="9">
        <f>ROUND(R522 / 1.2, 2)</f>
        <v>703.67</v>
      </c>
      <c r="Y522" s="9">
        <f t="shared" si="72"/>
        <v>14663.08</v>
      </c>
      <c r="Z522" s="9">
        <f>ROUND(T522 / 1.2, 2)</f>
        <v>135597.9</v>
      </c>
      <c r="AA522" s="9">
        <f>Y522+Z522</f>
        <v>150260.97999999998</v>
      </c>
      <c r="AD522" s="5">
        <v>378365730</v>
      </c>
      <c r="AE522" s="5">
        <v>29241740</v>
      </c>
      <c r="AG522" s="5" t="s">
        <v>1948</v>
      </c>
      <c r="AH522" s="5" t="s">
        <v>1949</v>
      </c>
      <c r="AI522" s="5" t="s">
        <v>593</v>
      </c>
      <c r="AK522" s="19">
        <f t="shared" si="67"/>
        <v>-46.969999999997526</v>
      </c>
      <c r="AL522" s="19">
        <f>T522-N522</f>
        <v>54239.16</v>
      </c>
      <c r="AM522" s="19">
        <f>U522-O522</f>
        <v>54192.190000000017</v>
      </c>
      <c r="AN522" s="22">
        <f t="shared" si="68"/>
        <v>-2.6622954462106659E-3</v>
      </c>
      <c r="AO522" s="22">
        <f>IFERROR(AL522/N522,0)</f>
        <v>0.5</v>
      </c>
      <c r="AP522" s="22">
        <f>IFERROR(AM522/O522,0)</f>
        <v>0.42968414694492973</v>
      </c>
    </row>
    <row r="523" spans="1:42" ht="18" x14ac:dyDescent="0.3">
      <c r="A523" s="12" t="s">
        <v>1950</v>
      </c>
      <c r="B523" s="12"/>
      <c r="C523" s="40" t="s">
        <v>730</v>
      </c>
      <c r="D523" s="17"/>
      <c r="E523" s="17"/>
      <c r="F523" s="28" t="s">
        <v>102</v>
      </c>
      <c r="G523" s="29">
        <v>0.15</v>
      </c>
      <c r="H523" s="29"/>
      <c r="I523" s="29">
        <v>32.030999999999999</v>
      </c>
      <c r="J523" s="31">
        <v>90.28</v>
      </c>
      <c r="M523" s="32">
        <f>ROUND(ROUND(J523, 2)*I523, 2)</f>
        <v>2891.76</v>
      </c>
      <c r="P523" s="31">
        <v>88.8</v>
      </c>
      <c r="S523" s="32">
        <f>ROUND(ROUND(P523, 2)*I523, 2)</f>
        <v>2844.35</v>
      </c>
      <c r="V523" s="9">
        <f>ROUND(ROUND(P523, 2)/1.2, 2)</f>
        <v>74</v>
      </c>
      <c r="Y523" s="9">
        <f t="shared" si="72"/>
        <v>2370.29</v>
      </c>
      <c r="AD523" s="5" t="s">
        <v>1951</v>
      </c>
      <c r="AE523" s="5" t="s">
        <v>1952</v>
      </c>
      <c r="AF523" s="5" t="s">
        <v>733</v>
      </c>
      <c r="AK523" s="32">
        <f t="shared" si="67"/>
        <v>-47.410000000000309</v>
      </c>
      <c r="AL523" s="32"/>
      <c r="AM523" s="32"/>
      <c r="AN523" s="34">
        <f t="shared" si="68"/>
        <v>-1.6394859877721633E-2</v>
      </c>
      <c r="AO523" s="32"/>
      <c r="AP523" s="32"/>
    </row>
    <row r="524" spans="1:42" ht="18" x14ac:dyDescent="0.3">
      <c r="A524" s="12" t="s">
        <v>1953</v>
      </c>
      <c r="B524" s="12"/>
      <c r="C524" s="40" t="s">
        <v>1954</v>
      </c>
      <c r="D524" s="17"/>
      <c r="E524" s="17"/>
      <c r="F524" s="28" t="s">
        <v>139</v>
      </c>
      <c r="G524" s="29">
        <v>0.3</v>
      </c>
      <c r="H524" s="29"/>
      <c r="I524" s="29">
        <v>64.061999999999998</v>
      </c>
      <c r="J524" s="31">
        <v>74.319999999999993</v>
      </c>
      <c r="M524" s="32">
        <f>ROUND(ROUND(J524, 2)*I524, 2)</f>
        <v>4761.09</v>
      </c>
      <c r="P524" s="31">
        <v>74.319999999999993</v>
      </c>
      <c r="S524" s="32">
        <f>ROUND(ROUND(P524, 2)*I524, 2)</f>
        <v>4761.09</v>
      </c>
      <c r="V524" s="9">
        <f>ROUND(ROUND(P524, 2)/1.2, 2)</f>
        <v>61.93</v>
      </c>
      <c r="Y524" s="9">
        <f t="shared" si="72"/>
        <v>3967.58</v>
      </c>
      <c r="AD524" s="5" t="s">
        <v>1955</v>
      </c>
      <c r="AE524" s="5" t="s">
        <v>1956</v>
      </c>
      <c r="AF524" s="5" t="s">
        <v>1957</v>
      </c>
      <c r="AK524" s="32">
        <f t="shared" si="67"/>
        <v>0</v>
      </c>
      <c r="AL524" s="32"/>
      <c r="AM524" s="32"/>
      <c r="AN524" s="34">
        <f t="shared" si="68"/>
        <v>0</v>
      </c>
      <c r="AO524" s="32"/>
      <c r="AP524" s="32"/>
    </row>
    <row r="525" spans="1:42" ht="18" x14ac:dyDescent="0.3">
      <c r="A525" s="12" t="s">
        <v>1958</v>
      </c>
      <c r="B525" s="12"/>
      <c r="C525" s="40" t="s">
        <v>1959</v>
      </c>
      <c r="D525" s="17"/>
      <c r="E525" s="17"/>
      <c r="F525" s="28" t="s">
        <v>102</v>
      </c>
      <c r="G525" s="29">
        <v>2</v>
      </c>
      <c r="H525" s="29"/>
      <c r="I525" s="29">
        <v>427.08</v>
      </c>
      <c r="J525" s="31">
        <v>23.39</v>
      </c>
      <c r="M525" s="32">
        <f>ROUND(ROUND(J525, 2)*I525, 2)</f>
        <v>9989.4</v>
      </c>
      <c r="P525" s="31">
        <v>23.39</v>
      </c>
      <c r="S525" s="32">
        <f>ROUND(ROUND(P525, 2)*I525, 2)</f>
        <v>9989.4</v>
      </c>
      <c r="V525" s="9">
        <f>ROUND(ROUND(P525, 2)/1.2, 2)</f>
        <v>19.489999999999998</v>
      </c>
      <c r="Y525" s="9">
        <f t="shared" ref="Y525:Y556" si="73">ROUND(S525 / 1.2, 2)</f>
        <v>8324.5</v>
      </c>
      <c r="AD525" s="5" t="s">
        <v>1960</v>
      </c>
      <c r="AE525" s="5" t="s">
        <v>1961</v>
      </c>
      <c r="AF525" s="5" t="s">
        <v>1962</v>
      </c>
      <c r="AK525" s="32">
        <f t="shared" si="67"/>
        <v>0</v>
      </c>
      <c r="AL525" s="32"/>
      <c r="AM525" s="32"/>
      <c r="AN525" s="34">
        <f t="shared" si="68"/>
        <v>0</v>
      </c>
      <c r="AO525" s="32"/>
      <c r="AP525" s="32"/>
    </row>
    <row r="526" spans="1:42" ht="108" x14ac:dyDescent="0.3">
      <c r="A526" s="12" t="s">
        <v>1963</v>
      </c>
      <c r="B526" s="12" t="s">
        <v>1945</v>
      </c>
      <c r="C526" s="16" t="s">
        <v>1946</v>
      </c>
      <c r="D526" s="17"/>
      <c r="E526" s="17" t="s">
        <v>1964</v>
      </c>
      <c r="F526" s="17" t="s">
        <v>67</v>
      </c>
      <c r="G526" s="18">
        <v>1</v>
      </c>
      <c r="H526" s="18"/>
      <c r="I526" s="18">
        <v>953.76</v>
      </c>
      <c r="J526" s="19">
        <v>60.32</v>
      </c>
      <c r="K526" s="20">
        <v>508</v>
      </c>
      <c r="L526" s="19">
        <f>J526+ROUND(K526, 2)</f>
        <v>568.32000000000005</v>
      </c>
      <c r="M526" s="19">
        <v>57530.8</v>
      </c>
      <c r="N526" s="19">
        <v>484510.08</v>
      </c>
      <c r="O526" s="19">
        <f>M526+N526</f>
        <v>542040.88</v>
      </c>
      <c r="P526" s="19">
        <v>60.1</v>
      </c>
      <c r="Q526" s="20">
        <v>762</v>
      </c>
      <c r="R526" s="19">
        <f>P526+ROUND(Q526, 2)</f>
        <v>822.1</v>
      </c>
      <c r="S526" s="19">
        <v>57320.98</v>
      </c>
      <c r="T526" s="19">
        <v>726765.12</v>
      </c>
      <c r="U526" s="19">
        <f>S526+T526</f>
        <v>784086.1</v>
      </c>
      <c r="V526" s="9">
        <f>ROUND(P526 / 1.2, 2)</f>
        <v>50.08</v>
      </c>
      <c r="W526" s="9">
        <f>ROUND(Q526 / 1.2, 2)</f>
        <v>635</v>
      </c>
      <c r="X526" s="9">
        <f>ROUND(R526 / 1.2, 2)</f>
        <v>685.08</v>
      </c>
      <c r="Y526" s="9">
        <f t="shared" si="73"/>
        <v>47767.48</v>
      </c>
      <c r="Z526" s="9">
        <f>ROUND(T526 / 1.2, 2)</f>
        <v>605637.6</v>
      </c>
      <c r="AA526" s="9">
        <f>Y526+Z526</f>
        <v>653405.07999999996</v>
      </c>
      <c r="AD526" s="5">
        <v>378365869</v>
      </c>
      <c r="AE526" s="5">
        <v>29241741</v>
      </c>
      <c r="AG526" s="5" t="s">
        <v>1948</v>
      </c>
      <c r="AH526" s="5" t="s">
        <v>1949</v>
      </c>
      <c r="AI526" s="5" t="s">
        <v>593</v>
      </c>
      <c r="AK526" s="19">
        <f t="shared" si="67"/>
        <v>-209.81999999999971</v>
      </c>
      <c r="AL526" s="19">
        <f>T526-N526</f>
        <v>242255.03999999998</v>
      </c>
      <c r="AM526" s="19">
        <f>U526-O526</f>
        <v>242045.21999999997</v>
      </c>
      <c r="AN526" s="22">
        <f t="shared" si="68"/>
        <v>-3.6470899066239249E-3</v>
      </c>
      <c r="AO526" s="22">
        <f>IFERROR(AL526/N526,0)</f>
        <v>0.49999999999999994</v>
      </c>
      <c r="AP526" s="22">
        <f>IFERROR(AM526/O526,0)</f>
        <v>0.44654421636980585</v>
      </c>
    </row>
    <row r="527" spans="1:42" ht="18" x14ac:dyDescent="0.3">
      <c r="A527" s="12" t="s">
        <v>1965</v>
      </c>
      <c r="B527" s="12"/>
      <c r="C527" s="40" t="s">
        <v>1959</v>
      </c>
      <c r="D527" s="17"/>
      <c r="E527" s="17"/>
      <c r="F527" s="28" t="s">
        <v>102</v>
      </c>
      <c r="G527" s="29">
        <v>2</v>
      </c>
      <c r="H527" s="29"/>
      <c r="I527" s="29">
        <v>1907.52</v>
      </c>
      <c r="J527" s="31">
        <v>23.39</v>
      </c>
      <c r="M527" s="32">
        <f>ROUND(ROUND(J527, 2)*I527, 2)</f>
        <v>44616.89</v>
      </c>
      <c r="P527" s="31">
        <v>23.39</v>
      </c>
      <c r="S527" s="32">
        <f>ROUND(ROUND(P527, 2)*I527, 2)</f>
        <v>44616.89</v>
      </c>
      <c r="V527" s="9">
        <f>ROUND(ROUND(P527, 2)/1.2, 2)</f>
        <v>19.489999999999998</v>
      </c>
      <c r="Y527" s="9">
        <f t="shared" si="73"/>
        <v>37180.74</v>
      </c>
      <c r="AD527" s="5" t="s">
        <v>1966</v>
      </c>
      <c r="AE527" s="5" t="s">
        <v>1967</v>
      </c>
      <c r="AF527" s="5" t="s">
        <v>1962</v>
      </c>
      <c r="AK527" s="32">
        <f t="shared" si="67"/>
        <v>0</v>
      </c>
      <c r="AL527" s="32"/>
      <c r="AM527" s="32"/>
      <c r="AN527" s="34">
        <f t="shared" si="68"/>
        <v>0</v>
      </c>
      <c r="AO527" s="32"/>
      <c r="AP527" s="32"/>
    </row>
    <row r="528" spans="1:42" ht="18" x14ac:dyDescent="0.3">
      <c r="A528" s="12" t="s">
        <v>1968</v>
      </c>
      <c r="B528" s="12"/>
      <c r="C528" s="40" t="s">
        <v>730</v>
      </c>
      <c r="D528" s="17"/>
      <c r="E528" s="17"/>
      <c r="F528" s="28" t="s">
        <v>102</v>
      </c>
      <c r="G528" s="29">
        <v>0.15</v>
      </c>
      <c r="H528" s="29"/>
      <c r="I528" s="29">
        <v>143.06399999999999</v>
      </c>
      <c r="J528" s="31">
        <v>90.28</v>
      </c>
      <c r="M528" s="32">
        <f>ROUND(ROUND(J528, 2)*I528, 2)</f>
        <v>12915.82</v>
      </c>
      <c r="P528" s="31">
        <v>88.8</v>
      </c>
      <c r="S528" s="32">
        <f>ROUND(ROUND(P528, 2)*I528, 2)</f>
        <v>12704.08</v>
      </c>
      <c r="V528" s="9">
        <f>ROUND(ROUND(P528, 2)/1.2, 2)</f>
        <v>74</v>
      </c>
      <c r="Y528" s="9">
        <f t="shared" si="73"/>
        <v>10586.73</v>
      </c>
      <c r="AD528" s="5" t="s">
        <v>1969</v>
      </c>
      <c r="AE528" s="5" t="s">
        <v>1970</v>
      </c>
      <c r="AF528" s="5" t="s">
        <v>733</v>
      </c>
      <c r="AK528" s="32">
        <f t="shared" si="67"/>
        <v>-211.73999999999978</v>
      </c>
      <c r="AL528" s="32"/>
      <c r="AM528" s="32"/>
      <c r="AN528" s="34">
        <f t="shared" si="68"/>
        <v>-1.6393848783894462E-2</v>
      </c>
      <c r="AO528" s="32"/>
      <c r="AP528" s="32"/>
    </row>
    <row r="529" spans="1:42" ht="108" x14ac:dyDescent="0.3">
      <c r="A529" s="12" t="s">
        <v>1971</v>
      </c>
      <c r="B529" s="12" t="s">
        <v>1945</v>
      </c>
      <c r="C529" s="16" t="s">
        <v>1946</v>
      </c>
      <c r="D529" s="17"/>
      <c r="E529" s="17" t="s">
        <v>1972</v>
      </c>
      <c r="F529" s="17" t="s">
        <v>67</v>
      </c>
      <c r="G529" s="18">
        <v>1</v>
      </c>
      <c r="H529" s="18"/>
      <c r="I529" s="18">
        <v>4838.7299999999996</v>
      </c>
      <c r="J529" s="19">
        <v>57.91</v>
      </c>
      <c r="K529" s="20">
        <v>508</v>
      </c>
      <c r="L529" s="19">
        <f>J529+ROUND(K529, 2)</f>
        <v>565.91</v>
      </c>
      <c r="M529" s="19">
        <v>280210.84999999998</v>
      </c>
      <c r="N529" s="19">
        <v>2458074.84</v>
      </c>
      <c r="O529" s="19">
        <f>M529+N529</f>
        <v>2738285.69</v>
      </c>
      <c r="P529" s="19">
        <v>57.68</v>
      </c>
      <c r="Q529" s="20">
        <v>762</v>
      </c>
      <c r="R529" s="19">
        <f>P529+ROUND(Q529, 2)</f>
        <v>819.68</v>
      </c>
      <c r="S529" s="19">
        <v>279097.95</v>
      </c>
      <c r="T529" s="19">
        <v>3687112.26</v>
      </c>
      <c r="U529" s="19">
        <f>S529+T529</f>
        <v>3966210.21</v>
      </c>
      <c r="V529" s="9">
        <f>ROUND(P529 / 1.2, 2)</f>
        <v>48.07</v>
      </c>
      <c r="W529" s="9">
        <f>ROUND(Q529 / 1.2, 2)</f>
        <v>635</v>
      </c>
      <c r="X529" s="9">
        <f>ROUND(R529 / 1.2, 2)</f>
        <v>683.07</v>
      </c>
      <c r="Y529" s="9">
        <f t="shared" si="73"/>
        <v>232581.63</v>
      </c>
      <c r="Z529" s="9">
        <f>ROUND(T529 / 1.2, 2)</f>
        <v>3072593.55</v>
      </c>
      <c r="AA529" s="9">
        <f>Y529+Z529</f>
        <v>3305175.1799999997</v>
      </c>
      <c r="AD529" s="5">
        <v>378365870</v>
      </c>
      <c r="AE529" s="5">
        <v>29241736</v>
      </c>
      <c r="AG529" s="5" t="s">
        <v>1948</v>
      </c>
      <c r="AH529" s="5" t="s">
        <v>1949</v>
      </c>
      <c r="AI529" s="5" t="s">
        <v>593</v>
      </c>
      <c r="AK529" s="19">
        <f t="shared" si="67"/>
        <v>-1112.8999999999651</v>
      </c>
      <c r="AL529" s="19">
        <f>T529-N529</f>
        <v>1229037.42</v>
      </c>
      <c r="AM529" s="19">
        <f>U529-O529</f>
        <v>1227924.52</v>
      </c>
      <c r="AN529" s="22">
        <f t="shared" si="68"/>
        <v>-3.9716520612958607E-3</v>
      </c>
      <c r="AO529" s="22">
        <f>IFERROR(AL529/N529,0)</f>
        <v>0.5</v>
      </c>
      <c r="AP529" s="22">
        <f>IFERROR(AM529/O529,0)</f>
        <v>0.4484281988852668</v>
      </c>
    </row>
    <row r="530" spans="1:42" ht="18" x14ac:dyDescent="0.3">
      <c r="A530" s="12" t="s">
        <v>1973</v>
      </c>
      <c r="B530" s="12"/>
      <c r="C530" s="40" t="s">
        <v>730</v>
      </c>
      <c r="D530" s="17"/>
      <c r="E530" s="17"/>
      <c r="F530" s="28" t="s">
        <v>102</v>
      </c>
      <c r="G530" s="29">
        <v>0.15</v>
      </c>
      <c r="H530" s="29"/>
      <c r="I530" s="29">
        <v>725.81</v>
      </c>
      <c r="J530" s="31">
        <v>90.28</v>
      </c>
      <c r="M530" s="32">
        <f>ROUND(ROUND(J530, 2)*I530, 2)</f>
        <v>65526.13</v>
      </c>
      <c r="P530" s="31">
        <v>88.8</v>
      </c>
      <c r="S530" s="32">
        <f>ROUND(ROUND(P530, 2)*I530, 2)</f>
        <v>64451.93</v>
      </c>
      <c r="V530" s="9">
        <f>ROUND(ROUND(P530, 2)/1.2, 2)</f>
        <v>74</v>
      </c>
      <c r="Y530" s="9">
        <f t="shared" si="73"/>
        <v>53709.94</v>
      </c>
      <c r="AD530" s="5" t="s">
        <v>1974</v>
      </c>
      <c r="AE530" s="5" t="s">
        <v>1975</v>
      </c>
      <c r="AF530" s="5" t="s">
        <v>733</v>
      </c>
      <c r="AK530" s="32">
        <f t="shared" si="67"/>
        <v>-1074.1999999999971</v>
      </c>
      <c r="AL530" s="32"/>
      <c r="AM530" s="32"/>
      <c r="AN530" s="34">
        <f t="shared" si="68"/>
        <v>-1.6393460135674075E-2</v>
      </c>
      <c r="AO530" s="32"/>
      <c r="AP530" s="32"/>
    </row>
    <row r="531" spans="1:42" ht="18" x14ac:dyDescent="0.3">
      <c r="A531" s="12" t="s">
        <v>1976</v>
      </c>
      <c r="B531" s="12"/>
      <c r="C531" s="40" t="s">
        <v>1954</v>
      </c>
      <c r="D531" s="17"/>
      <c r="E531" s="17"/>
      <c r="F531" s="28" t="s">
        <v>139</v>
      </c>
      <c r="G531" s="29">
        <v>0.3</v>
      </c>
      <c r="H531" s="29"/>
      <c r="I531" s="29">
        <v>1451.6189999999999</v>
      </c>
      <c r="J531" s="31">
        <v>74.319999999999993</v>
      </c>
      <c r="M531" s="32">
        <f>ROUND(ROUND(J531, 2)*I531, 2)</f>
        <v>107884.32</v>
      </c>
      <c r="P531" s="31">
        <v>74.319999999999993</v>
      </c>
      <c r="S531" s="32">
        <f>ROUND(ROUND(P531, 2)*I531, 2)</f>
        <v>107884.32</v>
      </c>
      <c r="V531" s="9">
        <f>ROUND(ROUND(P531, 2)/1.2, 2)</f>
        <v>61.93</v>
      </c>
      <c r="Y531" s="9">
        <f t="shared" si="73"/>
        <v>89903.6</v>
      </c>
      <c r="AD531" s="5" t="s">
        <v>1977</v>
      </c>
      <c r="AE531" s="5" t="s">
        <v>1978</v>
      </c>
      <c r="AF531" s="5" t="s">
        <v>1957</v>
      </c>
      <c r="AK531" s="32">
        <f t="shared" si="67"/>
        <v>0</v>
      </c>
      <c r="AL531" s="32"/>
      <c r="AM531" s="32"/>
      <c r="AN531" s="34">
        <f t="shared" si="68"/>
        <v>0</v>
      </c>
      <c r="AO531" s="32"/>
      <c r="AP531" s="32"/>
    </row>
    <row r="532" spans="1:42" ht="36" x14ac:dyDescent="0.3">
      <c r="A532" s="12" t="s">
        <v>1979</v>
      </c>
      <c r="B532" s="12"/>
      <c r="C532" s="27" t="s">
        <v>1912</v>
      </c>
      <c r="D532" s="17"/>
      <c r="E532" s="17"/>
      <c r="F532" s="28" t="s">
        <v>102</v>
      </c>
      <c r="G532" s="29">
        <v>1.8</v>
      </c>
      <c r="H532" s="29"/>
      <c r="I532" s="29">
        <v>8709.7139999999999</v>
      </c>
      <c r="J532" s="31">
        <v>12.26</v>
      </c>
      <c r="M532" s="32">
        <f>ROUND(ROUND(J532, 2)*I532, 2)</f>
        <v>106781.09</v>
      </c>
      <c r="P532" s="31">
        <v>12.26</v>
      </c>
      <c r="S532" s="32">
        <f>ROUND(ROUND(P532, 2)*I532, 2)</f>
        <v>106781.09</v>
      </c>
      <c r="V532" s="9">
        <f>ROUND(ROUND(P532, 2)/1.2, 2)</f>
        <v>10.220000000000001</v>
      </c>
      <c r="Y532" s="9">
        <f t="shared" si="73"/>
        <v>88984.24</v>
      </c>
      <c r="AD532" s="5" t="s">
        <v>1980</v>
      </c>
      <c r="AE532" s="5" t="s">
        <v>1981</v>
      </c>
      <c r="AF532" s="5" t="s">
        <v>1982</v>
      </c>
      <c r="AK532" s="32">
        <f t="shared" si="67"/>
        <v>0</v>
      </c>
      <c r="AL532" s="32"/>
      <c r="AM532" s="32"/>
      <c r="AN532" s="34">
        <f t="shared" si="68"/>
        <v>0</v>
      </c>
      <c r="AO532" s="32"/>
      <c r="AP532" s="32"/>
    </row>
    <row r="533" spans="1:42" ht="108" x14ac:dyDescent="0.3">
      <c r="A533" s="12" t="s">
        <v>1983</v>
      </c>
      <c r="B533" s="12" t="s">
        <v>1945</v>
      </c>
      <c r="C533" s="16" t="s">
        <v>1946</v>
      </c>
      <c r="D533" s="17"/>
      <c r="E533" s="17" t="s">
        <v>1984</v>
      </c>
      <c r="F533" s="17" t="s">
        <v>67</v>
      </c>
      <c r="G533" s="18">
        <v>1</v>
      </c>
      <c r="H533" s="18"/>
      <c r="I533" s="18">
        <v>11227.32</v>
      </c>
      <c r="J533" s="19">
        <v>35.61</v>
      </c>
      <c r="K533" s="20">
        <v>508</v>
      </c>
      <c r="L533" s="19">
        <f>J533+ROUND(K533, 2)</f>
        <v>543.61</v>
      </c>
      <c r="M533" s="19">
        <v>399804.87</v>
      </c>
      <c r="N533" s="19">
        <v>5703478.5599999996</v>
      </c>
      <c r="O533" s="19">
        <f>M533+N533</f>
        <v>6103283.4299999997</v>
      </c>
      <c r="P533" s="19">
        <v>50.24</v>
      </c>
      <c r="Q533" s="20">
        <v>762</v>
      </c>
      <c r="R533" s="19">
        <f>P533+ROUND(Q533, 2)</f>
        <v>812.24</v>
      </c>
      <c r="S533" s="19">
        <v>564060.56000000006</v>
      </c>
      <c r="T533" s="19">
        <v>8555217.8399999999</v>
      </c>
      <c r="U533" s="19">
        <f>S533+T533</f>
        <v>9119278.4000000004</v>
      </c>
      <c r="V533" s="9">
        <f>ROUND(P533 / 1.2, 2)</f>
        <v>41.87</v>
      </c>
      <c r="W533" s="9">
        <f>ROUND(Q533 / 1.2, 2)</f>
        <v>635</v>
      </c>
      <c r="X533" s="9">
        <f>ROUND(R533 / 1.2, 2)</f>
        <v>676.87</v>
      </c>
      <c r="Y533" s="9">
        <f t="shared" si="73"/>
        <v>470050.47</v>
      </c>
      <c r="Z533" s="9">
        <f>ROUND(T533 / 1.2, 2)</f>
        <v>7129348.2000000002</v>
      </c>
      <c r="AA533" s="9">
        <f>Y533+Z533</f>
        <v>7599398.6699999999</v>
      </c>
      <c r="AD533" s="5">
        <v>378365871</v>
      </c>
      <c r="AE533" s="5">
        <v>29241739</v>
      </c>
      <c r="AG533" s="5" t="s">
        <v>1948</v>
      </c>
      <c r="AH533" s="5" t="s">
        <v>1949</v>
      </c>
      <c r="AI533" s="5" t="s">
        <v>593</v>
      </c>
      <c r="AK533" s="19">
        <f t="shared" ref="AK533:AK596" si="74">S533-M533</f>
        <v>164255.69000000006</v>
      </c>
      <c r="AL533" s="19">
        <f>T533-N533</f>
        <v>2851739.2800000003</v>
      </c>
      <c r="AM533" s="19">
        <f>U533-O533</f>
        <v>3015994.9700000007</v>
      </c>
      <c r="AN533" s="22">
        <f t="shared" ref="AN533:AN596" si="75">IFERROR(AK533/M533,0)</f>
        <v>0.41083964284877283</v>
      </c>
      <c r="AO533" s="22">
        <f>IFERROR(AL533/N533,0)</f>
        <v>0.50000000000000011</v>
      </c>
      <c r="AP533" s="22">
        <f>IFERROR(AM533/O533,0)</f>
        <v>0.49415941510682893</v>
      </c>
    </row>
    <row r="534" spans="1:42" ht="54" x14ac:dyDescent="0.3">
      <c r="A534" s="12" t="s">
        <v>1985</v>
      </c>
      <c r="B534" s="12"/>
      <c r="C534" s="27" t="s">
        <v>1912</v>
      </c>
      <c r="D534" s="17"/>
      <c r="E534" s="17" t="s">
        <v>1986</v>
      </c>
      <c r="F534" s="28" t="s">
        <v>102</v>
      </c>
      <c r="G534" s="29">
        <v>1.8</v>
      </c>
      <c r="H534" s="29"/>
      <c r="I534" s="29">
        <v>20209.175999999999</v>
      </c>
      <c r="J534" s="31">
        <v>12.26</v>
      </c>
      <c r="M534" s="32">
        <f>ROUND(ROUND(J534, 2)*I534, 2)</f>
        <v>247764.5</v>
      </c>
      <c r="P534" s="31">
        <v>20.51</v>
      </c>
      <c r="S534" s="32">
        <f>ROUND(ROUND(P534, 2)*I534, 2)</f>
        <v>414490.2</v>
      </c>
      <c r="V534" s="9">
        <f>ROUND(ROUND(P534, 2)/1.2, 2)</f>
        <v>17.09</v>
      </c>
      <c r="Y534" s="9">
        <f t="shared" si="73"/>
        <v>345408.5</v>
      </c>
      <c r="AD534" s="5" t="s">
        <v>1987</v>
      </c>
      <c r="AE534" s="5" t="s">
        <v>1988</v>
      </c>
      <c r="AF534" s="5" t="s">
        <v>1982</v>
      </c>
      <c r="AK534" s="32">
        <f t="shared" si="74"/>
        <v>166725.70000000001</v>
      </c>
      <c r="AL534" s="32"/>
      <c r="AM534" s="32"/>
      <c r="AN534" s="34">
        <f t="shared" si="75"/>
        <v>0.67292005109690856</v>
      </c>
      <c r="AO534" s="32"/>
      <c r="AP534" s="32"/>
    </row>
    <row r="535" spans="1:42" ht="18" x14ac:dyDescent="0.3">
      <c r="A535" s="12" t="s">
        <v>1989</v>
      </c>
      <c r="B535" s="12"/>
      <c r="C535" s="40" t="s">
        <v>730</v>
      </c>
      <c r="D535" s="17"/>
      <c r="E535" s="17"/>
      <c r="F535" s="28" t="s">
        <v>102</v>
      </c>
      <c r="G535" s="29">
        <v>0.15</v>
      </c>
      <c r="H535" s="29"/>
      <c r="I535" s="29">
        <v>1684.098</v>
      </c>
      <c r="J535" s="31">
        <v>90.28</v>
      </c>
      <c r="M535" s="32">
        <f>ROUND(ROUND(J535, 2)*I535, 2)</f>
        <v>152040.37</v>
      </c>
      <c r="P535" s="31">
        <v>88.8</v>
      </c>
      <c r="S535" s="32">
        <f>ROUND(ROUND(P535, 2)*I535, 2)</f>
        <v>149547.9</v>
      </c>
      <c r="V535" s="9">
        <f>ROUND(ROUND(P535, 2)/1.2, 2)</f>
        <v>74</v>
      </c>
      <c r="Y535" s="9">
        <f t="shared" si="73"/>
        <v>124623.25</v>
      </c>
      <c r="AD535" s="5" t="s">
        <v>1990</v>
      </c>
      <c r="AE535" s="5" t="s">
        <v>1991</v>
      </c>
      <c r="AF535" s="5" t="s">
        <v>733</v>
      </c>
      <c r="AK535" s="32">
        <f t="shared" si="74"/>
        <v>-2492.4700000000012</v>
      </c>
      <c r="AL535" s="32"/>
      <c r="AM535" s="32"/>
      <c r="AN535" s="34">
        <f t="shared" si="75"/>
        <v>-1.639347496983861E-2</v>
      </c>
      <c r="AO535" s="32"/>
      <c r="AP535" s="32"/>
    </row>
    <row r="536" spans="1:42" ht="54" x14ac:dyDescent="0.3">
      <c r="A536" s="12" t="s">
        <v>1992</v>
      </c>
      <c r="B536" s="12" t="s">
        <v>1945</v>
      </c>
      <c r="C536" s="16" t="s">
        <v>1946</v>
      </c>
      <c r="D536" s="17"/>
      <c r="E536" s="17" t="s">
        <v>1993</v>
      </c>
      <c r="F536" s="17" t="s">
        <v>67</v>
      </c>
      <c r="G536" s="18">
        <v>1</v>
      </c>
      <c r="H536" s="18"/>
      <c r="I536" s="18">
        <v>25.902000000000001</v>
      </c>
      <c r="J536" s="19">
        <v>35.61</v>
      </c>
      <c r="K536" s="20">
        <v>508</v>
      </c>
      <c r="L536" s="19">
        <f>J536+ROUND(K536, 2)</f>
        <v>543.61</v>
      </c>
      <c r="M536" s="19">
        <v>922.37</v>
      </c>
      <c r="N536" s="19">
        <v>13158.22</v>
      </c>
      <c r="O536" s="19">
        <f>M536+N536</f>
        <v>14080.59</v>
      </c>
      <c r="P536" s="19">
        <v>35.39</v>
      </c>
      <c r="Q536" s="20">
        <v>762</v>
      </c>
      <c r="R536" s="19">
        <f>P536+ROUND(Q536, 2)</f>
        <v>797.39</v>
      </c>
      <c r="S536" s="19">
        <v>916.67</v>
      </c>
      <c r="T536" s="19">
        <v>19737.32</v>
      </c>
      <c r="U536" s="19">
        <f>S536+T536</f>
        <v>20653.989999999998</v>
      </c>
      <c r="V536" s="9">
        <f>ROUND(P536 / 1.2, 2)</f>
        <v>29.49</v>
      </c>
      <c r="W536" s="9">
        <f>ROUND(Q536 / 1.2, 2)</f>
        <v>635</v>
      </c>
      <c r="X536" s="9">
        <f>ROUND(R536 / 1.2, 2)</f>
        <v>664.49</v>
      </c>
      <c r="Y536" s="9">
        <f t="shared" si="73"/>
        <v>763.89</v>
      </c>
      <c r="Z536" s="9">
        <f>ROUND(T536 / 1.2, 2)</f>
        <v>16447.77</v>
      </c>
      <c r="AA536" s="9">
        <f>Y536+Z536</f>
        <v>17211.66</v>
      </c>
      <c r="AD536" s="5">
        <v>378365872</v>
      </c>
      <c r="AE536" s="5">
        <v>29241737</v>
      </c>
      <c r="AG536" s="5" t="s">
        <v>1948</v>
      </c>
      <c r="AH536" s="5" t="s">
        <v>1949</v>
      </c>
      <c r="AI536" s="5" t="s">
        <v>593</v>
      </c>
      <c r="AK536" s="19">
        <f t="shared" si="74"/>
        <v>-5.7000000000000455</v>
      </c>
      <c r="AL536" s="19">
        <f>T536-N536</f>
        <v>6579.1</v>
      </c>
      <c r="AM536" s="19">
        <f>U536-O536</f>
        <v>6573.3999999999978</v>
      </c>
      <c r="AN536" s="22">
        <f t="shared" si="75"/>
        <v>-6.1797326452508704E-3</v>
      </c>
      <c r="AO536" s="22">
        <f>IFERROR(AL536/N536,0)</f>
        <v>0.49999924001878676</v>
      </c>
      <c r="AP536" s="22">
        <f>IFERROR(AM536/O536,0)</f>
        <v>0.46684123321536936</v>
      </c>
    </row>
    <row r="537" spans="1:42" ht="18" x14ac:dyDescent="0.3">
      <c r="A537" s="12" t="s">
        <v>1994</v>
      </c>
      <c r="B537" s="12"/>
      <c r="C537" s="40" t="s">
        <v>730</v>
      </c>
      <c r="D537" s="17"/>
      <c r="E537" s="17"/>
      <c r="F537" s="28" t="s">
        <v>102</v>
      </c>
      <c r="G537" s="29">
        <v>0.15</v>
      </c>
      <c r="H537" s="29"/>
      <c r="I537" s="29">
        <v>3.8849999999999998</v>
      </c>
      <c r="J537" s="31">
        <v>90.28</v>
      </c>
      <c r="M537" s="32">
        <f>ROUND(ROUND(J537, 2)*I537, 2)</f>
        <v>350.74</v>
      </c>
      <c r="P537" s="31">
        <v>88.8</v>
      </c>
      <c r="S537" s="32">
        <f>ROUND(ROUND(P537, 2)*I537, 2)</f>
        <v>344.99</v>
      </c>
      <c r="V537" s="9">
        <f>ROUND(ROUND(P537, 2)/1.2, 2)</f>
        <v>74</v>
      </c>
      <c r="Y537" s="9">
        <f t="shared" si="73"/>
        <v>287.49</v>
      </c>
      <c r="AD537" s="5" t="s">
        <v>1995</v>
      </c>
      <c r="AE537" s="5" t="s">
        <v>1996</v>
      </c>
      <c r="AF537" s="5" t="s">
        <v>733</v>
      </c>
      <c r="AK537" s="32">
        <f t="shared" si="74"/>
        <v>-5.75</v>
      </c>
      <c r="AL537" s="32"/>
      <c r="AM537" s="32"/>
      <c r="AN537" s="34">
        <f t="shared" si="75"/>
        <v>-1.6393910018817359E-2</v>
      </c>
      <c r="AO537" s="32"/>
      <c r="AP537" s="32"/>
    </row>
    <row r="538" spans="1:42" ht="36" x14ac:dyDescent="0.3">
      <c r="A538" s="12" t="s">
        <v>1997</v>
      </c>
      <c r="B538" s="12"/>
      <c r="C538" s="27" t="s">
        <v>1912</v>
      </c>
      <c r="D538" s="17"/>
      <c r="E538" s="17"/>
      <c r="F538" s="28" t="s">
        <v>102</v>
      </c>
      <c r="G538" s="29">
        <v>1.8</v>
      </c>
      <c r="H538" s="29"/>
      <c r="I538" s="29">
        <v>46.624000000000002</v>
      </c>
      <c r="J538" s="31">
        <v>12.26</v>
      </c>
      <c r="M538" s="32">
        <f>ROUND(ROUND(J538, 2)*I538, 2)</f>
        <v>571.61</v>
      </c>
      <c r="P538" s="31">
        <v>12.26</v>
      </c>
      <c r="S538" s="32">
        <f>ROUND(ROUND(P538, 2)*I538, 2)</f>
        <v>571.61</v>
      </c>
      <c r="V538" s="9">
        <f>ROUND(ROUND(P538, 2)/1.2, 2)</f>
        <v>10.220000000000001</v>
      </c>
      <c r="Y538" s="9">
        <f t="shared" si="73"/>
        <v>476.34</v>
      </c>
      <c r="AD538" s="5" t="s">
        <v>1998</v>
      </c>
      <c r="AE538" s="5" t="s">
        <v>1999</v>
      </c>
      <c r="AF538" s="5" t="s">
        <v>1982</v>
      </c>
      <c r="AK538" s="32">
        <f t="shared" si="74"/>
        <v>0</v>
      </c>
      <c r="AL538" s="32"/>
      <c r="AM538" s="32"/>
      <c r="AN538" s="34">
        <f t="shared" si="75"/>
        <v>0</v>
      </c>
      <c r="AO538" s="32"/>
      <c r="AP538" s="32"/>
    </row>
    <row r="539" spans="1:42" ht="54" x14ac:dyDescent="0.3">
      <c r="A539" s="12" t="s">
        <v>2000</v>
      </c>
      <c r="B539" s="12" t="s">
        <v>1945</v>
      </c>
      <c r="C539" s="16" t="s">
        <v>1946</v>
      </c>
      <c r="D539" s="17"/>
      <c r="E539" s="17" t="s">
        <v>2001</v>
      </c>
      <c r="F539" s="17" t="s">
        <v>67</v>
      </c>
      <c r="G539" s="18">
        <v>1</v>
      </c>
      <c r="H539" s="18"/>
      <c r="I539" s="18">
        <v>25.902000000000001</v>
      </c>
      <c r="J539" s="19">
        <v>35.61</v>
      </c>
      <c r="K539" s="20">
        <v>508</v>
      </c>
      <c r="L539" s="19">
        <f>J539+ROUND(K539, 2)</f>
        <v>543.61</v>
      </c>
      <c r="M539" s="19">
        <v>922.37</v>
      </c>
      <c r="N539" s="19">
        <v>13158.22</v>
      </c>
      <c r="O539" s="19">
        <f>M539+N539</f>
        <v>14080.59</v>
      </c>
      <c r="P539" s="19">
        <v>50.24</v>
      </c>
      <c r="Q539" s="20">
        <v>762</v>
      </c>
      <c r="R539" s="19">
        <f>P539+ROUND(Q539, 2)</f>
        <v>812.24</v>
      </c>
      <c r="S539" s="19">
        <v>1301.32</v>
      </c>
      <c r="T539" s="19">
        <v>19737.32</v>
      </c>
      <c r="U539" s="19">
        <f>S539+T539</f>
        <v>21038.639999999999</v>
      </c>
      <c r="V539" s="9">
        <f>ROUND(P539 / 1.2, 2)</f>
        <v>41.87</v>
      </c>
      <c r="W539" s="9">
        <f>ROUND(Q539 / 1.2, 2)</f>
        <v>635</v>
      </c>
      <c r="X539" s="9">
        <f>ROUND(R539 / 1.2, 2)</f>
        <v>676.87</v>
      </c>
      <c r="Y539" s="9">
        <f t="shared" si="73"/>
        <v>1084.43</v>
      </c>
      <c r="Z539" s="9">
        <f>ROUND(T539 / 1.2, 2)</f>
        <v>16447.77</v>
      </c>
      <c r="AA539" s="9">
        <f>Y539+Z539</f>
        <v>17532.2</v>
      </c>
      <c r="AD539" s="5">
        <v>378365873</v>
      </c>
      <c r="AE539" s="5">
        <v>29242662</v>
      </c>
      <c r="AG539" s="5" t="s">
        <v>1948</v>
      </c>
      <c r="AH539" s="5" t="s">
        <v>1949</v>
      </c>
      <c r="AI539" s="5" t="s">
        <v>593</v>
      </c>
      <c r="AK539" s="19">
        <f t="shared" si="74"/>
        <v>378.94999999999993</v>
      </c>
      <c r="AL539" s="19">
        <f>T539-N539</f>
        <v>6579.1</v>
      </c>
      <c r="AM539" s="19">
        <f>U539-O539</f>
        <v>6958.0499999999993</v>
      </c>
      <c r="AN539" s="22">
        <f t="shared" si="75"/>
        <v>0.41084380454698216</v>
      </c>
      <c r="AO539" s="22">
        <f>IFERROR(AL539/N539,0)</f>
        <v>0.49999924001878676</v>
      </c>
      <c r="AP539" s="22">
        <f>IFERROR(AM539/O539,0)</f>
        <v>0.49415898055408186</v>
      </c>
    </row>
    <row r="540" spans="1:42" ht="54" x14ac:dyDescent="0.3">
      <c r="A540" s="12" t="s">
        <v>2002</v>
      </c>
      <c r="B540" s="12"/>
      <c r="C540" s="27" t="s">
        <v>1912</v>
      </c>
      <c r="D540" s="17"/>
      <c r="E540" s="17" t="s">
        <v>1986</v>
      </c>
      <c r="F540" s="28" t="s">
        <v>102</v>
      </c>
      <c r="G540" s="29">
        <v>1.8</v>
      </c>
      <c r="H540" s="29"/>
      <c r="I540" s="29">
        <v>46.624000000000002</v>
      </c>
      <c r="J540" s="31">
        <v>12.26</v>
      </c>
      <c r="M540" s="32">
        <f>ROUND(ROUND(J540, 2)*I540, 2)</f>
        <v>571.61</v>
      </c>
      <c r="P540" s="31">
        <v>20.51</v>
      </c>
      <c r="S540" s="32">
        <f>ROUND(ROUND(P540, 2)*I540, 2)</f>
        <v>956.26</v>
      </c>
      <c r="V540" s="9">
        <f>ROUND(ROUND(P540, 2)/1.2, 2)</f>
        <v>17.09</v>
      </c>
      <c r="Y540" s="9">
        <f t="shared" si="73"/>
        <v>796.88</v>
      </c>
      <c r="AD540" s="5" t="s">
        <v>2003</v>
      </c>
      <c r="AE540" s="5" t="s">
        <v>2004</v>
      </c>
      <c r="AF540" s="5" t="s">
        <v>1982</v>
      </c>
      <c r="AK540" s="32">
        <f t="shared" si="74"/>
        <v>384.65</v>
      </c>
      <c r="AL540" s="32"/>
      <c r="AM540" s="32"/>
      <c r="AN540" s="34">
        <f t="shared" si="75"/>
        <v>0.67292384667867944</v>
      </c>
      <c r="AO540" s="32"/>
      <c r="AP540" s="32"/>
    </row>
    <row r="541" spans="1:42" ht="18" x14ac:dyDescent="0.3">
      <c r="A541" s="12" t="s">
        <v>2005</v>
      </c>
      <c r="B541" s="12"/>
      <c r="C541" s="40" t="s">
        <v>730</v>
      </c>
      <c r="D541" s="17"/>
      <c r="E541" s="17"/>
      <c r="F541" s="28" t="s">
        <v>102</v>
      </c>
      <c r="G541" s="29">
        <v>0.15</v>
      </c>
      <c r="H541" s="29"/>
      <c r="I541" s="29">
        <v>3.8849999999999998</v>
      </c>
      <c r="J541" s="31">
        <v>90.28</v>
      </c>
      <c r="M541" s="32">
        <f>ROUND(ROUND(J541, 2)*I541, 2)</f>
        <v>350.74</v>
      </c>
      <c r="P541" s="31">
        <v>88.8</v>
      </c>
      <c r="S541" s="32">
        <f>ROUND(ROUND(P541, 2)*I541, 2)</f>
        <v>344.99</v>
      </c>
      <c r="V541" s="9">
        <f>ROUND(ROUND(P541, 2)/1.2, 2)</f>
        <v>74</v>
      </c>
      <c r="Y541" s="9">
        <f t="shared" si="73"/>
        <v>287.49</v>
      </c>
      <c r="AD541" s="5" t="s">
        <v>2006</v>
      </c>
      <c r="AE541" s="5" t="s">
        <v>2007</v>
      </c>
      <c r="AF541" s="5" t="s">
        <v>733</v>
      </c>
      <c r="AK541" s="32">
        <f t="shared" si="74"/>
        <v>-5.75</v>
      </c>
      <c r="AL541" s="32"/>
      <c r="AM541" s="32"/>
      <c r="AN541" s="34">
        <f t="shared" si="75"/>
        <v>-1.6393910018817359E-2</v>
      </c>
      <c r="AO541" s="32"/>
      <c r="AP541" s="32"/>
    </row>
    <row r="542" spans="1:42" ht="90" x14ac:dyDescent="0.3">
      <c r="A542" s="12" t="s">
        <v>2008</v>
      </c>
      <c r="B542" s="12" t="s">
        <v>1945</v>
      </c>
      <c r="C542" s="16" t="s">
        <v>1946</v>
      </c>
      <c r="D542" s="17"/>
      <c r="E542" s="17" t="s">
        <v>2009</v>
      </c>
      <c r="F542" s="17" t="s">
        <v>67</v>
      </c>
      <c r="G542" s="18">
        <v>1</v>
      </c>
      <c r="H542" s="18"/>
      <c r="I542" s="18">
        <v>90</v>
      </c>
      <c r="J542" s="19">
        <v>57.91</v>
      </c>
      <c r="K542" s="20">
        <v>508</v>
      </c>
      <c r="L542" s="19">
        <f>J542+ROUND(K542, 2)</f>
        <v>565.91</v>
      </c>
      <c r="M542" s="19">
        <v>5211.8999999999996</v>
      </c>
      <c r="N542" s="19">
        <v>45720</v>
      </c>
      <c r="O542" s="19">
        <f>M542+N542</f>
        <v>50931.9</v>
      </c>
      <c r="P542" s="19">
        <v>57.68</v>
      </c>
      <c r="Q542" s="20">
        <v>762</v>
      </c>
      <c r="R542" s="19">
        <f>P542+ROUND(Q542, 2)</f>
        <v>819.68</v>
      </c>
      <c r="S542" s="19">
        <v>5191.2</v>
      </c>
      <c r="T542" s="19">
        <v>68580</v>
      </c>
      <c r="U542" s="19">
        <f>S542+T542</f>
        <v>73771.199999999997</v>
      </c>
      <c r="V542" s="9">
        <f>ROUND(P542 / 1.2, 2)</f>
        <v>48.07</v>
      </c>
      <c r="W542" s="9">
        <f>ROUND(Q542 / 1.2, 2)</f>
        <v>635</v>
      </c>
      <c r="X542" s="9">
        <f>ROUND(R542 / 1.2, 2)</f>
        <v>683.07</v>
      </c>
      <c r="Y542" s="9">
        <f t="shared" si="73"/>
        <v>4326</v>
      </c>
      <c r="Z542" s="9">
        <f>ROUND(T542 / 1.2, 2)</f>
        <v>57150</v>
      </c>
      <c r="AA542" s="9">
        <f>Y542+Z542</f>
        <v>61476</v>
      </c>
      <c r="AD542" s="5">
        <v>378365874</v>
      </c>
      <c r="AE542" s="5">
        <v>33689521</v>
      </c>
      <c r="AG542" s="5" t="s">
        <v>1948</v>
      </c>
      <c r="AH542" s="5" t="s">
        <v>1949</v>
      </c>
      <c r="AI542" s="5" t="s">
        <v>593</v>
      </c>
      <c r="AK542" s="19">
        <f t="shared" si="74"/>
        <v>-20.699999999999818</v>
      </c>
      <c r="AL542" s="19">
        <f>T542-N542</f>
        <v>22860</v>
      </c>
      <c r="AM542" s="19">
        <f>U542-O542</f>
        <v>22839.299999999996</v>
      </c>
      <c r="AN542" s="22">
        <f t="shared" si="75"/>
        <v>-3.9716801934035224E-3</v>
      </c>
      <c r="AO542" s="22">
        <f>IFERROR(AL542/N542,0)</f>
        <v>0.5</v>
      </c>
      <c r="AP542" s="22">
        <f>IFERROR(AM542/O542,0)</f>
        <v>0.4484281952960717</v>
      </c>
    </row>
    <row r="543" spans="1:42" ht="18" x14ac:dyDescent="0.3">
      <c r="A543" s="12" t="s">
        <v>2010</v>
      </c>
      <c r="B543" s="12"/>
      <c r="C543" s="40" t="s">
        <v>730</v>
      </c>
      <c r="D543" s="17"/>
      <c r="E543" s="17"/>
      <c r="F543" s="28" t="s">
        <v>102</v>
      </c>
      <c r="G543" s="29">
        <v>0.15</v>
      </c>
      <c r="H543" s="29"/>
      <c r="I543" s="29">
        <v>13.5</v>
      </c>
      <c r="J543" s="31">
        <v>90.28</v>
      </c>
      <c r="M543" s="32">
        <f>ROUND(ROUND(J543, 2)*I543, 2)</f>
        <v>1218.78</v>
      </c>
      <c r="P543" s="31">
        <v>88.8</v>
      </c>
      <c r="S543" s="32">
        <f>ROUND(ROUND(P543, 2)*I543, 2)</f>
        <v>1198.8</v>
      </c>
      <c r="V543" s="9">
        <f>ROUND(ROUND(P543, 2)/1.2, 2)</f>
        <v>74</v>
      </c>
      <c r="Y543" s="9">
        <f t="shared" si="73"/>
        <v>999</v>
      </c>
      <c r="AD543" s="5" t="s">
        <v>2011</v>
      </c>
      <c r="AE543" s="5" t="s">
        <v>2012</v>
      </c>
      <c r="AF543" s="5" t="s">
        <v>733</v>
      </c>
      <c r="AK543" s="32">
        <f t="shared" si="74"/>
        <v>-19.980000000000018</v>
      </c>
      <c r="AL543" s="32"/>
      <c r="AM543" s="32"/>
      <c r="AN543" s="34">
        <f t="shared" si="75"/>
        <v>-1.6393442622950834E-2</v>
      </c>
      <c r="AO543" s="32"/>
      <c r="AP543" s="32"/>
    </row>
    <row r="544" spans="1:42" ht="18" x14ac:dyDescent="0.3">
      <c r="A544" s="12" t="s">
        <v>2013</v>
      </c>
      <c r="B544" s="12"/>
      <c r="C544" s="40" t="s">
        <v>1954</v>
      </c>
      <c r="D544" s="17"/>
      <c r="E544" s="17"/>
      <c r="F544" s="28" t="s">
        <v>139</v>
      </c>
      <c r="G544" s="29">
        <v>0.3</v>
      </c>
      <c r="H544" s="29"/>
      <c r="I544" s="29">
        <v>27</v>
      </c>
      <c r="J544" s="31">
        <v>74.319999999999993</v>
      </c>
      <c r="M544" s="32">
        <f>ROUND(ROUND(J544, 2)*I544, 2)</f>
        <v>2006.64</v>
      </c>
      <c r="P544" s="31">
        <v>74.319999999999993</v>
      </c>
      <c r="S544" s="32">
        <f>ROUND(ROUND(P544, 2)*I544, 2)</f>
        <v>2006.64</v>
      </c>
      <c r="V544" s="9">
        <f>ROUND(ROUND(P544, 2)/1.2, 2)</f>
        <v>61.93</v>
      </c>
      <c r="Y544" s="9">
        <f t="shared" si="73"/>
        <v>1672.2</v>
      </c>
      <c r="AD544" s="5" t="s">
        <v>2014</v>
      </c>
      <c r="AE544" s="5" t="s">
        <v>2015</v>
      </c>
      <c r="AF544" s="5" t="s">
        <v>1957</v>
      </c>
      <c r="AK544" s="32">
        <f t="shared" si="74"/>
        <v>0</v>
      </c>
      <c r="AL544" s="32"/>
      <c r="AM544" s="32"/>
      <c r="AN544" s="34">
        <f t="shared" si="75"/>
        <v>0</v>
      </c>
      <c r="AO544" s="32"/>
      <c r="AP544" s="32"/>
    </row>
    <row r="545" spans="1:42" ht="36" x14ac:dyDescent="0.3">
      <c r="A545" s="12" t="s">
        <v>2016</v>
      </c>
      <c r="B545" s="12"/>
      <c r="C545" s="27" t="s">
        <v>1912</v>
      </c>
      <c r="D545" s="17"/>
      <c r="E545" s="17"/>
      <c r="F545" s="28" t="s">
        <v>102</v>
      </c>
      <c r="G545" s="29">
        <v>1.8</v>
      </c>
      <c r="H545" s="29"/>
      <c r="I545" s="29">
        <v>162</v>
      </c>
      <c r="J545" s="31">
        <v>12.26</v>
      </c>
      <c r="M545" s="32">
        <f>ROUND(ROUND(J545, 2)*I545, 2)</f>
        <v>1986.12</v>
      </c>
      <c r="P545" s="31">
        <v>12.26</v>
      </c>
      <c r="S545" s="32">
        <f>ROUND(ROUND(P545, 2)*I545, 2)</f>
        <v>1986.12</v>
      </c>
      <c r="V545" s="9">
        <f>ROUND(ROUND(P545, 2)/1.2, 2)</f>
        <v>10.220000000000001</v>
      </c>
      <c r="Y545" s="9">
        <f t="shared" si="73"/>
        <v>1655.1</v>
      </c>
      <c r="AD545" s="5" t="s">
        <v>2017</v>
      </c>
      <c r="AE545" s="5" t="s">
        <v>2018</v>
      </c>
      <c r="AF545" s="5" t="s">
        <v>1982</v>
      </c>
      <c r="AK545" s="32">
        <f t="shared" si="74"/>
        <v>0</v>
      </c>
      <c r="AL545" s="32"/>
      <c r="AM545" s="32"/>
      <c r="AN545" s="34">
        <f t="shared" si="75"/>
        <v>0</v>
      </c>
      <c r="AO545" s="32"/>
      <c r="AP545" s="32"/>
    </row>
    <row r="546" spans="1:42" ht="90" x14ac:dyDescent="0.3">
      <c r="A546" s="12" t="s">
        <v>2019</v>
      </c>
      <c r="B546" s="12" t="s">
        <v>1945</v>
      </c>
      <c r="C546" s="16" t="s">
        <v>1946</v>
      </c>
      <c r="D546" s="17"/>
      <c r="E546" s="17" t="s">
        <v>2020</v>
      </c>
      <c r="F546" s="17" t="s">
        <v>67</v>
      </c>
      <c r="G546" s="18">
        <v>1</v>
      </c>
      <c r="H546" s="18"/>
      <c r="I546" s="18">
        <v>90</v>
      </c>
      <c r="J546" s="19">
        <v>35.61</v>
      </c>
      <c r="K546" s="20">
        <v>508</v>
      </c>
      <c r="L546" s="19">
        <f>J546+ROUND(K546, 2)</f>
        <v>543.61</v>
      </c>
      <c r="M546" s="19">
        <v>3204.9</v>
      </c>
      <c r="N546" s="19">
        <v>45720</v>
      </c>
      <c r="O546" s="19">
        <f>M546+N546</f>
        <v>48924.9</v>
      </c>
      <c r="P546" s="19">
        <v>50.24</v>
      </c>
      <c r="Q546" s="20">
        <v>762</v>
      </c>
      <c r="R546" s="19">
        <f>P546+ROUND(Q546, 2)</f>
        <v>812.24</v>
      </c>
      <c r="S546" s="19">
        <v>4521.6000000000004</v>
      </c>
      <c r="T546" s="19">
        <v>68580</v>
      </c>
      <c r="U546" s="19">
        <f>S546+T546</f>
        <v>73101.600000000006</v>
      </c>
      <c r="V546" s="9">
        <f>ROUND(P546 / 1.2, 2)</f>
        <v>41.87</v>
      </c>
      <c r="W546" s="9">
        <f>ROUND(Q546 / 1.2, 2)</f>
        <v>635</v>
      </c>
      <c r="X546" s="9">
        <f>ROUND(R546 / 1.2, 2)</f>
        <v>676.87</v>
      </c>
      <c r="Y546" s="9">
        <f t="shared" si="73"/>
        <v>3768</v>
      </c>
      <c r="Z546" s="9">
        <f>ROUND(T546 / 1.2, 2)</f>
        <v>57150</v>
      </c>
      <c r="AA546" s="9">
        <f>Y546+Z546</f>
        <v>60918</v>
      </c>
      <c r="AD546" s="5">
        <v>378365875</v>
      </c>
      <c r="AE546" s="5">
        <v>33689522</v>
      </c>
      <c r="AG546" s="5" t="s">
        <v>1948</v>
      </c>
      <c r="AH546" s="5" t="s">
        <v>1949</v>
      </c>
      <c r="AI546" s="5" t="s">
        <v>593</v>
      </c>
      <c r="AK546" s="19">
        <f t="shared" si="74"/>
        <v>1316.7000000000003</v>
      </c>
      <c r="AL546" s="19">
        <f>T546-N546</f>
        <v>22860</v>
      </c>
      <c r="AM546" s="19">
        <f>U546-O546</f>
        <v>24176.700000000004</v>
      </c>
      <c r="AN546" s="22">
        <f t="shared" si="75"/>
        <v>0.41083965178320703</v>
      </c>
      <c r="AO546" s="22">
        <f>IFERROR(AL546/N546,0)</f>
        <v>0.5</v>
      </c>
      <c r="AP546" s="22">
        <f>IFERROR(AM546/O546,0)</f>
        <v>0.4941594157576204</v>
      </c>
    </row>
    <row r="547" spans="1:42" ht="54" x14ac:dyDescent="0.3">
      <c r="A547" s="12" t="s">
        <v>2021</v>
      </c>
      <c r="B547" s="12"/>
      <c r="C547" s="27" t="s">
        <v>1912</v>
      </c>
      <c r="D547" s="17"/>
      <c r="E547" s="17" t="s">
        <v>1986</v>
      </c>
      <c r="F547" s="28" t="s">
        <v>102</v>
      </c>
      <c r="G547" s="29">
        <v>1.8</v>
      </c>
      <c r="H547" s="29"/>
      <c r="I547" s="29">
        <v>162</v>
      </c>
      <c r="J547" s="31">
        <v>12.26</v>
      </c>
      <c r="M547" s="32">
        <f>ROUND(ROUND(J547, 2)*I547, 2)</f>
        <v>1986.12</v>
      </c>
      <c r="P547" s="31">
        <v>20.51</v>
      </c>
      <c r="S547" s="32">
        <f>ROUND(ROUND(P547, 2)*I547, 2)</f>
        <v>3322.62</v>
      </c>
      <c r="V547" s="9">
        <f>ROUND(ROUND(P547, 2)/1.2, 2)</f>
        <v>17.09</v>
      </c>
      <c r="Y547" s="9">
        <f t="shared" si="73"/>
        <v>2768.85</v>
      </c>
      <c r="AD547" s="5" t="s">
        <v>2022</v>
      </c>
      <c r="AE547" s="5" t="s">
        <v>2023</v>
      </c>
      <c r="AF547" s="5" t="s">
        <v>1982</v>
      </c>
      <c r="AK547" s="32">
        <f t="shared" si="74"/>
        <v>1336.5</v>
      </c>
      <c r="AL547" s="32"/>
      <c r="AM547" s="32"/>
      <c r="AN547" s="34">
        <f t="shared" si="75"/>
        <v>0.67292006525285486</v>
      </c>
      <c r="AO547" s="32"/>
      <c r="AP547" s="32"/>
    </row>
    <row r="548" spans="1:42" ht="18" x14ac:dyDescent="0.3">
      <c r="A548" s="12" t="s">
        <v>2024</v>
      </c>
      <c r="B548" s="12"/>
      <c r="C548" s="40" t="s">
        <v>730</v>
      </c>
      <c r="D548" s="17"/>
      <c r="E548" s="17"/>
      <c r="F548" s="28" t="s">
        <v>102</v>
      </c>
      <c r="G548" s="29">
        <v>0.15</v>
      </c>
      <c r="H548" s="29"/>
      <c r="I548" s="29">
        <v>13.5</v>
      </c>
      <c r="J548" s="31">
        <v>90.28</v>
      </c>
      <c r="M548" s="32">
        <f>ROUND(ROUND(J548, 2)*I548, 2)</f>
        <v>1218.78</v>
      </c>
      <c r="P548" s="31">
        <v>88.8</v>
      </c>
      <c r="S548" s="32">
        <f>ROUND(ROUND(P548, 2)*I548, 2)</f>
        <v>1198.8</v>
      </c>
      <c r="V548" s="9">
        <f>ROUND(ROUND(P548, 2)/1.2, 2)</f>
        <v>74</v>
      </c>
      <c r="Y548" s="9">
        <f t="shared" si="73"/>
        <v>999</v>
      </c>
      <c r="AD548" s="5" t="s">
        <v>2025</v>
      </c>
      <c r="AE548" s="5" t="s">
        <v>2026</v>
      </c>
      <c r="AF548" s="5" t="s">
        <v>733</v>
      </c>
      <c r="AK548" s="32">
        <f t="shared" si="74"/>
        <v>-19.980000000000018</v>
      </c>
      <c r="AL548" s="32"/>
      <c r="AM548" s="32"/>
      <c r="AN548" s="34">
        <f t="shared" si="75"/>
        <v>-1.6393442622950834E-2</v>
      </c>
      <c r="AO548" s="32"/>
      <c r="AP548" s="32"/>
    </row>
    <row r="549" spans="1:42" ht="90" x14ac:dyDescent="0.3">
      <c r="A549" s="12" t="s">
        <v>2027</v>
      </c>
      <c r="B549" s="12" t="s">
        <v>2028</v>
      </c>
      <c r="C549" s="16" t="s">
        <v>2029</v>
      </c>
      <c r="D549" s="17"/>
      <c r="E549" s="17" t="s">
        <v>2030</v>
      </c>
      <c r="F549" s="17" t="s">
        <v>67</v>
      </c>
      <c r="G549" s="18">
        <v>1</v>
      </c>
      <c r="H549" s="18"/>
      <c r="I549" s="18">
        <v>455.65</v>
      </c>
      <c r="J549" s="19">
        <v>257.06</v>
      </c>
      <c r="K549" s="20">
        <v>1067</v>
      </c>
      <c r="L549" s="19">
        <f>J549+ROUND(K549, 2)</f>
        <v>1324.06</v>
      </c>
      <c r="M549" s="19">
        <v>117129.39</v>
      </c>
      <c r="N549" s="19">
        <v>486178.55</v>
      </c>
      <c r="O549" s="19">
        <f>M549+N549</f>
        <v>603307.93999999994</v>
      </c>
      <c r="P549" s="19">
        <v>256.83999999999997</v>
      </c>
      <c r="Q549" s="20">
        <v>1600.5</v>
      </c>
      <c r="R549" s="19">
        <f>P549+ROUND(Q549, 2)</f>
        <v>1857.34</v>
      </c>
      <c r="S549" s="19">
        <v>117029.15</v>
      </c>
      <c r="T549" s="19">
        <v>729267.83</v>
      </c>
      <c r="U549" s="19">
        <f>S549+T549</f>
        <v>846296.98</v>
      </c>
      <c r="V549" s="9">
        <f>ROUND(P549 / 1.2, 2)</f>
        <v>214.03</v>
      </c>
      <c r="W549" s="9">
        <f>ROUND(Q549 / 1.2, 2)</f>
        <v>1333.75</v>
      </c>
      <c r="X549" s="9">
        <f>ROUND(R549 / 1.2, 2)</f>
        <v>1547.78</v>
      </c>
      <c r="Y549" s="9">
        <f t="shared" si="73"/>
        <v>97524.29</v>
      </c>
      <c r="Z549" s="9">
        <f>ROUND(T549 / 1.2, 2)</f>
        <v>607723.18999999994</v>
      </c>
      <c r="AA549" s="9">
        <f>Y549+Z549</f>
        <v>705247.48</v>
      </c>
      <c r="AD549" s="5">
        <v>378365732</v>
      </c>
      <c r="AE549" s="5">
        <v>33612685</v>
      </c>
      <c r="AG549" s="5" t="s">
        <v>2031</v>
      </c>
      <c r="AH549" s="5" t="s">
        <v>2032</v>
      </c>
      <c r="AI549" s="5" t="s">
        <v>593</v>
      </c>
      <c r="AK549" s="19">
        <f t="shared" si="74"/>
        <v>-100.24000000000524</v>
      </c>
      <c r="AL549" s="19">
        <f>T549-N549</f>
        <v>243089.27999999997</v>
      </c>
      <c r="AM549" s="19">
        <f>U549-O549</f>
        <v>242989.04000000004</v>
      </c>
      <c r="AN549" s="22">
        <f t="shared" si="75"/>
        <v>-8.5580570341914385E-4</v>
      </c>
      <c r="AO549" s="22">
        <f>IFERROR(AL549/N549,0)</f>
        <v>0.50000001028428753</v>
      </c>
      <c r="AP549" s="22">
        <f>IFERROR(AM549/O549,0)</f>
        <v>0.40276121676767601</v>
      </c>
    </row>
    <row r="550" spans="1:42" ht="18" x14ac:dyDescent="0.3">
      <c r="A550" s="12" t="s">
        <v>2033</v>
      </c>
      <c r="B550" s="12"/>
      <c r="C550" s="40" t="s">
        <v>730</v>
      </c>
      <c r="D550" s="17"/>
      <c r="E550" s="17"/>
      <c r="F550" s="28" t="s">
        <v>102</v>
      </c>
      <c r="G550" s="29">
        <v>0.15</v>
      </c>
      <c r="H550" s="29"/>
      <c r="I550" s="29">
        <v>68.347999999999999</v>
      </c>
      <c r="J550" s="31">
        <v>90.28</v>
      </c>
      <c r="M550" s="32">
        <f>ROUND(ROUND(J550, 2)*I550, 2)</f>
        <v>6170.46</v>
      </c>
      <c r="P550" s="31">
        <v>88.8</v>
      </c>
      <c r="S550" s="32">
        <f>ROUND(ROUND(P550, 2)*I550, 2)</f>
        <v>6069.3</v>
      </c>
      <c r="V550" s="9">
        <f>ROUND(ROUND(P550, 2)/1.2, 2)</f>
        <v>74</v>
      </c>
      <c r="Y550" s="9">
        <f t="shared" si="73"/>
        <v>5057.75</v>
      </c>
      <c r="AD550" s="5" t="s">
        <v>2034</v>
      </c>
      <c r="AE550" s="5" t="s">
        <v>2035</v>
      </c>
      <c r="AF550" s="5" t="s">
        <v>733</v>
      </c>
      <c r="AK550" s="32">
        <f t="shared" si="74"/>
        <v>-101.15999999999985</v>
      </c>
      <c r="AL550" s="32"/>
      <c r="AM550" s="32"/>
      <c r="AN550" s="34">
        <f t="shared" si="75"/>
        <v>-1.6394239651500837E-2</v>
      </c>
      <c r="AO550" s="32"/>
      <c r="AP550" s="32"/>
    </row>
    <row r="551" spans="1:42" ht="18" x14ac:dyDescent="0.3">
      <c r="A551" s="12" t="s">
        <v>2036</v>
      </c>
      <c r="B551" s="12"/>
      <c r="C551" s="40" t="s">
        <v>1836</v>
      </c>
      <c r="D551" s="17"/>
      <c r="E551" s="17"/>
      <c r="F551" s="28" t="s">
        <v>114</v>
      </c>
      <c r="G551" s="29">
        <v>1</v>
      </c>
      <c r="H551" s="30"/>
      <c r="I551" s="30">
        <v>455.65</v>
      </c>
      <c r="J551" s="31">
        <v>16.02</v>
      </c>
      <c r="M551" s="32">
        <f>ROUND(ROUND(J551, 2)*I551, 2)</f>
        <v>7299.51</v>
      </c>
      <c r="P551" s="31">
        <v>16.02</v>
      </c>
      <c r="S551" s="32">
        <f>ROUND(ROUND(P551, 2)*I551, 2)</f>
        <v>7299.51</v>
      </c>
      <c r="V551" s="9">
        <f>ROUND(ROUND(P551, 2)/1.2, 2)</f>
        <v>13.35</v>
      </c>
      <c r="Y551" s="9">
        <f t="shared" si="73"/>
        <v>6082.93</v>
      </c>
      <c r="AD551" s="5" t="s">
        <v>2037</v>
      </c>
      <c r="AE551" s="5" t="s">
        <v>2038</v>
      </c>
      <c r="AF551" s="5" t="s">
        <v>1839</v>
      </c>
      <c r="AK551" s="32">
        <f t="shared" si="74"/>
        <v>0</v>
      </c>
      <c r="AL551" s="32"/>
      <c r="AM551" s="32"/>
      <c r="AN551" s="34">
        <f t="shared" si="75"/>
        <v>0</v>
      </c>
      <c r="AO551" s="32"/>
      <c r="AP551" s="32"/>
    </row>
    <row r="552" spans="1:42" ht="18" x14ac:dyDescent="0.3">
      <c r="A552" s="12" t="s">
        <v>2039</v>
      </c>
      <c r="B552" s="12"/>
      <c r="C552" s="40" t="s">
        <v>2040</v>
      </c>
      <c r="D552" s="17"/>
      <c r="E552" s="17"/>
      <c r="F552" s="28" t="s">
        <v>102</v>
      </c>
      <c r="G552" s="29">
        <v>1.3</v>
      </c>
      <c r="H552" s="30"/>
      <c r="I552" s="30">
        <v>11846.9</v>
      </c>
      <c r="J552" s="31">
        <v>8.75</v>
      </c>
      <c r="M552" s="32">
        <f>ROUND(ROUND(J552, 2)*I552, 2)</f>
        <v>103660.38</v>
      </c>
      <c r="P552" s="31">
        <v>8.75</v>
      </c>
      <c r="S552" s="32">
        <f>ROUND(ROUND(P552, 2)*I552, 2)</f>
        <v>103660.38</v>
      </c>
      <c r="V552" s="9">
        <f>ROUND(ROUND(P552, 2)/1.2, 2)</f>
        <v>7.29</v>
      </c>
      <c r="Y552" s="9">
        <f t="shared" si="73"/>
        <v>86383.65</v>
      </c>
      <c r="AD552" s="5" t="s">
        <v>2041</v>
      </c>
      <c r="AE552" s="5" t="s">
        <v>2042</v>
      </c>
      <c r="AF552" s="5" t="s">
        <v>2043</v>
      </c>
      <c r="AK552" s="32">
        <f t="shared" si="74"/>
        <v>0</v>
      </c>
      <c r="AL552" s="32"/>
      <c r="AM552" s="32"/>
      <c r="AN552" s="34">
        <f t="shared" si="75"/>
        <v>0</v>
      </c>
      <c r="AO552" s="32"/>
      <c r="AP552" s="32"/>
    </row>
    <row r="553" spans="1:42" ht="108" x14ac:dyDescent="0.3">
      <c r="A553" s="12" t="s">
        <v>2044</v>
      </c>
      <c r="B553" s="12" t="s">
        <v>2045</v>
      </c>
      <c r="C553" s="16" t="s">
        <v>2046</v>
      </c>
      <c r="D553" s="17"/>
      <c r="E553" s="17" t="s">
        <v>2047</v>
      </c>
      <c r="F553" s="17" t="s">
        <v>67</v>
      </c>
      <c r="G553" s="18">
        <v>1</v>
      </c>
      <c r="H553" s="18"/>
      <c r="I553" s="18">
        <v>203.2</v>
      </c>
      <c r="J553" s="19">
        <v>199.83</v>
      </c>
      <c r="K553" s="20">
        <v>1073</v>
      </c>
      <c r="L553" s="19">
        <f>J553+ROUND(K553, 2)</f>
        <v>1272.83</v>
      </c>
      <c r="M553" s="19">
        <v>40605.46</v>
      </c>
      <c r="N553" s="19">
        <v>218033.6</v>
      </c>
      <c r="O553" s="19">
        <f>M553+N553</f>
        <v>258639.06</v>
      </c>
      <c r="P553" s="19">
        <v>199.83</v>
      </c>
      <c r="Q553" s="20">
        <v>1609.5</v>
      </c>
      <c r="R553" s="19">
        <f>P553+ROUND(Q553, 2)</f>
        <v>1809.33</v>
      </c>
      <c r="S553" s="19">
        <v>40605.46</v>
      </c>
      <c r="T553" s="19">
        <v>327050.40000000002</v>
      </c>
      <c r="U553" s="19">
        <f>S553+T553</f>
        <v>367655.86000000004</v>
      </c>
      <c r="V553" s="9">
        <f>ROUND(P553 / 1.2, 2)</f>
        <v>166.53</v>
      </c>
      <c r="W553" s="9">
        <f>ROUND(Q553 / 1.2, 2)</f>
        <v>1341.25</v>
      </c>
      <c r="X553" s="9">
        <f>ROUND(R553 / 1.2, 2)</f>
        <v>1507.78</v>
      </c>
      <c r="Y553" s="9">
        <f t="shared" si="73"/>
        <v>33837.879999999997</v>
      </c>
      <c r="Z553" s="9">
        <f>ROUND(T553 / 1.2, 2)</f>
        <v>272542</v>
      </c>
      <c r="AA553" s="9">
        <f>Y553+Z553</f>
        <v>306379.88</v>
      </c>
      <c r="AD553" s="5">
        <v>378365734</v>
      </c>
      <c r="AE553" s="5">
        <v>29241732</v>
      </c>
      <c r="AG553" s="5" t="s">
        <v>2048</v>
      </c>
      <c r="AH553" s="5" t="s">
        <v>2049</v>
      </c>
      <c r="AI553" s="5" t="s">
        <v>593</v>
      </c>
      <c r="AK553" s="19">
        <f t="shared" si="74"/>
        <v>0</v>
      </c>
      <c r="AL553" s="19">
        <f>T553-N553</f>
        <v>109016.80000000002</v>
      </c>
      <c r="AM553" s="19">
        <f>U553-O553</f>
        <v>109016.80000000005</v>
      </c>
      <c r="AN553" s="22">
        <f t="shared" si="75"/>
        <v>0</v>
      </c>
      <c r="AO553" s="22">
        <f>IFERROR(AL553/N553,0)</f>
        <v>0.50000000000000011</v>
      </c>
      <c r="AP553" s="22">
        <f>IFERROR(AM553/O553,0)</f>
        <v>0.42150168655886722</v>
      </c>
    </row>
    <row r="554" spans="1:42" ht="18" x14ac:dyDescent="0.3">
      <c r="A554" s="12" t="s">
        <v>2050</v>
      </c>
      <c r="B554" s="12"/>
      <c r="C554" s="40" t="s">
        <v>2051</v>
      </c>
      <c r="D554" s="17"/>
      <c r="E554" s="17"/>
      <c r="F554" s="28" t="s">
        <v>102</v>
      </c>
      <c r="G554" s="29">
        <v>0.25</v>
      </c>
      <c r="H554" s="29"/>
      <c r="I554" s="29">
        <v>50.8</v>
      </c>
      <c r="J554" s="31">
        <v>101.66</v>
      </c>
      <c r="M554" s="32">
        <f>ROUND(ROUND(J554, 2)*I554, 2)</f>
        <v>5164.33</v>
      </c>
      <c r="P554" s="31">
        <v>101.66</v>
      </c>
      <c r="S554" s="32">
        <f>ROUND(ROUND(P554, 2)*I554, 2)</f>
        <v>5164.33</v>
      </c>
      <c r="V554" s="9">
        <f>ROUND(ROUND(P554, 2)/1.2, 2)</f>
        <v>84.72</v>
      </c>
      <c r="Y554" s="9">
        <f t="shared" si="73"/>
        <v>4303.6099999999997</v>
      </c>
      <c r="AD554" s="5" t="s">
        <v>2052</v>
      </c>
      <c r="AE554" s="5" t="s">
        <v>2053</v>
      </c>
      <c r="AF554" s="5" t="s">
        <v>2054</v>
      </c>
      <c r="AK554" s="32">
        <f t="shared" si="74"/>
        <v>0</v>
      </c>
      <c r="AL554" s="32"/>
      <c r="AM554" s="32"/>
      <c r="AN554" s="34">
        <f t="shared" si="75"/>
        <v>0</v>
      </c>
      <c r="AO554" s="32"/>
      <c r="AP554" s="32"/>
    </row>
    <row r="555" spans="1:42" ht="18" x14ac:dyDescent="0.3">
      <c r="A555" s="12" t="s">
        <v>2055</v>
      </c>
      <c r="B555" s="12"/>
      <c r="C555" s="40" t="s">
        <v>1836</v>
      </c>
      <c r="D555" s="17"/>
      <c r="E555" s="17"/>
      <c r="F555" s="28" t="s">
        <v>114</v>
      </c>
      <c r="G555" s="29">
        <v>1</v>
      </c>
      <c r="H555" s="30"/>
      <c r="I555" s="30">
        <v>203.2</v>
      </c>
      <c r="J555" s="31">
        <v>16.02</v>
      </c>
      <c r="M555" s="32">
        <f>ROUND(ROUND(J555, 2)*I555, 2)</f>
        <v>3255.26</v>
      </c>
      <c r="P555" s="31">
        <v>16.02</v>
      </c>
      <c r="S555" s="32">
        <f>ROUND(ROUND(P555, 2)*I555, 2)</f>
        <v>3255.26</v>
      </c>
      <c r="V555" s="9">
        <f>ROUND(ROUND(P555, 2)/1.2, 2)</f>
        <v>13.35</v>
      </c>
      <c r="Y555" s="9">
        <f t="shared" si="73"/>
        <v>2712.72</v>
      </c>
      <c r="AD555" s="5" t="s">
        <v>2056</v>
      </c>
      <c r="AE555" s="5" t="s">
        <v>2057</v>
      </c>
      <c r="AF555" s="5" t="s">
        <v>1839</v>
      </c>
      <c r="AK555" s="32">
        <f t="shared" si="74"/>
        <v>0</v>
      </c>
      <c r="AL555" s="32"/>
      <c r="AM555" s="32"/>
      <c r="AN555" s="34">
        <f t="shared" si="75"/>
        <v>0</v>
      </c>
      <c r="AO555" s="32"/>
      <c r="AP555" s="32"/>
    </row>
    <row r="556" spans="1:42" ht="36" x14ac:dyDescent="0.3">
      <c r="A556" s="12" t="s">
        <v>2058</v>
      </c>
      <c r="B556" s="12"/>
      <c r="C556" s="27" t="s">
        <v>2059</v>
      </c>
      <c r="D556" s="17"/>
      <c r="E556" s="17"/>
      <c r="F556" s="28" t="s">
        <v>102</v>
      </c>
      <c r="G556" s="29">
        <v>1</v>
      </c>
      <c r="H556" s="30"/>
      <c r="I556" s="30">
        <v>4064</v>
      </c>
      <c r="J556" s="31">
        <v>7.92</v>
      </c>
      <c r="M556" s="32">
        <f>ROUND(ROUND(J556, 2)*I556, 2)</f>
        <v>32186.880000000001</v>
      </c>
      <c r="P556" s="31">
        <v>7.92</v>
      </c>
      <c r="S556" s="32">
        <f>ROUND(ROUND(P556, 2)*I556, 2)</f>
        <v>32186.880000000001</v>
      </c>
      <c r="V556" s="9">
        <f>ROUND(ROUND(P556, 2)/1.2, 2)</f>
        <v>6.6</v>
      </c>
      <c r="Y556" s="9">
        <f t="shared" si="73"/>
        <v>26822.400000000001</v>
      </c>
      <c r="AD556" s="5" t="s">
        <v>2060</v>
      </c>
      <c r="AE556" s="5" t="s">
        <v>2061</v>
      </c>
      <c r="AF556" s="5" t="s">
        <v>2062</v>
      </c>
      <c r="AK556" s="32">
        <f t="shared" si="74"/>
        <v>0</v>
      </c>
      <c r="AL556" s="32"/>
      <c r="AM556" s="32"/>
      <c r="AN556" s="34">
        <f t="shared" si="75"/>
        <v>0</v>
      </c>
      <c r="AO556" s="32"/>
      <c r="AP556" s="32"/>
    </row>
    <row r="557" spans="1:42" ht="90" x14ac:dyDescent="0.3">
      <c r="A557" s="12" t="s">
        <v>2063</v>
      </c>
      <c r="B557" s="12" t="s">
        <v>2045</v>
      </c>
      <c r="C557" s="16" t="s">
        <v>2046</v>
      </c>
      <c r="D557" s="17"/>
      <c r="E557" s="17" t="s">
        <v>2064</v>
      </c>
      <c r="F557" s="17" t="s">
        <v>67</v>
      </c>
      <c r="G557" s="18">
        <v>1</v>
      </c>
      <c r="H557" s="18"/>
      <c r="I557" s="18">
        <v>25.9</v>
      </c>
      <c r="J557" s="19">
        <v>187.96</v>
      </c>
      <c r="K557" s="20">
        <v>1073</v>
      </c>
      <c r="L557" s="19">
        <f>J557+ROUND(K557, 2)</f>
        <v>1260.96</v>
      </c>
      <c r="M557" s="19">
        <v>4868.16</v>
      </c>
      <c r="N557" s="19">
        <v>27790.7</v>
      </c>
      <c r="O557" s="19">
        <f>M557+N557</f>
        <v>32658.86</v>
      </c>
      <c r="P557" s="19">
        <v>187.74</v>
      </c>
      <c r="Q557" s="20">
        <v>1609.5</v>
      </c>
      <c r="R557" s="19">
        <f>P557+ROUND(Q557, 2)</f>
        <v>1797.24</v>
      </c>
      <c r="S557" s="19">
        <v>4862.47</v>
      </c>
      <c r="T557" s="19">
        <v>41686.050000000003</v>
      </c>
      <c r="U557" s="19">
        <f>S557+T557</f>
        <v>46548.520000000004</v>
      </c>
      <c r="V557" s="9">
        <f>ROUND(P557 / 1.2, 2)</f>
        <v>156.44999999999999</v>
      </c>
      <c r="W557" s="9">
        <f>ROUND(Q557 / 1.2, 2)</f>
        <v>1341.25</v>
      </c>
      <c r="X557" s="9">
        <f>ROUND(R557 / 1.2, 2)</f>
        <v>1497.7</v>
      </c>
      <c r="Y557" s="9">
        <f t="shared" ref="Y557:Y580" si="76">ROUND(S557 / 1.2, 2)</f>
        <v>4052.06</v>
      </c>
      <c r="Z557" s="9">
        <f>ROUND(T557 / 1.2, 2)</f>
        <v>34738.379999999997</v>
      </c>
      <c r="AA557" s="9">
        <f>Y557+Z557</f>
        <v>38790.439999999995</v>
      </c>
      <c r="AD557" s="5">
        <v>378365876</v>
      </c>
      <c r="AE557" s="5">
        <v>29241733</v>
      </c>
      <c r="AG557" s="5" t="s">
        <v>2048</v>
      </c>
      <c r="AH557" s="5" t="s">
        <v>2049</v>
      </c>
      <c r="AI557" s="5" t="s">
        <v>593</v>
      </c>
      <c r="AK557" s="19">
        <f t="shared" si="74"/>
        <v>-5.6899999999995998</v>
      </c>
      <c r="AL557" s="19">
        <f>T557-N557</f>
        <v>13895.350000000002</v>
      </c>
      <c r="AM557" s="19">
        <f>U557-O557</f>
        <v>13889.660000000003</v>
      </c>
      <c r="AN557" s="22">
        <f t="shared" si="75"/>
        <v>-1.1688194307499342E-3</v>
      </c>
      <c r="AO557" s="22">
        <f>IFERROR(AL557/N557,0)</f>
        <v>0.50000000000000011</v>
      </c>
      <c r="AP557" s="22">
        <f>IFERROR(AM557/O557,0)</f>
        <v>0.42529531036906992</v>
      </c>
    </row>
    <row r="558" spans="1:42" ht="36" x14ac:dyDescent="0.3">
      <c r="A558" s="12" t="s">
        <v>2065</v>
      </c>
      <c r="B558" s="12"/>
      <c r="C558" s="27" t="s">
        <v>2059</v>
      </c>
      <c r="D558" s="17"/>
      <c r="E558" s="17"/>
      <c r="F558" s="28" t="s">
        <v>102</v>
      </c>
      <c r="G558" s="29">
        <v>1</v>
      </c>
      <c r="H558" s="30"/>
      <c r="I558" s="30">
        <v>518</v>
      </c>
      <c r="J558" s="31">
        <v>7.92</v>
      </c>
      <c r="M558" s="32">
        <f>ROUND(ROUND(J558, 2)*I558, 2)</f>
        <v>4102.5600000000004</v>
      </c>
      <c r="P558" s="31">
        <v>7.92</v>
      </c>
      <c r="S558" s="32">
        <f>ROUND(ROUND(P558, 2)*I558, 2)</f>
        <v>4102.5600000000004</v>
      </c>
      <c r="V558" s="9">
        <f>ROUND(ROUND(P558, 2)/1.2, 2)</f>
        <v>6.6</v>
      </c>
      <c r="Y558" s="9">
        <f t="shared" si="76"/>
        <v>3418.8</v>
      </c>
      <c r="AD558" s="5" t="s">
        <v>2066</v>
      </c>
      <c r="AE558" s="5" t="s">
        <v>2067</v>
      </c>
      <c r="AF558" s="5" t="s">
        <v>2062</v>
      </c>
      <c r="AK558" s="32">
        <f t="shared" si="74"/>
        <v>0</v>
      </c>
      <c r="AL558" s="32"/>
      <c r="AM558" s="32"/>
      <c r="AN558" s="34">
        <f t="shared" si="75"/>
        <v>0</v>
      </c>
      <c r="AO558" s="32"/>
      <c r="AP558" s="32"/>
    </row>
    <row r="559" spans="1:42" ht="18" x14ac:dyDescent="0.3">
      <c r="A559" s="12" t="s">
        <v>2068</v>
      </c>
      <c r="B559" s="12"/>
      <c r="C559" s="40" t="s">
        <v>1836</v>
      </c>
      <c r="D559" s="17"/>
      <c r="E559" s="17"/>
      <c r="F559" s="28" t="s">
        <v>114</v>
      </c>
      <c r="G559" s="29">
        <v>1</v>
      </c>
      <c r="H559" s="30"/>
      <c r="I559" s="30">
        <v>25.9</v>
      </c>
      <c r="J559" s="31">
        <v>16.02</v>
      </c>
      <c r="M559" s="32">
        <f>ROUND(ROUND(J559, 2)*I559, 2)</f>
        <v>414.92</v>
      </c>
      <c r="P559" s="31">
        <v>16.02</v>
      </c>
      <c r="S559" s="32">
        <f>ROUND(ROUND(P559, 2)*I559, 2)</f>
        <v>414.92</v>
      </c>
      <c r="V559" s="9">
        <f>ROUND(ROUND(P559, 2)/1.2, 2)</f>
        <v>13.35</v>
      </c>
      <c r="Y559" s="9">
        <f t="shared" si="76"/>
        <v>345.77</v>
      </c>
      <c r="AD559" s="5" t="s">
        <v>2069</v>
      </c>
      <c r="AE559" s="5" t="s">
        <v>2070</v>
      </c>
      <c r="AF559" s="5" t="s">
        <v>1839</v>
      </c>
      <c r="AK559" s="32">
        <f t="shared" si="74"/>
        <v>0</v>
      </c>
      <c r="AL559" s="32"/>
      <c r="AM559" s="32"/>
      <c r="AN559" s="34">
        <f t="shared" si="75"/>
        <v>0</v>
      </c>
      <c r="AO559" s="32"/>
      <c r="AP559" s="32"/>
    </row>
    <row r="560" spans="1:42" ht="18" x14ac:dyDescent="0.3">
      <c r="A560" s="12" t="s">
        <v>2071</v>
      </c>
      <c r="B560" s="12"/>
      <c r="C560" s="40" t="s">
        <v>730</v>
      </c>
      <c r="D560" s="17"/>
      <c r="E560" s="17"/>
      <c r="F560" s="28" t="s">
        <v>102</v>
      </c>
      <c r="G560" s="29">
        <v>0.15</v>
      </c>
      <c r="H560" s="30"/>
      <c r="I560" s="30">
        <v>3.8849999999999998</v>
      </c>
      <c r="J560" s="31">
        <v>90.28</v>
      </c>
      <c r="M560" s="32">
        <f>ROUND(ROUND(J560, 2)*I560, 2)</f>
        <v>350.74</v>
      </c>
      <c r="P560" s="31">
        <v>88.8</v>
      </c>
      <c r="S560" s="32">
        <f>ROUND(ROUND(P560, 2)*I560, 2)</f>
        <v>344.99</v>
      </c>
      <c r="V560" s="9">
        <f>ROUND(ROUND(P560, 2)/1.2, 2)</f>
        <v>74</v>
      </c>
      <c r="Y560" s="9">
        <f t="shared" si="76"/>
        <v>287.49</v>
      </c>
      <c r="AD560" s="5" t="s">
        <v>2072</v>
      </c>
      <c r="AE560" s="5" t="s">
        <v>2073</v>
      </c>
      <c r="AF560" s="5" t="s">
        <v>733</v>
      </c>
      <c r="AK560" s="32">
        <f t="shared" si="74"/>
        <v>-5.75</v>
      </c>
      <c r="AL560" s="32"/>
      <c r="AM560" s="32"/>
      <c r="AN560" s="34">
        <f t="shared" si="75"/>
        <v>-1.6393910018817359E-2</v>
      </c>
      <c r="AO560" s="32"/>
      <c r="AP560" s="32"/>
    </row>
    <row r="561" spans="1:42" ht="126" x14ac:dyDescent="0.3">
      <c r="A561" s="12" t="s">
        <v>2074</v>
      </c>
      <c r="B561" s="12" t="s">
        <v>2045</v>
      </c>
      <c r="C561" s="16" t="s">
        <v>2046</v>
      </c>
      <c r="D561" s="17"/>
      <c r="E561" s="17" t="s">
        <v>2075</v>
      </c>
      <c r="F561" s="17" t="s">
        <v>67</v>
      </c>
      <c r="G561" s="18">
        <v>1</v>
      </c>
      <c r="H561" s="18"/>
      <c r="I561" s="18">
        <v>854.15</v>
      </c>
      <c r="J561" s="19">
        <v>187.96</v>
      </c>
      <c r="K561" s="20">
        <v>1073</v>
      </c>
      <c r="L561" s="19">
        <f>J561+ROUND(K561, 2)</f>
        <v>1260.96</v>
      </c>
      <c r="M561" s="19">
        <v>160546.03</v>
      </c>
      <c r="N561" s="19">
        <v>916502.95</v>
      </c>
      <c r="O561" s="19">
        <f>M561+N561</f>
        <v>1077048.98</v>
      </c>
      <c r="P561" s="19">
        <v>187.74</v>
      </c>
      <c r="Q561" s="20">
        <v>1609.5</v>
      </c>
      <c r="R561" s="19">
        <f>P561+ROUND(Q561, 2)</f>
        <v>1797.24</v>
      </c>
      <c r="S561" s="19">
        <v>160358.12</v>
      </c>
      <c r="T561" s="19">
        <v>1374754.43</v>
      </c>
      <c r="U561" s="19">
        <f>S561+T561</f>
        <v>1535112.5499999998</v>
      </c>
      <c r="V561" s="9">
        <f>ROUND(P561 / 1.2, 2)</f>
        <v>156.44999999999999</v>
      </c>
      <c r="W561" s="9">
        <f>ROUND(Q561 / 1.2, 2)</f>
        <v>1341.25</v>
      </c>
      <c r="X561" s="9">
        <f>ROUND(R561 / 1.2, 2)</f>
        <v>1497.7</v>
      </c>
      <c r="Y561" s="9">
        <f t="shared" si="76"/>
        <v>133631.76999999999</v>
      </c>
      <c r="Z561" s="9">
        <f>ROUND(T561 / 1.2, 2)</f>
        <v>1145628.69</v>
      </c>
      <c r="AA561" s="9">
        <f>Y561+Z561</f>
        <v>1279260.46</v>
      </c>
      <c r="AD561" s="5">
        <v>378365877</v>
      </c>
      <c r="AE561" s="5">
        <v>33612688</v>
      </c>
      <c r="AG561" s="5" t="s">
        <v>2048</v>
      </c>
      <c r="AH561" s="5" t="s">
        <v>2049</v>
      </c>
      <c r="AI561" s="5" t="s">
        <v>593</v>
      </c>
      <c r="AK561" s="19">
        <f t="shared" si="74"/>
        <v>-187.91000000000349</v>
      </c>
      <c r="AL561" s="19">
        <f>T561-N561</f>
        <v>458251.48</v>
      </c>
      <c r="AM561" s="19">
        <f>U561-O561</f>
        <v>458063.56999999983</v>
      </c>
      <c r="AN561" s="22">
        <f t="shared" si="75"/>
        <v>-1.1704431433153689E-3</v>
      </c>
      <c r="AO561" s="22">
        <f>IFERROR(AL561/N561,0)</f>
        <v>0.50000000545551981</v>
      </c>
      <c r="AP561" s="22">
        <f>IFERROR(AM561/O561,0)</f>
        <v>0.42529502233036776</v>
      </c>
    </row>
    <row r="562" spans="1:42" ht="18" x14ac:dyDescent="0.3">
      <c r="A562" s="12" t="s">
        <v>2076</v>
      </c>
      <c r="B562" s="12"/>
      <c r="C562" s="40" t="s">
        <v>730</v>
      </c>
      <c r="D562" s="17"/>
      <c r="E562" s="17"/>
      <c r="F562" s="28" t="s">
        <v>102</v>
      </c>
      <c r="G562" s="29">
        <v>0.15</v>
      </c>
      <c r="H562" s="30"/>
      <c r="I562" s="30">
        <v>128.12299999999999</v>
      </c>
      <c r="J562" s="31">
        <v>90.28</v>
      </c>
      <c r="M562" s="32">
        <f>ROUND(ROUND(J562, 2)*I562, 2)</f>
        <v>11566.94</v>
      </c>
      <c r="P562" s="31">
        <v>88.8</v>
      </c>
      <c r="S562" s="32">
        <f>ROUND(ROUND(P562, 2)*I562, 2)</f>
        <v>11377.32</v>
      </c>
      <c r="V562" s="9">
        <f>ROUND(ROUND(P562, 2)/1.2, 2)</f>
        <v>74</v>
      </c>
      <c r="Y562" s="9">
        <f t="shared" si="76"/>
        <v>9481.1</v>
      </c>
      <c r="AD562" s="5" t="s">
        <v>2077</v>
      </c>
      <c r="AE562" s="5" t="s">
        <v>2078</v>
      </c>
      <c r="AF562" s="5" t="s">
        <v>733</v>
      </c>
      <c r="AK562" s="32">
        <f t="shared" si="74"/>
        <v>-189.6200000000008</v>
      </c>
      <c r="AL562" s="32"/>
      <c r="AM562" s="32"/>
      <c r="AN562" s="34">
        <f t="shared" si="75"/>
        <v>-1.6393272550908087E-2</v>
      </c>
      <c r="AO562" s="32"/>
      <c r="AP562" s="32"/>
    </row>
    <row r="563" spans="1:42" ht="18" x14ac:dyDescent="0.3">
      <c r="A563" s="12" t="s">
        <v>2079</v>
      </c>
      <c r="B563" s="12"/>
      <c r="C563" s="40" t="s">
        <v>1836</v>
      </c>
      <c r="D563" s="17"/>
      <c r="E563" s="17"/>
      <c r="F563" s="28" t="s">
        <v>114</v>
      </c>
      <c r="G563" s="29">
        <v>1</v>
      </c>
      <c r="H563" s="30"/>
      <c r="I563" s="30">
        <v>854.15</v>
      </c>
      <c r="J563" s="31">
        <v>16.02</v>
      </c>
      <c r="M563" s="32">
        <f>ROUND(ROUND(J563, 2)*I563, 2)</f>
        <v>13683.48</v>
      </c>
      <c r="P563" s="31">
        <v>16.02</v>
      </c>
      <c r="S563" s="32">
        <f>ROUND(ROUND(P563, 2)*I563, 2)</f>
        <v>13683.48</v>
      </c>
      <c r="V563" s="9">
        <f>ROUND(ROUND(P563, 2)/1.2, 2)</f>
        <v>13.35</v>
      </c>
      <c r="Y563" s="9">
        <f t="shared" si="76"/>
        <v>11402.9</v>
      </c>
      <c r="AD563" s="5" t="s">
        <v>2080</v>
      </c>
      <c r="AE563" s="5" t="s">
        <v>2081</v>
      </c>
      <c r="AF563" s="5" t="s">
        <v>1839</v>
      </c>
      <c r="AK563" s="32">
        <f t="shared" si="74"/>
        <v>0</v>
      </c>
      <c r="AL563" s="32"/>
      <c r="AM563" s="32"/>
      <c r="AN563" s="34">
        <f t="shared" si="75"/>
        <v>0</v>
      </c>
      <c r="AO563" s="32"/>
      <c r="AP563" s="32"/>
    </row>
    <row r="564" spans="1:42" ht="36" x14ac:dyDescent="0.3">
      <c r="A564" s="12" t="s">
        <v>2082</v>
      </c>
      <c r="B564" s="12"/>
      <c r="C564" s="27" t="s">
        <v>2059</v>
      </c>
      <c r="D564" s="17"/>
      <c r="E564" s="17"/>
      <c r="F564" s="28" t="s">
        <v>102</v>
      </c>
      <c r="G564" s="29">
        <v>1</v>
      </c>
      <c r="H564" s="30"/>
      <c r="I564" s="30">
        <v>17083</v>
      </c>
      <c r="J564" s="31">
        <v>7.92</v>
      </c>
      <c r="M564" s="32">
        <f>ROUND(ROUND(J564, 2)*I564, 2)</f>
        <v>135297.35999999999</v>
      </c>
      <c r="P564" s="31">
        <v>7.92</v>
      </c>
      <c r="S564" s="32">
        <f>ROUND(ROUND(P564, 2)*I564, 2)</f>
        <v>135297.35999999999</v>
      </c>
      <c r="V564" s="9">
        <f>ROUND(ROUND(P564, 2)/1.2, 2)</f>
        <v>6.6</v>
      </c>
      <c r="Y564" s="9">
        <f t="shared" si="76"/>
        <v>112747.8</v>
      </c>
      <c r="AD564" s="5" t="s">
        <v>2083</v>
      </c>
      <c r="AE564" s="5" t="s">
        <v>2084</v>
      </c>
      <c r="AF564" s="5" t="s">
        <v>2062</v>
      </c>
      <c r="AK564" s="32">
        <f t="shared" si="74"/>
        <v>0</v>
      </c>
      <c r="AL564" s="32"/>
      <c r="AM564" s="32"/>
      <c r="AN564" s="34">
        <f t="shared" si="75"/>
        <v>0</v>
      </c>
      <c r="AO564" s="32"/>
      <c r="AP564" s="32"/>
    </row>
    <row r="565" spans="1:42" ht="72" x14ac:dyDescent="0.3">
      <c r="A565" s="12" t="s">
        <v>2085</v>
      </c>
      <c r="B565" s="12" t="s">
        <v>2045</v>
      </c>
      <c r="C565" s="16" t="s">
        <v>2046</v>
      </c>
      <c r="D565" s="17"/>
      <c r="E565" s="17" t="s">
        <v>2086</v>
      </c>
      <c r="F565" s="17" t="s">
        <v>67</v>
      </c>
      <c r="G565" s="18">
        <v>1</v>
      </c>
      <c r="H565" s="18"/>
      <c r="I565" s="18">
        <v>1075.53</v>
      </c>
      <c r="J565" s="19">
        <v>187.96</v>
      </c>
      <c r="K565" s="20">
        <v>1073</v>
      </c>
      <c r="L565" s="19">
        <f>J565+ROUND(K565, 2)</f>
        <v>1260.96</v>
      </c>
      <c r="M565" s="19">
        <v>202156.62</v>
      </c>
      <c r="N565" s="19">
        <v>1154043.69</v>
      </c>
      <c r="O565" s="19">
        <f>M565+N565</f>
        <v>1356200.31</v>
      </c>
      <c r="P565" s="19">
        <v>187.74</v>
      </c>
      <c r="Q565" s="20">
        <v>1609.5</v>
      </c>
      <c r="R565" s="19">
        <f>P565+ROUND(Q565, 2)</f>
        <v>1797.24</v>
      </c>
      <c r="S565" s="19">
        <v>201920</v>
      </c>
      <c r="T565" s="19">
        <v>1731065.54</v>
      </c>
      <c r="U565" s="19">
        <f>S565+T565</f>
        <v>1932985.54</v>
      </c>
      <c r="V565" s="9">
        <f>ROUND(P565 / 1.2, 2)</f>
        <v>156.44999999999999</v>
      </c>
      <c r="W565" s="9">
        <f>ROUND(Q565 / 1.2, 2)</f>
        <v>1341.25</v>
      </c>
      <c r="X565" s="9">
        <f>ROUND(R565 / 1.2, 2)</f>
        <v>1497.7</v>
      </c>
      <c r="Y565" s="9">
        <f t="shared" si="76"/>
        <v>168266.67</v>
      </c>
      <c r="Z565" s="9">
        <f>ROUND(T565 / 1.2, 2)</f>
        <v>1442554.62</v>
      </c>
      <c r="AA565" s="9">
        <f>Y565+Z565</f>
        <v>1610821.29</v>
      </c>
      <c r="AD565" s="5">
        <v>378365878</v>
      </c>
      <c r="AE565" s="5">
        <v>33612689</v>
      </c>
      <c r="AG565" s="5" t="s">
        <v>2048</v>
      </c>
      <c r="AH565" s="5" t="s">
        <v>2049</v>
      </c>
      <c r="AI565" s="5" t="s">
        <v>593</v>
      </c>
      <c r="AK565" s="19">
        <f t="shared" si="74"/>
        <v>-236.61999999999534</v>
      </c>
      <c r="AL565" s="19">
        <f>T565-N565</f>
        <v>577021.85000000009</v>
      </c>
      <c r="AM565" s="19">
        <f>U565-O565</f>
        <v>576785.23</v>
      </c>
      <c r="AN565" s="22">
        <f t="shared" si="75"/>
        <v>-1.1704786120780776E-3</v>
      </c>
      <c r="AO565" s="22">
        <f>IFERROR(AL565/N565,0)</f>
        <v>0.50000000433259173</v>
      </c>
      <c r="AP565" s="22">
        <f>IFERROR(AM565/O565,0)</f>
        <v>0.42529501412663734</v>
      </c>
    </row>
    <row r="566" spans="1:42" ht="36" x14ac:dyDescent="0.3">
      <c r="A566" s="12" t="s">
        <v>2087</v>
      </c>
      <c r="B566" s="12"/>
      <c r="C566" s="27" t="s">
        <v>2059</v>
      </c>
      <c r="D566" s="17"/>
      <c r="E566" s="17"/>
      <c r="F566" s="28" t="s">
        <v>102</v>
      </c>
      <c r="G566" s="29">
        <v>1</v>
      </c>
      <c r="H566" s="30"/>
      <c r="I566" s="30">
        <v>21510.6</v>
      </c>
      <c r="J566" s="31">
        <v>7.92</v>
      </c>
      <c r="M566" s="32">
        <f>ROUND(ROUND(J566, 2)*I566, 2)</f>
        <v>170363.95</v>
      </c>
      <c r="P566" s="31">
        <v>7.92</v>
      </c>
      <c r="S566" s="32">
        <f>ROUND(ROUND(P566, 2)*I566, 2)</f>
        <v>170363.95</v>
      </c>
      <c r="V566" s="9">
        <f>ROUND(ROUND(P566, 2)/1.2, 2)</f>
        <v>6.6</v>
      </c>
      <c r="Y566" s="9">
        <f t="shared" si="76"/>
        <v>141969.96</v>
      </c>
      <c r="AD566" s="5" t="s">
        <v>2088</v>
      </c>
      <c r="AE566" s="5" t="s">
        <v>2089</v>
      </c>
      <c r="AF566" s="5" t="s">
        <v>2062</v>
      </c>
      <c r="AK566" s="32">
        <f t="shared" si="74"/>
        <v>0</v>
      </c>
      <c r="AL566" s="32"/>
      <c r="AM566" s="32"/>
      <c r="AN566" s="34">
        <f t="shared" si="75"/>
        <v>0</v>
      </c>
      <c r="AO566" s="32"/>
      <c r="AP566" s="32"/>
    </row>
    <row r="567" spans="1:42" ht="18" x14ac:dyDescent="0.3">
      <c r="A567" s="12" t="s">
        <v>2090</v>
      </c>
      <c r="B567" s="12"/>
      <c r="C567" s="40" t="s">
        <v>1836</v>
      </c>
      <c r="D567" s="17"/>
      <c r="E567" s="17"/>
      <c r="F567" s="28" t="s">
        <v>114</v>
      </c>
      <c r="G567" s="29">
        <v>1</v>
      </c>
      <c r="H567" s="30"/>
      <c r="I567" s="30">
        <v>1075.53</v>
      </c>
      <c r="J567" s="31">
        <v>16.02</v>
      </c>
      <c r="M567" s="32">
        <f>ROUND(ROUND(J567, 2)*I567, 2)</f>
        <v>17229.990000000002</v>
      </c>
      <c r="P567" s="31">
        <v>16.02</v>
      </c>
      <c r="S567" s="32">
        <f>ROUND(ROUND(P567, 2)*I567, 2)</f>
        <v>17229.990000000002</v>
      </c>
      <c r="V567" s="9">
        <f>ROUND(ROUND(P567, 2)/1.2, 2)</f>
        <v>13.35</v>
      </c>
      <c r="Y567" s="9">
        <f t="shared" si="76"/>
        <v>14358.33</v>
      </c>
      <c r="AD567" s="5" t="s">
        <v>2091</v>
      </c>
      <c r="AE567" s="5" t="s">
        <v>2092</v>
      </c>
      <c r="AF567" s="5" t="s">
        <v>1839</v>
      </c>
      <c r="AK567" s="32">
        <f t="shared" si="74"/>
        <v>0</v>
      </c>
      <c r="AL567" s="32"/>
      <c r="AM567" s="32"/>
      <c r="AN567" s="34">
        <f t="shared" si="75"/>
        <v>0</v>
      </c>
      <c r="AO567" s="32"/>
      <c r="AP567" s="32"/>
    </row>
    <row r="568" spans="1:42" ht="18" x14ac:dyDescent="0.3">
      <c r="A568" s="12" t="s">
        <v>2093</v>
      </c>
      <c r="B568" s="12"/>
      <c r="C568" s="40" t="s">
        <v>730</v>
      </c>
      <c r="D568" s="17"/>
      <c r="E568" s="17"/>
      <c r="F568" s="28" t="s">
        <v>102</v>
      </c>
      <c r="G568" s="29">
        <v>0.15</v>
      </c>
      <c r="H568" s="30"/>
      <c r="I568" s="30">
        <v>161.33000000000001</v>
      </c>
      <c r="J568" s="31">
        <v>90.28</v>
      </c>
      <c r="M568" s="32">
        <f>ROUND(ROUND(J568, 2)*I568, 2)</f>
        <v>14564.87</v>
      </c>
      <c r="P568" s="31">
        <v>88.8</v>
      </c>
      <c r="S568" s="32">
        <f>ROUND(ROUND(P568, 2)*I568, 2)</f>
        <v>14326.1</v>
      </c>
      <c r="V568" s="9">
        <f>ROUND(ROUND(P568, 2)/1.2, 2)</f>
        <v>74</v>
      </c>
      <c r="Y568" s="9">
        <f t="shared" si="76"/>
        <v>11938.42</v>
      </c>
      <c r="AD568" s="5" t="s">
        <v>2094</v>
      </c>
      <c r="AE568" s="5" t="s">
        <v>2095</v>
      </c>
      <c r="AF568" s="5" t="s">
        <v>733</v>
      </c>
      <c r="AK568" s="32">
        <f t="shared" si="74"/>
        <v>-238.77000000000044</v>
      </c>
      <c r="AL568" s="32"/>
      <c r="AM568" s="32"/>
      <c r="AN568" s="34">
        <f t="shared" si="75"/>
        <v>-1.6393555177629488E-2</v>
      </c>
      <c r="AO568" s="32"/>
      <c r="AP568" s="32"/>
    </row>
    <row r="569" spans="1:42" ht="90" x14ac:dyDescent="0.3">
      <c r="A569" s="12" t="s">
        <v>2096</v>
      </c>
      <c r="B569" s="12" t="s">
        <v>2045</v>
      </c>
      <c r="C569" s="16" t="s">
        <v>2046</v>
      </c>
      <c r="D569" s="17"/>
      <c r="E569" s="17" t="s">
        <v>2097</v>
      </c>
      <c r="F569" s="17" t="s">
        <v>67</v>
      </c>
      <c r="G569" s="18">
        <v>1</v>
      </c>
      <c r="H569" s="18"/>
      <c r="I569" s="18">
        <v>54.322000000000003</v>
      </c>
      <c r="J569" s="19">
        <v>199.84</v>
      </c>
      <c r="K569" s="20">
        <v>1073</v>
      </c>
      <c r="L569" s="19">
        <f>J569+ROUND(K569, 2)</f>
        <v>1272.8399999999999</v>
      </c>
      <c r="M569" s="19">
        <v>10855.71</v>
      </c>
      <c r="N569" s="19">
        <v>58287.51</v>
      </c>
      <c r="O569" s="19">
        <f>M569+N569</f>
        <v>69143.22</v>
      </c>
      <c r="P569" s="19">
        <v>199.84</v>
      </c>
      <c r="Q569" s="20">
        <v>1609.5</v>
      </c>
      <c r="R569" s="19">
        <f>P569+ROUND(Q569, 2)</f>
        <v>1809.34</v>
      </c>
      <c r="S569" s="19">
        <v>10855.71</v>
      </c>
      <c r="T569" s="19">
        <v>87431.26</v>
      </c>
      <c r="U569" s="19">
        <f>S569+T569</f>
        <v>98286.97</v>
      </c>
      <c r="V569" s="9">
        <f>ROUND(P569 / 1.2, 2)</f>
        <v>166.53</v>
      </c>
      <c r="W569" s="9">
        <f>ROUND(Q569 / 1.2, 2)</f>
        <v>1341.25</v>
      </c>
      <c r="X569" s="9">
        <f>ROUND(R569 / 1.2, 2)</f>
        <v>1507.78</v>
      </c>
      <c r="Y569" s="9">
        <f t="shared" si="76"/>
        <v>9046.43</v>
      </c>
      <c r="Z569" s="9">
        <f>ROUND(T569 / 1.2, 2)</f>
        <v>72859.38</v>
      </c>
      <c r="AA569" s="9">
        <f>Y569+Z569</f>
        <v>81905.81</v>
      </c>
      <c r="AD569" s="5">
        <v>378365879</v>
      </c>
      <c r="AE569" s="5">
        <v>33612690</v>
      </c>
      <c r="AG569" s="5" t="s">
        <v>2048</v>
      </c>
      <c r="AH569" s="5" t="s">
        <v>2049</v>
      </c>
      <c r="AI569" s="5" t="s">
        <v>593</v>
      </c>
      <c r="AK569" s="19">
        <f t="shared" si="74"/>
        <v>0</v>
      </c>
      <c r="AL569" s="19">
        <f>T569-N569</f>
        <v>29143.749999999993</v>
      </c>
      <c r="AM569" s="19">
        <f>U569-O569</f>
        <v>29143.75</v>
      </c>
      <c r="AN569" s="22">
        <f t="shared" si="75"/>
        <v>0</v>
      </c>
      <c r="AO569" s="22">
        <f>IFERROR(AL569/N569,0)</f>
        <v>0.49999991421832896</v>
      </c>
      <c r="AP569" s="22">
        <f>IFERROR(AM569/O569,0)</f>
        <v>0.42149830453369108</v>
      </c>
    </row>
    <row r="570" spans="1:42" ht="18" x14ac:dyDescent="0.3">
      <c r="A570" s="12" t="s">
        <v>2098</v>
      </c>
      <c r="B570" s="12"/>
      <c r="C570" s="40" t="s">
        <v>2051</v>
      </c>
      <c r="D570" s="17"/>
      <c r="E570" s="17"/>
      <c r="F570" s="28" t="s">
        <v>102</v>
      </c>
      <c r="G570" s="29">
        <v>0.25</v>
      </c>
      <c r="H570" s="29"/>
      <c r="I570" s="29">
        <v>13.581</v>
      </c>
      <c r="J570" s="31">
        <v>101.66</v>
      </c>
      <c r="M570" s="32">
        <f>ROUND(ROUND(J570, 2)*I570, 2)</f>
        <v>1380.64</v>
      </c>
      <c r="P570" s="31">
        <v>101.66</v>
      </c>
      <c r="S570" s="32">
        <f>ROUND(ROUND(P570, 2)*I570, 2)</f>
        <v>1380.64</v>
      </c>
      <c r="V570" s="9">
        <f>ROUND(ROUND(P570, 2)/1.2, 2)</f>
        <v>84.72</v>
      </c>
      <c r="Y570" s="9">
        <f t="shared" si="76"/>
        <v>1150.53</v>
      </c>
      <c r="AD570" s="5" t="s">
        <v>2099</v>
      </c>
      <c r="AE570" s="5" t="s">
        <v>2100</v>
      </c>
      <c r="AF570" s="5" t="s">
        <v>2054</v>
      </c>
      <c r="AK570" s="32">
        <f t="shared" si="74"/>
        <v>0</v>
      </c>
      <c r="AL570" s="32"/>
      <c r="AM570" s="32"/>
      <c r="AN570" s="34">
        <f t="shared" si="75"/>
        <v>0</v>
      </c>
      <c r="AO570" s="32"/>
      <c r="AP570" s="32"/>
    </row>
    <row r="571" spans="1:42" ht="18" x14ac:dyDescent="0.3">
      <c r="A571" s="12" t="s">
        <v>2101</v>
      </c>
      <c r="B571" s="12"/>
      <c r="C571" s="40" t="s">
        <v>1836</v>
      </c>
      <c r="D571" s="17"/>
      <c r="E571" s="17"/>
      <c r="F571" s="28" t="s">
        <v>114</v>
      </c>
      <c r="G571" s="29">
        <v>1</v>
      </c>
      <c r="H571" s="30"/>
      <c r="I571" s="30">
        <v>54.322000000000003</v>
      </c>
      <c r="J571" s="31">
        <v>16.02</v>
      </c>
      <c r="M571" s="32">
        <f>ROUND(ROUND(J571, 2)*I571, 2)</f>
        <v>870.24</v>
      </c>
      <c r="P571" s="31">
        <v>16.02</v>
      </c>
      <c r="S571" s="32">
        <f>ROUND(ROUND(P571, 2)*I571, 2)</f>
        <v>870.24</v>
      </c>
      <c r="V571" s="9">
        <f>ROUND(ROUND(P571, 2)/1.2, 2)</f>
        <v>13.35</v>
      </c>
      <c r="Y571" s="9">
        <f t="shared" si="76"/>
        <v>725.2</v>
      </c>
      <c r="AD571" s="5" t="s">
        <v>2102</v>
      </c>
      <c r="AE571" s="5" t="s">
        <v>2103</v>
      </c>
      <c r="AF571" s="5" t="s">
        <v>1839</v>
      </c>
      <c r="AK571" s="32">
        <f t="shared" si="74"/>
        <v>0</v>
      </c>
      <c r="AL571" s="32"/>
      <c r="AM571" s="32"/>
      <c r="AN571" s="34">
        <f t="shared" si="75"/>
        <v>0</v>
      </c>
      <c r="AO571" s="32"/>
      <c r="AP571" s="32"/>
    </row>
    <row r="572" spans="1:42" ht="36" x14ac:dyDescent="0.3">
      <c r="A572" s="12" t="s">
        <v>2104</v>
      </c>
      <c r="B572" s="12"/>
      <c r="C572" s="27" t="s">
        <v>2059</v>
      </c>
      <c r="D572" s="17"/>
      <c r="E572" s="17"/>
      <c r="F572" s="28" t="s">
        <v>102</v>
      </c>
      <c r="G572" s="29">
        <v>1</v>
      </c>
      <c r="H572" s="30"/>
      <c r="I572" s="30">
        <v>1086.44</v>
      </c>
      <c r="J572" s="31">
        <v>7.92</v>
      </c>
      <c r="M572" s="32">
        <f>ROUND(ROUND(J572, 2)*I572, 2)</f>
        <v>8604.6</v>
      </c>
      <c r="P572" s="31">
        <v>7.92</v>
      </c>
      <c r="S572" s="32">
        <f>ROUND(ROUND(P572, 2)*I572, 2)</f>
        <v>8604.6</v>
      </c>
      <c r="V572" s="9">
        <f>ROUND(ROUND(P572, 2)/1.2, 2)</f>
        <v>6.6</v>
      </c>
      <c r="Y572" s="9">
        <f t="shared" si="76"/>
        <v>7170.5</v>
      </c>
      <c r="AD572" s="5" t="s">
        <v>2105</v>
      </c>
      <c r="AE572" s="5" t="s">
        <v>2106</v>
      </c>
      <c r="AF572" s="5" t="s">
        <v>2062</v>
      </c>
      <c r="AK572" s="32">
        <f t="shared" si="74"/>
        <v>0</v>
      </c>
      <c r="AL572" s="32"/>
      <c r="AM572" s="32"/>
      <c r="AN572" s="34">
        <f t="shared" si="75"/>
        <v>0</v>
      </c>
      <c r="AO572" s="32"/>
      <c r="AP572" s="32"/>
    </row>
    <row r="573" spans="1:42" ht="108" x14ac:dyDescent="0.3">
      <c r="A573" s="12" t="s">
        <v>2107</v>
      </c>
      <c r="B573" s="12" t="s">
        <v>2045</v>
      </c>
      <c r="C573" s="16" t="s">
        <v>2046</v>
      </c>
      <c r="D573" s="17"/>
      <c r="E573" s="17" t="s">
        <v>2108</v>
      </c>
      <c r="F573" s="17" t="s">
        <v>67</v>
      </c>
      <c r="G573" s="18">
        <v>1</v>
      </c>
      <c r="H573" s="18"/>
      <c r="I573" s="18">
        <v>85.21</v>
      </c>
      <c r="J573" s="19">
        <v>187.96</v>
      </c>
      <c r="K573" s="20">
        <v>1073</v>
      </c>
      <c r="L573" s="19">
        <f>J573+ROUND(K573, 2)</f>
        <v>1260.96</v>
      </c>
      <c r="M573" s="19">
        <v>16016.07</v>
      </c>
      <c r="N573" s="19">
        <v>91430.33</v>
      </c>
      <c r="O573" s="19">
        <f>M573+N573</f>
        <v>107446.39999999999</v>
      </c>
      <c r="P573" s="19">
        <v>187.74</v>
      </c>
      <c r="Q573" s="20">
        <v>1609.5</v>
      </c>
      <c r="R573" s="19">
        <f>P573+ROUND(Q573, 2)</f>
        <v>1797.24</v>
      </c>
      <c r="S573" s="19">
        <v>15997.33</v>
      </c>
      <c r="T573" s="19">
        <v>137145.5</v>
      </c>
      <c r="U573" s="19">
        <f>S573+T573</f>
        <v>153142.82999999999</v>
      </c>
      <c r="V573" s="9">
        <f>ROUND(P573 / 1.2, 2)</f>
        <v>156.44999999999999</v>
      </c>
      <c r="W573" s="9">
        <f>ROUND(Q573 / 1.2, 2)</f>
        <v>1341.25</v>
      </c>
      <c r="X573" s="9">
        <f>ROUND(R573 / 1.2, 2)</f>
        <v>1497.7</v>
      </c>
      <c r="Y573" s="9">
        <f t="shared" si="76"/>
        <v>13331.11</v>
      </c>
      <c r="Z573" s="9">
        <f>ROUND(T573 / 1.2, 2)</f>
        <v>114287.92</v>
      </c>
      <c r="AA573" s="9">
        <f>Y573+Z573</f>
        <v>127619.03</v>
      </c>
      <c r="AD573" s="5">
        <v>378365880</v>
      </c>
      <c r="AE573" s="5">
        <v>33612691</v>
      </c>
      <c r="AG573" s="5" t="s">
        <v>2048</v>
      </c>
      <c r="AH573" s="5" t="s">
        <v>2049</v>
      </c>
      <c r="AI573" s="5" t="s">
        <v>593</v>
      </c>
      <c r="AK573" s="19">
        <f t="shared" si="74"/>
        <v>-18.739999999999782</v>
      </c>
      <c r="AL573" s="19">
        <f>T573-N573</f>
        <v>45715.17</v>
      </c>
      <c r="AM573" s="19">
        <f>U573-O573</f>
        <v>45696.429999999993</v>
      </c>
      <c r="AN573" s="22">
        <f t="shared" si="75"/>
        <v>-1.1700748061165931E-3</v>
      </c>
      <c r="AO573" s="22">
        <f>IFERROR(AL573/N573,0)</f>
        <v>0.50000005468644815</v>
      </c>
      <c r="AP573" s="22">
        <f>IFERROR(AM573/O573,0)</f>
        <v>0.42529512389433238</v>
      </c>
    </row>
    <row r="574" spans="1:42" ht="36" x14ac:dyDescent="0.3">
      <c r="A574" s="12" t="s">
        <v>2109</v>
      </c>
      <c r="B574" s="12"/>
      <c r="C574" s="27" t="s">
        <v>2059</v>
      </c>
      <c r="D574" s="17"/>
      <c r="E574" s="17"/>
      <c r="F574" s="28" t="s">
        <v>102</v>
      </c>
      <c r="G574" s="29">
        <v>1</v>
      </c>
      <c r="H574" s="30"/>
      <c r="I574" s="30">
        <v>1704.2</v>
      </c>
      <c r="J574" s="31">
        <v>7.92</v>
      </c>
      <c r="M574" s="32">
        <f>ROUND(ROUND(J574, 2)*I574, 2)</f>
        <v>13497.26</v>
      </c>
      <c r="P574" s="31">
        <v>7.92</v>
      </c>
      <c r="S574" s="32">
        <f>ROUND(ROUND(P574, 2)*I574, 2)</f>
        <v>13497.26</v>
      </c>
      <c r="V574" s="9">
        <f>ROUND(ROUND(P574, 2)/1.2, 2)</f>
        <v>6.6</v>
      </c>
      <c r="Y574" s="9">
        <f t="shared" si="76"/>
        <v>11247.72</v>
      </c>
      <c r="AD574" s="5" t="s">
        <v>2110</v>
      </c>
      <c r="AE574" s="5" t="s">
        <v>2111</v>
      </c>
      <c r="AF574" s="5" t="s">
        <v>2062</v>
      </c>
      <c r="AK574" s="32">
        <f t="shared" si="74"/>
        <v>0</v>
      </c>
      <c r="AL574" s="32"/>
      <c r="AM574" s="32"/>
      <c r="AN574" s="34">
        <f t="shared" si="75"/>
        <v>0</v>
      </c>
      <c r="AO574" s="32"/>
      <c r="AP574" s="32"/>
    </row>
    <row r="575" spans="1:42" ht="18" x14ac:dyDescent="0.3">
      <c r="A575" s="12" t="s">
        <v>2112</v>
      </c>
      <c r="B575" s="12"/>
      <c r="C575" s="40" t="s">
        <v>1836</v>
      </c>
      <c r="D575" s="17"/>
      <c r="E575" s="17"/>
      <c r="F575" s="28" t="s">
        <v>114</v>
      </c>
      <c r="G575" s="29">
        <v>1</v>
      </c>
      <c r="H575" s="30"/>
      <c r="I575" s="30">
        <v>85.21</v>
      </c>
      <c r="J575" s="31">
        <v>16.02</v>
      </c>
      <c r="M575" s="32">
        <f>ROUND(ROUND(J575, 2)*I575, 2)</f>
        <v>1365.06</v>
      </c>
      <c r="P575" s="31">
        <v>16.02</v>
      </c>
      <c r="S575" s="32">
        <f>ROUND(ROUND(P575, 2)*I575, 2)</f>
        <v>1365.06</v>
      </c>
      <c r="V575" s="9">
        <f>ROUND(ROUND(P575, 2)/1.2, 2)</f>
        <v>13.35</v>
      </c>
      <c r="Y575" s="9">
        <f t="shared" si="76"/>
        <v>1137.55</v>
      </c>
      <c r="AD575" s="5" t="s">
        <v>2113</v>
      </c>
      <c r="AE575" s="5" t="s">
        <v>2114</v>
      </c>
      <c r="AF575" s="5" t="s">
        <v>1839</v>
      </c>
      <c r="AK575" s="32">
        <f t="shared" si="74"/>
        <v>0</v>
      </c>
      <c r="AL575" s="32"/>
      <c r="AM575" s="32"/>
      <c r="AN575" s="34">
        <f t="shared" si="75"/>
        <v>0</v>
      </c>
      <c r="AO575" s="32"/>
      <c r="AP575" s="32"/>
    </row>
    <row r="576" spans="1:42" ht="18" x14ac:dyDescent="0.3">
      <c r="A576" s="12" t="s">
        <v>2115</v>
      </c>
      <c r="B576" s="12"/>
      <c r="C576" s="40" t="s">
        <v>730</v>
      </c>
      <c r="D576" s="17"/>
      <c r="E576" s="17"/>
      <c r="F576" s="28" t="s">
        <v>102</v>
      </c>
      <c r="G576" s="29">
        <v>0.15</v>
      </c>
      <c r="H576" s="30"/>
      <c r="I576" s="30">
        <v>12.782</v>
      </c>
      <c r="J576" s="31">
        <v>90.28</v>
      </c>
      <c r="M576" s="32">
        <f>ROUND(ROUND(J576, 2)*I576, 2)</f>
        <v>1153.96</v>
      </c>
      <c r="P576" s="31">
        <v>88.8</v>
      </c>
      <c r="S576" s="32">
        <f>ROUND(ROUND(P576, 2)*I576, 2)</f>
        <v>1135.04</v>
      </c>
      <c r="V576" s="9">
        <f>ROUND(ROUND(P576, 2)/1.2, 2)</f>
        <v>74</v>
      </c>
      <c r="Y576" s="9">
        <f t="shared" si="76"/>
        <v>945.87</v>
      </c>
      <c r="AD576" s="5" t="s">
        <v>2116</v>
      </c>
      <c r="AE576" s="5" t="s">
        <v>2117</v>
      </c>
      <c r="AF576" s="5" t="s">
        <v>733</v>
      </c>
      <c r="AK576" s="32">
        <f t="shared" si="74"/>
        <v>-18.920000000000073</v>
      </c>
      <c r="AL576" s="32"/>
      <c r="AM576" s="32"/>
      <c r="AN576" s="34">
        <f t="shared" si="75"/>
        <v>-1.6395715622725286E-2</v>
      </c>
      <c r="AO576" s="32"/>
      <c r="AP576" s="32"/>
    </row>
    <row r="577" spans="1:42" ht="90" x14ac:dyDescent="0.3">
      <c r="A577" s="12" t="s">
        <v>2118</v>
      </c>
      <c r="B577" s="12" t="s">
        <v>2045</v>
      </c>
      <c r="C577" s="16" t="s">
        <v>2046</v>
      </c>
      <c r="D577" s="17"/>
      <c r="E577" s="17" t="s">
        <v>2119</v>
      </c>
      <c r="F577" s="17" t="s">
        <v>67</v>
      </c>
      <c r="G577" s="18">
        <v>1</v>
      </c>
      <c r="H577" s="18"/>
      <c r="I577" s="18">
        <v>37.9</v>
      </c>
      <c r="J577" s="19">
        <v>199.84</v>
      </c>
      <c r="K577" s="20">
        <v>1073</v>
      </c>
      <c r="L577" s="19">
        <f>J577+ROUND(K577, 2)</f>
        <v>1272.8399999999999</v>
      </c>
      <c r="M577" s="19">
        <v>7573.94</v>
      </c>
      <c r="N577" s="19">
        <v>40666.699999999997</v>
      </c>
      <c r="O577" s="19">
        <f>M577+N577</f>
        <v>48240.639999999999</v>
      </c>
      <c r="P577" s="19">
        <v>199.84</v>
      </c>
      <c r="Q577" s="20">
        <v>1609.5</v>
      </c>
      <c r="R577" s="19">
        <f>P577+ROUND(Q577, 2)</f>
        <v>1809.34</v>
      </c>
      <c r="S577" s="19">
        <v>7573.94</v>
      </c>
      <c r="T577" s="19">
        <v>61000.05</v>
      </c>
      <c r="U577" s="19">
        <f>S577+T577</f>
        <v>68573.990000000005</v>
      </c>
      <c r="V577" s="9">
        <f>ROUND(P577 / 1.2, 2)</f>
        <v>166.53</v>
      </c>
      <c r="W577" s="9">
        <f>ROUND(Q577 / 1.2, 2)</f>
        <v>1341.25</v>
      </c>
      <c r="X577" s="9">
        <f>ROUND(R577 / 1.2, 2)</f>
        <v>1507.78</v>
      </c>
      <c r="Y577" s="9">
        <f t="shared" si="76"/>
        <v>6311.62</v>
      </c>
      <c r="Z577" s="9">
        <f>ROUND(T577 / 1.2, 2)</f>
        <v>50833.38</v>
      </c>
      <c r="AA577" s="9">
        <f>Y577+Z577</f>
        <v>57145</v>
      </c>
      <c r="AD577" s="5">
        <v>378365881</v>
      </c>
      <c r="AE577" s="5">
        <v>33612692</v>
      </c>
      <c r="AG577" s="5" t="s">
        <v>2048</v>
      </c>
      <c r="AH577" s="5" t="s">
        <v>2049</v>
      </c>
      <c r="AI577" s="5" t="s">
        <v>593</v>
      </c>
      <c r="AK577" s="19">
        <f t="shared" si="74"/>
        <v>0</v>
      </c>
      <c r="AL577" s="19">
        <f>T577-N577</f>
        <v>20333.350000000006</v>
      </c>
      <c r="AM577" s="19">
        <f>U577-O577</f>
        <v>20333.350000000006</v>
      </c>
      <c r="AN577" s="22">
        <f t="shared" si="75"/>
        <v>0</v>
      </c>
      <c r="AO577" s="22">
        <f>IFERROR(AL577/N577,0)</f>
        <v>0.50000000000000022</v>
      </c>
      <c r="AP577" s="22">
        <f>IFERROR(AM577/O577,0)</f>
        <v>0.42149834662226715</v>
      </c>
    </row>
    <row r="578" spans="1:42" ht="18" x14ac:dyDescent="0.3">
      <c r="A578" s="12" t="s">
        <v>2120</v>
      </c>
      <c r="B578" s="12"/>
      <c r="C578" s="40" t="s">
        <v>2051</v>
      </c>
      <c r="D578" s="17"/>
      <c r="E578" s="17"/>
      <c r="F578" s="28" t="s">
        <v>102</v>
      </c>
      <c r="G578" s="29">
        <v>0.25</v>
      </c>
      <c r="H578" s="29"/>
      <c r="I578" s="29">
        <v>9.4749999999999996</v>
      </c>
      <c r="J578" s="31">
        <v>101.66</v>
      </c>
      <c r="M578" s="32">
        <f>ROUND(ROUND(J578, 2)*I578, 2)</f>
        <v>963.23</v>
      </c>
      <c r="P578" s="31">
        <v>101.66</v>
      </c>
      <c r="S578" s="32">
        <f>ROUND(ROUND(P578, 2)*I578, 2)</f>
        <v>963.23</v>
      </c>
      <c r="V578" s="9">
        <f>ROUND(ROUND(P578, 2)/1.2, 2)</f>
        <v>84.72</v>
      </c>
      <c r="Y578" s="9">
        <f t="shared" si="76"/>
        <v>802.69</v>
      </c>
      <c r="AD578" s="5" t="s">
        <v>2121</v>
      </c>
      <c r="AE578" s="5" t="s">
        <v>2122</v>
      </c>
      <c r="AF578" s="5" t="s">
        <v>2054</v>
      </c>
      <c r="AK578" s="32">
        <f t="shared" si="74"/>
        <v>0</v>
      </c>
      <c r="AL578" s="32"/>
      <c r="AM578" s="32"/>
      <c r="AN578" s="34">
        <f t="shared" si="75"/>
        <v>0</v>
      </c>
      <c r="AO578" s="32"/>
      <c r="AP578" s="32"/>
    </row>
    <row r="579" spans="1:42" ht="18" x14ac:dyDescent="0.3">
      <c r="A579" s="12" t="s">
        <v>2123</v>
      </c>
      <c r="B579" s="12"/>
      <c r="C579" s="40" t="s">
        <v>1836</v>
      </c>
      <c r="D579" s="17"/>
      <c r="E579" s="17"/>
      <c r="F579" s="28" t="s">
        <v>114</v>
      </c>
      <c r="G579" s="29">
        <v>1</v>
      </c>
      <c r="H579" s="30"/>
      <c r="I579" s="30">
        <v>37.9</v>
      </c>
      <c r="J579" s="31">
        <v>16.02</v>
      </c>
      <c r="M579" s="32">
        <f>ROUND(ROUND(J579, 2)*I579, 2)</f>
        <v>607.16</v>
      </c>
      <c r="P579" s="31">
        <v>16.02</v>
      </c>
      <c r="S579" s="32">
        <f>ROUND(ROUND(P579, 2)*I579, 2)</f>
        <v>607.16</v>
      </c>
      <c r="V579" s="9">
        <f>ROUND(ROUND(P579, 2)/1.2, 2)</f>
        <v>13.35</v>
      </c>
      <c r="Y579" s="9">
        <f t="shared" si="76"/>
        <v>505.97</v>
      </c>
      <c r="AD579" s="5" t="s">
        <v>2124</v>
      </c>
      <c r="AE579" s="5" t="s">
        <v>2125</v>
      </c>
      <c r="AF579" s="5" t="s">
        <v>1839</v>
      </c>
      <c r="AK579" s="32">
        <f t="shared" si="74"/>
        <v>0</v>
      </c>
      <c r="AL579" s="32"/>
      <c r="AM579" s="32"/>
      <c r="AN579" s="34">
        <f t="shared" si="75"/>
        <v>0</v>
      </c>
      <c r="AO579" s="32"/>
      <c r="AP579" s="32"/>
    </row>
    <row r="580" spans="1:42" ht="36" x14ac:dyDescent="0.3">
      <c r="A580" s="12" t="s">
        <v>2126</v>
      </c>
      <c r="B580" s="12"/>
      <c r="C580" s="27" t="s">
        <v>2059</v>
      </c>
      <c r="D580" s="17"/>
      <c r="E580" s="17"/>
      <c r="F580" s="28" t="s">
        <v>102</v>
      </c>
      <c r="G580" s="29">
        <v>1</v>
      </c>
      <c r="H580" s="30"/>
      <c r="I580" s="30">
        <v>758</v>
      </c>
      <c r="J580" s="31">
        <v>7.92</v>
      </c>
      <c r="M580" s="32">
        <f>ROUND(ROUND(J580, 2)*I580, 2)</f>
        <v>6003.36</v>
      </c>
      <c r="P580" s="31">
        <v>7.92</v>
      </c>
      <c r="S580" s="32">
        <f>ROUND(ROUND(P580, 2)*I580, 2)</f>
        <v>6003.36</v>
      </c>
      <c r="V580" s="9">
        <f>ROUND(ROUND(P580, 2)/1.2, 2)</f>
        <v>6.6</v>
      </c>
      <c r="Y580" s="9">
        <f t="shared" si="76"/>
        <v>5002.8</v>
      </c>
      <c r="AD580" s="5" t="s">
        <v>2127</v>
      </c>
      <c r="AE580" s="5" t="s">
        <v>2128</v>
      </c>
      <c r="AF580" s="5" t="s">
        <v>2062</v>
      </c>
      <c r="AK580" s="32">
        <f t="shared" si="74"/>
        <v>0</v>
      </c>
      <c r="AL580" s="32"/>
      <c r="AM580" s="32"/>
      <c r="AN580" s="34">
        <f t="shared" si="75"/>
        <v>0</v>
      </c>
      <c r="AO580" s="32"/>
      <c r="AP580" s="32"/>
    </row>
    <row r="581" spans="1:42" ht="16.95" customHeight="1" x14ac:dyDescent="0.3">
      <c r="A581" s="12" t="s">
        <v>2129</v>
      </c>
      <c r="B581" s="81" t="s">
        <v>2130</v>
      </c>
      <c r="C581" s="483" t="s">
        <v>2131</v>
      </c>
      <c r="D581" s="484"/>
      <c r="E581" s="484"/>
      <c r="F581" s="484"/>
      <c r="G581" s="484"/>
      <c r="H581" s="484"/>
      <c r="I581" s="485"/>
      <c r="M581" s="6">
        <f>SUM(M582,M584,M586,M588,M590,M592,M594,M596,M598,M600,M602,M604,M606,M608,M610,M612,M614,M616,M618,M620,M622,M625,M628,M631,M634,M637,M640,M643,M646,M649,M652,M655,M658,M661,M664,M667,M670,M673,M676,M679,M682,M685,M688,M691,M694,M697,M700,M703,M706,M709,M712,M717,M722,M727,M732,M737,M742,M747,M752,M757,M762,M767,M772,M777,M782,M787,M792,M797,M802,M807,M812,M817,M822,M827,M832,M837)</f>
        <v>4974462.0599999996</v>
      </c>
      <c r="N581" s="6">
        <f>SUM(N582,N584,N586,N588,N590,N592,N594,N596,N598,N600,N602,N604,N606,N608,N610,N612,N614,N616,N618,N620,N622,N625,N628,N631,N634,N637,N640,N643,N646,N649,N652,N655,N658,N661,N664,N667,N670,N673,N676,N679,N682,N685,N688,N691,N694,N697,N700,N703,N706,N709,N712,N717,N722,N727,N732,N737,N742,N747,N752,N757,N762,N767,N772,N777,N782,N787,N792,N797,N802,N807,N812,N817,N822,N827,N832,N837)</f>
        <v>11343943.430000005</v>
      </c>
      <c r="O581" s="6">
        <f>SUM(O582,O584,O586,O588,O590,O592,O594,O596,O598,O600,O602,O604,O606,O608,O610,O612,O614,O616,O618,O620,O622,O625,O628,O631,O634,O637,O640,O643,O646,O649,O652,O655,O658,O661,O664,O667,O670,O673,O676,O679,O682,O685,O688,O691,O694,O697,O700,O703,O706,O709,O712,O717,O722,O727,O732,O737,O742,O747,O752,O757,O762,O767,O772,O777,O782,O787,O792,O797,O802,O807,O812,O817,O822,O827,O832,O837)</f>
        <v>16318405.489999996</v>
      </c>
      <c r="S581" s="6">
        <f>SUM(S582,S584,S586,S588,S590,S592,S594,S596,S598,S600,S602,S604,S606,S608,S610,S612,S614,S616,S618,S620,S622,S625,S628,S631,S634,S637,S640,S643,S646,S649,S652,S655,S658,S661,S664,S667,S670,S673,S676,S679,S682,S685,S688,S691,S694,S697,S700,S703,S706,S709,S712,S717,S722,S727,S732,S737,S742,S747,S752,S757,S762,S767,S772,S777,S782,S787,S792,S797,S802,S807,S812,S817,S822,S827,S832,S837)</f>
        <v>4716643.4700000007</v>
      </c>
      <c r="T581" s="6">
        <f>SUM(T582,T584,T586,T588,T590,T592,T594,T596,T598,T600,T602,T604,T606,T608,T610,T612,T614,T616,T618,T620,T622,T625,T628,T631,T634,T637,T640,T643,T646,T649,T652,T655,T658,T661,T664,T667,T670,T673,T676,T679,T682,T685,T688,T691,T694,T697,T700,T703,T706,T709,T712,T717,T722,T727,T732,T737,T742,T747,T752,T757,T762,T767,T772,T777,T782,T787,T792,T797,T802,T807,T812,T817,T822,T827,T832,T837)</f>
        <v>17015915.52</v>
      </c>
      <c r="U581" s="6">
        <f>SUM(U582,U584,U586,U588,U590,U592,U594,U596,U598,U600,U602,U604,U606,U608,U610,U612,U614,U616,U618,U620,U622,U625,U628,U631,U634,U637,U640,U643,U646,U649,U652,U655,U658,U661,U664,U667,U670,U673,U676,U679,U682,U685,U688,U691,U694,U697,U700,U703,U706,U709,U712,U717,U722,U727,U732,U737,U742,U747,U752,U757,U762,U767,U772,U777,U782,U787,U792,U797,U802,U807,U812,U817,U822,U827,U832,U837)</f>
        <v>21732558.990000002</v>
      </c>
      <c r="Y581" s="9">
        <f>SUM(Y582,Y584,Y586,Y588,Y590,Y592,Y594,Y596,Y598,Y600,Y602,Y604,Y606,Y608,Y610,Y612,Y614,Y616,Y618,Y620,Y622,Y625,Y628,Y631,Y634,Y637,Y640,Y643,Y646,Y649,Y652,Y655,Y658,Y661,Y664,Y667,Y670,Y673,Y676,Y679,Y682,Y685,Y688,Y691,Y694,Y697,Y700,Y703,Y706,Y709,Y712,Y717,Y722,Y727,Y732,Y737,Y742,Y747,Y752,Y757,Y762,Y767,Y772,Y777,Y782,Y787,Y792,Y797,Y802,Y807,Y812,Y817,Y822,Y827,Y832,Y837)</f>
        <v>3930536.2399999998</v>
      </c>
      <c r="Z581" s="9">
        <f>SUM(Z582,Z584,Z586,Z588,Z590,Z592,Z594,Z596,Z598,Z600,Z602,Z604,Z606,Z608,Z610,Z612,Z614,Z616,Z618,Z620,Z622,Z625,Z628,Z631,Z634,Z637,Z640,Z643,Z646,Z649,Z652,Z655,Z658,Z661,Z664,Z667,Z670,Z673,Z676,Z679,Z682,Z685,Z688,Z691,Z694,Z697,Z700,Z703,Z706,Z709,Z712,Z717,Z722,Z727,Z732,Z737,Z742,Z747,Z752,Z757,Z762,Z767,Z772,Z777,Z782,Z787,Z792,Z797,Z802,Z807,Z812,Z817,Z822,Z827,Z832,Z837)</f>
        <v>14179929.629999999</v>
      </c>
      <c r="AA581" s="9">
        <f>SUM(AA582,AA584,AA586,AA588,AA590,AA592,AA594,AA596,AA598,AA600,AA602,AA604,AA606,AA608,AA610,AA612,AA614,AA616,AA618,AA620,AA622,AA625,AA628,AA631,AA634,AA637,AA640,AA643,AA646,AA649,AA652,AA655,AA658,AA661,AA664,AA667,AA670,AA673,AA676,AA679,AA682,AA685,AA688,AA691,AA694,AA697,AA700,AA703,AA706,AA709,AA712,AA717,AA722,AA727,AA732,AA737,AA742,AA747,AA752,AA757,AA762,AA767,AA772,AA777,AA782,AA787,AA792,AA797,AA802,AA807,AA812,AA817,AA822,AA827,AA832,AA837)</f>
        <v>18110465.870000005</v>
      </c>
      <c r="AD581" s="5">
        <v>378365735</v>
      </c>
      <c r="AE581" s="5">
        <v>27245711</v>
      </c>
      <c r="AK581" s="6">
        <f t="shared" si="74"/>
        <v>-257818.58999999892</v>
      </c>
      <c r="AL581" s="6">
        <f>T581-N581</f>
        <v>5671972.0899999943</v>
      </c>
      <c r="AM581" s="6">
        <f>U581-O581</f>
        <v>5414153.5000000056</v>
      </c>
      <c r="AN581" s="10">
        <f t="shared" si="75"/>
        <v>-5.182843629930086E-2</v>
      </c>
      <c r="AO581" s="10">
        <f>IFERROR(AL581/N581,0)</f>
        <v>0.5000000330572868</v>
      </c>
      <c r="AP581" s="10">
        <f>IFERROR(AM581/O581,0)</f>
        <v>0.33178201775399113</v>
      </c>
    </row>
    <row r="582" spans="1:42" ht="18" x14ac:dyDescent="0.3">
      <c r="A582" s="12" t="s">
        <v>2132</v>
      </c>
      <c r="B582" s="12" t="s">
        <v>2133</v>
      </c>
      <c r="C582" s="16" t="s">
        <v>2134</v>
      </c>
      <c r="D582" s="17"/>
      <c r="E582" s="17"/>
      <c r="F582" s="17" t="s">
        <v>67</v>
      </c>
      <c r="G582" s="18">
        <v>1</v>
      </c>
      <c r="H582" s="18"/>
      <c r="I582" s="18">
        <v>0</v>
      </c>
      <c r="J582" s="19">
        <v>0</v>
      </c>
      <c r="K582" s="20">
        <v>1010</v>
      </c>
      <c r="L582" s="19">
        <f>J582+ROUND(K582, 2)</f>
        <v>1010</v>
      </c>
      <c r="M582" s="19">
        <v>0</v>
      </c>
      <c r="N582" s="19">
        <v>0</v>
      </c>
      <c r="O582" s="19">
        <f>M582+N582</f>
        <v>0</v>
      </c>
      <c r="P582" s="19">
        <v>390</v>
      </c>
      <c r="Q582" s="20">
        <v>1010</v>
      </c>
      <c r="R582" s="19">
        <f>P582+ROUND(Q582, 2)</f>
        <v>1400</v>
      </c>
      <c r="S582" s="19">
        <v>0</v>
      </c>
      <c r="T582" s="19">
        <v>0</v>
      </c>
      <c r="U582" s="19">
        <f>S582+T582</f>
        <v>0</v>
      </c>
      <c r="V582" s="9">
        <f>ROUND(P582 / 1.2, 2)</f>
        <v>325</v>
      </c>
      <c r="W582" s="9">
        <f>ROUND(Q582 / 1.2, 2)</f>
        <v>841.67</v>
      </c>
      <c r="X582" s="9">
        <f>ROUND(R582 / 1.2, 2)</f>
        <v>1166.67</v>
      </c>
      <c r="Y582" s="9">
        <f>ROUND(S582 / 1.2, 2)</f>
        <v>0</v>
      </c>
      <c r="Z582" s="9">
        <f>ROUND(T582 / 1.2, 2)</f>
        <v>0</v>
      </c>
      <c r="AA582" s="9">
        <f>Y582+Z582</f>
        <v>0</v>
      </c>
      <c r="AD582" s="5">
        <v>378365737</v>
      </c>
      <c r="AE582" s="5">
        <v>27245674</v>
      </c>
      <c r="AG582" s="5" t="s">
        <v>2135</v>
      </c>
      <c r="AH582" s="5" t="s">
        <v>2136</v>
      </c>
      <c r="AI582" s="5" t="s">
        <v>593</v>
      </c>
      <c r="AK582" s="19">
        <f t="shared" si="74"/>
        <v>0</v>
      </c>
      <c r="AL582" s="19">
        <f>T582-N582</f>
        <v>0</v>
      </c>
      <c r="AM582" s="19">
        <f>U582-O582</f>
        <v>0</v>
      </c>
      <c r="AN582" s="22">
        <f t="shared" si="75"/>
        <v>0</v>
      </c>
      <c r="AO582" s="22">
        <f>IFERROR(AL582/N582,0)</f>
        <v>0</v>
      </c>
      <c r="AP582" s="22">
        <f>IFERROR(AM582/O582,0)</f>
        <v>0</v>
      </c>
    </row>
    <row r="583" spans="1:42" ht="36" x14ac:dyDescent="0.3">
      <c r="A583" s="12" t="s">
        <v>2137</v>
      </c>
      <c r="B583" s="12"/>
      <c r="C583" s="40" t="s">
        <v>2138</v>
      </c>
      <c r="D583" s="17"/>
      <c r="E583" s="17"/>
      <c r="F583" s="28" t="s">
        <v>139</v>
      </c>
      <c r="G583" s="29">
        <v>1.5</v>
      </c>
      <c r="H583" s="29"/>
      <c r="I583" s="29">
        <v>0</v>
      </c>
      <c r="J583" s="31">
        <v>260</v>
      </c>
      <c r="M583" s="32">
        <f>ROUND(ROUND(J583, 2)*I583, 2)</f>
        <v>0</v>
      </c>
      <c r="P583" s="31">
        <v>260</v>
      </c>
      <c r="S583" s="32">
        <f>ROUND(ROUND(P583, 2)*I583, 2)</f>
        <v>0</v>
      </c>
      <c r="V583" s="9">
        <f>ROUND(ROUND(P583, 2)/1.2, 2)</f>
        <v>216.67</v>
      </c>
      <c r="Y583" s="9">
        <f t="shared" ref="Y583:Y646" si="77">ROUND(S583 / 1.2, 2)</f>
        <v>0</v>
      </c>
      <c r="AD583" s="5" t="s">
        <v>2139</v>
      </c>
      <c r="AE583" s="5" t="s">
        <v>2140</v>
      </c>
      <c r="AF583" s="5" t="s">
        <v>2141</v>
      </c>
      <c r="AK583" s="32">
        <f t="shared" si="74"/>
        <v>0</v>
      </c>
      <c r="AL583" s="32"/>
      <c r="AM583" s="32"/>
      <c r="AN583" s="34">
        <f t="shared" si="75"/>
        <v>0</v>
      </c>
      <c r="AO583" s="32"/>
      <c r="AP583" s="32"/>
    </row>
    <row r="584" spans="1:42" ht="18" x14ac:dyDescent="0.3">
      <c r="A584" s="12" t="s">
        <v>2142</v>
      </c>
      <c r="B584" s="12" t="s">
        <v>2133</v>
      </c>
      <c r="C584" s="16" t="s">
        <v>2134</v>
      </c>
      <c r="D584" s="17"/>
      <c r="E584" s="17"/>
      <c r="F584" s="17" t="s">
        <v>67</v>
      </c>
      <c r="G584" s="18">
        <v>1</v>
      </c>
      <c r="H584" s="18"/>
      <c r="I584" s="18">
        <v>0</v>
      </c>
      <c r="J584" s="19">
        <v>0</v>
      </c>
      <c r="K584" s="20">
        <v>1010</v>
      </c>
      <c r="L584" s="19">
        <f>J584+ROUND(K584, 2)</f>
        <v>1010</v>
      </c>
      <c r="M584" s="19">
        <v>0</v>
      </c>
      <c r="N584" s="19">
        <v>0</v>
      </c>
      <c r="O584" s="19">
        <f>M584+N584</f>
        <v>0</v>
      </c>
      <c r="P584" s="19">
        <v>390</v>
      </c>
      <c r="Q584" s="20">
        <v>1010</v>
      </c>
      <c r="R584" s="19">
        <f>P584+ROUND(Q584, 2)</f>
        <v>1400</v>
      </c>
      <c r="S584" s="19">
        <v>0</v>
      </c>
      <c r="T584" s="19">
        <v>0</v>
      </c>
      <c r="U584" s="19">
        <f>S584+T584</f>
        <v>0</v>
      </c>
      <c r="V584" s="9">
        <f>ROUND(P584 / 1.2, 2)</f>
        <v>325</v>
      </c>
      <c r="W584" s="9">
        <f>ROUND(Q584 / 1.2, 2)</f>
        <v>841.67</v>
      </c>
      <c r="X584" s="9">
        <f>ROUND(R584 / 1.2, 2)</f>
        <v>1166.67</v>
      </c>
      <c r="Y584" s="9">
        <f t="shared" si="77"/>
        <v>0</v>
      </c>
      <c r="Z584" s="9">
        <f>ROUND(T584 / 1.2, 2)</f>
        <v>0</v>
      </c>
      <c r="AA584" s="9">
        <f>Y584+Z584</f>
        <v>0</v>
      </c>
      <c r="AD584" s="5">
        <v>378365882</v>
      </c>
      <c r="AE584" s="5">
        <v>27245675</v>
      </c>
      <c r="AG584" s="5" t="s">
        <v>2135</v>
      </c>
      <c r="AH584" s="5" t="s">
        <v>2136</v>
      </c>
      <c r="AI584" s="5" t="s">
        <v>593</v>
      </c>
      <c r="AK584" s="19">
        <f t="shared" si="74"/>
        <v>0</v>
      </c>
      <c r="AL584" s="19">
        <f>T584-N584</f>
        <v>0</v>
      </c>
      <c r="AM584" s="19">
        <f>U584-O584</f>
        <v>0</v>
      </c>
      <c r="AN584" s="22">
        <f t="shared" si="75"/>
        <v>0</v>
      </c>
      <c r="AO584" s="22">
        <f>IFERROR(AL584/N584,0)</f>
        <v>0</v>
      </c>
      <c r="AP584" s="22">
        <f>IFERROR(AM584/O584,0)</f>
        <v>0</v>
      </c>
    </row>
    <row r="585" spans="1:42" ht="36" x14ac:dyDescent="0.3">
      <c r="A585" s="12" t="s">
        <v>2143</v>
      </c>
      <c r="B585" s="12"/>
      <c r="C585" s="40" t="s">
        <v>2138</v>
      </c>
      <c r="D585" s="17"/>
      <c r="E585" s="17"/>
      <c r="F585" s="28" t="s">
        <v>139</v>
      </c>
      <c r="G585" s="29">
        <v>1.5</v>
      </c>
      <c r="H585" s="29"/>
      <c r="I585" s="29">
        <v>0</v>
      </c>
      <c r="J585" s="31">
        <v>260</v>
      </c>
      <c r="M585" s="32">
        <f>ROUND(ROUND(J585, 2)*I585, 2)</f>
        <v>0</v>
      </c>
      <c r="P585" s="31">
        <v>260</v>
      </c>
      <c r="S585" s="32">
        <f>ROUND(ROUND(P585, 2)*I585, 2)</f>
        <v>0</v>
      </c>
      <c r="V585" s="9">
        <f>ROUND(ROUND(P585, 2)/1.2, 2)</f>
        <v>216.67</v>
      </c>
      <c r="Y585" s="9">
        <f t="shared" si="77"/>
        <v>0</v>
      </c>
      <c r="AD585" s="5" t="s">
        <v>2144</v>
      </c>
      <c r="AE585" s="5" t="s">
        <v>2145</v>
      </c>
      <c r="AF585" s="5" t="s">
        <v>2141</v>
      </c>
      <c r="AK585" s="32">
        <f t="shared" si="74"/>
        <v>0</v>
      </c>
      <c r="AL585" s="32"/>
      <c r="AM585" s="32"/>
      <c r="AN585" s="34">
        <f t="shared" si="75"/>
        <v>0</v>
      </c>
      <c r="AO585" s="32"/>
      <c r="AP585" s="32"/>
    </row>
    <row r="586" spans="1:42" ht="18" x14ac:dyDescent="0.3">
      <c r="A586" s="12" t="s">
        <v>2146</v>
      </c>
      <c r="B586" s="12" t="s">
        <v>2133</v>
      </c>
      <c r="C586" s="16" t="s">
        <v>2134</v>
      </c>
      <c r="D586" s="17"/>
      <c r="E586" s="17"/>
      <c r="F586" s="17" t="s">
        <v>67</v>
      </c>
      <c r="G586" s="18">
        <v>1</v>
      </c>
      <c r="H586" s="18"/>
      <c r="I586" s="18">
        <v>0</v>
      </c>
      <c r="J586" s="19">
        <v>0</v>
      </c>
      <c r="K586" s="20">
        <v>1010</v>
      </c>
      <c r="L586" s="19">
        <f>J586+ROUND(K586, 2)</f>
        <v>1010</v>
      </c>
      <c r="M586" s="19">
        <v>0</v>
      </c>
      <c r="N586" s="19">
        <v>0</v>
      </c>
      <c r="O586" s="19">
        <f>M586+N586</f>
        <v>0</v>
      </c>
      <c r="P586" s="19">
        <v>390</v>
      </c>
      <c r="Q586" s="20">
        <v>1010</v>
      </c>
      <c r="R586" s="19">
        <f>P586+ROUND(Q586, 2)</f>
        <v>1400</v>
      </c>
      <c r="S586" s="19">
        <v>0</v>
      </c>
      <c r="T586" s="19">
        <v>0</v>
      </c>
      <c r="U586" s="19">
        <f>S586+T586</f>
        <v>0</v>
      </c>
      <c r="V586" s="9">
        <f>ROUND(P586 / 1.2, 2)</f>
        <v>325</v>
      </c>
      <c r="W586" s="9">
        <f>ROUND(Q586 / 1.2, 2)</f>
        <v>841.67</v>
      </c>
      <c r="X586" s="9">
        <f>ROUND(R586 / 1.2, 2)</f>
        <v>1166.67</v>
      </c>
      <c r="Y586" s="9">
        <f t="shared" si="77"/>
        <v>0</v>
      </c>
      <c r="Z586" s="9">
        <f>ROUND(T586 / 1.2, 2)</f>
        <v>0</v>
      </c>
      <c r="AA586" s="9">
        <f>Y586+Z586</f>
        <v>0</v>
      </c>
      <c r="AD586" s="5">
        <v>378365883</v>
      </c>
      <c r="AE586" s="5">
        <v>27245676</v>
      </c>
      <c r="AG586" s="5" t="s">
        <v>2135</v>
      </c>
      <c r="AH586" s="5" t="s">
        <v>2136</v>
      </c>
      <c r="AI586" s="5" t="s">
        <v>593</v>
      </c>
      <c r="AK586" s="19">
        <f t="shared" si="74"/>
        <v>0</v>
      </c>
      <c r="AL586" s="19">
        <f>T586-N586</f>
        <v>0</v>
      </c>
      <c r="AM586" s="19">
        <f>U586-O586</f>
        <v>0</v>
      </c>
      <c r="AN586" s="22">
        <f t="shared" si="75"/>
        <v>0</v>
      </c>
      <c r="AO586" s="22">
        <f>IFERROR(AL586/N586,0)</f>
        <v>0</v>
      </c>
      <c r="AP586" s="22">
        <f>IFERROR(AM586/O586,0)</f>
        <v>0</v>
      </c>
    </row>
    <row r="587" spans="1:42" ht="36" x14ac:dyDescent="0.3">
      <c r="A587" s="12" t="s">
        <v>2147</v>
      </c>
      <c r="B587" s="12"/>
      <c r="C587" s="40" t="s">
        <v>2138</v>
      </c>
      <c r="D587" s="17"/>
      <c r="E587" s="17"/>
      <c r="F587" s="28" t="s">
        <v>139</v>
      </c>
      <c r="G587" s="29">
        <v>1.5</v>
      </c>
      <c r="H587" s="29"/>
      <c r="I587" s="29">
        <v>0</v>
      </c>
      <c r="J587" s="31">
        <v>260</v>
      </c>
      <c r="M587" s="32">
        <f>ROUND(ROUND(J587, 2)*I587, 2)</f>
        <v>0</v>
      </c>
      <c r="P587" s="31">
        <v>260</v>
      </c>
      <c r="S587" s="32">
        <f>ROUND(ROUND(P587, 2)*I587, 2)</f>
        <v>0</v>
      </c>
      <c r="V587" s="9">
        <f>ROUND(ROUND(P587, 2)/1.2, 2)</f>
        <v>216.67</v>
      </c>
      <c r="Y587" s="9">
        <f t="shared" si="77"/>
        <v>0</v>
      </c>
      <c r="AD587" s="5" t="s">
        <v>2148</v>
      </c>
      <c r="AE587" s="5" t="s">
        <v>2149</v>
      </c>
      <c r="AF587" s="5" t="s">
        <v>2141</v>
      </c>
      <c r="AK587" s="32">
        <f t="shared" si="74"/>
        <v>0</v>
      </c>
      <c r="AL587" s="32"/>
      <c r="AM587" s="32"/>
      <c r="AN587" s="34">
        <f t="shared" si="75"/>
        <v>0</v>
      </c>
      <c r="AO587" s="32"/>
      <c r="AP587" s="32"/>
    </row>
    <row r="588" spans="1:42" ht="18" x14ac:dyDescent="0.3">
      <c r="A588" s="12" t="s">
        <v>2150</v>
      </c>
      <c r="B588" s="12" t="s">
        <v>2133</v>
      </c>
      <c r="C588" s="16" t="s">
        <v>2134</v>
      </c>
      <c r="D588" s="17"/>
      <c r="E588" s="17"/>
      <c r="F588" s="17" t="s">
        <v>67</v>
      </c>
      <c r="G588" s="18">
        <v>1</v>
      </c>
      <c r="H588" s="18"/>
      <c r="I588" s="18">
        <v>0</v>
      </c>
      <c r="J588" s="19">
        <v>0</v>
      </c>
      <c r="K588" s="20">
        <v>1010</v>
      </c>
      <c r="L588" s="19">
        <f>J588+ROUND(K588, 2)</f>
        <v>1010</v>
      </c>
      <c r="M588" s="19">
        <v>0</v>
      </c>
      <c r="N588" s="19">
        <v>0</v>
      </c>
      <c r="O588" s="19">
        <f>M588+N588</f>
        <v>0</v>
      </c>
      <c r="P588" s="19">
        <v>390</v>
      </c>
      <c r="Q588" s="20">
        <v>1010</v>
      </c>
      <c r="R588" s="19">
        <f>P588+ROUND(Q588, 2)</f>
        <v>1400</v>
      </c>
      <c r="S588" s="19">
        <v>0</v>
      </c>
      <c r="T588" s="19">
        <v>0</v>
      </c>
      <c r="U588" s="19">
        <f>S588+T588</f>
        <v>0</v>
      </c>
      <c r="V588" s="9">
        <f>ROUND(P588 / 1.2, 2)</f>
        <v>325</v>
      </c>
      <c r="W588" s="9">
        <f>ROUND(Q588 / 1.2, 2)</f>
        <v>841.67</v>
      </c>
      <c r="X588" s="9">
        <f>ROUND(R588 / 1.2, 2)</f>
        <v>1166.67</v>
      </c>
      <c r="Y588" s="9">
        <f t="shared" si="77"/>
        <v>0</v>
      </c>
      <c r="Z588" s="9">
        <f>ROUND(T588 / 1.2, 2)</f>
        <v>0</v>
      </c>
      <c r="AA588" s="9">
        <f>Y588+Z588</f>
        <v>0</v>
      </c>
      <c r="AD588" s="5">
        <v>378365884</v>
      </c>
      <c r="AE588" s="5">
        <v>27245678</v>
      </c>
      <c r="AG588" s="5" t="s">
        <v>2135</v>
      </c>
      <c r="AH588" s="5" t="s">
        <v>2136</v>
      </c>
      <c r="AI588" s="5" t="s">
        <v>593</v>
      </c>
      <c r="AK588" s="19">
        <f t="shared" si="74"/>
        <v>0</v>
      </c>
      <c r="AL588" s="19">
        <f>T588-N588</f>
        <v>0</v>
      </c>
      <c r="AM588" s="19">
        <f>U588-O588</f>
        <v>0</v>
      </c>
      <c r="AN588" s="22">
        <f t="shared" si="75"/>
        <v>0</v>
      </c>
      <c r="AO588" s="22">
        <f>IFERROR(AL588/N588,0)</f>
        <v>0</v>
      </c>
      <c r="AP588" s="22">
        <f>IFERROR(AM588/O588,0)</f>
        <v>0</v>
      </c>
    </row>
    <row r="589" spans="1:42" ht="36" x14ac:dyDescent="0.3">
      <c r="A589" s="12" t="s">
        <v>2151</v>
      </c>
      <c r="B589" s="12"/>
      <c r="C589" s="40" t="s">
        <v>2138</v>
      </c>
      <c r="D589" s="17"/>
      <c r="E589" s="17"/>
      <c r="F589" s="28" t="s">
        <v>139</v>
      </c>
      <c r="G589" s="29">
        <v>1.5</v>
      </c>
      <c r="H589" s="29"/>
      <c r="I589" s="29">
        <v>0</v>
      </c>
      <c r="J589" s="31">
        <v>260</v>
      </c>
      <c r="M589" s="32">
        <f>ROUND(ROUND(J589, 2)*I589, 2)</f>
        <v>0</v>
      </c>
      <c r="P589" s="31">
        <v>260</v>
      </c>
      <c r="S589" s="32">
        <f>ROUND(ROUND(P589, 2)*I589, 2)</f>
        <v>0</v>
      </c>
      <c r="V589" s="9">
        <f>ROUND(ROUND(P589, 2)/1.2, 2)</f>
        <v>216.67</v>
      </c>
      <c r="Y589" s="9">
        <f t="shared" si="77"/>
        <v>0</v>
      </c>
      <c r="AD589" s="5" t="s">
        <v>2152</v>
      </c>
      <c r="AE589" s="5" t="s">
        <v>2153</v>
      </c>
      <c r="AF589" s="5" t="s">
        <v>2141</v>
      </c>
      <c r="AK589" s="32">
        <f t="shared" si="74"/>
        <v>0</v>
      </c>
      <c r="AL589" s="32"/>
      <c r="AM589" s="32"/>
      <c r="AN589" s="34">
        <f t="shared" si="75"/>
        <v>0</v>
      </c>
      <c r="AO589" s="32"/>
      <c r="AP589" s="32"/>
    </row>
    <row r="590" spans="1:42" ht="18" x14ac:dyDescent="0.3">
      <c r="A590" s="12" t="s">
        <v>2154</v>
      </c>
      <c r="B590" s="12" t="s">
        <v>2133</v>
      </c>
      <c r="C590" s="16" t="s">
        <v>2134</v>
      </c>
      <c r="D590" s="17"/>
      <c r="E590" s="17"/>
      <c r="F590" s="17" t="s">
        <v>67</v>
      </c>
      <c r="G590" s="18">
        <v>1</v>
      </c>
      <c r="H590" s="18"/>
      <c r="I590" s="18">
        <v>0</v>
      </c>
      <c r="J590" s="19">
        <v>0</v>
      </c>
      <c r="K590" s="20">
        <v>1010</v>
      </c>
      <c r="L590" s="19">
        <f>J590+ROUND(K590, 2)</f>
        <v>1010</v>
      </c>
      <c r="M590" s="19">
        <v>0</v>
      </c>
      <c r="N590" s="19">
        <v>0</v>
      </c>
      <c r="O590" s="19">
        <f>M590+N590</f>
        <v>0</v>
      </c>
      <c r="P590" s="19">
        <v>390</v>
      </c>
      <c r="Q590" s="20">
        <v>1010</v>
      </c>
      <c r="R590" s="19">
        <f>P590+ROUND(Q590, 2)</f>
        <v>1400</v>
      </c>
      <c r="S590" s="19">
        <v>0</v>
      </c>
      <c r="T590" s="19">
        <v>0</v>
      </c>
      <c r="U590" s="19">
        <f>S590+T590</f>
        <v>0</v>
      </c>
      <c r="V590" s="9">
        <f>ROUND(P590 / 1.2, 2)</f>
        <v>325</v>
      </c>
      <c r="W590" s="9">
        <f>ROUND(Q590 / 1.2, 2)</f>
        <v>841.67</v>
      </c>
      <c r="X590" s="9">
        <f>ROUND(R590 / 1.2, 2)</f>
        <v>1166.67</v>
      </c>
      <c r="Y590" s="9">
        <f t="shared" si="77"/>
        <v>0</v>
      </c>
      <c r="Z590" s="9">
        <f>ROUND(T590 / 1.2, 2)</f>
        <v>0</v>
      </c>
      <c r="AA590" s="9">
        <f>Y590+Z590</f>
        <v>0</v>
      </c>
      <c r="AD590" s="5">
        <v>378365885</v>
      </c>
      <c r="AE590" s="5">
        <v>27245679</v>
      </c>
      <c r="AG590" s="5" t="s">
        <v>2135</v>
      </c>
      <c r="AH590" s="5" t="s">
        <v>2136</v>
      </c>
      <c r="AI590" s="5" t="s">
        <v>593</v>
      </c>
      <c r="AK590" s="19">
        <f t="shared" si="74"/>
        <v>0</v>
      </c>
      <c r="AL590" s="19">
        <f>T590-N590</f>
        <v>0</v>
      </c>
      <c r="AM590" s="19">
        <f>U590-O590</f>
        <v>0</v>
      </c>
      <c r="AN590" s="22">
        <f t="shared" si="75"/>
        <v>0</v>
      </c>
      <c r="AO590" s="22">
        <f>IFERROR(AL590/N590,0)</f>
        <v>0</v>
      </c>
      <c r="AP590" s="22">
        <f>IFERROR(AM590/O590,0)</f>
        <v>0</v>
      </c>
    </row>
    <row r="591" spans="1:42" ht="36" x14ac:dyDescent="0.3">
      <c r="A591" s="12" t="s">
        <v>2155</v>
      </c>
      <c r="B591" s="12"/>
      <c r="C591" s="40" t="s">
        <v>2138</v>
      </c>
      <c r="D591" s="17"/>
      <c r="E591" s="17"/>
      <c r="F591" s="28" t="s">
        <v>139</v>
      </c>
      <c r="G591" s="29">
        <v>1.5</v>
      </c>
      <c r="H591" s="29"/>
      <c r="I591" s="29">
        <v>0</v>
      </c>
      <c r="J591" s="31">
        <v>260</v>
      </c>
      <c r="M591" s="32">
        <f>ROUND(ROUND(J591, 2)*I591, 2)</f>
        <v>0</v>
      </c>
      <c r="P591" s="31">
        <v>260</v>
      </c>
      <c r="S591" s="32">
        <f>ROUND(ROUND(P591, 2)*I591, 2)</f>
        <v>0</v>
      </c>
      <c r="V591" s="9">
        <f>ROUND(ROUND(P591, 2)/1.2, 2)</f>
        <v>216.67</v>
      </c>
      <c r="Y591" s="9">
        <f t="shared" si="77"/>
        <v>0</v>
      </c>
      <c r="AD591" s="5" t="s">
        <v>2156</v>
      </c>
      <c r="AE591" s="5" t="s">
        <v>2157</v>
      </c>
      <c r="AF591" s="5" t="s">
        <v>2141</v>
      </c>
      <c r="AK591" s="32">
        <f t="shared" si="74"/>
        <v>0</v>
      </c>
      <c r="AL591" s="32"/>
      <c r="AM591" s="32"/>
      <c r="AN591" s="34">
        <f t="shared" si="75"/>
        <v>0</v>
      </c>
      <c r="AO591" s="32"/>
      <c r="AP591" s="32"/>
    </row>
    <row r="592" spans="1:42" ht="18" x14ac:dyDescent="0.3">
      <c r="A592" s="12" t="s">
        <v>2158</v>
      </c>
      <c r="B592" s="12" t="s">
        <v>2133</v>
      </c>
      <c r="C592" s="16" t="s">
        <v>2134</v>
      </c>
      <c r="D592" s="17"/>
      <c r="E592" s="17"/>
      <c r="F592" s="17" t="s">
        <v>67</v>
      </c>
      <c r="G592" s="18">
        <v>1</v>
      </c>
      <c r="H592" s="18"/>
      <c r="I592" s="18">
        <v>0</v>
      </c>
      <c r="J592" s="19">
        <v>0</v>
      </c>
      <c r="K592" s="20">
        <v>1010</v>
      </c>
      <c r="L592" s="19">
        <f>J592+ROUND(K592, 2)</f>
        <v>1010</v>
      </c>
      <c r="M592" s="19">
        <v>0</v>
      </c>
      <c r="N592" s="19">
        <v>0</v>
      </c>
      <c r="O592" s="19">
        <f>M592+N592</f>
        <v>0</v>
      </c>
      <c r="P592" s="19">
        <v>390</v>
      </c>
      <c r="Q592" s="20">
        <v>1010</v>
      </c>
      <c r="R592" s="19">
        <f>P592+ROUND(Q592, 2)</f>
        <v>1400</v>
      </c>
      <c r="S592" s="19">
        <v>0</v>
      </c>
      <c r="T592" s="19">
        <v>0</v>
      </c>
      <c r="U592" s="19">
        <f>S592+T592</f>
        <v>0</v>
      </c>
      <c r="V592" s="9">
        <f>ROUND(P592 / 1.2, 2)</f>
        <v>325</v>
      </c>
      <c r="W592" s="9">
        <f>ROUND(Q592 / 1.2, 2)</f>
        <v>841.67</v>
      </c>
      <c r="X592" s="9">
        <f>ROUND(R592 / 1.2, 2)</f>
        <v>1166.67</v>
      </c>
      <c r="Y592" s="9">
        <f t="shared" si="77"/>
        <v>0</v>
      </c>
      <c r="Z592" s="9">
        <f>ROUND(T592 / 1.2, 2)</f>
        <v>0</v>
      </c>
      <c r="AA592" s="9">
        <f>Y592+Z592</f>
        <v>0</v>
      </c>
      <c r="AD592" s="5">
        <v>378365886</v>
      </c>
      <c r="AE592" s="5">
        <v>27245681</v>
      </c>
      <c r="AG592" s="5" t="s">
        <v>2135</v>
      </c>
      <c r="AH592" s="5" t="s">
        <v>2136</v>
      </c>
      <c r="AI592" s="5" t="s">
        <v>593</v>
      </c>
      <c r="AK592" s="19">
        <f t="shared" si="74"/>
        <v>0</v>
      </c>
      <c r="AL592" s="19">
        <f>T592-N592</f>
        <v>0</v>
      </c>
      <c r="AM592" s="19">
        <f>U592-O592</f>
        <v>0</v>
      </c>
      <c r="AN592" s="22">
        <f t="shared" si="75"/>
        <v>0</v>
      </c>
      <c r="AO592" s="22">
        <f>IFERROR(AL592/N592,0)</f>
        <v>0</v>
      </c>
      <c r="AP592" s="22">
        <f>IFERROR(AM592/O592,0)</f>
        <v>0</v>
      </c>
    </row>
    <row r="593" spans="1:42" ht="36" x14ac:dyDescent="0.3">
      <c r="A593" s="12" t="s">
        <v>2159</v>
      </c>
      <c r="B593" s="12"/>
      <c r="C593" s="40" t="s">
        <v>2138</v>
      </c>
      <c r="D593" s="17"/>
      <c r="E593" s="17"/>
      <c r="F593" s="28" t="s">
        <v>139</v>
      </c>
      <c r="G593" s="29">
        <v>1.5</v>
      </c>
      <c r="H593" s="29"/>
      <c r="I593" s="29">
        <v>0</v>
      </c>
      <c r="J593" s="31">
        <v>260</v>
      </c>
      <c r="M593" s="32">
        <f>ROUND(ROUND(J593, 2)*I593, 2)</f>
        <v>0</v>
      </c>
      <c r="P593" s="31">
        <v>260</v>
      </c>
      <c r="S593" s="32">
        <f>ROUND(ROUND(P593, 2)*I593, 2)</f>
        <v>0</v>
      </c>
      <c r="V593" s="9">
        <f>ROUND(ROUND(P593, 2)/1.2, 2)</f>
        <v>216.67</v>
      </c>
      <c r="Y593" s="9">
        <f t="shared" si="77"/>
        <v>0</v>
      </c>
      <c r="AD593" s="5" t="s">
        <v>2160</v>
      </c>
      <c r="AE593" s="5" t="s">
        <v>2161</v>
      </c>
      <c r="AF593" s="5" t="s">
        <v>2141</v>
      </c>
      <c r="AK593" s="32">
        <f t="shared" si="74"/>
        <v>0</v>
      </c>
      <c r="AL593" s="32"/>
      <c r="AM593" s="32"/>
      <c r="AN593" s="34">
        <f t="shared" si="75"/>
        <v>0</v>
      </c>
      <c r="AO593" s="32"/>
      <c r="AP593" s="32"/>
    </row>
    <row r="594" spans="1:42" ht="18" x14ac:dyDescent="0.3">
      <c r="A594" s="12" t="s">
        <v>2162</v>
      </c>
      <c r="B594" s="12" t="s">
        <v>2133</v>
      </c>
      <c r="C594" s="16" t="s">
        <v>2134</v>
      </c>
      <c r="D594" s="17"/>
      <c r="E594" s="17"/>
      <c r="F594" s="17" t="s">
        <v>67</v>
      </c>
      <c r="G594" s="18">
        <v>1</v>
      </c>
      <c r="H594" s="18"/>
      <c r="I594" s="18">
        <v>0</v>
      </c>
      <c r="J594" s="19">
        <v>0</v>
      </c>
      <c r="K594" s="20">
        <v>1010</v>
      </c>
      <c r="L594" s="19">
        <f>J594+ROUND(K594, 2)</f>
        <v>1010</v>
      </c>
      <c r="M594" s="19">
        <v>0</v>
      </c>
      <c r="N594" s="19">
        <v>0</v>
      </c>
      <c r="O594" s="19">
        <f>M594+N594</f>
        <v>0</v>
      </c>
      <c r="P594" s="19">
        <v>390</v>
      </c>
      <c r="Q594" s="20">
        <v>1010</v>
      </c>
      <c r="R594" s="19">
        <f>P594+ROUND(Q594, 2)</f>
        <v>1400</v>
      </c>
      <c r="S594" s="19">
        <v>0</v>
      </c>
      <c r="T594" s="19">
        <v>0</v>
      </c>
      <c r="U594" s="19">
        <f>S594+T594</f>
        <v>0</v>
      </c>
      <c r="V594" s="9">
        <f>ROUND(P594 / 1.2, 2)</f>
        <v>325</v>
      </c>
      <c r="W594" s="9">
        <f>ROUND(Q594 / 1.2, 2)</f>
        <v>841.67</v>
      </c>
      <c r="X594" s="9">
        <f>ROUND(R594 / 1.2, 2)</f>
        <v>1166.67</v>
      </c>
      <c r="Y594" s="9">
        <f t="shared" si="77"/>
        <v>0</v>
      </c>
      <c r="Z594" s="9">
        <f>ROUND(T594 / 1.2, 2)</f>
        <v>0</v>
      </c>
      <c r="AA594" s="9">
        <f>Y594+Z594</f>
        <v>0</v>
      </c>
      <c r="AD594" s="5">
        <v>378365887</v>
      </c>
      <c r="AE594" s="5">
        <v>27245683</v>
      </c>
      <c r="AG594" s="5" t="s">
        <v>2135</v>
      </c>
      <c r="AH594" s="5" t="s">
        <v>2136</v>
      </c>
      <c r="AI594" s="5" t="s">
        <v>593</v>
      </c>
      <c r="AK594" s="19">
        <f t="shared" si="74"/>
        <v>0</v>
      </c>
      <c r="AL594" s="19">
        <f>T594-N594</f>
        <v>0</v>
      </c>
      <c r="AM594" s="19">
        <f>U594-O594</f>
        <v>0</v>
      </c>
      <c r="AN594" s="22">
        <f t="shared" si="75"/>
        <v>0</v>
      </c>
      <c r="AO594" s="22">
        <f>IFERROR(AL594/N594,0)</f>
        <v>0</v>
      </c>
      <c r="AP594" s="22">
        <f>IFERROR(AM594/O594,0)</f>
        <v>0</v>
      </c>
    </row>
    <row r="595" spans="1:42" ht="36" x14ac:dyDescent="0.3">
      <c r="A595" s="12" t="s">
        <v>2163</v>
      </c>
      <c r="B595" s="12"/>
      <c r="C595" s="40" t="s">
        <v>2138</v>
      </c>
      <c r="D595" s="17"/>
      <c r="E595" s="17"/>
      <c r="F595" s="28" t="s">
        <v>139</v>
      </c>
      <c r="G595" s="29">
        <v>1.5</v>
      </c>
      <c r="H595" s="29"/>
      <c r="I595" s="29">
        <v>0</v>
      </c>
      <c r="J595" s="31">
        <v>260</v>
      </c>
      <c r="M595" s="32">
        <f>ROUND(ROUND(J595, 2)*I595, 2)</f>
        <v>0</v>
      </c>
      <c r="P595" s="31">
        <v>260</v>
      </c>
      <c r="S595" s="32">
        <f>ROUND(ROUND(P595, 2)*I595, 2)</f>
        <v>0</v>
      </c>
      <c r="V595" s="9">
        <f>ROUND(ROUND(P595, 2)/1.2, 2)</f>
        <v>216.67</v>
      </c>
      <c r="Y595" s="9">
        <f t="shared" si="77"/>
        <v>0</v>
      </c>
      <c r="AD595" s="5" t="s">
        <v>2164</v>
      </c>
      <c r="AE595" s="5" t="s">
        <v>2165</v>
      </c>
      <c r="AF595" s="5" t="s">
        <v>2141</v>
      </c>
      <c r="AK595" s="32">
        <f t="shared" si="74"/>
        <v>0</v>
      </c>
      <c r="AL595" s="32"/>
      <c r="AM595" s="32"/>
      <c r="AN595" s="34">
        <f t="shared" si="75"/>
        <v>0</v>
      </c>
      <c r="AO595" s="32"/>
      <c r="AP595" s="32"/>
    </row>
    <row r="596" spans="1:42" ht="18" x14ac:dyDescent="0.3">
      <c r="A596" s="12" t="s">
        <v>2166</v>
      </c>
      <c r="B596" s="12" t="s">
        <v>2133</v>
      </c>
      <c r="C596" s="16" t="s">
        <v>2134</v>
      </c>
      <c r="D596" s="17"/>
      <c r="E596" s="17"/>
      <c r="F596" s="17" t="s">
        <v>67</v>
      </c>
      <c r="G596" s="18">
        <v>1</v>
      </c>
      <c r="H596" s="18"/>
      <c r="I596" s="18">
        <v>0</v>
      </c>
      <c r="J596" s="19">
        <v>0</v>
      </c>
      <c r="K596" s="20">
        <v>1010</v>
      </c>
      <c r="L596" s="19">
        <f>J596+ROUND(K596, 2)</f>
        <v>1010</v>
      </c>
      <c r="M596" s="19">
        <v>0</v>
      </c>
      <c r="N596" s="19">
        <v>0</v>
      </c>
      <c r="O596" s="19">
        <f>M596+N596</f>
        <v>0</v>
      </c>
      <c r="P596" s="19">
        <v>0</v>
      </c>
      <c r="Q596" s="20">
        <v>1515</v>
      </c>
      <c r="R596" s="19">
        <f>P596+ROUND(Q596, 2)</f>
        <v>1515</v>
      </c>
      <c r="S596" s="19">
        <v>0</v>
      </c>
      <c r="T596" s="19">
        <v>0</v>
      </c>
      <c r="U596" s="19">
        <f>S596+T596</f>
        <v>0</v>
      </c>
      <c r="V596" s="9">
        <f>ROUND(P596 / 1.2, 2)</f>
        <v>0</v>
      </c>
      <c r="W596" s="9">
        <f>ROUND(Q596 / 1.2, 2)</f>
        <v>1262.5</v>
      </c>
      <c r="X596" s="9">
        <f>ROUND(R596 / 1.2, 2)</f>
        <v>1262.5</v>
      </c>
      <c r="Y596" s="9">
        <f t="shared" si="77"/>
        <v>0</v>
      </c>
      <c r="Z596" s="9">
        <f>ROUND(T596 / 1.2, 2)</f>
        <v>0</v>
      </c>
      <c r="AA596" s="9">
        <f>Y596+Z596</f>
        <v>0</v>
      </c>
      <c r="AD596" s="5">
        <v>378365888</v>
      </c>
      <c r="AE596" s="5">
        <v>27245684</v>
      </c>
      <c r="AG596" s="5" t="s">
        <v>2135</v>
      </c>
      <c r="AH596" s="5" t="s">
        <v>2136</v>
      </c>
      <c r="AI596" s="5" t="s">
        <v>593</v>
      </c>
      <c r="AK596" s="19">
        <f t="shared" si="74"/>
        <v>0</v>
      </c>
      <c r="AL596" s="19">
        <f>T596-N596</f>
        <v>0</v>
      </c>
      <c r="AM596" s="19">
        <f>U596-O596</f>
        <v>0</v>
      </c>
      <c r="AN596" s="22">
        <f t="shared" si="75"/>
        <v>0</v>
      </c>
      <c r="AO596" s="22">
        <f>IFERROR(AL596/N596,0)</f>
        <v>0</v>
      </c>
      <c r="AP596" s="22">
        <f>IFERROR(AM596/O596,0)</f>
        <v>0</v>
      </c>
    </row>
    <row r="597" spans="1:42" ht="36" x14ac:dyDescent="0.3">
      <c r="A597" s="12" t="s">
        <v>2167</v>
      </c>
      <c r="B597" s="12"/>
      <c r="C597" s="40" t="s">
        <v>2138</v>
      </c>
      <c r="D597" s="17"/>
      <c r="E597" s="17"/>
      <c r="F597" s="28" t="s">
        <v>139</v>
      </c>
      <c r="G597" s="29">
        <v>1.5</v>
      </c>
      <c r="H597" s="29"/>
      <c r="I597" s="29">
        <v>0</v>
      </c>
      <c r="J597" s="31">
        <v>260</v>
      </c>
      <c r="M597" s="32">
        <f>ROUND(ROUND(J597, 2)*I597, 2)</f>
        <v>0</v>
      </c>
      <c r="P597" s="31">
        <v>260</v>
      </c>
      <c r="S597" s="32">
        <f>ROUND(ROUND(P597, 2)*I597, 2)</f>
        <v>0</v>
      </c>
      <c r="V597" s="9">
        <f>ROUND(ROUND(P597, 2)/1.2, 2)</f>
        <v>216.67</v>
      </c>
      <c r="Y597" s="9">
        <f t="shared" si="77"/>
        <v>0</v>
      </c>
      <c r="AD597" s="5" t="s">
        <v>2168</v>
      </c>
      <c r="AE597" s="5" t="s">
        <v>2169</v>
      </c>
      <c r="AF597" s="5" t="s">
        <v>2141</v>
      </c>
      <c r="AK597" s="32">
        <f t="shared" ref="AK597:AK660" si="78">S597-M597</f>
        <v>0</v>
      </c>
      <c r="AL597" s="32"/>
      <c r="AM597" s="32"/>
      <c r="AN597" s="34">
        <f t="shared" ref="AN597:AN660" si="79">IFERROR(AK597/M597,0)</f>
        <v>0</v>
      </c>
      <c r="AO597" s="32"/>
      <c r="AP597" s="32"/>
    </row>
    <row r="598" spans="1:42" ht="18" x14ac:dyDescent="0.3">
      <c r="A598" s="12" t="s">
        <v>2170</v>
      </c>
      <c r="B598" s="12" t="s">
        <v>2133</v>
      </c>
      <c r="C598" s="16" t="s">
        <v>2134</v>
      </c>
      <c r="D598" s="17"/>
      <c r="E598" s="17"/>
      <c r="F598" s="17" t="s">
        <v>67</v>
      </c>
      <c r="G598" s="18">
        <v>1</v>
      </c>
      <c r="H598" s="18"/>
      <c r="I598" s="18">
        <v>0</v>
      </c>
      <c r="J598" s="19">
        <v>0</v>
      </c>
      <c r="K598" s="20">
        <v>1010</v>
      </c>
      <c r="L598" s="19">
        <f>J598+ROUND(K598, 2)</f>
        <v>1010</v>
      </c>
      <c r="M598" s="19">
        <v>0</v>
      </c>
      <c r="N598" s="19">
        <v>0</v>
      </c>
      <c r="O598" s="19">
        <f>M598+N598</f>
        <v>0</v>
      </c>
      <c r="P598" s="19">
        <v>0</v>
      </c>
      <c r="Q598" s="20">
        <v>1515</v>
      </c>
      <c r="R598" s="19">
        <f>P598+ROUND(Q598, 2)</f>
        <v>1515</v>
      </c>
      <c r="S598" s="19">
        <v>0</v>
      </c>
      <c r="T598" s="19">
        <v>0</v>
      </c>
      <c r="U598" s="19">
        <f>S598+T598</f>
        <v>0</v>
      </c>
      <c r="V598" s="9">
        <f>ROUND(P598 / 1.2, 2)</f>
        <v>0</v>
      </c>
      <c r="W598" s="9">
        <f>ROUND(Q598 / 1.2, 2)</f>
        <v>1262.5</v>
      </c>
      <c r="X598" s="9">
        <f>ROUND(R598 / 1.2, 2)</f>
        <v>1262.5</v>
      </c>
      <c r="Y598" s="9">
        <f t="shared" si="77"/>
        <v>0</v>
      </c>
      <c r="Z598" s="9">
        <f>ROUND(T598 / 1.2, 2)</f>
        <v>0</v>
      </c>
      <c r="AA598" s="9">
        <f>Y598+Z598</f>
        <v>0</v>
      </c>
      <c r="AD598" s="5">
        <v>378365889</v>
      </c>
      <c r="AE598" s="5">
        <v>27245685</v>
      </c>
      <c r="AG598" s="5" t="s">
        <v>2135</v>
      </c>
      <c r="AH598" s="5" t="s">
        <v>2136</v>
      </c>
      <c r="AI598" s="5" t="s">
        <v>593</v>
      </c>
      <c r="AK598" s="19">
        <f t="shared" si="78"/>
        <v>0</v>
      </c>
      <c r="AL598" s="19">
        <f>T598-N598</f>
        <v>0</v>
      </c>
      <c r="AM598" s="19">
        <f>U598-O598</f>
        <v>0</v>
      </c>
      <c r="AN598" s="22">
        <f t="shared" si="79"/>
        <v>0</v>
      </c>
      <c r="AO598" s="22">
        <f>IFERROR(AL598/N598,0)</f>
        <v>0</v>
      </c>
      <c r="AP598" s="22">
        <f>IFERROR(AM598/O598,0)</f>
        <v>0</v>
      </c>
    </row>
    <row r="599" spans="1:42" ht="36" x14ac:dyDescent="0.3">
      <c r="A599" s="12" t="s">
        <v>2171</v>
      </c>
      <c r="B599" s="12"/>
      <c r="C599" s="40" t="s">
        <v>2138</v>
      </c>
      <c r="D599" s="17"/>
      <c r="E599" s="17"/>
      <c r="F599" s="28" t="s">
        <v>139</v>
      </c>
      <c r="G599" s="29">
        <v>1.5</v>
      </c>
      <c r="H599" s="29"/>
      <c r="I599" s="29">
        <v>0</v>
      </c>
      <c r="J599" s="31">
        <v>260</v>
      </c>
      <c r="M599" s="32">
        <f>ROUND(ROUND(J599, 2)*I599, 2)</f>
        <v>0</v>
      </c>
      <c r="P599" s="31">
        <v>260</v>
      </c>
      <c r="S599" s="32">
        <f>ROUND(ROUND(P599, 2)*I599, 2)</f>
        <v>0</v>
      </c>
      <c r="V599" s="9">
        <f>ROUND(ROUND(P599, 2)/1.2, 2)</f>
        <v>216.67</v>
      </c>
      <c r="Y599" s="9">
        <f t="shared" si="77"/>
        <v>0</v>
      </c>
      <c r="AD599" s="5" t="s">
        <v>2172</v>
      </c>
      <c r="AE599" s="5" t="s">
        <v>2173</v>
      </c>
      <c r="AF599" s="5" t="s">
        <v>2141</v>
      </c>
      <c r="AK599" s="32">
        <f t="shared" si="78"/>
        <v>0</v>
      </c>
      <c r="AL599" s="32"/>
      <c r="AM599" s="32"/>
      <c r="AN599" s="34">
        <f t="shared" si="79"/>
        <v>0</v>
      </c>
      <c r="AO599" s="32"/>
      <c r="AP599" s="32"/>
    </row>
    <row r="600" spans="1:42" ht="18" x14ac:dyDescent="0.3">
      <c r="A600" s="12" t="s">
        <v>2174</v>
      </c>
      <c r="B600" s="12" t="s">
        <v>2133</v>
      </c>
      <c r="C600" s="16" t="s">
        <v>2134</v>
      </c>
      <c r="D600" s="17"/>
      <c r="E600" s="17"/>
      <c r="F600" s="17" t="s">
        <v>67</v>
      </c>
      <c r="G600" s="18">
        <v>1</v>
      </c>
      <c r="H600" s="18"/>
      <c r="I600" s="18">
        <v>0</v>
      </c>
      <c r="J600" s="19">
        <v>0</v>
      </c>
      <c r="K600" s="20">
        <v>1010</v>
      </c>
      <c r="L600" s="19">
        <f>J600+ROUND(K600, 2)</f>
        <v>1010</v>
      </c>
      <c r="M600" s="19">
        <v>0</v>
      </c>
      <c r="N600" s="19">
        <v>0</v>
      </c>
      <c r="O600" s="19">
        <f>M600+N600</f>
        <v>0</v>
      </c>
      <c r="P600" s="19">
        <v>0</v>
      </c>
      <c r="Q600" s="20">
        <v>1515</v>
      </c>
      <c r="R600" s="19">
        <f>P600+ROUND(Q600, 2)</f>
        <v>1515</v>
      </c>
      <c r="S600" s="19">
        <v>0</v>
      </c>
      <c r="T600" s="19">
        <v>0</v>
      </c>
      <c r="U600" s="19">
        <f>S600+T600</f>
        <v>0</v>
      </c>
      <c r="V600" s="9">
        <f>ROUND(P600 / 1.2, 2)</f>
        <v>0</v>
      </c>
      <c r="W600" s="9">
        <f>ROUND(Q600 / 1.2, 2)</f>
        <v>1262.5</v>
      </c>
      <c r="X600" s="9">
        <f>ROUND(R600 / 1.2, 2)</f>
        <v>1262.5</v>
      </c>
      <c r="Y600" s="9">
        <f t="shared" si="77"/>
        <v>0</v>
      </c>
      <c r="Z600" s="9">
        <f>ROUND(T600 / 1.2, 2)</f>
        <v>0</v>
      </c>
      <c r="AA600" s="9">
        <f>Y600+Z600</f>
        <v>0</v>
      </c>
      <c r="AD600" s="5">
        <v>378365890</v>
      </c>
      <c r="AE600" s="5">
        <v>27245686</v>
      </c>
      <c r="AG600" s="5" t="s">
        <v>2135</v>
      </c>
      <c r="AH600" s="5" t="s">
        <v>2136</v>
      </c>
      <c r="AI600" s="5" t="s">
        <v>593</v>
      </c>
      <c r="AK600" s="19">
        <f t="shared" si="78"/>
        <v>0</v>
      </c>
      <c r="AL600" s="19">
        <f>T600-N600</f>
        <v>0</v>
      </c>
      <c r="AM600" s="19">
        <f>U600-O600</f>
        <v>0</v>
      </c>
      <c r="AN600" s="22">
        <f t="shared" si="79"/>
        <v>0</v>
      </c>
      <c r="AO600" s="22">
        <f>IFERROR(AL600/N600,0)</f>
        <v>0</v>
      </c>
      <c r="AP600" s="22">
        <f>IFERROR(AM600/O600,0)</f>
        <v>0</v>
      </c>
    </row>
    <row r="601" spans="1:42" ht="36" x14ac:dyDescent="0.3">
      <c r="A601" s="12" t="s">
        <v>2175</v>
      </c>
      <c r="B601" s="12"/>
      <c r="C601" s="40" t="s">
        <v>2138</v>
      </c>
      <c r="D601" s="17"/>
      <c r="E601" s="17"/>
      <c r="F601" s="28" t="s">
        <v>139</v>
      </c>
      <c r="G601" s="29">
        <v>1.5</v>
      </c>
      <c r="H601" s="29"/>
      <c r="I601" s="29">
        <v>0</v>
      </c>
      <c r="J601" s="31">
        <v>260</v>
      </c>
      <c r="M601" s="32">
        <f>ROUND(ROUND(J601, 2)*I601, 2)</f>
        <v>0</v>
      </c>
      <c r="P601" s="31">
        <v>260</v>
      </c>
      <c r="S601" s="32">
        <f>ROUND(ROUND(P601, 2)*I601, 2)</f>
        <v>0</v>
      </c>
      <c r="V601" s="9">
        <f>ROUND(ROUND(P601, 2)/1.2, 2)</f>
        <v>216.67</v>
      </c>
      <c r="Y601" s="9">
        <f t="shared" si="77"/>
        <v>0</v>
      </c>
      <c r="AD601" s="5" t="s">
        <v>2176</v>
      </c>
      <c r="AE601" s="5" t="s">
        <v>2177</v>
      </c>
      <c r="AF601" s="5" t="s">
        <v>2141</v>
      </c>
      <c r="AK601" s="32">
        <f t="shared" si="78"/>
        <v>0</v>
      </c>
      <c r="AL601" s="32"/>
      <c r="AM601" s="32"/>
      <c r="AN601" s="34">
        <f t="shared" si="79"/>
        <v>0</v>
      </c>
      <c r="AO601" s="32"/>
      <c r="AP601" s="32"/>
    </row>
    <row r="602" spans="1:42" ht="18" x14ac:dyDescent="0.3">
      <c r="A602" s="12" t="s">
        <v>2178</v>
      </c>
      <c r="B602" s="12" t="s">
        <v>2133</v>
      </c>
      <c r="C602" s="16" t="s">
        <v>2134</v>
      </c>
      <c r="D602" s="17"/>
      <c r="E602" s="17" t="s">
        <v>2179</v>
      </c>
      <c r="F602" s="17" t="s">
        <v>67</v>
      </c>
      <c r="G602" s="18">
        <v>1</v>
      </c>
      <c r="H602" s="18"/>
      <c r="I602" s="18">
        <v>193.7</v>
      </c>
      <c r="J602" s="19">
        <v>390</v>
      </c>
      <c r="K602" s="20">
        <v>1010</v>
      </c>
      <c r="L602" s="19">
        <f>J602+ROUND(K602, 2)</f>
        <v>1400</v>
      </c>
      <c r="M602" s="19">
        <v>75543</v>
      </c>
      <c r="N602" s="19">
        <v>195637</v>
      </c>
      <c r="O602" s="19">
        <f>M602+N602</f>
        <v>271180</v>
      </c>
      <c r="P602" s="19">
        <v>390</v>
      </c>
      <c r="Q602" s="20">
        <v>1515</v>
      </c>
      <c r="R602" s="19">
        <f>P602+ROUND(Q602, 2)</f>
        <v>1905</v>
      </c>
      <c r="S602" s="19">
        <v>75543</v>
      </c>
      <c r="T602" s="19">
        <v>293455.5</v>
      </c>
      <c r="U602" s="19">
        <f>S602+T602</f>
        <v>368998.5</v>
      </c>
      <c r="V602" s="9">
        <f>ROUND(P602 / 1.2, 2)</f>
        <v>325</v>
      </c>
      <c r="W602" s="9">
        <f>ROUND(Q602 / 1.2, 2)</f>
        <v>1262.5</v>
      </c>
      <c r="X602" s="9">
        <f>ROUND(R602 / 1.2, 2)</f>
        <v>1587.5</v>
      </c>
      <c r="Y602" s="9">
        <f t="shared" si="77"/>
        <v>62952.5</v>
      </c>
      <c r="Z602" s="9">
        <f>ROUND(T602 / 1.2, 2)</f>
        <v>244546.25</v>
      </c>
      <c r="AA602" s="9">
        <f>Y602+Z602</f>
        <v>307498.75</v>
      </c>
      <c r="AD602" s="5">
        <v>378365891</v>
      </c>
      <c r="AE602" s="5">
        <v>27245757</v>
      </c>
      <c r="AG602" s="5" t="s">
        <v>2135</v>
      </c>
      <c r="AH602" s="5" t="s">
        <v>2136</v>
      </c>
      <c r="AI602" s="5" t="s">
        <v>593</v>
      </c>
      <c r="AK602" s="19">
        <f t="shared" si="78"/>
        <v>0</v>
      </c>
      <c r="AL602" s="19">
        <f>T602-N602</f>
        <v>97818.5</v>
      </c>
      <c r="AM602" s="19">
        <f>U602-O602</f>
        <v>97818.5</v>
      </c>
      <c r="AN602" s="22">
        <f t="shared" si="79"/>
        <v>0</v>
      </c>
      <c r="AO602" s="22">
        <f>IFERROR(AL602/N602,0)</f>
        <v>0.5</v>
      </c>
      <c r="AP602" s="22">
        <f>IFERROR(AM602/O602,0)</f>
        <v>0.36071428571428571</v>
      </c>
    </row>
    <row r="603" spans="1:42" ht="36" x14ac:dyDescent="0.3">
      <c r="A603" s="12" t="s">
        <v>2181</v>
      </c>
      <c r="B603" s="12"/>
      <c r="C603" s="40" t="s">
        <v>2138</v>
      </c>
      <c r="D603" s="17"/>
      <c r="E603" s="17"/>
      <c r="F603" s="28" t="s">
        <v>139</v>
      </c>
      <c r="G603" s="29">
        <v>1.5</v>
      </c>
      <c r="H603" s="29"/>
      <c r="I603" s="29">
        <v>290.55</v>
      </c>
      <c r="J603" s="31">
        <v>260</v>
      </c>
      <c r="M603" s="32">
        <f>ROUND(ROUND(J603, 2)*I603, 2)</f>
        <v>75543</v>
      </c>
      <c r="P603" s="31">
        <v>260</v>
      </c>
      <c r="S603" s="32">
        <f>ROUND(ROUND(P603, 2)*I603, 2)</f>
        <v>75543</v>
      </c>
      <c r="V603" s="9">
        <f>ROUND(ROUND(P603, 2)/1.2, 2)</f>
        <v>216.67</v>
      </c>
      <c r="Y603" s="9">
        <f t="shared" si="77"/>
        <v>62952.5</v>
      </c>
      <c r="AD603" s="5" t="s">
        <v>2182</v>
      </c>
      <c r="AE603" s="5" t="s">
        <v>2183</v>
      </c>
      <c r="AF603" s="5" t="s">
        <v>2141</v>
      </c>
      <c r="AK603" s="32">
        <f t="shared" si="78"/>
        <v>0</v>
      </c>
      <c r="AL603" s="32"/>
      <c r="AM603" s="32"/>
      <c r="AN603" s="34">
        <f t="shared" si="79"/>
        <v>0</v>
      </c>
      <c r="AO603" s="32"/>
      <c r="AP603" s="32"/>
    </row>
    <row r="604" spans="1:42" ht="18" x14ac:dyDescent="0.3">
      <c r="A604" s="12" t="s">
        <v>2186</v>
      </c>
      <c r="B604" s="12" t="s">
        <v>2133</v>
      </c>
      <c r="C604" s="16" t="s">
        <v>2134</v>
      </c>
      <c r="D604" s="17"/>
      <c r="E604" s="17" t="s">
        <v>2187</v>
      </c>
      <c r="F604" s="17" t="s">
        <v>67</v>
      </c>
      <c r="G604" s="18">
        <v>1</v>
      </c>
      <c r="H604" s="18"/>
      <c r="I604" s="18">
        <v>0</v>
      </c>
      <c r="J604" s="19">
        <v>390</v>
      </c>
      <c r="K604" s="20">
        <v>1010</v>
      </c>
      <c r="L604" s="19">
        <f>J604+ROUND(K604, 2)</f>
        <v>1400</v>
      </c>
      <c r="M604" s="19">
        <v>0</v>
      </c>
      <c r="N604" s="19">
        <v>0</v>
      </c>
      <c r="O604" s="19">
        <f>M604+N604</f>
        <v>0</v>
      </c>
      <c r="P604" s="19">
        <v>390</v>
      </c>
      <c r="Q604" s="20">
        <v>1515</v>
      </c>
      <c r="R604" s="19">
        <f>P604+ROUND(Q604, 2)</f>
        <v>1905</v>
      </c>
      <c r="S604" s="19">
        <v>0</v>
      </c>
      <c r="T604" s="19">
        <v>0</v>
      </c>
      <c r="U604" s="19">
        <f>S604+T604</f>
        <v>0</v>
      </c>
      <c r="V604" s="9">
        <f>ROUND(P604 / 1.2, 2)</f>
        <v>325</v>
      </c>
      <c r="W604" s="9">
        <f>ROUND(Q604 / 1.2, 2)</f>
        <v>1262.5</v>
      </c>
      <c r="X604" s="9">
        <f>ROUND(R604 / 1.2, 2)</f>
        <v>1587.5</v>
      </c>
      <c r="Y604" s="9">
        <f t="shared" si="77"/>
        <v>0</v>
      </c>
      <c r="Z604" s="9">
        <f>ROUND(T604 / 1.2, 2)</f>
        <v>0</v>
      </c>
      <c r="AA604" s="9">
        <f>Y604+Z604</f>
        <v>0</v>
      </c>
      <c r="AD604" s="5">
        <v>378365892</v>
      </c>
      <c r="AE604" s="5">
        <v>27245794</v>
      </c>
      <c r="AG604" s="5" t="s">
        <v>2135</v>
      </c>
      <c r="AH604" s="5" t="s">
        <v>2136</v>
      </c>
      <c r="AI604" s="5" t="s">
        <v>593</v>
      </c>
      <c r="AK604" s="19">
        <f t="shared" si="78"/>
        <v>0</v>
      </c>
      <c r="AL604" s="19">
        <f>T604-N604</f>
        <v>0</v>
      </c>
      <c r="AM604" s="19">
        <f>U604-O604</f>
        <v>0</v>
      </c>
      <c r="AN604" s="22">
        <f t="shared" si="79"/>
        <v>0</v>
      </c>
      <c r="AO604" s="22">
        <f>IFERROR(AL604/N604,0)</f>
        <v>0</v>
      </c>
      <c r="AP604" s="22">
        <f>IFERROR(AM604/O604,0)</f>
        <v>0</v>
      </c>
    </row>
    <row r="605" spans="1:42" ht="36" x14ac:dyDescent="0.3">
      <c r="A605" s="12" t="s">
        <v>2189</v>
      </c>
      <c r="B605" s="12"/>
      <c r="C605" s="40" t="s">
        <v>2138</v>
      </c>
      <c r="D605" s="17"/>
      <c r="E605" s="17"/>
      <c r="F605" s="28" t="s">
        <v>139</v>
      </c>
      <c r="G605" s="29">
        <v>1.5</v>
      </c>
      <c r="H605" s="29"/>
      <c r="I605" s="29">
        <v>0</v>
      </c>
      <c r="J605" s="31">
        <v>260</v>
      </c>
      <c r="M605" s="32">
        <f>ROUND(ROUND(J605, 2)*I605, 2)</f>
        <v>0</v>
      </c>
      <c r="P605" s="31">
        <v>260</v>
      </c>
      <c r="S605" s="32">
        <f>ROUND(ROUND(P605, 2)*I605, 2)</f>
        <v>0</v>
      </c>
      <c r="V605" s="9">
        <f>ROUND(ROUND(P605, 2)/1.2, 2)</f>
        <v>216.67</v>
      </c>
      <c r="Y605" s="9">
        <f t="shared" si="77"/>
        <v>0</v>
      </c>
      <c r="AD605" s="5" t="s">
        <v>2190</v>
      </c>
      <c r="AE605" s="5" t="s">
        <v>2191</v>
      </c>
      <c r="AF605" s="5" t="s">
        <v>2141</v>
      </c>
      <c r="AK605" s="32">
        <f t="shared" si="78"/>
        <v>0</v>
      </c>
      <c r="AL605" s="32"/>
      <c r="AM605" s="32"/>
      <c r="AN605" s="34">
        <f t="shared" si="79"/>
        <v>0</v>
      </c>
      <c r="AO605" s="32"/>
      <c r="AP605" s="32"/>
    </row>
    <row r="606" spans="1:42" ht="18" x14ac:dyDescent="0.3">
      <c r="A606" s="12" t="s">
        <v>2194</v>
      </c>
      <c r="B606" s="12" t="s">
        <v>2133</v>
      </c>
      <c r="C606" s="16" t="s">
        <v>2134</v>
      </c>
      <c r="D606" s="17"/>
      <c r="E606" s="17" t="s">
        <v>2195</v>
      </c>
      <c r="F606" s="17" t="s">
        <v>67</v>
      </c>
      <c r="G606" s="18">
        <v>1</v>
      </c>
      <c r="H606" s="18"/>
      <c r="I606" s="18">
        <v>35.5</v>
      </c>
      <c r="J606" s="19">
        <v>390</v>
      </c>
      <c r="K606" s="20">
        <v>1010</v>
      </c>
      <c r="L606" s="19">
        <f>J606+ROUND(K606, 2)</f>
        <v>1400</v>
      </c>
      <c r="M606" s="19">
        <v>13845</v>
      </c>
      <c r="N606" s="19">
        <v>35855</v>
      </c>
      <c r="O606" s="19">
        <f>M606+N606</f>
        <v>49700</v>
      </c>
      <c r="P606" s="19">
        <v>390</v>
      </c>
      <c r="Q606" s="20">
        <v>1515</v>
      </c>
      <c r="R606" s="19">
        <f>P606+ROUND(Q606, 2)</f>
        <v>1905</v>
      </c>
      <c r="S606" s="19">
        <v>13845</v>
      </c>
      <c r="T606" s="19">
        <v>53782.5</v>
      </c>
      <c r="U606" s="19">
        <f>S606+T606</f>
        <v>67627.5</v>
      </c>
      <c r="V606" s="9">
        <f>ROUND(P606 / 1.2, 2)</f>
        <v>325</v>
      </c>
      <c r="W606" s="9">
        <f>ROUND(Q606 / 1.2, 2)</f>
        <v>1262.5</v>
      </c>
      <c r="X606" s="9">
        <f>ROUND(R606 / 1.2, 2)</f>
        <v>1587.5</v>
      </c>
      <c r="Y606" s="9">
        <f t="shared" si="77"/>
        <v>11537.5</v>
      </c>
      <c r="Z606" s="9">
        <f>ROUND(T606 / 1.2, 2)</f>
        <v>44818.75</v>
      </c>
      <c r="AA606" s="9">
        <f>Y606+Z606</f>
        <v>56356.25</v>
      </c>
      <c r="AD606" s="5">
        <v>378365893</v>
      </c>
      <c r="AE606" s="5">
        <v>27245758</v>
      </c>
      <c r="AG606" s="5" t="s">
        <v>2135</v>
      </c>
      <c r="AH606" s="5" t="s">
        <v>2136</v>
      </c>
      <c r="AI606" s="5" t="s">
        <v>593</v>
      </c>
      <c r="AK606" s="19">
        <f t="shared" si="78"/>
        <v>0</v>
      </c>
      <c r="AL606" s="19">
        <f>T606-N606</f>
        <v>17927.5</v>
      </c>
      <c r="AM606" s="19">
        <f>U606-O606</f>
        <v>17927.5</v>
      </c>
      <c r="AN606" s="22">
        <f t="shared" si="79"/>
        <v>0</v>
      </c>
      <c r="AO606" s="22">
        <f>IFERROR(AL606/N606,0)</f>
        <v>0.5</v>
      </c>
      <c r="AP606" s="22">
        <f>IFERROR(AM606/O606,0)</f>
        <v>0.36071428571428571</v>
      </c>
    </row>
    <row r="607" spans="1:42" ht="36" x14ac:dyDescent="0.3">
      <c r="A607" s="12" t="s">
        <v>2197</v>
      </c>
      <c r="B607" s="12"/>
      <c r="C607" s="40" t="s">
        <v>2138</v>
      </c>
      <c r="D607" s="17"/>
      <c r="E607" s="17"/>
      <c r="F607" s="28" t="s">
        <v>139</v>
      </c>
      <c r="G607" s="29">
        <v>1.5</v>
      </c>
      <c r="H607" s="29"/>
      <c r="I607" s="29">
        <v>53.25</v>
      </c>
      <c r="J607" s="31">
        <v>260</v>
      </c>
      <c r="M607" s="32">
        <f>ROUND(ROUND(J607, 2)*I607, 2)</f>
        <v>13845</v>
      </c>
      <c r="P607" s="31">
        <v>260</v>
      </c>
      <c r="S607" s="32">
        <f>ROUND(ROUND(P607, 2)*I607, 2)</f>
        <v>13845</v>
      </c>
      <c r="V607" s="9">
        <f>ROUND(ROUND(P607, 2)/1.2, 2)</f>
        <v>216.67</v>
      </c>
      <c r="Y607" s="9">
        <f t="shared" si="77"/>
        <v>11537.5</v>
      </c>
      <c r="AD607" s="5" t="s">
        <v>2198</v>
      </c>
      <c r="AE607" s="5" t="s">
        <v>2199</v>
      </c>
      <c r="AF607" s="5" t="s">
        <v>2141</v>
      </c>
      <c r="AK607" s="32">
        <f t="shared" si="78"/>
        <v>0</v>
      </c>
      <c r="AL607" s="32"/>
      <c r="AM607" s="32"/>
      <c r="AN607" s="34">
        <f t="shared" si="79"/>
        <v>0</v>
      </c>
      <c r="AO607" s="32"/>
      <c r="AP607" s="32"/>
    </row>
    <row r="608" spans="1:42" ht="18" x14ac:dyDescent="0.3">
      <c r="A608" s="12" t="s">
        <v>2202</v>
      </c>
      <c r="B608" s="12" t="s">
        <v>2133</v>
      </c>
      <c r="C608" s="16" t="s">
        <v>2134</v>
      </c>
      <c r="D608" s="17"/>
      <c r="E608" s="17" t="s">
        <v>2203</v>
      </c>
      <c r="F608" s="17" t="s">
        <v>67</v>
      </c>
      <c r="G608" s="18">
        <v>1</v>
      </c>
      <c r="H608" s="18"/>
      <c r="I608" s="18">
        <v>0</v>
      </c>
      <c r="J608" s="19">
        <v>390</v>
      </c>
      <c r="K608" s="20">
        <v>1010</v>
      </c>
      <c r="L608" s="19">
        <f>J608+ROUND(K608, 2)</f>
        <v>1400</v>
      </c>
      <c r="M608" s="19">
        <v>0</v>
      </c>
      <c r="N608" s="19">
        <v>0</v>
      </c>
      <c r="O608" s="19">
        <f>M608+N608</f>
        <v>0</v>
      </c>
      <c r="P608" s="19">
        <v>390</v>
      </c>
      <c r="Q608" s="20">
        <v>1515</v>
      </c>
      <c r="R608" s="19">
        <f>P608+ROUND(Q608, 2)</f>
        <v>1905</v>
      </c>
      <c r="S608" s="19">
        <v>0</v>
      </c>
      <c r="T608" s="19">
        <v>0</v>
      </c>
      <c r="U608" s="19">
        <f>S608+T608</f>
        <v>0</v>
      </c>
      <c r="V608" s="9">
        <f>ROUND(P608 / 1.2, 2)</f>
        <v>325</v>
      </c>
      <c r="W608" s="9">
        <f>ROUND(Q608 / 1.2, 2)</f>
        <v>1262.5</v>
      </c>
      <c r="X608" s="9">
        <f>ROUND(R608 / 1.2, 2)</f>
        <v>1587.5</v>
      </c>
      <c r="Y608" s="9">
        <f t="shared" si="77"/>
        <v>0</v>
      </c>
      <c r="Z608" s="9">
        <f>ROUND(T608 / 1.2, 2)</f>
        <v>0</v>
      </c>
      <c r="AA608" s="9">
        <f>Y608+Z608</f>
        <v>0</v>
      </c>
      <c r="AD608" s="5">
        <v>378365894</v>
      </c>
      <c r="AE608" s="5">
        <v>27245795</v>
      </c>
      <c r="AG608" s="5" t="s">
        <v>2135</v>
      </c>
      <c r="AH608" s="5" t="s">
        <v>2136</v>
      </c>
      <c r="AI608" s="5" t="s">
        <v>593</v>
      </c>
      <c r="AK608" s="19">
        <f t="shared" si="78"/>
        <v>0</v>
      </c>
      <c r="AL608" s="19">
        <f>T608-N608</f>
        <v>0</v>
      </c>
      <c r="AM608" s="19">
        <f>U608-O608</f>
        <v>0</v>
      </c>
      <c r="AN608" s="22">
        <f t="shared" si="79"/>
        <v>0</v>
      </c>
      <c r="AO608" s="22">
        <f>IFERROR(AL608/N608,0)</f>
        <v>0</v>
      </c>
      <c r="AP608" s="22">
        <f>IFERROR(AM608/O608,0)</f>
        <v>0</v>
      </c>
    </row>
    <row r="609" spans="1:42" ht="36" x14ac:dyDescent="0.3">
      <c r="A609" s="12" t="s">
        <v>2205</v>
      </c>
      <c r="B609" s="12"/>
      <c r="C609" s="40" t="s">
        <v>2138</v>
      </c>
      <c r="D609" s="17"/>
      <c r="E609" s="17"/>
      <c r="F609" s="28" t="s">
        <v>139</v>
      </c>
      <c r="G609" s="29">
        <v>1.5</v>
      </c>
      <c r="H609" s="29"/>
      <c r="I609" s="29">
        <v>0</v>
      </c>
      <c r="J609" s="31">
        <v>260</v>
      </c>
      <c r="M609" s="32">
        <f>ROUND(ROUND(J609, 2)*I609, 2)</f>
        <v>0</v>
      </c>
      <c r="P609" s="31">
        <v>260</v>
      </c>
      <c r="S609" s="32">
        <f>ROUND(ROUND(P609, 2)*I609, 2)</f>
        <v>0</v>
      </c>
      <c r="V609" s="9">
        <f>ROUND(ROUND(P609, 2)/1.2, 2)</f>
        <v>216.67</v>
      </c>
      <c r="Y609" s="9">
        <f t="shared" si="77"/>
        <v>0</v>
      </c>
      <c r="AD609" s="5" t="s">
        <v>2206</v>
      </c>
      <c r="AE609" s="5" t="s">
        <v>2207</v>
      </c>
      <c r="AF609" s="5" t="s">
        <v>2141</v>
      </c>
      <c r="AK609" s="32">
        <f t="shared" si="78"/>
        <v>0</v>
      </c>
      <c r="AL609" s="32"/>
      <c r="AM609" s="32"/>
      <c r="AN609" s="34">
        <f t="shared" si="79"/>
        <v>0</v>
      </c>
      <c r="AO609" s="32"/>
      <c r="AP609" s="32"/>
    </row>
    <row r="610" spans="1:42" ht="18" x14ac:dyDescent="0.3">
      <c r="A610" s="12" t="s">
        <v>2210</v>
      </c>
      <c r="B610" s="12" t="s">
        <v>2133</v>
      </c>
      <c r="C610" s="16" t="s">
        <v>2134</v>
      </c>
      <c r="D610" s="17"/>
      <c r="E610" s="17" t="s">
        <v>2211</v>
      </c>
      <c r="F610" s="17" t="s">
        <v>67</v>
      </c>
      <c r="G610" s="18">
        <v>1</v>
      </c>
      <c r="H610" s="18"/>
      <c r="I610" s="18">
        <v>9.6</v>
      </c>
      <c r="J610" s="19">
        <v>390</v>
      </c>
      <c r="K610" s="20">
        <v>1010</v>
      </c>
      <c r="L610" s="19">
        <f>J610+ROUND(K610, 2)</f>
        <v>1400</v>
      </c>
      <c r="M610" s="19">
        <v>3744</v>
      </c>
      <c r="N610" s="19">
        <v>9696</v>
      </c>
      <c r="O610" s="19">
        <f>M610+N610</f>
        <v>13440</v>
      </c>
      <c r="P610" s="19">
        <v>390</v>
      </c>
      <c r="Q610" s="20">
        <v>1515</v>
      </c>
      <c r="R610" s="19">
        <f>P610+ROUND(Q610, 2)</f>
        <v>1905</v>
      </c>
      <c r="S610" s="19">
        <v>3744</v>
      </c>
      <c r="T610" s="19">
        <v>14544</v>
      </c>
      <c r="U610" s="19">
        <f>S610+T610</f>
        <v>18288</v>
      </c>
      <c r="V610" s="9">
        <f>ROUND(P610 / 1.2, 2)</f>
        <v>325</v>
      </c>
      <c r="W610" s="9">
        <f>ROUND(Q610 / 1.2, 2)</f>
        <v>1262.5</v>
      </c>
      <c r="X610" s="9">
        <f>ROUND(R610 / 1.2, 2)</f>
        <v>1587.5</v>
      </c>
      <c r="Y610" s="9">
        <f t="shared" si="77"/>
        <v>3120</v>
      </c>
      <c r="Z610" s="9">
        <f>ROUND(T610 / 1.2, 2)</f>
        <v>12120</v>
      </c>
      <c r="AA610" s="9">
        <f>Y610+Z610</f>
        <v>15240</v>
      </c>
      <c r="AD610" s="5">
        <v>378365895</v>
      </c>
      <c r="AE610" s="5">
        <v>27245726</v>
      </c>
      <c r="AG610" s="5" t="s">
        <v>2135</v>
      </c>
      <c r="AH610" s="5" t="s">
        <v>2136</v>
      </c>
      <c r="AI610" s="5" t="s">
        <v>593</v>
      </c>
      <c r="AK610" s="19">
        <f t="shared" si="78"/>
        <v>0</v>
      </c>
      <c r="AL610" s="19">
        <f>T610-N610</f>
        <v>4848</v>
      </c>
      <c r="AM610" s="19">
        <f>U610-O610</f>
        <v>4848</v>
      </c>
      <c r="AN610" s="22">
        <f t="shared" si="79"/>
        <v>0</v>
      </c>
      <c r="AO610" s="22">
        <f>IFERROR(AL610/N610,0)</f>
        <v>0.5</v>
      </c>
      <c r="AP610" s="22">
        <f>IFERROR(AM610/O610,0)</f>
        <v>0.36071428571428571</v>
      </c>
    </row>
    <row r="611" spans="1:42" ht="36" x14ac:dyDescent="0.3">
      <c r="A611" s="12" t="s">
        <v>2213</v>
      </c>
      <c r="B611" s="12"/>
      <c r="C611" s="40" t="s">
        <v>2138</v>
      </c>
      <c r="D611" s="17"/>
      <c r="E611" s="17"/>
      <c r="F611" s="28" t="s">
        <v>139</v>
      </c>
      <c r="G611" s="29">
        <v>1.5</v>
      </c>
      <c r="H611" s="29"/>
      <c r="I611" s="29">
        <v>14.4</v>
      </c>
      <c r="J611" s="31">
        <v>260</v>
      </c>
      <c r="M611" s="32">
        <f>ROUND(ROUND(J611, 2)*I611, 2)</f>
        <v>3744</v>
      </c>
      <c r="P611" s="31">
        <v>260</v>
      </c>
      <c r="S611" s="32">
        <f>ROUND(ROUND(P611, 2)*I611, 2)</f>
        <v>3744</v>
      </c>
      <c r="V611" s="9">
        <f>ROUND(ROUND(P611, 2)/1.2, 2)</f>
        <v>216.67</v>
      </c>
      <c r="Y611" s="9">
        <f t="shared" si="77"/>
        <v>3120</v>
      </c>
      <c r="AD611" s="5" t="s">
        <v>2214</v>
      </c>
      <c r="AE611" s="5" t="s">
        <v>2215</v>
      </c>
      <c r="AF611" s="5" t="s">
        <v>2141</v>
      </c>
      <c r="AK611" s="32">
        <f t="shared" si="78"/>
        <v>0</v>
      </c>
      <c r="AL611" s="32"/>
      <c r="AM611" s="32"/>
      <c r="AN611" s="34">
        <f t="shared" si="79"/>
        <v>0</v>
      </c>
      <c r="AO611" s="32"/>
      <c r="AP611" s="32"/>
    </row>
    <row r="612" spans="1:42" ht="90" x14ac:dyDescent="0.3">
      <c r="A612" s="12" t="s">
        <v>2218</v>
      </c>
      <c r="B612" s="12" t="s">
        <v>2133</v>
      </c>
      <c r="C612" s="16" t="s">
        <v>2134</v>
      </c>
      <c r="D612" s="17"/>
      <c r="E612" s="17" t="s">
        <v>2219</v>
      </c>
      <c r="F612" s="17" t="s">
        <v>67</v>
      </c>
      <c r="G612" s="18">
        <v>1</v>
      </c>
      <c r="H612" s="18"/>
      <c r="I612" s="18">
        <v>34.1</v>
      </c>
      <c r="J612" s="19">
        <v>390</v>
      </c>
      <c r="K612" s="20">
        <v>1010</v>
      </c>
      <c r="L612" s="19">
        <f>J612+ROUND(K612, 2)</f>
        <v>1400</v>
      </c>
      <c r="M612" s="19">
        <v>13299</v>
      </c>
      <c r="N612" s="19">
        <v>34441</v>
      </c>
      <c r="O612" s="19">
        <f>M612+N612</f>
        <v>47740</v>
      </c>
      <c r="P612" s="19">
        <v>390</v>
      </c>
      <c r="Q612" s="20">
        <v>1515</v>
      </c>
      <c r="R612" s="19">
        <f>P612+ROUND(Q612, 2)</f>
        <v>1905</v>
      </c>
      <c r="S612" s="19">
        <v>13299</v>
      </c>
      <c r="T612" s="19">
        <v>51661.5</v>
      </c>
      <c r="U612" s="19">
        <f>S612+T612</f>
        <v>64960.5</v>
      </c>
      <c r="V612" s="9">
        <f>ROUND(P612 / 1.2, 2)</f>
        <v>325</v>
      </c>
      <c r="W612" s="9">
        <f>ROUND(Q612 / 1.2, 2)</f>
        <v>1262.5</v>
      </c>
      <c r="X612" s="9">
        <f>ROUND(R612 / 1.2, 2)</f>
        <v>1587.5</v>
      </c>
      <c r="Y612" s="9">
        <f t="shared" si="77"/>
        <v>11082.5</v>
      </c>
      <c r="Z612" s="9">
        <f>ROUND(T612 / 1.2, 2)</f>
        <v>43051.25</v>
      </c>
      <c r="AA612" s="9">
        <f>Y612+Z612</f>
        <v>54133.75</v>
      </c>
      <c r="AD612" s="5">
        <v>378365896</v>
      </c>
      <c r="AE612" s="5">
        <v>27245752</v>
      </c>
      <c r="AG612" s="5" t="s">
        <v>2135</v>
      </c>
      <c r="AH612" s="5" t="s">
        <v>2136</v>
      </c>
      <c r="AI612" s="5" t="s">
        <v>593</v>
      </c>
      <c r="AK612" s="19">
        <f t="shared" si="78"/>
        <v>0</v>
      </c>
      <c r="AL612" s="19">
        <f>T612-N612</f>
        <v>17220.5</v>
      </c>
      <c r="AM612" s="19">
        <f>U612-O612</f>
        <v>17220.5</v>
      </c>
      <c r="AN612" s="22">
        <f t="shared" si="79"/>
        <v>0</v>
      </c>
      <c r="AO612" s="22">
        <f>IFERROR(AL612/N612,0)</f>
        <v>0.5</v>
      </c>
      <c r="AP612" s="22">
        <f>IFERROR(AM612/O612,0)</f>
        <v>0.36071428571428571</v>
      </c>
    </row>
    <row r="613" spans="1:42" ht="36" x14ac:dyDescent="0.3">
      <c r="A613" s="12" t="s">
        <v>2221</v>
      </c>
      <c r="B613" s="12"/>
      <c r="C613" s="40" t="s">
        <v>2138</v>
      </c>
      <c r="D613" s="17"/>
      <c r="E613" s="17"/>
      <c r="F613" s="28" t="s">
        <v>139</v>
      </c>
      <c r="G613" s="29">
        <v>1.5</v>
      </c>
      <c r="H613" s="29"/>
      <c r="I613" s="29">
        <v>51.15</v>
      </c>
      <c r="J613" s="31">
        <v>260</v>
      </c>
      <c r="M613" s="32">
        <f>ROUND(ROUND(J613, 2)*I613, 2)</f>
        <v>13299</v>
      </c>
      <c r="P613" s="31">
        <v>260</v>
      </c>
      <c r="S613" s="32">
        <f>ROUND(ROUND(P613, 2)*I613, 2)</f>
        <v>13299</v>
      </c>
      <c r="V613" s="9">
        <f>ROUND(ROUND(P613, 2)/1.2, 2)</f>
        <v>216.67</v>
      </c>
      <c r="Y613" s="9">
        <f t="shared" si="77"/>
        <v>11082.5</v>
      </c>
      <c r="AD613" s="5" t="s">
        <v>2222</v>
      </c>
      <c r="AE613" s="5" t="s">
        <v>2223</v>
      </c>
      <c r="AF613" s="5" t="s">
        <v>2141</v>
      </c>
      <c r="AK613" s="32">
        <f t="shared" si="78"/>
        <v>0</v>
      </c>
      <c r="AL613" s="32"/>
      <c r="AM613" s="32"/>
      <c r="AN613" s="34">
        <f t="shared" si="79"/>
        <v>0</v>
      </c>
      <c r="AO613" s="32"/>
      <c r="AP613" s="32"/>
    </row>
    <row r="614" spans="1:42" ht="90" x14ac:dyDescent="0.3">
      <c r="A614" s="12" t="s">
        <v>2226</v>
      </c>
      <c r="B614" s="12" t="s">
        <v>2133</v>
      </c>
      <c r="C614" s="16" t="s">
        <v>2134</v>
      </c>
      <c r="D614" s="17"/>
      <c r="E614" s="17" t="s">
        <v>2227</v>
      </c>
      <c r="F614" s="17" t="s">
        <v>67</v>
      </c>
      <c r="G614" s="18">
        <v>1</v>
      </c>
      <c r="H614" s="18"/>
      <c r="I614" s="18">
        <v>9.4</v>
      </c>
      <c r="J614" s="19">
        <v>390</v>
      </c>
      <c r="K614" s="20">
        <v>1010</v>
      </c>
      <c r="L614" s="19">
        <f>J614+ROUND(K614, 2)</f>
        <v>1400</v>
      </c>
      <c r="M614" s="19">
        <v>3666</v>
      </c>
      <c r="N614" s="19">
        <v>9494</v>
      </c>
      <c r="O614" s="19">
        <f>M614+N614</f>
        <v>13160</v>
      </c>
      <c r="P614" s="19">
        <v>390</v>
      </c>
      <c r="Q614" s="20">
        <v>1515</v>
      </c>
      <c r="R614" s="19">
        <f>P614+ROUND(Q614, 2)</f>
        <v>1905</v>
      </c>
      <c r="S614" s="19">
        <v>3666</v>
      </c>
      <c r="T614" s="19">
        <v>14241</v>
      </c>
      <c r="U614" s="19">
        <f>S614+T614</f>
        <v>17907</v>
      </c>
      <c r="V614" s="9">
        <f>ROUND(P614 / 1.2, 2)</f>
        <v>325</v>
      </c>
      <c r="W614" s="9">
        <f>ROUND(Q614 / 1.2, 2)</f>
        <v>1262.5</v>
      </c>
      <c r="X614" s="9">
        <f>ROUND(R614 / 1.2, 2)</f>
        <v>1587.5</v>
      </c>
      <c r="Y614" s="9">
        <f t="shared" si="77"/>
        <v>3055</v>
      </c>
      <c r="Z614" s="9">
        <f>ROUND(T614 / 1.2, 2)</f>
        <v>11867.5</v>
      </c>
      <c r="AA614" s="9">
        <f>Y614+Z614</f>
        <v>14922.5</v>
      </c>
      <c r="AD614" s="5">
        <v>378365897</v>
      </c>
      <c r="AE614" s="5">
        <v>27245756</v>
      </c>
      <c r="AG614" s="5" t="s">
        <v>2135</v>
      </c>
      <c r="AH614" s="5" t="s">
        <v>2136</v>
      </c>
      <c r="AI614" s="5" t="s">
        <v>593</v>
      </c>
      <c r="AK614" s="19">
        <f t="shared" si="78"/>
        <v>0</v>
      </c>
      <c r="AL614" s="19">
        <f>T614-N614</f>
        <v>4747</v>
      </c>
      <c r="AM614" s="19">
        <f>U614-O614</f>
        <v>4747</v>
      </c>
      <c r="AN614" s="22">
        <f t="shared" si="79"/>
        <v>0</v>
      </c>
      <c r="AO614" s="22">
        <f>IFERROR(AL614/N614,0)</f>
        <v>0.5</v>
      </c>
      <c r="AP614" s="22">
        <f>IFERROR(AM614/O614,0)</f>
        <v>0.36071428571428571</v>
      </c>
    </row>
    <row r="615" spans="1:42" ht="36" x14ac:dyDescent="0.3">
      <c r="A615" s="12" t="s">
        <v>2228</v>
      </c>
      <c r="B615" s="12"/>
      <c r="C615" s="40" t="s">
        <v>2138</v>
      </c>
      <c r="D615" s="17"/>
      <c r="E615" s="17"/>
      <c r="F615" s="28" t="s">
        <v>139</v>
      </c>
      <c r="G615" s="29">
        <v>1.5</v>
      </c>
      <c r="H615" s="29"/>
      <c r="I615" s="29">
        <v>14.1</v>
      </c>
      <c r="J615" s="31">
        <v>260</v>
      </c>
      <c r="M615" s="32">
        <f>ROUND(ROUND(J615, 2)*I615, 2)</f>
        <v>3666</v>
      </c>
      <c r="P615" s="31">
        <v>260</v>
      </c>
      <c r="S615" s="32">
        <f>ROUND(ROUND(P615, 2)*I615, 2)</f>
        <v>3666</v>
      </c>
      <c r="V615" s="9">
        <f>ROUND(ROUND(P615, 2)/1.2, 2)</f>
        <v>216.67</v>
      </c>
      <c r="Y615" s="9">
        <f t="shared" si="77"/>
        <v>3055</v>
      </c>
      <c r="AD615" s="5" t="s">
        <v>2229</v>
      </c>
      <c r="AE615" s="5" t="s">
        <v>2230</v>
      </c>
      <c r="AF615" s="5" t="s">
        <v>2141</v>
      </c>
      <c r="AK615" s="32">
        <f t="shared" si="78"/>
        <v>0</v>
      </c>
      <c r="AL615" s="32"/>
      <c r="AM615" s="32"/>
      <c r="AN615" s="34">
        <f t="shared" si="79"/>
        <v>0</v>
      </c>
      <c r="AO615" s="32"/>
      <c r="AP615" s="32"/>
    </row>
    <row r="616" spans="1:42" ht="18" x14ac:dyDescent="0.3">
      <c r="A616" s="12" t="s">
        <v>2231</v>
      </c>
      <c r="B616" s="12" t="s">
        <v>2133</v>
      </c>
      <c r="C616" s="16" t="s">
        <v>2134</v>
      </c>
      <c r="D616" s="17"/>
      <c r="E616" s="17"/>
      <c r="F616" s="17" t="s">
        <v>67</v>
      </c>
      <c r="G616" s="18">
        <v>1</v>
      </c>
      <c r="H616" s="18"/>
      <c r="I616" s="18">
        <v>0</v>
      </c>
      <c r="J616" s="19">
        <v>0</v>
      </c>
      <c r="K616" s="20">
        <v>1010</v>
      </c>
      <c r="L616" s="19">
        <f>J616+ROUND(K616, 2)</f>
        <v>1010</v>
      </c>
      <c r="M616" s="19">
        <v>0</v>
      </c>
      <c r="N616" s="19">
        <v>0</v>
      </c>
      <c r="O616" s="19">
        <f>M616+N616</f>
        <v>0</v>
      </c>
      <c r="P616" s="19">
        <v>0</v>
      </c>
      <c r="Q616" s="20">
        <v>1515</v>
      </c>
      <c r="R616" s="19">
        <f>P616+ROUND(Q616, 2)</f>
        <v>1515</v>
      </c>
      <c r="S616" s="19">
        <v>0</v>
      </c>
      <c r="T616" s="19">
        <v>0</v>
      </c>
      <c r="U616" s="19">
        <f>S616+T616</f>
        <v>0</v>
      </c>
      <c r="V616" s="9">
        <f>ROUND(P616 / 1.2, 2)</f>
        <v>0</v>
      </c>
      <c r="W616" s="9">
        <f>ROUND(Q616 / 1.2, 2)</f>
        <v>1262.5</v>
      </c>
      <c r="X616" s="9">
        <f>ROUND(R616 / 1.2, 2)</f>
        <v>1262.5</v>
      </c>
      <c r="Y616" s="9">
        <f t="shared" si="77"/>
        <v>0</v>
      </c>
      <c r="Z616" s="9">
        <f>ROUND(T616 / 1.2, 2)</f>
        <v>0</v>
      </c>
      <c r="AA616" s="9">
        <f>Y616+Z616</f>
        <v>0</v>
      </c>
      <c r="AD616" s="5">
        <v>378365898</v>
      </c>
      <c r="AE616" s="5">
        <v>27245687</v>
      </c>
      <c r="AG616" s="5" t="s">
        <v>2135</v>
      </c>
      <c r="AH616" s="5" t="s">
        <v>2136</v>
      </c>
      <c r="AI616" s="5" t="s">
        <v>593</v>
      </c>
      <c r="AK616" s="19">
        <f t="shared" si="78"/>
        <v>0</v>
      </c>
      <c r="AL616" s="19">
        <f>T616-N616</f>
        <v>0</v>
      </c>
      <c r="AM616" s="19">
        <f>U616-O616</f>
        <v>0</v>
      </c>
      <c r="AN616" s="22">
        <f t="shared" si="79"/>
        <v>0</v>
      </c>
      <c r="AO616" s="22">
        <f>IFERROR(AL616/N616,0)</f>
        <v>0</v>
      </c>
      <c r="AP616" s="22">
        <f>IFERROR(AM616/O616,0)</f>
        <v>0</v>
      </c>
    </row>
    <row r="617" spans="1:42" ht="36" x14ac:dyDescent="0.3">
      <c r="A617" s="12" t="s">
        <v>2232</v>
      </c>
      <c r="B617" s="12"/>
      <c r="C617" s="40" t="s">
        <v>2138</v>
      </c>
      <c r="D617" s="17"/>
      <c r="E617" s="17"/>
      <c r="F617" s="28" t="s">
        <v>139</v>
      </c>
      <c r="G617" s="29">
        <v>1.5</v>
      </c>
      <c r="H617" s="29"/>
      <c r="I617" s="29">
        <v>0</v>
      </c>
      <c r="J617" s="31">
        <v>260</v>
      </c>
      <c r="M617" s="32">
        <f>ROUND(ROUND(J617, 2)*I617, 2)</f>
        <v>0</v>
      </c>
      <c r="P617" s="31">
        <v>260</v>
      </c>
      <c r="S617" s="32">
        <f>ROUND(ROUND(P617, 2)*I617, 2)</f>
        <v>0</v>
      </c>
      <c r="V617" s="9">
        <f>ROUND(ROUND(P617, 2)/1.2, 2)</f>
        <v>216.67</v>
      </c>
      <c r="Y617" s="9">
        <f t="shared" si="77"/>
        <v>0</v>
      </c>
      <c r="AD617" s="5" t="s">
        <v>2233</v>
      </c>
      <c r="AE617" s="5" t="s">
        <v>2234</v>
      </c>
      <c r="AF617" s="5" t="s">
        <v>2141</v>
      </c>
      <c r="AK617" s="32">
        <f t="shared" si="78"/>
        <v>0</v>
      </c>
      <c r="AL617" s="32"/>
      <c r="AM617" s="32"/>
      <c r="AN617" s="34">
        <f t="shared" si="79"/>
        <v>0</v>
      </c>
      <c r="AO617" s="32"/>
      <c r="AP617" s="32"/>
    </row>
    <row r="618" spans="1:42" ht="18" x14ac:dyDescent="0.3">
      <c r="A618" s="12" t="s">
        <v>2235</v>
      </c>
      <c r="B618" s="12" t="s">
        <v>2236</v>
      </c>
      <c r="C618" s="16" t="s">
        <v>2237</v>
      </c>
      <c r="D618" s="17"/>
      <c r="E618" s="17"/>
      <c r="F618" s="17" t="s">
        <v>67</v>
      </c>
      <c r="G618" s="18">
        <v>1</v>
      </c>
      <c r="H618" s="18"/>
      <c r="I618" s="18">
        <v>0</v>
      </c>
      <c r="J618" s="19">
        <v>0</v>
      </c>
      <c r="K618" s="20">
        <v>1010</v>
      </c>
      <c r="L618" s="19">
        <f>J618+ROUND(K618, 2)</f>
        <v>1010</v>
      </c>
      <c r="M618" s="19">
        <v>0</v>
      </c>
      <c r="N618" s="19">
        <v>0</v>
      </c>
      <c r="O618" s="19">
        <f>M618+N618</f>
        <v>0</v>
      </c>
      <c r="P618" s="19">
        <v>418</v>
      </c>
      <c r="Q618" s="20">
        <v>1010</v>
      </c>
      <c r="R618" s="19">
        <f>P618+ROUND(Q618, 2)</f>
        <v>1428</v>
      </c>
      <c r="S618" s="19">
        <v>0</v>
      </c>
      <c r="T618" s="19">
        <v>0</v>
      </c>
      <c r="U618" s="19">
        <f>S618+T618</f>
        <v>0</v>
      </c>
      <c r="V618" s="9">
        <f>ROUND(P618 / 1.2, 2)</f>
        <v>348.33</v>
      </c>
      <c r="W618" s="9">
        <f>ROUND(Q618 / 1.2, 2)</f>
        <v>841.67</v>
      </c>
      <c r="X618" s="9">
        <f>ROUND(R618 / 1.2, 2)</f>
        <v>1190</v>
      </c>
      <c r="Y618" s="9">
        <f t="shared" si="77"/>
        <v>0</v>
      </c>
      <c r="Z618" s="9">
        <f>ROUND(T618 / 1.2, 2)</f>
        <v>0</v>
      </c>
      <c r="AA618" s="9">
        <f>Y618+Z618</f>
        <v>0</v>
      </c>
      <c r="AD618" s="5">
        <v>378365738</v>
      </c>
      <c r="AE618" s="5">
        <v>27245696</v>
      </c>
      <c r="AG618" s="5" t="s">
        <v>2238</v>
      </c>
      <c r="AH618" s="5" t="s">
        <v>2239</v>
      </c>
      <c r="AI618" s="5" t="s">
        <v>593</v>
      </c>
      <c r="AK618" s="19">
        <f t="shared" si="78"/>
        <v>0</v>
      </c>
      <c r="AL618" s="19">
        <f>T618-N618</f>
        <v>0</v>
      </c>
      <c r="AM618" s="19">
        <f>U618-O618</f>
        <v>0</v>
      </c>
      <c r="AN618" s="22">
        <f t="shared" si="79"/>
        <v>0</v>
      </c>
      <c r="AO618" s="22">
        <f>IFERROR(AL618/N618,0)</f>
        <v>0</v>
      </c>
      <c r="AP618" s="22">
        <f>IFERROR(AM618/O618,0)</f>
        <v>0</v>
      </c>
    </row>
    <row r="619" spans="1:42" ht="18" x14ac:dyDescent="0.3">
      <c r="A619" s="12" t="s">
        <v>2240</v>
      </c>
      <c r="B619" s="12"/>
      <c r="C619" s="40" t="s">
        <v>2241</v>
      </c>
      <c r="D619" s="17"/>
      <c r="E619" s="17"/>
      <c r="F619" s="28" t="s">
        <v>139</v>
      </c>
      <c r="G619" s="29">
        <v>1</v>
      </c>
      <c r="H619" s="29"/>
      <c r="I619" s="29">
        <v>0</v>
      </c>
      <c r="J619" s="31">
        <v>418</v>
      </c>
      <c r="M619" s="32">
        <f>ROUND(ROUND(J619, 2)*I619, 2)</f>
        <v>0</v>
      </c>
      <c r="P619" s="31">
        <v>418</v>
      </c>
      <c r="S619" s="32">
        <f>ROUND(ROUND(P619, 2)*I619, 2)</f>
        <v>0</v>
      </c>
      <c r="V619" s="9">
        <f>ROUND(ROUND(P619, 2)/1.2, 2)</f>
        <v>348.33</v>
      </c>
      <c r="Y619" s="9">
        <f t="shared" si="77"/>
        <v>0</v>
      </c>
      <c r="AD619" s="5" t="s">
        <v>2242</v>
      </c>
      <c r="AE619" s="5" t="s">
        <v>2243</v>
      </c>
      <c r="AF619" s="5" t="s">
        <v>2244</v>
      </c>
      <c r="AK619" s="32">
        <f t="shared" si="78"/>
        <v>0</v>
      </c>
      <c r="AL619" s="32"/>
      <c r="AM619" s="32"/>
      <c r="AN619" s="34">
        <f t="shared" si="79"/>
        <v>0</v>
      </c>
      <c r="AO619" s="32"/>
      <c r="AP619" s="32"/>
    </row>
    <row r="620" spans="1:42" ht="162" x14ac:dyDescent="0.3">
      <c r="A620" s="12" t="s">
        <v>2245</v>
      </c>
      <c r="B620" s="12" t="s">
        <v>2236</v>
      </c>
      <c r="C620" s="16" t="s">
        <v>2237</v>
      </c>
      <c r="D620" s="17"/>
      <c r="E620" s="17" t="s">
        <v>2246</v>
      </c>
      <c r="F620" s="17" t="s">
        <v>67</v>
      </c>
      <c r="G620" s="18">
        <v>1</v>
      </c>
      <c r="H620" s="18"/>
      <c r="I620" s="18">
        <v>0</v>
      </c>
      <c r="J620" s="19">
        <v>418</v>
      </c>
      <c r="K620" s="20">
        <v>1010</v>
      </c>
      <c r="L620" s="19">
        <f>J620+ROUND(K620, 2)</f>
        <v>1428</v>
      </c>
      <c r="M620" s="19">
        <v>0</v>
      </c>
      <c r="N620" s="19">
        <v>0</v>
      </c>
      <c r="O620" s="19">
        <f>M620+N620</f>
        <v>0</v>
      </c>
      <c r="P620" s="19">
        <v>418</v>
      </c>
      <c r="Q620" s="20">
        <v>1515</v>
      </c>
      <c r="R620" s="19">
        <f>P620+ROUND(Q620, 2)</f>
        <v>1933</v>
      </c>
      <c r="S620" s="19">
        <v>0</v>
      </c>
      <c r="T620" s="19">
        <v>0</v>
      </c>
      <c r="U620" s="19">
        <f>S620+T620</f>
        <v>0</v>
      </c>
      <c r="V620" s="9">
        <f>ROUND(P620 / 1.2, 2)</f>
        <v>348.33</v>
      </c>
      <c r="W620" s="9">
        <f>ROUND(Q620 / 1.2, 2)</f>
        <v>1262.5</v>
      </c>
      <c r="X620" s="9">
        <f>ROUND(R620 / 1.2, 2)</f>
        <v>1610.83</v>
      </c>
      <c r="Y620" s="9">
        <f t="shared" si="77"/>
        <v>0</v>
      </c>
      <c r="Z620" s="9">
        <f>ROUND(T620 / 1.2, 2)</f>
        <v>0</v>
      </c>
      <c r="AA620" s="9">
        <f>Y620+Z620</f>
        <v>0</v>
      </c>
      <c r="AD620" s="5">
        <v>378365899</v>
      </c>
      <c r="AE620" s="5">
        <v>27245764</v>
      </c>
      <c r="AG620" s="5" t="s">
        <v>2238</v>
      </c>
      <c r="AH620" s="5" t="s">
        <v>2239</v>
      </c>
      <c r="AI620" s="5" t="s">
        <v>593</v>
      </c>
      <c r="AK620" s="19">
        <f t="shared" si="78"/>
        <v>0</v>
      </c>
      <c r="AL620" s="19">
        <f>T620-N620</f>
        <v>0</v>
      </c>
      <c r="AM620" s="19">
        <f>U620-O620</f>
        <v>0</v>
      </c>
      <c r="AN620" s="22">
        <f t="shared" si="79"/>
        <v>0</v>
      </c>
      <c r="AO620" s="22">
        <f>IFERROR(AL620/N620,0)</f>
        <v>0</v>
      </c>
      <c r="AP620" s="22">
        <f>IFERROR(AM620/O620,0)</f>
        <v>0</v>
      </c>
    </row>
    <row r="621" spans="1:42" ht="378" x14ac:dyDescent="0.3">
      <c r="A621" s="12" t="s">
        <v>2249</v>
      </c>
      <c r="B621" s="12"/>
      <c r="C621" s="40" t="s">
        <v>2241</v>
      </c>
      <c r="D621" s="17"/>
      <c r="E621" s="17" t="s">
        <v>2250</v>
      </c>
      <c r="F621" s="28" t="s">
        <v>139</v>
      </c>
      <c r="G621" s="29">
        <v>1</v>
      </c>
      <c r="H621" s="29"/>
      <c r="I621" s="29">
        <v>0</v>
      </c>
      <c r="J621" s="31">
        <v>418</v>
      </c>
      <c r="M621" s="32">
        <f>ROUND(ROUND(J621, 2)*I621, 2)</f>
        <v>0</v>
      </c>
      <c r="P621" s="31">
        <v>418</v>
      </c>
      <c r="S621" s="32">
        <f>ROUND(ROUND(P621, 2)*I621, 2)</f>
        <v>0</v>
      </c>
      <c r="V621" s="9">
        <f>ROUND(ROUND(P621, 2)/1.2, 2)</f>
        <v>348.33</v>
      </c>
      <c r="Y621" s="9">
        <f t="shared" si="77"/>
        <v>0</v>
      </c>
      <c r="AD621" s="5" t="s">
        <v>2251</v>
      </c>
      <c r="AE621" s="5" t="s">
        <v>2252</v>
      </c>
      <c r="AF621" s="5" t="s">
        <v>2244</v>
      </c>
      <c r="AK621" s="32">
        <f t="shared" si="78"/>
        <v>0</v>
      </c>
      <c r="AL621" s="32"/>
      <c r="AM621" s="32"/>
      <c r="AN621" s="34">
        <f t="shared" si="79"/>
        <v>0</v>
      </c>
      <c r="AO621" s="32"/>
      <c r="AP621" s="32"/>
    </row>
    <row r="622" spans="1:42" ht="36" x14ac:dyDescent="0.3">
      <c r="A622" s="12" t="s">
        <v>2255</v>
      </c>
      <c r="B622" s="12" t="s">
        <v>2256</v>
      </c>
      <c r="C622" s="16" t="s">
        <v>2257</v>
      </c>
      <c r="D622" s="17"/>
      <c r="E622" s="17"/>
      <c r="F622" s="17" t="s">
        <v>67</v>
      </c>
      <c r="G622" s="18">
        <v>1</v>
      </c>
      <c r="H622" s="18"/>
      <c r="I622" s="18">
        <v>0</v>
      </c>
      <c r="J622" s="19">
        <v>0</v>
      </c>
      <c r="K622" s="20">
        <v>428</v>
      </c>
      <c r="L622" s="19">
        <f>J622+ROUND(K622, 2)</f>
        <v>428</v>
      </c>
      <c r="M622" s="19">
        <v>0</v>
      </c>
      <c r="N622" s="19">
        <v>0</v>
      </c>
      <c r="O622" s="19">
        <f>M622+N622</f>
        <v>0</v>
      </c>
      <c r="P622" s="19">
        <v>162.09</v>
      </c>
      <c r="Q622" s="20">
        <v>428</v>
      </c>
      <c r="R622" s="19">
        <f>P622+ROUND(Q622, 2)</f>
        <v>590.09</v>
      </c>
      <c r="S622" s="19">
        <v>0</v>
      </c>
      <c r="T622" s="19">
        <v>0</v>
      </c>
      <c r="U622" s="19">
        <f>S622+T622</f>
        <v>0</v>
      </c>
      <c r="V622" s="9">
        <f>ROUND(P622 / 1.2, 2)</f>
        <v>135.08000000000001</v>
      </c>
      <c r="W622" s="9">
        <f>ROUND(Q622 / 1.2, 2)</f>
        <v>356.67</v>
      </c>
      <c r="X622" s="9">
        <f>ROUND(R622 / 1.2, 2)</f>
        <v>491.74</v>
      </c>
      <c r="Y622" s="9">
        <f t="shared" si="77"/>
        <v>0</v>
      </c>
      <c r="Z622" s="9">
        <f>ROUND(T622 / 1.2, 2)</f>
        <v>0</v>
      </c>
      <c r="AA622" s="9">
        <f>Y622+Z622</f>
        <v>0</v>
      </c>
      <c r="AD622" s="5">
        <v>378365740</v>
      </c>
      <c r="AE622" s="5">
        <v>27245646</v>
      </c>
      <c r="AG622" s="5" t="s">
        <v>2258</v>
      </c>
      <c r="AH622" s="5" t="s">
        <v>2259</v>
      </c>
      <c r="AI622" s="5" t="s">
        <v>593</v>
      </c>
      <c r="AK622" s="19">
        <f t="shared" si="78"/>
        <v>0</v>
      </c>
      <c r="AL622" s="19">
        <f>T622-N622</f>
        <v>0</v>
      </c>
      <c r="AM622" s="19">
        <f>U622-O622</f>
        <v>0</v>
      </c>
      <c r="AN622" s="22">
        <f t="shared" si="79"/>
        <v>0</v>
      </c>
      <c r="AO622" s="22">
        <f>IFERROR(AL622/N622,0)</f>
        <v>0</v>
      </c>
      <c r="AP622" s="22">
        <f>IFERROR(AM622/O622,0)</f>
        <v>0</v>
      </c>
    </row>
    <row r="623" spans="1:42" ht="36" x14ac:dyDescent="0.3">
      <c r="A623" s="12" t="s">
        <v>2260</v>
      </c>
      <c r="B623" s="12"/>
      <c r="C623" s="40" t="s">
        <v>2261</v>
      </c>
      <c r="D623" s="17"/>
      <c r="E623" s="17"/>
      <c r="F623" s="28" t="s">
        <v>102</v>
      </c>
      <c r="G623" s="29">
        <v>0.3</v>
      </c>
      <c r="H623" s="29"/>
      <c r="I623" s="29">
        <v>0</v>
      </c>
      <c r="J623" s="31">
        <v>1216.56</v>
      </c>
      <c r="M623" s="32">
        <f>ROUND(ROUND(J623, 2)*I623, 2)</f>
        <v>0</v>
      </c>
      <c r="P623" s="31">
        <v>495.9</v>
      </c>
      <c r="S623" s="32">
        <f>ROUND(ROUND(P623, 2)*I623, 2)</f>
        <v>0</v>
      </c>
      <c r="V623" s="9">
        <f>ROUND(ROUND(P623, 2)/1.2, 2)</f>
        <v>413.25</v>
      </c>
      <c r="Y623" s="9">
        <f t="shared" si="77"/>
        <v>0</v>
      </c>
      <c r="AD623" s="5" t="s">
        <v>2262</v>
      </c>
      <c r="AE623" s="5" t="s">
        <v>2263</v>
      </c>
      <c r="AF623" s="5" t="s">
        <v>2264</v>
      </c>
      <c r="AK623" s="32">
        <f t="shared" si="78"/>
        <v>0</v>
      </c>
      <c r="AL623" s="32"/>
      <c r="AM623" s="32"/>
      <c r="AN623" s="34">
        <f t="shared" si="79"/>
        <v>0</v>
      </c>
      <c r="AO623" s="32"/>
      <c r="AP623" s="32"/>
    </row>
    <row r="624" spans="1:42" ht="18" x14ac:dyDescent="0.3">
      <c r="A624" s="12" t="s">
        <v>2265</v>
      </c>
      <c r="B624" s="12"/>
      <c r="C624" s="40" t="s">
        <v>730</v>
      </c>
      <c r="D624" s="17"/>
      <c r="E624" s="17"/>
      <c r="F624" s="28" t="s">
        <v>102</v>
      </c>
      <c r="G624" s="29">
        <v>0.15</v>
      </c>
      <c r="H624" s="29"/>
      <c r="I624" s="29">
        <v>0</v>
      </c>
      <c r="J624" s="31">
        <v>88.8</v>
      </c>
      <c r="M624" s="32">
        <f>ROUND(ROUND(J624, 2)*I624, 2)</f>
        <v>0</v>
      </c>
      <c r="P624" s="31">
        <v>88.8</v>
      </c>
      <c r="S624" s="32">
        <f>ROUND(ROUND(P624, 2)*I624, 2)</f>
        <v>0</v>
      </c>
      <c r="V624" s="9">
        <f>ROUND(ROUND(P624, 2)/1.2, 2)</f>
        <v>74</v>
      </c>
      <c r="Y624" s="9">
        <f t="shared" si="77"/>
        <v>0</v>
      </c>
      <c r="AD624" s="5" t="s">
        <v>2266</v>
      </c>
      <c r="AE624" s="5" t="s">
        <v>2267</v>
      </c>
      <c r="AF624" s="5" t="s">
        <v>733</v>
      </c>
      <c r="AK624" s="32">
        <f t="shared" si="78"/>
        <v>0</v>
      </c>
      <c r="AL624" s="32"/>
      <c r="AM624" s="32"/>
      <c r="AN624" s="34">
        <f t="shared" si="79"/>
        <v>0</v>
      </c>
      <c r="AO624" s="32"/>
      <c r="AP624" s="32"/>
    </row>
    <row r="625" spans="1:42" ht="36" x14ac:dyDescent="0.3">
      <c r="A625" s="12" t="s">
        <v>2268</v>
      </c>
      <c r="B625" s="12" t="s">
        <v>2256</v>
      </c>
      <c r="C625" s="16" t="s">
        <v>2257</v>
      </c>
      <c r="D625" s="17"/>
      <c r="E625" s="17"/>
      <c r="F625" s="17" t="s">
        <v>67</v>
      </c>
      <c r="G625" s="18">
        <v>1</v>
      </c>
      <c r="H625" s="18"/>
      <c r="I625" s="18">
        <v>0</v>
      </c>
      <c r="J625" s="19">
        <v>0</v>
      </c>
      <c r="K625" s="20">
        <v>428</v>
      </c>
      <c r="L625" s="19">
        <f>J625+ROUND(K625, 2)</f>
        <v>428</v>
      </c>
      <c r="M625" s="19">
        <v>0</v>
      </c>
      <c r="N625" s="19">
        <v>0</v>
      </c>
      <c r="O625" s="19">
        <f>M625+N625</f>
        <v>0</v>
      </c>
      <c r="P625" s="19">
        <v>162.09</v>
      </c>
      <c r="Q625" s="20">
        <v>428</v>
      </c>
      <c r="R625" s="19">
        <f>P625+ROUND(Q625, 2)</f>
        <v>590.09</v>
      </c>
      <c r="S625" s="19">
        <v>0</v>
      </c>
      <c r="T625" s="19">
        <v>0</v>
      </c>
      <c r="U625" s="19">
        <f>S625+T625</f>
        <v>0</v>
      </c>
      <c r="V625" s="9">
        <f>ROUND(P625 / 1.2, 2)</f>
        <v>135.08000000000001</v>
      </c>
      <c r="W625" s="9">
        <f>ROUND(Q625 / 1.2, 2)</f>
        <v>356.67</v>
      </c>
      <c r="X625" s="9">
        <f>ROUND(R625 / 1.2, 2)</f>
        <v>491.74</v>
      </c>
      <c r="Y625" s="9">
        <f t="shared" si="77"/>
        <v>0</v>
      </c>
      <c r="Z625" s="9">
        <f>ROUND(T625 / 1.2, 2)</f>
        <v>0</v>
      </c>
      <c r="AA625" s="9">
        <f>Y625+Z625</f>
        <v>0</v>
      </c>
      <c r="AD625" s="5">
        <v>378365900</v>
      </c>
      <c r="AE625" s="5">
        <v>27245647</v>
      </c>
      <c r="AG625" s="5" t="s">
        <v>2258</v>
      </c>
      <c r="AH625" s="5" t="s">
        <v>2259</v>
      </c>
      <c r="AI625" s="5" t="s">
        <v>593</v>
      </c>
      <c r="AK625" s="19">
        <f t="shared" si="78"/>
        <v>0</v>
      </c>
      <c r="AL625" s="19">
        <f>T625-N625</f>
        <v>0</v>
      </c>
      <c r="AM625" s="19">
        <f>U625-O625</f>
        <v>0</v>
      </c>
      <c r="AN625" s="22">
        <f t="shared" si="79"/>
        <v>0</v>
      </c>
      <c r="AO625" s="22">
        <f>IFERROR(AL625/N625,0)</f>
        <v>0</v>
      </c>
      <c r="AP625" s="22">
        <f>IFERROR(AM625/O625,0)</f>
        <v>0</v>
      </c>
    </row>
    <row r="626" spans="1:42" ht="18" x14ac:dyDescent="0.3">
      <c r="A626" s="12" t="s">
        <v>2269</v>
      </c>
      <c r="B626" s="12"/>
      <c r="C626" s="40" t="s">
        <v>730</v>
      </c>
      <c r="D626" s="17"/>
      <c r="E626" s="17"/>
      <c r="F626" s="28" t="s">
        <v>102</v>
      </c>
      <c r="G626" s="29">
        <v>0.15</v>
      </c>
      <c r="H626" s="29"/>
      <c r="I626" s="29">
        <v>0</v>
      </c>
      <c r="J626" s="31">
        <v>88.8</v>
      </c>
      <c r="M626" s="32">
        <f>ROUND(ROUND(J626, 2)*I626, 2)</f>
        <v>0</v>
      </c>
      <c r="P626" s="31">
        <v>88.8</v>
      </c>
      <c r="S626" s="32">
        <f>ROUND(ROUND(P626, 2)*I626, 2)</f>
        <v>0</v>
      </c>
      <c r="V626" s="9">
        <f>ROUND(ROUND(P626, 2)/1.2, 2)</f>
        <v>74</v>
      </c>
      <c r="Y626" s="9">
        <f t="shared" si="77"/>
        <v>0</v>
      </c>
      <c r="AD626" s="5" t="s">
        <v>2270</v>
      </c>
      <c r="AE626" s="5" t="s">
        <v>2271</v>
      </c>
      <c r="AF626" s="5" t="s">
        <v>733</v>
      </c>
      <c r="AK626" s="32">
        <f t="shared" si="78"/>
        <v>0</v>
      </c>
      <c r="AL626" s="32"/>
      <c r="AM626" s="32"/>
      <c r="AN626" s="34">
        <f t="shared" si="79"/>
        <v>0</v>
      </c>
      <c r="AO626" s="32"/>
      <c r="AP626" s="32"/>
    </row>
    <row r="627" spans="1:42" ht="36" x14ac:dyDescent="0.3">
      <c r="A627" s="12" t="s">
        <v>2272</v>
      </c>
      <c r="B627" s="12"/>
      <c r="C627" s="40" t="s">
        <v>2261</v>
      </c>
      <c r="D627" s="17"/>
      <c r="E627" s="17"/>
      <c r="F627" s="28" t="s">
        <v>102</v>
      </c>
      <c r="G627" s="29">
        <v>0.3</v>
      </c>
      <c r="H627" s="29"/>
      <c r="I627" s="29">
        <v>0</v>
      </c>
      <c r="J627" s="31">
        <v>1216.56</v>
      </c>
      <c r="M627" s="32">
        <f>ROUND(ROUND(J627, 2)*I627, 2)</f>
        <v>0</v>
      </c>
      <c r="P627" s="31">
        <v>495.9</v>
      </c>
      <c r="S627" s="32">
        <f>ROUND(ROUND(P627, 2)*I627, 2)</f>
        <v>0</v>
      </c>
      <c r="V627" s="9">
        <f>ROUND(ROUND(P627, 2)/1.2, 2)</f>
        <v>413.25</v>
      </c>
      <c r="Y627" s="9">
        <f t="shared" si="77"/>
        <v>0</v>
      </c>
      <c r="AD627" s="5" t="s">
        <v>2273</v>
      </c>
      <c r="AE627" s="5" t="s">
        <v>2274</v>
      </c>
      <c r="AF627" s="5" t="s">
        <v>2264</v>
      </c>
      <c r="AK627" s="32">
        <f t="shared" si="78"/>
        <v>0</v>
      </c>
      <c r="AL627" s="32"/>
      <c r="AM627" s="32"/>
      <c r="AN627" s="34">
        <f t="shared" si="79"/>
        <v>0</v>
      </c>
      <c r="AO627" s="32"/>
      <c r="AP627" s="32"/>
    </row>
    <row r="628" spans="1:42" ht="36" x14ac:dyDescent="0.3">
      <c r="A628" s="12" t="s">
        <v>2275</v>
      </c>
      <c r="B628" s="12" t="s">
        <v>2256</v>
      </c>
      <c r="C628" s="16" t="s">
        <v>2257</v>
      </c>
      <c r="D628" s="17"/>
      <c r="E628" s="17"/>
      <c r="F628" s="17" t="s">
        <v>67</v>
      </c>
      <c r="G628" s="18">
        <v>1</v>
      </c>
      <c r="H628" s="18"/>
      <c r="I628" s="18">
        <v>0</v>
      </c>
      <c r="J628" s="19">
        <v>0</v>
      </c>
      <c r="K628" s="20">
        <v>428</v>
      </c>
      <c r="L628" s="19">
        <f>J628+ROUND(K628, 2)</f>
        <v>428</v>
      </c>
      <c r="M628" s="19">
        <v>0</v>
      </c>
      <c r="N628" s="19">
        <v>0</v>
      </c>
      <c r="O628" s="19">
        <f>M628+N628</f>
        <v>0</v>
      </c>
      <c r="P628" s="19">
        <v>162.09</v>
      </c>
      <c r="Q628" s="20">
        <v>428</v>
      </c>
      <c r="R628" s="19">
        <f>P628+ROUND(Q628, 2)</f>
        <v>590.09</v>
      </c>
      <c r="S628" s="19">
        <v>0</v>
      </c>
      <c r="T628" s="19">
        <v>0</v>
      </c>
      <c r="U628" s="19">
        <f>S628+T628</f>
        <v>0</v>
      </c>
      <c r="V628" s="9">
        <f>ROUND(P628 / 1.2, 2)</f>
        <v>135.08000000000001</v>
      </c>
      <c r="W628" s="9">
        <f>ROUND(Q628 / 1.2, 2)</f>
        <v>356.67</v>
      </c>
      <c r="X628" s="9">
        <f>ROUND(R628 / 1.2, 2)</f>
        <v>491.74</v>
      </c>
      <c r="Y628" s="9">
        <f t="shared" si="77"/>
        <v>0</v>
      </c>
      <c r="Z628" s="9">
        <f>ROUND(T628 / 1.2, 2)</f>
        <v>0</v>
      </c>
      <c r="AA628" s="9">
        <f>Y628+Z628</f>
        <v>0</v>
      </c>
      <c r="AD628" s="5">
        <v>378365901</v>
      </c>
      <c r="AE628" s="5">
        <v>27245648</v>
      </c>
      <c r="AG628" s="5" t="s">
        <v>2258</v>
      </c>
      <c r="AH628" s="5" t="s">
        <v>2259</v>
      </c>
      <c r="AI628" s="5" t="s">
        <v>593</v>
      </c>
      <c r="AK628" s="19">
        <f t="shared" si="78"/>
        <v>0</v>
      </c>
      <c r="AL628" s="19">
        <f>T628-N628</f>
        <v>0</v>
      </c>
      <c r="AM628" s="19">
        <f>U628-O628</f>
        <v>0</v>
      </c>
      <c r="AN628" s="22">
        <f t="shared" si="79"/>
        <v>0</v>
      </c>
      <c r="AO628" s="22">
        <f>IFERROR(AL628/N628,0)</f>
        <v>0</v>
      </c>
      <c r="AP628" s="22">
        <f>IFERROR(AM628/O628,0)</f>
        <v>0</v>
      </c>
    </row>
    <row r="629" spans="1:42" ht="36" x14ac:dyDescent="0.3">
      <c r="A629" s="12" t="s">
        <v>2276</v>
      </c>
      <c r="B629" s="12"/>
      <c r="C629" s="40" t="s">
        <v>2261</v>
      </c>
      <c r="D629" s="17"/>
      <c r="E629" s="17"/>
      <c r="F629" s="28" t="s">
        <v>102</v>
      </c>
      <c r="G629" s="29">
        <v>0.3</v>
      </c>
      <c r="H629" s="29"/>
      <c r="I629" s="29">
        <v>0</v>
      </c>
      <c r="J629" s="31">
        <v>1216.56</v>
      </c>
      <c r="M629" s="32">
        <f>ROUND(ROUND(J629, 2)*I629, 2)</f>
        <v>0</v>
      </c>
      <c r="P629" s="31">
        <v>495.9</v>
      </c>
      <c r="S629" s="32">
        <f>ROUND(ROUND(P629, 2)*I629, 2)</f>
        <v>0</v>
      </c>
      <c r="V629" s="9">
        <f>ROUND(ROUND(P629, 2)/1.2, 2)</f>
        <v>413.25</v>
      </c>
      <c r="Y629" s="9">
        <f t="shared" si="77"/>
        <v>0</v>
      </c>
      <c r="AD629" s="5" t="s">
        <v>2277</v>
      </c>
      <c r="AE629" s="5" t="s">
        <v>2278</v>
      </c>
      <c r="AF629" s="5" t="s">
        <v>2264</v>
      </c>
      <c r="AK629" s="32">
        <f t="shared" si="78"/>
        <v>0</v>
      </c>
      <c r="AL629" s="32"/>
      <c r="AM629" s="32"/>
      <c r="AN629" s="34">
        <f t="shared" si="79"/>
        <v>0</v>
      </c>
      <c r="AO629" s="32"/>
      <c r="AP629" s="32"/>
    </row>
    <row r="630" spans="1:42" ht="18" x14ac:dyDescent="0.3">
      <c r="A630" s="12" t="s">
        <v>2279</v>
      </c>
      <c r="B630" s="12"/>
      <c r="C630" s="40" t="s">
        <v>730</v>
      </c>
      <c r="D630" s="17"/>
      <c r="E630" s="17"/>
      <c r="F630" s="28" t="s">
        <v>102</v>
      </c>
      <c r="G630" s="29">
        <v>0.15</v>
      </c>
      <c r="H630" s="29"/>
      <c r="I630" s="29">
        <v>0</v>
      </c>
      <c r="J630" s="31">
        <v>88.8</v>
      </c>
      <c r="M630" s="32">
        <f>ROUND(ROUND(J630, 2)*I630, 2)</f>
        <v>0</v>
      </c>
      <c r="P630" s="31">
        <v>88.8</v>
      </c>
      <c r="S630" s="32">
        <f>ROUND(ROUND(P630, 2)*I630, 2)</f>
        <v>0</v>
      </c>
      <c r="V630" s="9">
        <f>ROUND(ROUND(P630, 2)/1.2, 2)</f>
        <v>74</v>
      </c>
      <c r="Y630" s="9">
        <f t="shared" si="77"/>
        <v>0</v>
      </c>
      <c r="AD630" s="5" t="s">
        <v>2280</v>
      </c>
      <c r="AE630" s="5" t="s">
        <v>2281</v>
      </c>
      <c r="AF630" s="5" t="s">
        <v>733</v>
      </c>
      <c r="AK630" s="32">
        <f t="shared" si="78"/>
        <v>0</v>
      </c>
      <c r="AL630" s="32"/>
      <c r="AM630" s="32"/>
      <c r="AN630" s="34">
        <f t="shared" si="79"/>
        <v>0</v>
      </c>
      <c r="AO630" s="32"/>
      <c r="AP630" s="32"/>
    </row>
    <row r="631" spans="1:42" ht="36" x14ac:dyDescent="0.3">
      <c r="A631" s="12" t="s">
        <v>2282</v>
      </c>
      <c r="B631" s="12" t="s">
        <v>2256</v>
      </c>
      <c r="C631" s="16" t="s">
        <v>2257</v>
      </c>
      <c r="D631" s="17"/>
      <c r="E631" s="17"/>
      <c r="F631" s="17" t="s">
        <v>67</v>
      </c>
      <c r="G631" s="18">
        <v>1</v>
      </c>
      <c r="H631" s="18"/>
      <c r="I631" s="18">
        <v>0</v>
      </c>
      <c r="J631" s="19">
        <v>0</v>
      </c>
      <c r="K631" s="20">
        <v>428</v>
      </c>
      <c r="L631" s="19">
        <f>J631+ROUND(K631, 2)</f>
        <v>428</v>
      </c>
      <c r="M631" s="19">
        <v>0</v>
      </c>
      <c r="N631" s="19">
        <v>0</v>
      </c>
      <c r="O631" s="19">
        <f>M631+N631</f>
        <v>0</v>
      </c>
      <c r="P631" s="19">
        <v>162.09</v>
      </c>
      <c r="Q631" s="20">
        <v>428</v>
      </c>
      <c r="R631" s="19">
        <f>P631+ROUND(Q631, 2)</f>
        <v>590.09</v>
      </c>
      <c r="S631" s="19">
        <v>0</v>
      </c>
      <c r="T631" s="19">
        <v>0</v>
      </c>
      <c r="U631" s="19">
        <f>S631+T631</f>
        <v>0</v>
      </c>
      <c r="V631" s="9">
        <f>ROUND(P631 / 1.2, 2)</f>
        <v>135.08000000000001</v>
      </c>
      <c r="W631" s="9">
        <f>ROUND(Q631 / 1.2, 2)</f>
        <v>356.67</v>
      </c>
      <c r="X631" s="9">
        <f>ROUND(R631 / 1.2, 2)</f>
        <v>491.74</v>
      </c>
      <c r="Y631" s="9">
        <f t="shared" si="77"/>
        <v>0</v>
      </c>
      <c r="Z631" s="9">
        <f>ROUND(T631 / 1.2, 2)</f>
        <v>0</v>
      </c>
      <c r="AA631" s="9">
        <f>Y631+Z631</f>
        <v>0</v>
      </c>
      <c r="AD631" s="5">
        <v>378365902</v>
      </c>
      <c r="AE631" s="5">
        <v>27245649</v>
      </c>
      <c r="AG631" s="5" t="s">
        <v>2258</v>
      </c>
      <c r="AH631" s="5" t="s">
        <v>2259</v>
      </c>
      <c r="AI631" s="5" t="s">
        <v>593</v>
      </c>
      <c r="AK631" s="19">
        <f t="shared" si="78"/>
        <v>0</v>
      </c>
      <c r="AL631" s="19">
        <f>T631-N631</f>
        <v>0</v>
      </c>
      <c r="AM631" s="19">
        <f>U631-O631</f>
        <v>0</v>
      </c>
      <c r="AN631" s="22">
        <f t="shared" si="79"/>
        <v>0</v>
      </c>
      <c r="AO631" s="22">
        <f>IFERROR(AL631/N631,0)</f>
        <v>0</v>
      </c>
      <c r="AP631" s="22">
        <f>IFERROR(AM631/O631,0)</f>
        <v>0</v>
      </c>
    </row>
    <row r="632" spans="1:42" ht="18" x14ac:dyDescent="0.3">
      <c r="A632" s="12" t="s">
        <v>2283</v>
      </c>
      <c r="B632" s="12"/>
      <c r="C632" s="40" t="s">
        <v>730</v>
      </c>
      <c r="D632" s="17"/>
      <c r="E632" s="17"/>
      <c r="F632" s="28" t="s">
        <v>102</v>
      </c>
      <c r="G632" s="29">
        <v>0.15</v>
      </c>
      <c r="H632" s="29"/>
      <c r="I632" s="29">
        <v>0</v>
      </c>
      <c r="J632" s="31">
        <v>88.8</v>
      </c>
      <c r="M632" s="32">
        <f>ROUND(ROUND(J632, 2)*I632, 2)</f>
        <v>0</v>
      </c>
      <c r="P632" s="31">
        <v>88.8</v>
      </c>
      <c r="S632" s="32">
        <f>ROUND(ROUND(P632, 2)*I632, 2)</f>
        <v>0</v>
      </c>
      <c r="V632" s="9">
        <f>ROUND(ROUND(P632, 2)/1.2, 2)</f>
        <v>74</v>
      </c>
      <c r="Y632" s="9">
        <f t="shared" si="77"/>
        <v>0</v>
      </c>
      <c r="AD632" s="5" t="s">
        <v>2284</v>
      </c>
      <c r="AE632" s="5" t="s">
        <v>2285</v>
      </c>
      <c r="AF632" s="5" t="s">
        <v>733</v>
      </c>
      <c r="AK632" s="32">
        <f t="shared" si="78"/>
        <v>0</v>
      </c>
      <c r="AL632" s="32"/>
      <c r="AM632" s="32"/>
      <c r="AN632" s="34">
        <f t="shared" si="79"/>
        <v>0</v>
      </c>
      <c r="AO632" s="32"/>
      <c r="AP632" s="32"/>
    </row>
    <row r="633" spans="1:42" ht="36" x14ac:dyDescent="0.3">
      <c r="A633" s="12" t="s">
        <v>2286</v>
      </c>
      <c r="B633" s="12"/>
      <c r="C633" s="40" t="s">
        <v>2261</v>
      </c>
      <c r="D633" s="17"/>
      <c r="E633" s="17"/>
      <c r="F633" s="28" t="s">
        <v>102</v>
      </c>
      <c r="G633" s="29">
        <v>0.3</v>
      </c>
      <c r="H633" s="29"/>
      <c r="I633" s="29">
        <v>0</v>
      </c>
      <c r="J633" s="31">
        <v>1216.56</v>
      </c>
      <c r="M633" s="32">
        <f>ROUND(ROUND(J633, 2)*I633, 2)</f>
        <v>0</v>
      </c>
      <c r="P633" s="31">
        <v>495.9</v>
      </c>
      <c r="S633" s="32">
        <f>ROUND(ROUND(P633, 2)*I633, 2)</f>
        <v>0</v>
      </c>
      <c r="V633" s="9">
        <f>ROUND(ROUND(P633, 2)/1.2, 2)</f>
        <v>413.25</v>
      </c>
      <c r="Y633" s="9">
        <f t="shared" si="77"/>
        <v>0</v>
      </c>
      <c r="AD633" s="5" t="s">
        <v>2287</v>
      </c>
      <c r="AE633" s="5" t="s">
        <v>2288</v>
      </c>
      <c r="AF633" s="5" t="s">
        <v>2264</v>
      </c>
      <c r="AK633" s="32">
        <f t="shared" si="78"/>
        <v>0</v>
      </c>
      <c r="AL633" s="32"/>
      <c r="AM633" s="32"/>
      <c r="AN633" s="34">
        <f t="shared" si="79"/>
        <v>0</v>
      </c>
      <c r="AO633" s="32"/>
      <c r="AP633" s="32"/>
    </row>
    <row r="634" spans="1:42" ht="36" x14ac:dyDescent="0.3">
      <c r="A634" s="12" t="s">
        <v>2289</v>
      </c>
      <c r="B634" s="12" t="s">
        <v>2256</v>
      </c>
      <c r="C634" s="16" t="s">
        <v>2257</v>
      </c>
      <c r="D634" s="17"/>
      <c r="E634" s="17"/>
      <c r="F634" s="17" t="s">
        <v>67</v>
      </c>
      <c r="G634" s="18">
        <v>1</v>
      </c>
      <c r="H634" s="18"/>
      <c r="I634" s="18">
        <v>0</v>
      </c>
      <c r="J634" s="19">
        <v>0</v>
      </c>
      <c r="K634" s="20">
        <v>428</v>
      </c>
      <c r="L634" s="19">
        <f>J634+ROUND(K634, 2)</f>
        <v>428</v>
      </c>
      <c r="M634" s="19">
        <v>0</v>
      </c>
      <c r="N634" s="19">
        <v>0</v>
      </c>
      <c r="O634" s="19">
        <f>M634+N634</f>
        <v>0</v>
      </c>
      <c r="P634" s="19">
        <v>162.09</v>
      </c>
      <c r="Q634" s="20">
        <v>428</v>
      </c>
      <c r="R634" s="19">
        <f>P634+ROUND(Q634, 2)</f>
        <v>590.09</v>
      </c>
      <c r="S634" s="19">
        <v>0</v>
      </c>
      <c r="T634" s="19">
        <v>0</v>
      </c>
      <c r="U634" s="19">
        <f>S634+T634</f>
        <v>0</v>
      </c>
      <c r="V634" s="9">
        <f>ROUND(P634 / 1.2, 2)</f>
        <v>135.08000000000001</v>
      </c>
      <c r="W634" s="9">
        <f>ROUND(Q634 / 1.2, 2)</f>
        <v>356.67</v>
      </c>
      <c r="X634" s="9">
        <f>ROUND(R634 / 1.2, 2)</f>
        <v>491.74</v>
      </c>
      <c r="Y634" s="9">
        <f t="shared" si="77"/>
        <v>0</v>
      </c>
      <c r="Z634" s="9">
        <f>ROUND(T634 / 1.2, 2)</f>
        <v>0</v>
      </c>
      <c r="AA634" s="9">
        <f>Y634+Z634</f>
        <v>0</v>
      </c>
      <c r="AD634" s="5">
        <v>378365903</v>
      </c>
      <c r="AE634" s="5">
        <v>27245650</v>
      </c>
      <c r="AG634" s="5" t="s">
        <v>2258</v>
      </c>
      <c r="AH634" s="5" t="s">
        <v>2259</v>
      </c>
      <c r="AI634" s="5" t="s">
        <v>593</v>
      </c>
      <c r="AK634" s="19">
        <f t="shared" si="78"/>
        <v>0</v>
      </c>
      <c r="AL634" s="19">
        <f>T634-N634</f>
        <v>0</v>
      </c>
      <c r="AM634" s="19">
        <f>U634-O634</f>
        <v>0</v>
      </c>
      <c r="AN634" s="22">
        <f t="shared" si="79"/>
        <v>0</v>
      </c>
      <c r="AO634" s="22">
        <f>IFERROR(AL634/N634,0)</f>
        <v>0</v>
      </c>
      <c r="AP634" s="22">
        <f>IFERROR(AM634/O634,0)</f>
        <v>0</v>
      </c>
    </row>
    <row r="635" spans="1:42" ht="36" x14ac:dyDescent="0.3">
      <c r="A635" s="12" t="s">
        <v>2290</v>
      </c>
      <c r="B635" s="12"/>
      <c r="C635" s="40" t="s">
        <v>2261</v>
      </c>
      <c r="D635" s="17"/>
      <c r="E635" s="17"/>
      <c r="F635" s="28" t="s">
        <v>102</v>
      </c>
      <c r="G635" s="29">
        <v>0.3</v>
      </c>
      <c r="H635" s="29"/>
      <c r="I635" s="29">
        <v>0</v>
      </c>
      <c r="J635" s="31">
        <v>1216.56</v>
      </c>
      <c r="M635" s="32">
        <f>ROUND(ROUND(J635, 2)*I635, 2)</f>
        <v>0</v>
      </c>
      <c r="P635" s="31">
        <v>495.9</v>
      </c>
      <c r="S635" s="32">
        <f>ROUND(ROUND(P635, 2)*I635, 2)</f>
        <v>0</v>
      </c>
      <c r="V635" s="9">
        <f>ROUND(ROUND(P635, 2)/1.2, 2)</f>
        <v>413.25</v>
      </c>
      <c r="Y635" s="9">
        <f t="shared" si="77"/>
        <v>0</v>
      </c>
      <c r="AD635" s="5" t="s">
        <v>2291</v>
      </c>
      <c r="AE635" s="5" t="s">
        <v>2292</v>
      </c>
      <c r="AF635" s="5" t="s">
        <v>2264</v>
      </c>
      <c r="AK635" s="32">
        <f t="shared" si="78"/>
        <v>0</v>
      </c>
      <c r="AL635" s="32"/>
      <c r="AM635" s="32"/>
      <c r="AN635" s="34">
        <f t="shared" si="79"/>
        <v>0</v>
      </c>
      <c r="AO635" s="32"/>
      <c r="AP635" s="32"/>
    </row>
    <row r="636" spans="1:42" ht="18" x14ac:dyDescent="0.3">
      <c r="A636" s="12" t="s">
        <v>2293</v>
      </c>
      <c r="B636" s="12"/>
      <c r="C636" s="40" t="s">
        <v>730</v>
      </c>
      <c r="D636" s="17"/>
      <c r="E636" s="17"/>
      <c r="F636" s="28" t="s">
        <v>102</v>
      </c>
      <c r="G636" s="29">
        <v>0.15</v>
      </c>
      <c r="H636" s="29"/>
      <c r="I636" s="29">
        <v>0</v>
      </c>
      <c r="J636" s="31">
        <v>88.8</v>
      </c>
      <c r="M636" s="32">
        <f>ROUND(ROUND(J636, 2)*I636, 2)</f>
        <v>0</v>
      </c>
      <c r="P636" s="31">
        <v>88.8</v>
      </c>
      <c r="S636" s="32">
        <f>ROUND(ROUND(P636, 2)*I636, 2)</f>
        <v>0</v>
      </c>
      <c r="V636" s="9">
        <f>ROUND(ROUND(P636, 2)/1.2, 2)</f>
        <v>74</v>
      </c>
      <c r="Y636" s="9">
        <f t="shared" si="77"/>
        <v>0</v>
      </c>
      <c r="AD636" s="5" t="s">
        <v>2294</v>
      </c>
      <c r="AE636" s="5" t="s">
        <v>2295</v>
      </c>
      <c r="AF636" s="5" t="s">
        <v>733</v>
      </c>
      <c r="AK636" s="32">
        <f t="shared" si="78"/>
        <v>0</v>
      </c>
      <c r="AL636" s="32"/>
      <c r="AM636" s="32"/>
      <c r="AN636" s="34">
        <f t="shared" si="79"/>
        <v>0</v>
      </c>
      <c r="AO636" s="32"/>
      <c r="AP636" s="32"/>
    </row>
    <row r="637" spans="1:42" ht="36" x14ac:dyDescent="0.3">
      <c r="A637" s="12" t="s">
        <v>2296</v>
      </c>
      <c r="B637" s="12" t="s">
        <v>2256</v>
      </c>
      <c r="C637" s="16" t="s">
        <v>2257</v>
      </c>
      <c r="D637" s="17"/>
      <c r="E637" s="17"/>
      <c r="F637" s="17" t="s">
        <v>67</v>
      </c>
      <c r="G637" s="18">
        <v>1</v>
      </c>
      <c r="H637" s="18"/>
      <c r="I637" s="18">
        <v>0</v>
      </c>
      <c r="J637" s="19">
        <v>0</v>
      </c>
      <c r="K637" s="20">
        <v>428</v>
      </c>
      <c r="L637" s="19">
        <f>J637+ROUND(K637, 2)</f>
        <v>428</v>
      </c>
      <c r="M637" s="19">
        <v>0</v>
      </c>
      <c r="N637" s="19">
        <v>0</v>
      </c>
      <c r="O637" s="19">
        <f>M637+N637</f>
        <v>0</v>
      </c>
      <c r="P637" s="19">
        <v>162.09</v>
      </c>
      <c r="Q637" s="20">
        <v>428</v>
      </c>
      <c r="R637" s="19">
        <f>P637+ROUND(Q637, 2)</f>
        <v>590.09</v>
      </c>
      <c r="S637" s="19">
        <v>0</v>
      </c>
      <c r="T637" s="19">
        <v>0</v>
      </c>
      <c r="U637" s="19">
        <f>S637+T637</f>
        <v>0</v>
      </c>
      <c r="V637" s="9">
        <f>ROUND(P637 / 1.2, 2)</f>
        <v>135.08000000000001</v>
      </c>
      <c r="W637" s="9">
        <f>ROUND(Q637 / 1.2, 2)</f>
        <v>356.67</v>
      </c>
      <c r="X637" s="9">
        <f>ROUND(R637 / 1.2, 2)</f>
        <v>491.74</v>
      </c>
      <c r="Y637" s="9">
        <f t="shared" si="77"/>
        <v>0</v>
      </c>
      <c r="Z637" s="9">
        <f>ROUND(T637 / 1.2, 2)</f>
        <v>0</v>
      </c>
      <c r="AA637" s="9">
        <f>Y637+Z637</f>
        <v>0</v>
      </c>
      <c r="AD637" s="5">
        <v>378365904</v>
      </c>
      <c r="AE637" s="5">
        <v>27245651</v>
      </c>
      <c r="AG637" s="5" t="s">
        <v>2258</v>
      </c>
      <c r="AH637" s="5" t="s">
        <v>2259</v>
      </c>
      <c r="AI637" s="5" t="s">
        <v>593</v>
      </c>
      <c r="AK637" s="19">
        <f t="shared" si="78"/>
        <v>0</v>
      </c>
      <c r="AL637" s="19">
        <f>T637-N637</f>
        <v>0</v>
      </c>
      <c r="AM637" s="19">
        <f>U637-O637</f>
        <v>0</v>
      </c>
      <c r="AN637" s="22">
        <f t="shared" si="79"/>
        <v>0</v>
      </c>
      <c r="AO637" s="22">
        <f>IFERROR(AL637/N637,0)</f>
        <v>0</v>
      </c>
      <c r="AP637" s="22">
        <f>IFERROR(AM637/O637,0)</f>
        <v>0</v>
      </c>
    </row>
    <row r="638" spans="1:42" ht="18" x14ac:dyDescent="0.3">
      <c r="A638" s="12" t="s">
        <v>2297</v>
      </c>
      <c r="B638" s="12"/>
      <c r="C638" s="40" t="s">
        <v>730</v>
      </c>
      <c r="D638" s="17"/>
      <c r="E638" s="17"/>
      <c r="F638" s="28" t="s">
        <v>102</v>
      </c>
      <c r="G638" s="29">
        <v>0.15</v>
      </c>
      <c r="H638" s="29"/>
      <c r="I638" s="29">
        <v>0</v>
      </c>
      <c r="J638" s="31">
        <v>88.8</v>
      </c>
      <c r="M638" s="32">
        <f>ROUND(ROUND(J638, 2)*I638, 2)</f>
        <v>0</v>
      </c>
      <c r="P638" s="31">
        <v>88.8</v>
      </c>
      <c r="S638" s="32">
        <f>ROUND(ROUND(P638, 2)*I638, 2)</f>
        <v>0</v>
      </c>
      <c r="V638" s="9">
        <f>ROUND(ROUND(P638, 2)/1.2, 2)</f>
        <v>74</v>
      </c>
      <c r="Y638" s="9">
        <f t="shared" si="77"/>
        <v>0</v>
      </c>
      <c r="AD638" s="5" t="s">
        <v>2298</v>
      </c>
      <c r="AE638" s="5" t="s">
        <v>2299</v>
      </c>
      <c r="AF638" s="5" t="s">
        <v>733</v>
      </c>
      <c r="AK638" s="32">
        <f t="shared" si="78"/>
        <v>0</v>
      </c>
      <c r="AL638" s="32"/>
      <c r="AM638" s="32"/>
      <c r="AN638" s="34">
        <f t="shared" si="79"/>
        <v>0</v>
      </c>
      <c r="AO638" s="32"/>
      <c r="AP638" s="32"/>
    </row>
    <row r="639" spans="1:42" ht="36" x14ac:dyDescent="0.3">
      <c r="A639" s="12" t="s">
        <v>2300</v>
      </c>
      <c r="B639" s="12"/>
      <c r="C639" s="40" t="s">
        <v>2261</v>
      </c>
      <c r="D639" s="17"/>
      <c r="E639" s="17"/>
      <c r="F639" s="28" t="s">
        <v>102</v>
      </c>
      <c r="G639" s="29">
        <v>0.3</v>
      </c>
      <c r="H639" s="29"/>
      <c r="I639" s="29">
        <v>0</v>
      </c>
      <c r="J639" s="31">
        <v>1216.56</v>
      </c>
      <c r="M639" s="32">
        <f>ROUND(ROUND(J639, 2)*I639, 2)</f>
        <v>0</v>
      </c>
      <c r="P639" s="31">
        <v>495.9</v>
      </c>
      <c r="S639" s="32">
        <f>ROUND(ROUND(P639, 2)*I639, 2)</f>
        <v>0</v>
      </c>
      <c r="V639" s="9">
        <f>ROUND(ROUND(P639, 2)/1.2, 2)</f>
        <v>413.25</v>
      </c>
      <c r="Y639" s="9">
        <f t="shared" si="77"/>
        <v>0</v>
      </c>
      <c r="AD639" s="5" t="s">
        <v>2301</v>
      </c>
      <c r="AE639" s="5" t="s">
        <v>2302</v>
      </c>
      <c r="AF639" s="5" t="s">
        <v>2264</v>
      </c>
      <c r="AK639" s="32">
        <f t="shared" si="78"/>
        <v>0</v>
      </c>
      <c r="AL639" s="32"/>
      <c r="AM639" s="32"/>
      <c r="AN639" s="34">
        <f t="shared" si="79"/>
        <v>0</v>
      </c>
      <c r="AO639" s="32"/>
      <c r="AP639" s="32"/>
    </row>
    <row r="640" spans="1:42" ht="36" x14ac:dyDescent="0.3">
      <c r="A640" s="12" t="s">
        <v>2303</v>
      </c>
      <c r="B640" s="12" t="s">
        <v>2256</v>
      </c>
      <c r="C640" s="16" t="s">
        <v>2257</v>
      </c>
      <c r="D640" s="17"/>
      <c r="E640" s="17"/>
      <c r="F640" s="17" t="s">
        <v>67</v>
      </c>
      <c r="G640" s="18">
        <v>1</v>
      </c>
      <c r="H640" s="18"/>
      <c r="I640" s="18">
        <v>0</v>
      </c>
      <c r="J640" s="19">
        <v>0</v>
      </c>
      <c r="K640" s="20">
        <v>428</v>
      </c>
      <c r="L640" s="19">
        <f>J640+ROUND(K640, 2)</f>
        <v>428</v>
      </c>
      <c r="M640" s="19">
        <v>0</v>
      </c>
      <c r="N640" s="19">
        <v>0</v>
      </c>
      <c r="O640" s="19">
        <f>M640+N640</f>
        <v>0</v>
      </c>
      <c r="P640" s="19">
        <v>162.09</v>
      </c>
      <c r="Q640" s="20">
        <v>428</v>
      </c>
      <c r="R640" s="19">
        <f>P640+ROUND(Q640, 2)</f>
        <v>590.09</v>
      </c>
      <c r="S640" s="19">
        <v>0</v>
      </c>
      <c r="T640" s="19">
        <v>0</v>
      </c>
      <c r="U640" s="19">
        <f>S640+T640</f>
        <v>0</v>
      </c>
      <c r="V640" s="9">
        <f>ROUND(P640 / 1.2, 2)</f>
        <v>135.08000000000001</v>
      </c>
      <c r="W640" s="9">
        <f>ROUND(Q640 / 1.2, 2)</f>
        <v>356.67</v>
      </c>
      <c r="X640" s="9">
        <f>ROUND(R640 / 1.2, 2)</f>
        <v>491.74</v>
      </c>
      <c r="Y640" s="9">
        <f t="shared" si="77"/>
        <v>0</v>
      </c>
      <c r="Z640" s="9">
        <f>ROUND(T640 / 1.2, 2)</f>
        <v>0</v>
      </c>
      <c r="AA640" s="9">
        <f>Y640+Z640</f>
        <v>0</v>
      </c>
      <c r="AD640" s="5">
        <v>378365905</v>
      </c>
      <c r="AE640" s="5">
        <v>27245652</v>
      </c>
      <c r="AG640" s="5" t="s">
        <v>2258</v>
      </c>
      <c r="AH640" s="5" t="s">
        <v>2259</v>
      </c>
      <c r="AI640" s="5" t="s">
        <v>593</v>
      </c>
      <c r="AK640" s="19">
        <f t="shared" si="78"/>
        <v>0</v>
      </c>
      <c r="AL640" s="19">
        <f>T640-N640</f>
        <v>0</v>
      </c>
      <c r="AM640" s="19">
        <f>U640-O640</f>
        <v>0</v>
      </c>
      <c r="AN640" s="22">
        <f t="shared" si="79"/>
        <v>0</v>
      </c>
      <c r="AO640" s="22">
        <f>IFERROR(AL640/N640,0)</f>
        <v>0</v>
      </c>
      <c r="AP640" s="22">
        <f>IFERROR(AM640/O640,0)</f>
        <v>0</v>
      </c>
    </row>
    <row r="641" spans="1:42" ht="36" x14ac:dyDescent="0.3">
      <c r="A641" s="12" t="s">
        <v>2304</v>
      </c>
      <c r="B641" s="12"/>
      <c r="C641" s="40" t="s">
        <v>2261</v>
      </c>
      <c r="D641" s="17"/>
      <c r="E641" s="17"/>
      <c r="F641" s="28" t="s">
        <v>102</v>
      </c>
      <c r="G641" s="29">
        <v>0.3</v>
      </c>
      <c r="H641" s="29"/>
      <c r="I641" s="29">
        <v>0</v>
      </c>
      <c r="J641" s="31">
        <v>1216.56</v>
      </c>
      <c r="M641" s="32">
        <f>ROUND(ROUND(J641, 2)*I641, 2)</f>
        <v>0</v>
      </c>
      <c r="P641" s="31">
        <v>495.9</v>
      </c>
      <c r="S641" s="32">
        <f>ROUND(ROUND(P641, 2)*I641, 2)</f>
        <v>0</v>
      </c>
      <c r="V641" s="9">
        <f>ROUND(ROUND(P641, 2)/1.2, 2)</f>
        <v>413.25</v>
      </c>
      <c r="Y641" s="9">
        <f t="shared" si="77"/>
        <v>0</v>
      </c>
      <c r="AD641" s="5" t="s">
        <v>2305</v>
      </c>
      <c r="AE641" s="5" t="s">
        <v>2306</v>
      </c>
      <c r="AF641" s="5" t="s">
        <v>2264</v>
      </c>
      <c r="AK641" s="32">
        <f t="shared" si="78"/>
        <v>0</v>
      </c>
      <c r="AL641" s="32"/>
      <c r="AM641" s="32"/>
      <c r="AN641" s="34">
        <f t="shared" si="79"/>
        <v>0</v>
      </c>
      <c r="AO641" s="32"/>
      <c r="AP641" s="32"/>
    </row>
    <row r="642" spans="1:42" ht="18" x14ac:dyDescent="0.3">
      <c r="A642" s="12" t="s">
        <v>2307</v>
      </c>
      <c r="B642" s="12"/>
      <c r="C642" s="40" t="s">
        <v>730</v>
      </c>
      <c r="D642" s="17"/>
      <c r="E642" s="17"/>
      <c r="F642" s="28" t="s">
        <v>102</v>
      </c>
      <c r="G642" s="29">
        <v>0.15</v>
      </c>
      <c r="H642" s="29"/>
      <c r="I642" s="29">
        <v>0</v>
      </c>
      <c r="J642" s="31">
        <v>88.8</v>
      </c>
      <c r="M642" s="32">
        <f>ROUND(ROUND(J642, 2)*I642, 2)</f>
        <v>0</v>
      </c>
      <c r="P642" s="31">
        <v>88.8</v>
      </c>
      <c r="S642" s="32">
        <f>ROUND(ROUND(P642, 2)*I642, 2)</f>
        <v>0</v>
      </c>
      <c r="V642" s="9">
        <f>ROUND(ROUND(P642, 2)/1.2, 2)</f>
        <v>74</v>
      </c>
      <c r="Y642" s="9">
        <f t="shared" si="77"/>
        <v>0</v>
      </c>
      <c r="AD642" s="5" t="s">
        <v>2308</v>
      </c>
      <c r="AE642" s="5" t="s">
        <v>2309</v>
      </c>
      <c r="AF642" s="5" t="s">
        <v>733</v>
      </c>
      <c r="AK642" s="32">
        <f t="shared" si="78"/>
        <v>0</v>
      </c>
      <c r="AL642" s="32"/>
      <c r="AM642" s="32"/>
      <c r="AN642" s="34">
        <f t="shared" si="79"/>
        <v>0</v>
      </c>
      <c r="AO642" s="32"/>
      <c r="AP642" s="32"/>
    </row>
    <row r="643" spans="1:42" ht="36" x14ac:dyDescent="0.3">
      <c r="A643" s="12" t="s">
        <v>2310</v>
      </c>
      <c r="B643" s="12" t="s">
        <v>2256</v>
      </c>
      <c r="C643" s="16" t="s">
        <v>2257</v>
      </c>
      <c r="D643" s="17"/>
      <c r="E643" s="17"/>
      <c r="F643" s="17" t="s">
        <v>67</v>
      </c>
      <c r="G643" s="18">
        <v>1</v>
      </c>
      <c r="H643" s="18"/>
      <c r="I643" s="18">
        <v>0</v>
      </c>
      <c r="J643" s="19">
        <v>0</v>
      </c>
      <c r="K643" s="20">
        <v>428</v>
      </c>
      <c r="L643" s="19">
        <f>J643+ROUND(K643, 2)</f>
        <v>428</v>
      </c>
      <c r="M643" s="19">
        <v>0</v>
      </c>
      <c r="N643" s="19">
        <v>0</v>
      </c>
      <c r="O643" s="19">
        <f>M643+N643</f>
        <v>0</v>
      </c>
      <c r="P643" s="19">
        <v>162.09</v>
      </c>
      <c r="Q643" s="20">
        <v>428</v>
      </c>
      <c r="R643" s="19">
        <f>P643+ROUND(Q643, 2)</f>
        <v>590.09</v>
      </c>
      <c r="S643" s="19">
        <v>0</v>
      </c>
      <c r="T643" s="19">
        <v>0</v>
      </c>
      <c r="U643" s="19">
        <f>S643+T643</f>
        <v>0</v>
      </c>
      <c r="V643" s="9">
        <f>ROUND(P643 / 1.2, 2)</f>
        <v>135.08000000000001</v>
      </c>
      <c r="W643" s="9">
        <f>ROUND(Q643 / 1.2, 2)</f>
        <v>356.67</v>
      </c>
      <c r="X643" s="9">
        <f>ROUND(R643 / 1.2, 2)</f>
        <v>491.74</v>
      </c>
      <c r="Y643" s="9">
        <f t="shared" si="77"/>
        <v>0</v>
      </c>
      <c r="Z643" s="9">
        <f>ROUND(T643 / 1.2, 2)</f>
        <v>0</v>
      </c>
      <c r="AA643" s="9">
        <f>Y643+Z643</f>
        <v>0</v>
      </c>
      <c r="AD643" s="5">
        <v>378365906</v>
      </c>
      <c r="AE643" s="5">
        <v>27245653</v>
      </c>
      <c r="AG643" s="5" t="s">
        <v>2258</v>
      </c>
      <c r="AH643" s="5" t="s">
        <v>2259</v>
      </c>
      <c r="AI643" s="5" t="s">
        <v>593</v>
      </c>
      <c r="AK643" s="19">
        <f t="shared" si="78"/>
        <v>0</v>
      </c>
      <c r="AL643" s="19">
        <f>T643-N643</f>
        <v>0</v>
      </c>
      <c r="AM643" s="19">
        <f>U643-O643</f>
        <v>0</v>
      </c>
      <c r="AN643" s="22">
        <f t="shared" si="79"/>
        <v>0</v>
      </c>
      <c r="AO643" s="22">
        <f>IFERROR(AL643/N643,0)</f>
        <v>0</v>
      </c>
      <c r="AP643" s="22">
        <f>IFERROR(AM643/O643,0)</f>
        <v>0</v>
      </c>
    </row>
    <row r="644" spans="1:42" ht="18" x14ac:dyDescent="0.3">
      <c r="A644" s="12" t="s">
        <v>2311</v>
      </c>
      <c r="B644" s="12"/>
      <c r="C644" s="40" t="s">
        <v>730</v>
      </c>
      <c r="D644" s="17"/>
      <c r="E644" s="17"/>
      <c r="F644" s="28" t="s">
        <v>102</v>
      </c>
      <c r="G644" s="29">
        <v>0.15</v>
      </c>
      <c r="H644" s="29"/>
      <c r="I644" s="29">
        <v>0</v>
      </c>
      <c r="J644" s="31">
        <v>88.8</v>
      </c>
      <c r="M644" s="32">
        <f>ROUND(ROUND(J644, 2)*I644, 2)</f>
        <v>0</v>
      </c>
      <c r="P644" s="31">
        <v>88.8</v>
      </c>
      <c r="S644" s="32">
        <f>ROUND(ROUND(P644, 2)*I644, 2)</f>
        <v>0</v>
      </c>
      <c r="V644" s="9">
        <f>ROUND(ROUND(P644, 2)/1.2, 2)</f>
        <v>74</v>
      </c>
      <c r="Y644" s="9">
        <f t="shared" si="77"/>
        <v>0</v>
      </c>
      <c r="AD644" s="5" t="s">
        <v>2312</v>
      </c>
      <c r="AE644" s="5" t="s">
        <v>2313</v>
      </c>
      <c r="AF644" s="5" t="s">
        <v>733</v>
      </c>
      <c r="AK644" s="32">
        <f t="shared" si="78"/>
        <v>0</v>
      </c>
      <c r="AL644" s="32"/>
      <c r="AM644" s="32"/>
      <c r="AN644" s="34">
        <f t="shared" si="79"/>
        <v>0</v>
      </c>
      <c r="AO644" s="32"/>
      <c r="AP644" s="32"/>
    </row>
    <row r="645" spans="1:42" ht="36" x14ac:dyDescent="0.3">
      <c r="A645" s="12" t="s">
        <v>2314</v>
      </c>
      <c r="B645" s="12"/>
      <c r="C645" s="40" t="s">
        <v>2261</v>
      </c>
      <c r="D645" s="17"/>
      <c r="E645" s="17"/>
      <c r="F645" s="28" t="s">
        <v>102</v>
      </c>
      <c r="G645" s="29">
        <v>0.3</v>
      </c>
      <c r="H645" s="29"/>
      <c r="I645" s="29">
        <v>0</v>
      </c>
      <c r="J645" s="31">
        <v>1216.56</v>
      </c>
      <c r="M645" s="32">
        <f>ROUND(ROUND(J645, 2)*I645, 2)</f>
        <v>0</v>
      </c>
      <c r="P645" s="31">
        <v>495.9</v>
      </c>
      <c r="S645" s="32">
        <f>ROUND(ROUND(P645, 2)*I645, 2)</f>
        <v>0</v>
      </c>
      <c r="V645" s="9">
        <f>ROUND(ROUND(P645, 2)/1.2, 2)</f>
        <v>413.25</v>
      </c>
      <c r="Y645" s="9">
        <f t="shared" si="77"/>
        <v>0</v>
      </c>
      <c r="AD645" s="5" t="s">
        <v>2315</v>
      </c>
      <c r="AE645" s="5" t="s">
        <v>2316</v>
      </c>
      <c r="AF645" s="5" t="s">
        <v>2264</v>
      </c>
      <c r="AK645" s="32">
        <f t="shared" si="78"/>
        <v>0</v>
      </c>
      <c r="AL645" s="32"/>
      <c r="AM645" s="32"/>
      <c r="AN645" s="34">
        <f t="shared" si="79"/>
        <v>0</v>
      </c>
      <c r="AO645" s="32"/>
      <c r="AP645" s="32"/>
    </row>
    <row r="646" spans="1:42" ht="90" x14ac:dyDescent="0.3">
      <c r="A646" s="12" t="s">
        <v>2317</v>
      </c>
      <c r="B646" s="12" t="s">
        <v>2256</v>
      </c>
      <c r="C646" s="16" t="s">
        <v>2257</v>
      </c>
      <c r="D646" s="17"/>
      <c r="E646" s="17" t="s">
        <v>2318</v>
      </c>
      <c r="F646" s="17" t="s">
        <v>67</v>
      </c>
      <c r="G646" s="18">
        <v>1</v>
      </c>
      <c r="H646" s="18"/>
      <c r="I646" s="18">
        <v>0</v>
      </c>
      <c r="J646" s="19">
        <v>378.29</v>
      </c>
      <c r="K646" s="20">
        <v>428</v>
      </c>
      <c r="L646" s="19">
        <f>J646+ROUND(K646, 2)</f>
        <v>806.29</v>
      </c>
      <c r="M646" s="19">
        <v>0</v>
      </c>
      <c r="N646" s="19">
        <v>0</v>
      </c>
      <c r="O646" s="19">
        <f>M646+N646</f>
        <v>0</v>
      </c>
      <c r="P646" s="19">
        <v>162.09</v>
      </c>
      <c r="Q646" s="20">
        <v>642</v>
      </c>
      <c r="R646" s="19">
        <f>P646+ROUND(Q646, 2)</f>
        <v>804.09</v>
      </c>
      <c r="S646" s="19">
        <v>0</v>
      </c>
      <c r="T646" s="19">
        <v>0</v>
      </c>
      <c r="U646" s="19">
        <f>S646+T646</f>
        <v>0</v>
      </c>
      <c r="V646" s="9">
        <f>ROUND(P646 / 1.2, 2)</f>
        <v>135.08000000000001</v>
      </c>
      <c r="W646" s="9">
        <f>ROUND(Q646 / 1.2, 2)</f>
        <v>535</v>
      </c>
      <c r="X646" s="9">
        <f>ROUND(R646 / 1.2, 2)</f>
        <v>670.08</v>
      </c>
      <c r="Y646" s="9">
        <f t="shared" si="77"/>
        <v>0</v>
      </c>
      <c r="Z646" s="9">
        <f>ROUND(T646 / 1.2, 2)</f>
        <v>0</v>
      </c>
      <c r="AA646" s="9">
        <f>Y646+Z646</f>
        <v>0</v>
      </c>
      <c r="AD646" s="5">
        <v>378365907</v>
      </c>
      <c r="AE646" s="5">
        <v>27245751</v>
      </c>
      <c r="AG646" s="5" t="s">
        <v>2258</v>
      </c>
      <c r="AH646" s="5" t="s">
        <v>2259</v>
      </c>
      <c r="AI646" s="5" t="s">
        <v>593</v>
      </c>
      <c r="AK646" s="19">
        <f t="shared" si="78"/>
        <v>0</v>
      </c>
      <c r="AL646" s="19">
        <f>T646-N646</f>
        <v>0</v>
      </c>
      <c r="AM646" s="19">
        <f>U646-O646</f>
        <v>0</v>
      </c>
      <c r="AN646" s="22">
        <f t="shared" si="79"/>
        <v>0</v>
      </c>
      <c r="AO646" s="22">
        <f>IFERROR(AL646/N646,0)</f>
        <v>0</v>
      </c>
      <c r="AP646" s="22">
        <f>IFERROR(AM646/O646,0)</f>
        <v>0</v>
      </c>
    </row>
    <row r="647" spans="1:42" ht="36" x14ac:dyDescent="0.3">
      <c r="A647" s="12" t="s">
        <v>2320</v>
      </c>
      <c r="B647" s="12"/>
      <c r="C647" s="40" t="s">
        <v>2261</v>
      </c>
      <c r="D647" s="17"/>
      <c r="E647" s="17"/>
      <c r="F647" s="28" t="s">
        <v>102</v>
      </c>
      <c r="G647" s="29">
        <v>0.3</v>
      </c>
      <c r="H647" s="29"/>
      <c r="I647" s="29">
        <v>0</v>
      </c>
      <c r="J647" s="31">
        <v>1216.56</v>
      </c>
      <c r="M647" s="32">
        <f>ROUND(ROUND(J647, 2)*I647, 2)</f>
        <v>0</v>
      </c>
      <c r="P647" s="31">
        <v>495.9</v>
      </c>
      <c r="S647" s="32">
        <f>ROUND(ROUND(P647, 2)*I647, 2)</f>
        <v>0</v>
      </c>
      <c r="V647" s="9">
        <f>ROUND(ROUND(P647, 2)/1.2, 2)</f>
        <v>413.25</v>
      </c>
      <c r="Y647" s="9">
        <f t="shared" ref="Y647:Y710" si="80">ROUND(S647 / 1.2, 2)</f>
        <v>0</v>
      </c>
      <c r="AD647" s="5" t="s">
        <v>2321</v>
      </c>
      <c r="AE647" s="5" t="s">
        <v>2322</v>
      </c>
      <c r="AF647" s="5" t="s">
        <v>2264</v>
      </c>
      <c r="AK647" s="32">
        <f t="shared" si="78"/>
        <v>0</v>
      </c>
      <c r="AL647" s="32"/>
      <c r="AM647" s="32"/>
      <c r="AN647" s="34">
        <f t="shared" si="79"/>
        <v>0</v>
      </c>
      <c r="AO647" s="32"/>
      <c r="AP647" s="32"/>
    </row>
    <row r="648" spans="1:42" ht="18" x14ac:dyDescent="0.3">
      <c r="A648" s="12" t="s">
        <v>2325</v>
      </c>
      <c r="B648" s="12"/>
      <c r="C648" s="40" t="s">
        <v>730</v>
      </c>
      <c r="D648" s="17"/>
      <c r="E648" s="17"/>
      <c r="F648" s="28" t="s">
        <v>102</v>
      </c>
      <c r="G648" s="29">
        <v>0.15</v>
      </c>
      <c r="H648" s="29"/>
      <c r="I648" s="29">
        <v>0</v>
      </c>
      <c r="J648" s="31">
        <v>88.8</v>
      </c>
      <c r="M648" s="32">
        <f>ROUND(ROUND(J648, 2)*I648, 2)</f>
        <v>0</v>
      </c>
      <c r="P648" s="31">
        <v>88.8</v>
      </c>
      <c r="S648" s="32">
        <f>ROUND(ROUND(P648, 2)*I648, 2)</f>
        <v>0</v>
      </c>
      <c r="V648" s="9">
        <f>ROUND(ROUND(P648, 2)/1.2, 2)</f>
        <v>74</v>
      </c>
      <c r="Y648" s="9">
        <f t="shared" si="80"/>
        <v>0</v>
      </c>
      <c r="AD648" s="5" t="s">
        <v>2326</v>
      </c>
      <c r="AE648" s="5" t="s">
        <v>2327</v>
      </c>
      <c r="AF648" s="5" t="s">
        <v>733</v>
      </c>
      <c r="AK648" s="32">
        <f t="shared" si="78"/>
        <v>0</v>
      </c>
      <c r="AL648" s="32"/>
      <c r="AM648" s="32"/>
      <c r="AN648" s="34">
        <f t="shared" si="79"/>
        <v>0</v>
      </c>
      <c r="AO648" s="32"/>
      <c r="AP648" s="32"/>
    </row>
    <row r="649" spans="1:42" ht="90" x14ac:dyDescent="0.3">
      <c r="A649" s="12" t="s">
        <v>2330</v>
      </c>
      <c r="B649" s="12" t="s">
        <v>2256</v>
      </c>
      <c r="C649" s="16" t="s">
        <v>2257</v>
      </c>
      <c r="D649" s="17"/>
      <c r="E649" s="17" t="s">
        <v>2331</v>
      </c>
      <c r="F649" s="17" t="s">
        <v>67</v>
      </c>
      <c r="G649" s="18">
        <v>1</v>
      </c>
      <c r="H649" s="18"/>
      <c r="I649" s="18">
        <v>192.1</v>
      </c>
      <c r="J649" s="19">
        <v>378.29</v>
      </c>
      <c r="K649" s="20">
        <v>428</v>
      </c>
      <c r="L649" s="19">
        <f>J649+ROUND(K649, 2)</f>
        <v>806.29</v>
      </c>
      <c r="M649" s="19">
        <v>72669.509999999995</v>
      </c>
      <c r="N649" s="19">
        <v>82218.8</v>
      </c>
      <c r="O649" s="19">
        <f>M649+N649</f>
        <v>154888.31</v>
      </c>
      <c r="P649" s="19">
        <v>162.09</v>
      </c>
      <c r="Q649" s="20">
        <v>642</v>
      </c>
      <c r="R649" s="19">
        <f>P649+ROUND(Q649, 2)</f>
        <v>804.09</v>
      </c>
      <c r="S649" s="19">
        <v>31137.49</v>
      </c>
      <c r="T649" s="19">
        <v>123328.2</v>
      </c>
      <c r="U649" s="19">
        <f>S649+T649</f>
        <v>154465.69</v>
      </c>
      <c r="V649" s="9">
        <f>ROUND(P649 / 1.2, 2)</f>
        <v>135.08000000000001</v>
      </c>
      <c r="W649" s="9">
        <f>ROUND(Q649 / 1.2, 2)</f>
        <v>535</v>
      </c>
      <c r="X649" s="9">
        <f>ROUND(R649 / 1.2, 2)</f>
        <v>670.08</v>
      </c>
      <c r="Y649" s="9">
        <f t="shared" si="80"/>
        <v>25947.91</v>
      </c>
      <c r="Z649" s="9">
        <f>ROUND(T649 / 1.2, 2)</f>
        <v>102773.5</v>
      </c>
      <c r="AA649" s="9">
        <f>Y649+Z649</f>
        <v>128721.41</v>
      </c>
      <c r="AD649" s="5">
        <v>378365908</v>
      </c>
      <c r="AE649" s="5">
        <v>27245754</v>
      </c>
      <c r="AG649" s="5" t="s">
        <v>2258</v>
      </c>
      <c r="AH649" s="5" t="s">
        <v>2259</v>
      </c>
      <c r="AI649" s="5" t="s">
        <v>593</v>
      </c>
      <c r="AK649" s="19">
        <f t="shared" si="78"/>
        <v>-41532.01999999999</v>
      </c>
      <c r="AL649" s="19">
        <f>T649-N649</f>
        <v>41109.399999999994</v>
      </c>
      <c r="AM649" s="19">
        <f>U649-O649</f>
        <v>-422.61999999999534</v>
      </c>
      <c r="AN649" s="22">
        <f t="shared" si="79"/>
        <v>-0.57151919697820985</v>
      </c>
      <c r="AO649" s="22">
        <f>IFERROR(AL649/N649,0)</f>
        <v>0.49999999999999989</v>
      </c>
      <c r="AP649" s="22">
        <f>IFERROR(AM649/O649,0)</f>
        <v>-2.7285467831626243E-3</v>
      </c>
    </row>
    <row r="650" spans="1:42" ht="18" x14ac:dyDescent="0.3">
      <c r="A650" s="12" t="s">
        <v>2333</v>
      </c>
      <c r="B650" s="12"/>
      <c r="C650" s="40" t="s">
        <v>730</v>
      </c>
      <c r="D650" s="17"/>
      <c r="E650" s="17"/>
      <c r="F650" s="28" t="s">
        <v>102</v>
      </c>
      <c r="G650" s="29">
        <v>0.15</v>
      </c>
      <c r="H650" s="29"/>
      <c r="I650" s="29">
        <v>28.815000000000001</v>
      </c>
      <c r="J650" s="31">
        <v>88.8</v>
      </c>
      <c r="M650" s="32">
        <f>ROUND(ROUND(J650, 2)*I650, 2)</f>
        <v>2558.77</v>
      </c>
      <c r="P650" s="31">
        <v>88.8</v>
      </c>
      <c r="S650" s="32">
        <f>ROUND(ROUND(P650, 2)*I650, 2)</f>
        <v>2558.77</v>
      </c>
      <c r="V650" s="9">
        <f>ROUND(ROUND(P650, 2)/1.2, 2)</f>
        <v>74</v>
      </c>
      <c r="Y650" s="9">
        <f t="shared" si="80"/>
        <v>2132.31</v>
      </c>
      <c r="AD650" s="5" t="s">
        <v>2334</v>
      </c>
      <c r="AE650" s="5" t="s">
        <v>2335</v>
      </c>
      <c r="AF650" s="5" t="s">
        <v>733</v>
      </c>
      <c r="AK650" s="32">
        <f t="shared" si="78"/>
        <v>0</v>
      </c>
      <c r="AL650" s="32"/>
      <c r="AM650" s="32"/>
      <c r="AN650" s="34">
        <f t="shared" si="79"/>
        <v>0</v>
      </c>
      <c r="AO650" s="32"/>
      <c r="AP650" s="32"/>
    </row>
    <row r="651" spans="1:42" ht="36" x14ac:dyDescent="0.3">
      <c r="A651" s="12" t="s">
        <v>2338</v>
      </c>
      <c r="B651" s="12"/>
      <c r="C651" s="40" t="s">
        <v>2261</v>
      </c>
      <c r="D651" s="17"/>
      <c r="E651" s="17"/>
      <c r="F651" s="28" t="s">
        <v>102</v>
      </c>
      <c r="G651" s="29">
        <v>0.3</v>
      </c>
      <c r="H651" s="29"/>
      <c r="I651" s="29">
        <v>57.63</v>
      </c>
      <c r="J651" s="31">
        <v>1216.56</v>
      </c>
      <c r="M651" s="32">
        <f>ROUND(ROUND(J651, 2)*I651, 2)</f>
        <v>70110.350000000006</v>
      </c>
      <c r="P651" s="31">
        <v>495.9</v>
      </c>
      <c r="S651" s="32">
        <f>ROUND(ROUND(P651, 2)*I651, 2)</f>
        <v>28578.720000000001</v>
      </c>
      <c r="V651" s="9">
        <f>ROUND(ROUND(P651, 2)/1.2, 2)</f>
        <v>413.25</v>
      </c>
      <c r="Y651" s="9">
        <f t="shared" si="80"/>
        <v>23815.599999999999</v>
      </c>
      <c r="AD651" s="5" t="s">
        <v>2339</v>
      </c>
      <c r="AE651" s="5" t="s">
        <v>2340</v>
      </c>
      <c r="AF651" s="5" t="s">
        <v>2264</v>
      </c>
      <c r="AK651" s="32">
        <f t="shared" si="78"/>
        <v>-41531.630000000005</v>
      </c>
      <c r="AL651" s="32"/>
      <c r="AM651" s="32"/>
      <c r="AN651" s="34">
        <f t="shared" si="79"/>
        <v>-0.59237516286824987</v>
      </c>
      <c r="AO651" s="32"/>
      <c r="AP651" s="32"/>
    </row>
    <row r="652" spans="1:42" ht="90" x14ac:dyDescent="0.3">
      <c r="A652" s="12" t="s">
        <v>2343</v>
      </c>
      <c r="B652" s="12" t="s">
        <v>2256</v>
      </c>
      <c r="C652" s="16" t="s">
        <v>2257</v>
      </c>
      <c r="D652" s="17"/>
      <c r="E652" s="17" t="s">
        <v>2344</v>
      </c>
      <c r="F652" s="17" t="s">
        <v>67</v>
      </c>
      <c r="G652" s="18">
        <v>1</v>
      </c>
      <c r="H652" s="18"/>
      <c r="I652" s="18">
        <v>0</v>
      </c>
      <c r="J652" s="19">
        <v>378.29</v>
      </c>
      <c r="K652" s="20">
        <v>428</v>
      </c>
      <c r="L652" s="19">
        <f>J652+ROUND(K652, 2)</f>
        <v>806.29</v>
      </c>
      <c r="M652" s="19">
        <v>0</v>
      </c>
      <c r="N652" s="19">
        <v>0</v>
      </c>
      <c r="O652" s="19">
        <f>M652+N652</f>
        <v>0</v>
      </c>
      <c r="P652" s="19">
        <v>162.09</v>
      </c>
      <c r="Q652" s="20">
        <v>642</v>
      </c>
      <c r="R652" s="19">
        <f>P652+ROUND(Q652, 2)</f>
        <v>804.09</v>
      </c>
      <c r="S652" s="19">
        <v>0</v>
      </c>
      <c r="T652" s="19">
        <v>0</v>
      </c>
      <c r="U652" s="19">
        <f>S652+T652</f>
        <v>0</v>
      </c>
      <c r="V652" s="9">
        <f>ROUND(P652 / 1.2, 2)</f>
        <v>135.08000000000001</v>
      </c>
      <c r="W652" s="9">
        <f>ROUND(Q652 / 1.2, 2)</f>
        <v>535</v>
      </c>
      <c r="X652" s="9">
        <f>ROUND(R652 / 1.2, 2)</f>
        <v>670.08</v>
      </c>
      <c r="Y652" s="9">
        <f t="shared" si="80"/>
        <v>0</v>
      </c>
      <c r="Z652" s="9">
        <f>ROUND(T652 / 1.2, 2)</f>
        <v>0</v>
      </c>
      <c r="AA652" s="9">
        <f>Y652+Z652</f>
        <v>0</v>
      </c>
      <c r="AD652" s="5">
        <v>378365909</v>
      </c>
      <c r="AE652" s="5">
        <v>27245759</v>
      </c>
      <c r="AG652" s="5" t="s">
        <v>2258</v>
      </c>
      <c r="AH652" s="5" t="s">
        <v>2259</v>
      </c>
      <c r="AI652" s="5" t="s">
        <v>593</v>
      </c>
      <c r="AK652" s="19">
        <f t="shared" si="78"/>
        <v>0</v>
      </c>
      <c r="AL652" s="19">
        <f>T652-N652</f>
        <v>0</v>
      </c>
      <c r="AM652" s="19">
        <f>U652-O652</f>
        <v>0</v>
      </c>
      <c r="AN652" s="22">
        <f t="shared" si="79"/>
        <v>0</v>
      </c>
      <c r="AO652" s="22">
        <f>IFERROR(AL652/N652,0)</f>
        <v>0</v>
      </c>
      <c r="AP652" s="22">
        <f>IFERROR(AM652/O652,0)</f>
        <v>0</v>
      </c>
    </row>
    <row r="653" spans="1:42" ht="36" x14ac:dyDescent="0.3">
      <c r="A653" s="12" t="s">
        <v>2346</v>
      </c>
      <c r="B653" s="12"/>
      <c r="C653" s="40" t="s">
        <v>2261</v>
      </c>
      <c r="D653" s="17"/>
      <c r="E653" s="17"/>
      <c r="F653" s="28" t="s">
        <v>102</v>
      </c>
      <c r="G653" s="29">
        <v>0.3</v>
      </c>
      <c r="H653" s="29"/>
      <c r="I653" s="29">
        <v>0</v>
      </c>
      <c r="J653" s="31">
        <v>1216.56</v>
      </c>
      <c r="M653" s="32">
        <f>ROUND(ROUND(J653, 2)*I653, 2)</f>
        <v>0</v>
      </c>
      <c r="P653" s="31">
        <v>495.9</v>
      </c>
      <c r="S653" s="32">
        <f>ROUND(ROUND(P653, 2)*I653, 2)</f>
        <v>0</v>
      </c>
      <c r="V653" s="9">
        <f>ROUND(ROUND(P653, 2)/1.2, 2)</f>
        <v>413.25</v>
      </c>
      <c r="Y653" s="9">
        <f t="shared" si="80"/>
        <v>0</v>
      </c>
      <c r="AD653" s="5" t="s">
        <v>2347</v>
      </c>
      <c r="AE653" s="5" t="s">
        <v>2348</v>
      </c>
      <c r="AF653" s="5" t="s">
        <v>2264</v>
      </c>
      <c r="AK653" s="32">
        <f t="shared" si="78"/>
        <v>0</v>
      </c>
      <c r="AL653" s="32"/>
      <c r="AM653" s="32"/>
      <c r="AN653" s="34">
        <f t="shared" si="79"/>
        <v>0</v>
      </c>
      <c r="AO653" s="32"/>
      <c r="AP653" s="32"/>
    </row>
    <row r="654" spans="1:42" ht="18" x14ac:dyDescent="0.3">
      <c r="A654" s="12" t="s">
        <v>2351</v>
      </c>
      <c r="B654" s="12"/>
      <c r="C654" s="40" t="s">
        <v>730</v>
      </c>
      <c r="D654" s="17"/>
      <c r="E654" s="17"/>
      <c r="F654" s="28" t="s">
        <v>102</v>
      </c>
      <c r="G654" s="29">
        <v>0.15</v>
      </c>
      <c r="H654" s="29"/>
      <c r="I654" s="29">
        <v>0</v>
      </c>
      <c r="J654" s="31">
        <v>88.8</v>
      </c>
      <c r="M654" s="32">
        <f>ROUND(ROUND(J654, 2)*I654, 2)</f>
        <v>0</v>
      </c>
      <c r="P654" s="31">
        <v>88.8</v>
      </c>
      <c r="S654" s="32">
        <f>ROUND(ROUND(P654, 2)*I654, 2)</f>
        <v>0</v>
      </c>
      <c r="V654" s="9">
        <f>ROUND(ROUND(P654, 2)/1.2, 2)</f>
        <v>74</v>
      </c>
      <c r="Y654" s="9">
        <f t="shared" si="80"/>
        <v>0</v>
      </c>
      <c r="AD654" s="5" t="s">
        <v>2352</v>
      </c>
      <c r="AE654" s="5" t="s">
        <v>2353</v>
      </c>
      <c r="AF654" s="5" t="s">
        <v>733</v>
      </c>
      <c r="AK654" s="32">
        <f t="shared" si="78"/>
        <v>0</v>
      </c>
      <c r="AL654" s="32"/>
      <c r="AM654" s="32"/>
      <c r="AN654" s="34">
        <f t="shared" si="79"/>
        <v>0</v>
      </c>
      <c r="AO654" s="32"/>
      <c r="AP654" s="32"/>
    </row>
    <row r="655" spans="1:42" ht="90" x14ac:dyDescent="0.3">
      <c r="A655" s="12" t="s">
        <v>2356</v>
      </c>
      <c r="B655" s="12" t="s">
        <v>2256</v>
      </c>
      <c r="C655" s="16" t="s">
        <v>2257</v>
      </c>
      <c r="D655" s="17"/>
      <c r="E655" s="17" t="s">
        <v>2357</v>
      </c>
      <c r="F655" s="17" t="s">
        <v>67</v>
      </c>
      <c r="G655" s="18">
        <v>1</v>
      </c>
      <c r="H655" s="18"/>
      <c r="I655" s="18">
        <v>1069.3</v>
      </c>
      <c r="J655" s="19">
        <v>378.29</v>
      </c>
      <c r="K655" s="20">
        <v>428</v>
      </c>
      <c r="L655" s="19">
        <f>J655+ROUND(K655, 2)</f>
        <v>806.29</v>
      </c>
      <c r="M655" s="19">
        <v>404505.5</v>
      </c>
      <c r="N655" s="19">
        <v>457660.4</v>
      </c>
      <c r="O655" s="19">
        <f>M655+N655</f>
        <v>862165.9</v>
      </c>
      <c r="P655" s="19">
        <v>162.09</v>
      </c>
      <c r="Q655" s="20">
        <v>642</v>
      </c>
      <c r="R655" s="19">
        <f>P655+ROUND(Q655, 2)</f>
        <v>804.09</v>
      </c>
      <c r="S655" s="19">
        <v>173322.84</v>
      </c>
      <c r="T655" s="19">
        <v>686490.6</v>
      </c>
      <c r="U655" s="19">
        <f>S655+T655</f>
        <v>859813.44</v>
      </c>
      <c r="V655" s="9">
        <f>ROUND(P655 / 1.2, 2)</f>
        <v>135.08000000000001</v>
      </c>
      <c r="W655" s="9">
        <f>ROUND(Q655 / 1.2, 2)</f>
        <v>535</v>
      </c>
      <c r="X655" s="9">
        <f>ROUND(R655 / 1.2, 2)</f>
        <v>670.08</v>
      </c>
      <c r="Y655" s="9">
        <f t="shared" si="80"/>
        <v>144435.70000000001</v>
      </c>
      <c r="Z655" s="9">
        <f>ROUND(T655 / 1.2, 2)</f>
        <v>572075.5</v>
      </c>
      <c r="AA655" s="9">
        <f>Y655+Z655</f>
        <v>716511.2</v>
      </c>
      <c r="AD655" s="5">
        <v>378365910</v>
      </c>
      <c r="AE655" s="5">
        <v>27245747</v>
      </c>
      <c r="AG655" s="5" t="s">
        <v>2258</v>
      </c>
      <c r="AH655" s="5" t="s">
        <v>2259</v>
      </c>
      <c r="AI655" s="5" t="s">
        <v>593</v>
      </c>
      <c r="AK655" s="19">
        <f t="shared" si="78"/>
        <v>-231182.66</v>
      </c>
      <c r="AL655" s="19">
        <f>T655-N655</f>
        <v>228830.19999999995</v>
      </c>
      <c r="AM655" s="19">
        <f>U655-O655</f>
        <v>-2352.4600000000792</v>
      </c>
      <c r="AN655" s="22">
        <f t="shared" si="79"/>
        <v>-0.57151920060419448</v>
      </c>
      <c r="AO655" s="22">
        <f>IFERROR(AL655/N655,0)</f>
        <v>0.49999999999999989</v>
      </c>
      <c r="AP655" s="22">
        <f>IFERROR(AM655/O655,0)</f>
        <v>-2.7285467912846924E-3</v>
      </c>
    </row>
    <row r="656" spans="1:42" ht="18" x14ac:dyDescent="0.3">
      <c r="A656" s="12" t="s">
        <v>2359</v>
      </c>
      <c r="B656" s="12"/>
      <c r="C656" s="40" t="s">
        <v>730</v>
      </c>
      <c r="D656" s="17"/>
      <c r="E656" s="17"/>
      <c r="F656" s="28" t="s">
        <v>102</v>
      </c>
      <c r="G656" s="29">
        <v>0.15</v>
      </c>
      <c r="H656" s="29"/>
      <c r="I656" s="29">
        <v>160.39500000000001</v>
      </c>
      <c r="J656" s="31">
        <v>88.8</v>
      </c>
      <c r="M656" s="32">
        <f>ROUND(ROUND(J656, 2)*I656, 2)</f>
        <v>14243.08</v>
      </c>
      <c r="P656" s="31">
        <v>88.8</v>
      </c>
      <c r="S656" s="32">
        <f>ROUND(ROUND(P656, 2)*I656, 2)</f>
        <v>14243.08</v>
      </c>
      <c r="V656" s="9">
        <f>ROUND(ROUND(P656, 2)/1.2, 2)</f>
        <v>74</v>
      </c>
      <c r="Y656" s="9">
        <f t="shared" si="80"/>
        <v>11869.23</v>
      </c>
      <c r="AD656" s="5" t="s">
        <v>2360</v>
      </c>
      <c r="AE656" s="5" t="s">
        <v>2361</v>
      </c>
      <c r="AF656" s="5" t="s">
        <v>733</v>
      </c>
      <c r="AK656" s="32">
        <f t="shared" si="78"/>
        <v>0</v>
      </c>
      <c r="AL656" s="32"/>
      <c r="AM656" s="32"/>
      <c r="AN656" s="34">
        <f t="shared" si="79"/>
        <v>0</v>
      </c>
      <c r="AO656" s="32"/>
      <c r="AP656" s="32"/>
    </row>
    <row r="657" spans="1:42" ht="36" x14ac:dyDescent="0.3">
      <c r="A657" s="12" t="s">
        <v>2364</v>
      </c>
      <c r="B657" s="12"/>
      <c r="C657" s="40" t="s">
        <v>2261</v>
      </c>
      <c r="D657" s="17"/>
      <c r="E657" s="17"/>
      <c r="F657" s="28" t="s">
        <v>102</v>
      </c>
      <c r="G657" s="29">
        <v>0.3</v>
      </c>
      <c r="H657" s="29"/>
      <c r="I657" s="29">
        <v>320.79000000000002</v>
      </c>
      <c r="J657" s="31">
        <v>1216.56</v>
      </c>
      <c r="M657" s="32">
        <f>ROUND(ROUND(J657, 2)*I657, 2)</f>
        <v>390260.28</v>
      </c>
      <c r="P657" s="31">
        <v>495.9</v>
      </c>
      <c r="S657" s="32">
        <f>ROUND(ROUND(P657, 2)*I657, 2)</f>
        <v>159079.76</v>
      </c>
      <c r="V657" s="9">
        <f>ROUND(ROUND(P657, 2)/1.2, 2)</f>
        <v>413.25</v>
      </c>
      <c r="Y657" s="9">
        <f t="shared" si="80"/>
        <v>132566.47</v>
      </c>
      <c r="AD657" s="5" t="s">
        <v>2365</v>
      </c>
      <c r="AE657" s="5" t="s">
        <v>2366</v>
      </c>
      <c r="AF657" s="5" t="s">
        <v>2264</v>
      </c>
      <c r="AK657" s="32">
        <f t="shared" si="78"/>
        <v>-231180.52000000002</v>
      </c>
      <c r="AL657" s="32"/>
      <c r="AM657" s="32"/>
      <c r="AN657" s="34">
        <f t="shared" si="79"/>
        <v>-0.59237522199287107</v>
      </c>
      <c r="AO657" s="32"/>
      <c r="AP657" s="32"/>
    </row>
    <row r="658" spans="1:42" ht="90" x14ac:dyDescent="0.3">
      <c r="A658" s="12" t="s">
        <v>2369</v>
      </c>
      <c r="B658" s="12" t="s">
        <v>2256</v>
      </c>
      <c r="C658" s="16" t="s">
        <v>2257</v>
      </c>
      <c r="D658" s="17"/>
      <c r="E658" s="17" t="s">
        <v>2370</v>
      </c>
      <c r="F658" s="17" t="s">
        <v>67</v>
      </c>
      <c r="G658" s="18">
        <v>1</v>
      </c>
      <c r="H658" s="18"/>
      <c r="I658" s="18">
        <v>110.4</v>
      </c>
      <c r="J658" s="19">
        <v>378.29</v>
      </c>
      <c r="K658" s="20">
        <v>428</v>
      </c>
      <c r="L658" s="19">
        <f>J658+ROUND(K658, 2)</f>
        <v>806.29</v>
      </c>
      <c r="M658" s="19">
        <v>41763.22</v>
      </c>
      <c r="N658" s="19">
        <v>47251.199999999997</v>
      </c>
      <c r="O658" s="19">
        <f>M658+N658</f>
        <v>89014.42</v>
      </c>
      <c r="P658" s="19">
        <v>162.09</v>
      </c>
      <c r="Q658" s="20">
        <v>642</v>
      </c>
      <c r="R658" s="19">
        <f>P658+ROUND(Q658, 2)</f>
        <v>804.09</v>
      </c>
      <c r="S658" s="19">
        <v>17894.740000000002</v>
      </c>
      <c r="T658" s="19">
        <v>70876.800000000003</v>
      </c>
      <c r="U658" s="19">
        <f>S658+T658</f>
        <v>88771.540000000008</v>
      </c>
      <c r="V658" s="9">
        <f>ROUND(P658 / 1.2, 2)</f>
        <v>135.08000000000001</v>
      </c>
      <c r="W658" s="9">
        <f>ROUND(Q658 / 1.2, 2)</f>
        <v>535</v>
      </c>
      <c r="X658" s="9">
        <f>ROUND(R658 / 1.2, 2)</f>
        <v>670.08</v>
      </c>
      <c r="Y658" s="9">
        <f t="shared" si="80"/>
        <v>14912.28</v>
      </c>
      <c r="Z658" s="9">
        <f>ROUND(T658 / 1.2, 2)</f>
        <v>59064</v>
      </c>
      <c r="AA658" s="9">
        <f>Y658+Z658</f>
        <v>73976.28</v>
      </c>
      <c r="AD658" s="5">
        <v>378365911</v>
      </c>
      <c r="AE658" s="5">
        <v>27245749</v>
      </c>
      <c r="AG658" s="5" t="s">
        <v>2258</v>
      </c>
      <c r="AH658" s="5" t="s">
        <v>2259</v>
      </c>
      <c r="AI658" s="5" t="s">
        <v>593</v>
      </c>
      <c r="AK658" s="19">
        <f t="shared" si="78"/>
        <v>-23868.48</v>
      </c>
      <c r="AL658" s="19">
        <f>T658-N658</f>
        <v>23625.600000000006</v>
      </c>
      <c r="AM658" s="19">
        <f>U658-O658</f>
        <v>-242.8799999999901</v>
      </c>
      <c r="AN658" s="22">
        <f t="shared" si="79"/>
        <v>-0.57151915010384735</v>
      </c>
      <c r="AO658" s="22">
        <f>IFERROR(AL658/N658,0)</f>
        <v>0.50000000000000011</v>
      </c>
      <c r="AP658" s="22">
        <f>IFERROR(AM658/O658,0)</f>
        <v>-2.7285466781673141E-3</v>
      </c>
    </row>
    <row r="659" spans="1:42" ht="36" x14ac:dyDescent="0.3">
      <c r="A659" s="12" t="s">
        <v>2372</v>
      </c>
      <c r="B659" s="12"/>
      <c r="C659" s="40" t="s">
        <v>2261</v>
      </c>
      <c r="D659" s="17"/>
      <c r="E659" s="17"/>
      <c r="F659" s="28" t="s">
        <v>102</v>
      </c>
      <c r="G659" s="29">
        <v>0.3</v>
      </c>
      <c r="H659" s="29"/>
      <c r="I659" s="29">
        <v>33.119999999999997</v>
      </c>
      <c r="J659" s="31">
        <v>1216.56</v>
      </c>
      <c r="M659" s="32">
        <f>ROUND(ROUND(J659, 2)*I659, 2)</f>
        <v>40292.47</v>
      </c>
      <c r="P659" s="31">
        <v>495.9</v>
      </c>
      <c r="S659" s="32">
        <f>ROUND(ROUND(P659, 2)*I659, 2)</f>
        <v>16424.21</v>
      </c>
      <c r="V659" s="9">
        <f>ROUND(ROUND(P659, 2)/1.2, 2)</f>
        <v>413.25</v>
      </c>
      <c r="Y659" s="9">
        <f t="shared" si="80"/>
        <v>13686.84</v>
      </c>
      <c r="AD659" s="5" t="s">
        <v>2373</v>
      </c>
      <c r="AE659" s="5" t="s">
        <v>2374</v>
      </c>
      <c r="AF659" s="5" t="s">
        <v>2264</v>
      </c>
      <c r="AK659" s="32">
        <f t="shared" si="78"/>
        <v>-23868.260000000002</v>
      </c>
      <c r="AL659" s="32"/>
      <c r="AM659" s="32"/>
      <c r="AN659" s="34">
        <f t="shared" si="79"/>
        <v>-0.59237520062681692</v>
      </c>
      <c r="AO659" s="32"/>
      <c r="AP659" s="32"/>
    </row>
    <row r="660" spans="1:42" ht="18" x14ac:dyDescent="0.3">
      <c r="A660" s="12" t="s">
        <v>2377</v>
      </c>
      <c r="B660" s="12"/>
      <c r="C660" s="40" t="s">
        <v>730</v>
      </c>
      <c r="D660" s="17"/>
      <c r="E660" s="17"/>
      <c r="F660" s="28" t="s">
        <v>102</v>
      </c>
      <c r="G660" s="29">
        <v>0.15</v>
      </c>
      <c r="H660" s="29"/>
      <c r="I660" s="29">
        <v>16.559999999999999</v>
      </c>
      <c r="J660" s="31">
        <v>88.8</v>
      </c>
      <c r="M660" s="32">
        <f>ROUND(ROUND(J660, 2)*I660, 2)</f>
        <v>1470.53</v>
      </c>
      <c r="P660" s="31">
        <v>88.8</v>
      </c>
      <c r="S660" s="32">
        <f>ROUND(ROUND(P660, 2)*I660, 2)</f>
        <v>1470.53</v>
      </c>
      <c r="V660" s="9">
        <f>ROUND(ROUND(P660, 2)/1.2, 2)</f>
        <v>74</v>
      </c>
      <c r="Y660" s="9">
        <f t="shared" si="80"/>
        <v>1225.44</v>
      </c>
      <c r="AD660" s="5" t="s">
        <v>2378</v>
      </c>
      <c r="AE660" s="5" t="s">
        <v>2379</v>
      </c>
      <c r="AF660" s="5" t="s">
        <v>733</v>
      </c>
      <c r="AK660" s="32">
        <f t="shared" si="78"/>
        <v>0</v>
      </c>
      <c r="AL660" s="32"/>
      <c r="AM660" s="32"/>
      <c r="AN660" s="34">
        <f t="shared" si="79"/>
        <v>0</v>
      </c>
      <c r="AO660" s="32"/>
      <c r="AP660" s="32"/>
    </row>
    <row r="661" spans="1:42" ht="90" x14ac:dyDescent="0.3">
      <c r="A661" s="12" t="s">
        <v>2382</v>
      </c>
      <c r="B661" s="12" t="s">
        <v>2256</v>
      </c>
      <c r="C661" s="16" t="s">
        <v>2257</v>
      </c>
      <c r="D661" s="17"/>
      <c r="E661" s="17" t="s">
        <v>2383</v>
      </c>
      <c r="F661" s="17" t="s">
        <v>67</v>
      </c>
      <c r="G661" s="18">
        <v>1</v>
      </c>
      <c r="H661" s="18"/>
      <c r="I661" s="18">
        <v>0</v>
      </c>
      <c r="J661" s="19">
        <v>378.29</v>
      </c>
      <c r="K661" s="20">
        <v>428</v>
      </c>
      <c r="L661" s="19">
        <f>J661+ROUND(K661, 2)</f>
        <v>806.29</v>
      </c>
      <c r="M661" s="19">
        <v>0</v>
      </c>
      <c r="N661" s="19">
        <v>0</v>
      </c>
      <c r="O661" s="19">
        <f>M661+N661</f>
        <v>0</v>
      </c>
      <c r="P661" s="19">
        <v>162.09</v>
      </c>
      <c r="Q661" s="20">
        <v>642</v>
      </c>
      <c r="R661" s="19">
        <f>P661+ROUND(Q661, 2)</f>
        <v>804.09</v>
      </c>
      <c r="S661" s="19">
        <v>0</v>
      </c>
      <c r="T661" s="19">
        <v>0</v>
      </c>
      <c r="U661" s="19">
        <f>S661+T661</f>
        <v>0</v>
      </c>
      <c r="V661" s="9">
        <f>ROUND(P661 / 1.2, 2)</f>
        <v>135.08000000000001</v>
      </c>
      <c r="W661" s="9">
        <f>ROUND(Q661 / 1.2, 2)</f>
        <v>535</v>
      </c>
      <c r="X661" s="9">
        <f>ROUND(R661 / 1.2, 2)</f>
        <v>670.08</v>
      </c>
      <c r="Y661" s="9">
        <f t="shared" si="80"/>
        <v>0</v>
      </c>
      <c r="Z661" s="9">
        <f>ROUND(T661 / 1.2, 2)</f>
        <v>0</v>
      </c>
      <c r="AA661" s="9">
        <f>Y661+Z661</f>
        <v>0</v>
      </c>
      <c r="AD661" s="5">
        <v>378365912</v>
      </c>
      <c r="AE661" s="5">
        <v>27245743</v>
      </c>
      <c r="AG661" s="5" t="s">
        <v>2258</v>
      </c>
      <c r="AH661" s="5" t="s">
        <v>2259</v>
      </c>
      <c r="AI661" s="5" t="s">
        <v>593</v>
      </c>
      <c r="AK661" s="19">
        <f t="shared" ref="AK661:AK724" si="81">S661-M661</f>
        <v>0</v>
      </c>
      <c r="AL661" s="19">
        <f>T661-N661</f>
        <v>0</v>
      </c>
      <c r="AM661" s="19">
        <f>U661-O661</f>
        <v>0</v>
      </c>
      <c r="AN661" s="22">
        <f t="shared" ref="AN661:AN724" si="82">IFERROR(AK661/M661,0)</f>
        <v>0</v>
      </c>
      <c r="AO661" s="22">
        <f>IFERROR(AL661/N661,0)</f>
        <v>0</v>
      </c>
      <c r="AP661" s="22">
        <f>IFERROR(AM661/O661,0)</f>
        <v>0</v>
      </c>
    </row>
    <row r="662" spans="1:42" ht="18" x14ac:dyDescent="0.3">
      <c r="A662" s="12" t="s">
        <v>2385</v>
      </c>
      <c r="B662" s="12"/>
      <c r="C662" s="40" t="s">
        <v>730</v>
      </c>
      <c r="D662" s="17"/>
      <c r="E662" s="17"/>
      <c r="F662" s="28" t="s">
        <v>102</v>
      </c>
      <c r="G662" s="29">
        <v>0.15</v>
      </c>
      <c r="H662" s="29"/>
      <c r="I662" s="29">
        <v>0</v>
      </c>
      <c r="J662" s="31">
        <v>88.8</v>
      </c>
      <c r="M662" s="32">
        <f>ROUND(ROUND(J662, 2)*I662, 2)</f>
        <v>0</v>
      </c>
      <c r="P662" s="31">
        <v>88.8</v>
      </c>
      <c r="S662" s="32">
        <f>ROUND(ROUND(P662, 2)*I662, 2)</f>
        <v>0</v>
      </c>
      <c r="V662" s="9">
        <f>ROUND(ROUND(P662, 2)/1.2, 2)</f>
        <v>74</v>
      </c>
      <c r="Y662" s="9">
        <f t="shared" si="80"/>
        <v>0</v>
      </c>
      <c r="AD662" s="5" t="s">
        <v>2386</v>
      </c>
      <c r="AE662" s="5" t="s">
        <v>2387</v>
      </c>
      <c r="AF662" s="5" t="s">
        <v>733</v>
      </c>
      <c r="AK662" s="32">
        <f t="shared" si="81"/>
        <v>0</v>
      </c>
      <c r="AL662" s="32"/>
      <c r="AM662" s="32"/>
      <c r="AN662" s="34">
        <f t="shared" si="82"/>
        <v>0</v>
      </c>
      <c r="AO662" s="32"/>
      <c r="AP662" s="32"/>
    </row>
    <row r="663" spans="1:42" ht="36" x14ac:dyDescent="0.3">
      <c r="A663" s="12" t="s">
        <v>2390</v>
      </c>
      <c r="B663" s="12"/>
      <c r="C663" s="40" t="s">
        <v>2261</v>
      </c>
      <c r="D663" s="17"/>
      <c r="E663" s="17"/>
      <c r="F663" s="28" t="s">
        <v>102</v>
      </c>
      <c r="G663" s="29">
        <v>0.3</v>
      </c>
      <c r="H663" s="29"/>
      <c r="I663" s="29">
        <v>0</v>
      </c>
      <c r="J663" s="31">
        <v>1216.56</v>
      </c>
      <c r="M663" s="32">
        <f>ROUND(ROUND(J663, 2)*I663, 2)</f>
        <v>0</v>
      </c>
      <c r="P663" s="31">
        <v>495.9</v>
      </c>
      <c r="S663" s="32">
        <f>ROUND(ROUND(P663, 2)*I663, 2)</f>
        <v>0</v>
      </c>
      <c r="V663" s="9">
        <f>ROUND(ROUND(P663, 2)/1.2, 2)</f>
        <v>413.25</v>
      </c>
      <c r="Y663" s="9">
        <f t="shared" si="80"/>
        <v>0</v>
      </c>
      <c r="AD663" s="5" t="s">
        <v>2391</v>
      </c>
      <c r="AE663" s="5" t="s">
        <v>2392</v>
      </c>
      <c r="AF663" s="5" t="s">
        <v>2264</v>
      </c>
      <c r="AK663" s="32">
        <f t="shared" si="81"/>
        <v>0</v>
      </c>
      <c r="AL663" s="32"/>
      <c r="AM663" s="32"/>
      <c r="AN663" s="34">
        <f t="shared" si="82"/>
        <v>0</v>
      </c>
      <c r="AO663" s="32"/>
      <c r="AP663" s="32"/>
    </row>
    <row r="664" spans="1:42" ht="90" x14ac:dyDescent="0.3">
      <c r="A664" s="12" t="s">
        <v>2395</v>
      </c>
      <c r="B664" s="12" t="s">
        <v>2256</v>
      </c>
      <c r="C664" s="16" t="s">
        <v>2257</v>
      </c>
      <c r="D664" s="17"/>
      <c r="E664" s="17" t="s">
        <v>2396</v>
      </c>
      <c r="F664" s="17" t="s">
        <v>67</v>
      </c>
      <c r="G664" s="18">
        <v>1</v>
      </c>
      <c r="H664" s="18"/>
      <c r="I664" s="18">
        <v>9.8000000000000007</v>
      </c>
      <c r="J664" s="19">
        <v>378.29</v>
      </c>
      <c r="K664" s="20">
        <v>428</v>
      </c>
      <c r="L664" s="19">
        <f>J664+ROUND(K664, 2)</f>
        <v>806.29</v>
      </c>
      <c r="M664" s="19">
        <v>3707.24</v>
      </c>
      <c r="N664" s="19">
        <v>4194.3999999999996</v>
      </c>
      <c r="O664" s="19">
        <f>M664+N664</f>
        <v>7901.6399999999994</v>
      </c>
      <c r="P664" s="19">
        <v>162.09</v>
      </c>
      <c r="Q664" s="20">
        <v>642</v>
      </c>
      <c r="R664" s="19">
        <f>P664+ROUND(Q664, 2)</f>
        <v>804.09</v>
      </c>
      <c r="S664" s="19">
        <v>1588.48</v>
      </c>
      <c r="T664" s="19">
        <v>6291.6</v>
      </c>
      <c r="U664" s="19">
        <f>S664+T664</f>
        <v>7880.08</v>
      </c>
      <c r="V664" s="9">
        <f>ROUND(P664 / 1.2, 2)</f>
        <v>135.08000000000001</v>
      </c>
      <c r="W664" s="9">
        <f>ROUND(Q664 / 1.2, 2)</f>
        <v>535</v>
      </c>
      <c r="X664" s="9">
        <f>ROUND(R664 / 1.2, 2)</f>
        <v>670.08</v>
      </c>
      <c r="Y664" s="9">
        <f t="shared" si="80"/>
        <v>1323.73</v>
      </c>
      <c r="Z664" s="9">
        <f>ROUND(T664 / 1.2, 2)</f>
        <v>5243</v>
      </c>
      <c r="AA664" s="9">
        <f>Y664+Z664</f>
        <v>6566.73</v>
      </c>
      <c r="AD664" s="5">
        <v>378365913</v>
      </c>
      <c r="AE664" s="5">
        <v>27245745</v>
      </c>
      <c r="AG664" s="5" t="s">
        <v>2258</v>
      </c>
      <c r="AH664" s="5" t="s">
        <v>2259</v>
      </c>
      <c r="AI664" s="5" t="s">
        <v>593</v>
      </c>
      <c r="AK664" s="19">
        <f t="shared" si="81"/>
        <v>-2118.7599999999998</v>
      </c>
      <c r="AL664" s="19">
        <f>T664-N664</f>
        <v>2097.2000000000007</v>
      </c>
      <c r="AM664" s="19">
        <f>U664-O664</f>
        <v>-21.559999999999491</v>
      </c>
      <c r="AN664" s="22">
        <f t="shared" si="82"/>
        <v>-0.57151951316882632</v>
      </c>
      <c r="AO664" s="22">
        <f>IFERROR(AL664/N664,0)</f>
        <v>0.50000000000000022</v>
      </c>
      <c r="AP664" s="22">
        <f>IFERROR(AM664/O664,0)</f>
        <v>-2.7285474914067829E-3</v>
      </c>
    </row>
    <row r="665" spans="1:42" ht="36" x14ac:dyDescent="0.3">
      <c r="A665" s="12" t="s">
        <v>2398</v>
      </c>
      <c r="B665" s="12"/>
      <c r="C665" s="40" t="s">
        <v>2261</v>
      </c>
      <c r="D665" s="17"/>
      <c r="E665" s="17"/>
      <c r="F665" s="28" t="s">
        <v>102</v>
      </c>
      <c r="G665" s="29">
        <v>0.3</v>
      </c>
      <c r="H665" s="29"/>
      <c r="I665" s="29">
        <v>2.94</v>
      </c>
      <c r="J665" s="31">
        <v>1216.56</v>
      </c>
      <c r="M665" s="32">
        <f>ROUND(ROUND(J665, 2)*I665, 2)</f>
        <v>3576.69</v>
      </c>
      <c r="P665" s="31">
        <v>495.9</v>
      </c>
      <c r="S665" s="32">
        <f>ROUND(ROUND(P665, 2)*I665, 2)</f>
        <v>1457.95</v>
      </c>
      <c r="V665" s="9">
        <f>ROUND(ROUND(P665, 2)/1.2, 2)</f>
        <v>413.25</v>
      </c>
      <c r="Y665" s="9">
        <f t="shared" si="80"/>
        <v>1214.96</v>
      </c>
      <c r="AD665" s="5" t="s">
        <v>2399</v>
      </c>
      <c r="AE665" s="5" t="s">
        <v>2400</v>
      </c>
      <c r="AF665" s="5" t="s">
        <v>2264</v>
      </c>
      <c r="AK665" s="32">
        <f t="shared" si="81"/>
        <v>-2118.7399999999998</v>
      </c>
      <c r="AL665" s="32"/>
      <c r="AM665" s="32"/>
      <c r="AN665" s="34">
        <f t="shared" si="82"/>
        <v>-0.59237451386617224</v>
      </c>
      <c r="AO665" s="32"/>
      <c r="AP665" s="32"/>
    </row>
    <row r="666" spans="1:42" ht="18" x14ac:dyDescent="0.3">
      <c r="A666" s="12" t="s">
        <v>2403</v>
      </c>
      <c r="B666" s="12"/>
      <c r="C666" s="40" t="s">
        <v>730</v>
      </c>
      <c r="D666" s="17"/>
      <c r="E666" s="17"/>
      <c r="F666" s="28" t="s">
        <v>102</v>
      </c>
      <c r="G666" s="29">
        <v>0.15</v>
      </c>
      <c r="H666" s="29"/>
      <c r="I666" s="29">
        <v>1.47</v>
      </c>
      <c r="J666" s="31">
        <v>88.8</v>
      </c>
      <c r="M666" s="32">
        <f>ROUND(ROUND(J666, 2)*I666, 2)</f>
        <v>130.54</v>
      </c>
      <c r="P666" s="31">
        <v>88.8</v>
      </c>
      <c r="S666" s="32">
        <f>ROUND(ROUND(P666, 2)*I666, 2)</f>
        <v>130.54</v>
      </c>
      <c r="V666" s="9">
        <f>ROUND(ROUND(P666, 2)/1.2, 2)</f>
        <v>74</v>
      </c>
      <c r="Y666" s="9">
        <f t="shared" si="80"/>
        <v>108.78</v>
      </c>
      <c r="AD666" s="5" t="s">
        <v>2404</v>
      </c>
      <c r="AE666" s="5" t="s">
        <v>2405</v>
      </c>
      <c r="AF666" s="5" t="s">
        <v>733</v>
      </c>
      <c r="AK666" s="32">
        <f t="shared" si="81"/>
        <v>0</v>
      </c>
      <c r="AL666" s="32"/>
      <c r="AM666" s="32"/>
      <c r="AN666" s="34">
        <f t="shared" si="82"/>
        <v>0</v>
      </c>
      <c r="AO666" s="32"/>
      <c r="AP666" s="32"/>
    </row>
    <row r="667" spans="1:42" ht="108" x14ac:dyDescent="0.3">
      <c r="A667" s="12" t="s">
        <v>2408</v>
      </c>
      <c r="B667" s="12" t="s">
        <v>2256</v>
      </c>
      <c r="C667" s="16" t="s">
        <v>2257</v>
      </c>
      <c r="D667" s="17"/>
      <c r="E667" s="17" t="s">
        <v>2409</v>
      </c>
      <c r="F667" s="17" t="s">
        <v>67</v>
      </c>
      <c r="G667" s="18">
        <v>1</v>
      </c>
      <c r="H667" s="18"/>
      <c r="I667" s="18">
        <v>192.7</v>
      </c>
      <c r="J667" s="19">
        <v>378.29</v>
      </c>
      <c r="K667" s="20">
        <v>428</v>
      </c>
      <c r="L667" s="19">
        <f>J667+ROUND(K667, 2)</f>
        <v>806.29</v>
      </c>
      <c r="M667" s="19">
        <v>72896.479999999996</v>
      </c>
      <c r="N667" s="19">
        <v>82475.600000000006</v>
      </c>
      <c r="O667" s="19">
        <f>M667+N667</f>
        <v>155372.08000000002</v>
      </c>
      <c r="P667" s="19">
        <v>162.09</v>
      </c>
      <c r="Q667" s="20">
        <v>642</v>
      </c>
      <c r="R667" s="19">
        <f>P667+ROUND(Q667, 2)</f>
        <v>804.09</v>
      </c>
      <c r="S667" s="19">
        <v>31234.74</v>
      </c>
      <c r="T667" s="19">
        <v>123713.4</v>
      </c>
      <c r="U667" s="19">
        <f>S667+T667</f>
        <v>154948.13999999998</v>
      </c>
      <c r="V667" s="9">
        <f>ROUND(P667 / 1.2, 2)</f>
        <v>135.08000000000001</v>
      </c>
      <c r="W667" s="9">
        <f>ROUND(Q667 / 1.2, 2)</f>
        <v>535</v>
      </c>
      <c r="X667" s="9">
        <f>ROUND(R667 / 1.2, 2)</f>
        <v>670.08</v>
      </c>
      <c r="Y667" s="9">
        <f t="shared" si="80"/>
        <v>26028.95</v>
      </c>
      <c r="Z667" s="9">
        <f>ROUND(T667 / 1.2, 2)</f>
        <v>103094.5</v>
      </c>
      <c r="AA667" s="9">
        <f>Y667+Z667</f>
        <v>129123.45</v>
      </c>
      <c r="AD667" s="5">
        <v>378365914</v>
      </c>
      <c r="AE667" s="5">
        <v>27245797</v>
      </c>
      <c r="AG667" s="5" t="s">
        <v>2258</v>
      </c>
      <c r="AH667" s="5" t="s">
        <v>2259</v>
      </c>
      <c r="AI667" s="5" t="s">
        <v>593</v>
      </c>
      <c r="AK667" s="19">
        <f t="shared" si="81"/>
        <v>-41661.739999999991</v>
      </c>
      <c r="AL667" s="19">
        <f>T667-N667</f>
        <v>41237.799999999988</v>
      </c>
      <c r="AM667" s="19">
        <f>U667-O667</f>
        <v>-423.94000000003143</v>
      </c>
      <c r="AN667" s="22">
        <f t="shared" si="82"/>
        <v>-0.57151922836328983</v>
      </c>
      <c r="AO667" s="22">
        <f>IFERROR(AL667/N667,0)</f>
        <v>0.49999999999999983</v>
      </c>
      <c r="AP667" s="22">
        <f>IFERROR(AM667/O667,0)</f>
        <v>-2.7285468534631921E-3</v>
      </c>
    </row>
    <row r="668" spans="1:42" ht="18" x14ac:dyDescent="0.3">
      <c r="A668" s="12" t="s">
        <v>2412</v>
      </c>
      <c r="B668" s="12"/>
      <c r="C668" s="40" t="s">
        <v>730</v>
      </c>
      <c r="D668" s="17"/>
      <c r="E668" s="17"/>
      <c r="F668" s="28" t="s">
        <v>102</v>
      </c>
      <c r="G668" s="29">
        <v>0.15</v>
      </c>
      <c r="H668" s="29"/>
      <c r="I668" s="29">
        <v>28.905000000000001</v>
      </c>
      <c r="J668" s="31">
        <v>88.8</v>
      </c>
      <c r="M668" s="32">
        <f>ROUND(ROUND(J668, 2)*I668, 2)</f>
        <v>2566.7600000000002</v>
      </c>
      <c r="P668" s="31">
        <v>88.8</v>
      </c>
      <c r="S668" s="32">
        <f>ROUND(ROUND(P668, 2)*I668, 2)</f>
        <v>2566.7600000000002</v>
      </c>
      <c r="V668" s="9">
        <f>ROUND(ROUND(P668, 2)/1.2, 2)</f>
        <v>74</v>
      </c>
      <c r="Y668" s="9">
        <f t="shared" si="80"/>
        <v>2138.9699999999998</v>
      </c>
      <c r="AD668" s="5" t="s">
        <v>2413</v>
      </c>
      <c r="AE668" s="5" t="s">
        <v>2414</v>
      </c>
      <c r="AF668" s="5" t="s">
        <v>733</v>
      </c>
      <c r="AK668" s="32">
        <f t="shared" si="81"/>
        <v>0</v>
      </c>
      <c r="AL668" s="32"/>
      <c r="AM668" s="32"/>
      <c r="AN668" s="34">
        <f t="shared" si="82"/>
        <v>0</v>
      </c>
      <c r="AO668" s="32"/>
      <c r="AP668" s="32"/>
    </row>
    <row r="669" spans="1:42" ht="36" x14ac:dyDescent="0.3">
      <c r="A669" s="12" t="s">
        <v>2417</v>
      </c>
      <c r="B669" s="12"/>
      <c r="C669" s="40" t="s">
        <v>2261</v>
      </c>
      <c r="D669" s="17"/>
      <c r="E669" s="17"/>
      <c r="F669" s="28" t="s">
        <v>102</v>
      </c>
      <c r="G669" s="29">
        <v>0.3</v>
      </c>
      <c r="H669" s="29"/>
      <c r="I669" s="29">
        <v>57.81</v>
      </c>
      <c r="J669" s="31">
        <v>1216.56</v>
      </c>
      <c r="M669" s="32">
        <f>ROUND(ROUND(J669, 2)*I669, 2)</f>
        <v>70329.33</v>
      </c>
      <c r="P669" s="31">
        <v>495.9</v>
      </c>
      <c r="S669" s="32">
        <f>ROUND(ROUND(P669, 2)*I669, 2)</f>
        <v>28667.98</v>
      </c>
      <c r="V669" s="9">
        <f>ROUND(ROUND(P669, 2)/1.2, 2)</f>
        <v>413.25</v>
      </c>
      <c r="Y669" s="9">
        <f t="shared" si="80"/>
        <v>23889.98</v>
      </c>
      <c r="AD669" s="5" t="s">
        <v>2418</v>
      </c>
      <c r="AE669" s="5" t="s">
        <v>2419</v>
      </c>
      <c r="AF669" s="5" t="s">
        <v>2264</v>
      </c>
      <c r="AK669" s="32">
        <f t="shared" si="81"/>
        <v>-41661.350000000006</v>
      </c>
      <c r="AL669" s="32"/>
      <c r="AM669" s="32"/>
      <c r="AN669" s="34">
        <f t="shared" si="82"/>
        <v>-0.59237518685305268</v>
      </c>
      <c r="AO669" s="32"/>
      <c r="AP669" s="32"/>
    </row>
    <row r="670" spans="1:42" ht="108" x14ac:dyDescent="0.3">
      <c r="A670" s="12" t="s">
        <v>2422</v>
      </c>
      <c r="B670" s="12" t="s">
        <v>2256</v>
      </c>
      <c r="C670" s="16" t="s">
        <v>2257</v>
      </c>
      <c r="D670" s="17"/>
      <c r="E670" s="17" t="s">
        <v>2423</v>
      </c>
      <c r="F670" s="17" t="s">
        <v>67</v>
      </c>
      <c r="G670" s="18">
        <v>1</v>
      </c>
      <c r="H670" s="18"/>
      <c r="I670" s="18">
        <v>10794.83</v>
      </c>
      <c r="J670" s="19">
        <v>65.56</v>
      </c>
      <c r="K670" s="20">
        <v>428</v>
      </c>
      <c r="L670" s="19">
        <f>J670+ROUND(K670, 2)</f>
        <v>493.56</v>
      </c>
      <c r="M670" s="19">
        <v>707709.05</v>
      </c>
      <c r="N670" s="19">
        <v>4620187.24</v>
      </c>
      <c r="O670" s="19">
        <f>M670+N670</f>
        <v>5327896.29</v>
      </c>
      <c r="P670" s="19">
        <v>163.77000000000001</v>
      </c>
      <c r="Q670" s="20">
        <v>642</v>
      </c>
      <c r="R670" s="19">
        <f>P670+ROUND(Q670, 2)</f>
        <v>805.77</v>
      </c>
      <c r="S670" s="19">
        <v>1767869.31</v>
      </c>
      <c r="T670" s="19">
        <v>6930280.8600000003</v>
      </c>
      <c r="U670" s="19">
        <f>S670+T670</f>
        <v>8698150.1699999999</v>
      </c>
      <c r="V670" s="9">
        <f>ROUND(P670 / 1.2, 2)</f>
        <v>136.47999999999999</v>
      </c>
      <c r="W670" s="9">
        <f>ROUND(Q670 / 1.2, 2)</f>
        <v>535</v>
      </c>
      <c r="X670" s="9">
        <f>ROUND(R670 / 1.2, 2)</f>
        <v>671.48</v>
      </c>
      <c r="Y670" s="9">
        <f t="shared" si="80"/>
        <v>1473224.43</v>
      </c>
      <c r="Z670" s="9">
        <f>ROUND(T670 / 1.2, 2)</f>
        <v>5775234.0499999998</v>
      </c>
      <c r="AA670" s="9">
        <f>Y670+Z670</f>
        <v>7248458.4799999995</v>
      </c>
      <c r="AD670" s="5">
        <v>378365915</v>
      </c>
      <c r="AE670" s="5">
        <v>29405050</v>
      </c>
      <c r="AG670" s="5" t="s">
        <v>2258</v>
      </c>
      <c r="AH670" s="5" t="s">
        <v>2259</v>
      </c>
      <c r="AI670" s="5" t="s">
        <v>593</v>
      </c>
      <c r="AK670" s="19">
        <f t="shared" si="81"/>
        <v>1060160.26</v>
      </c>
      <c r="AL670" s="19">
        <f>T670-N670</f>
        <v>2310093.62</v>
      </c>
      <c r="AM670" s="19">
        <f>U670-O670</f>
        <v>3370253.88</v>
      </c>
      <c r="AN670" s="22">
        <f t="shared" si="82"/>
        <v>1.4980171018019339</v>
      </c>
      <c r="AO670" s="22">
        <f>IFERROR(AL670/N670,0)</f>
        <v>0.5</v>
      </c>
      <c r="AP670" s="22">
        <f>IFERROR(AM670/O670,0)</f>
        <v>0.6325674706404617</v>
      </c>
    </row>
    <row r="671" spans="1:42" ht="18" x14ac:dyDescent="0.3">
      <c r="A671" s="12" t="s">
        <v>2424</v>
      </c>
      <c r="B671" s="12"/>
      <c r="C671" s="40" t="s">
        <v>730</v>
      </c>
      <c r="D671" s="17"/>
      <c r="E671" s="17" t="s">
        <v>2425</v>
      </c>
      <c r="F671" s="28" t="s">
        <v>102</v>
      </c>
      <c r="G671" s="29">
        <v>0.15</v>
      </c>
      <c r="H671" s="29"/>
      <c r="I671" s="29">
        <v>1619.2249999999999</v>
      </c>
      <c r="J671" s="31">
        <v>90.28</v>
      </c>
      <c r="M671" s="32">
        <f>ROUND(ROUND(J671, 2)*I671, 2)</f>
        <v>146183.63</v>
      </c>
      <c r="P671" s="31">
        <v>100</v>
      </c>
      <c r="S671" s="32">
        <f>ROUND(ROUND(P671, 2)*I671, 2)</f>
        <v>161922.5</v>
      </c>
      <c r="V671" s="9">
        <f>ROUND(ROUND(P671, 2)/1.2, 2)</f>
        <v>83.33</v>
      </c>
      <c r="Y671" s="9">
        <f t="shared" si="80"/>
        <v>134935.42000000001</v>
      </c>
      <c r="AD671" s="5" t="s">
        <v>2426</v>
      </c>
      <c r="AE671" s="5" t="s">
        <v>2427</v>
      </c>
      <c r="AF671" s="5" t="s">
        <v>733</v>
      </c>
      <c r="AK671" s="32">
        <f t="shared" si="81"/>
        <v>15738.869999999995</v>
      </c>
      <c r="AL671" s="32"/>
      <c r="AM671" s="32"/>
      <c r="AN671" s="34">
        <f t="shared" si="82"/>
        <v>0.10766506482292165</v>
      </c>
      <c r="AO671" s="32"/>
      <c r="AP671" s="32"/>
    </row>
    <row r="672" spans="1:42" ht="54" x14ac:dyDescent="0.3">
      <c r="A672" s="12" t="s">
        <v>2428</v>
      </c>
      <c r="B672" s="12"/>
      <c r="C672" s="40" t="s">
        <v>2429</v>
      </c>
      <c r="D672" s="17"/>
      <c r="E672" s="17" t="s">
        <v>2430</v>
      </c>
      <c r="F672" s="28" t="s">
        <v>102</v>
      </c>
      <c r="G672" s="29">
        <v>0.3</v>
      </c>
      <c r="H672" s="29"/>
      <c r="I672" s="29">
        <v>3238.4490000000001</v>
      </c>
      <c r="J672" s="31">
        <v>173.4</v>
      </c>
      <c r="M672" s="32">
        <f>ROUND(ROUND(J672, 2)*I672, 2)</f>
        <v>561547.06000000006</v>
      </c>
      <c r="P672" s="31">
        <v>495.9</v>
      </c>
      <c r="S672" s="32">
        <f>ROUND(ROUND(P672, 2)*I672, 2)</f>
        <v>1605946.86</v>
      </c>
      <c r="V672" s="9">
        <f>ROUND(ROUND(P672, 2)/1.2, 2)</f>
        <v>413.25</v>
      </c>
      <c r="Y672" s="9">
        <f t="shared" si="80"/>
        <v>1338289.05</v>
      </c>
      <c r="AD672" s="5" t="s">
        <v>2431</v>
      </c>
      <c r="AE672" s="5" t="s">
        <v>2432</v>
      </c>
      <c r="AF672" s="5" t="s">
        <v>2433</v>
      </c>
      <c r="AK672" s="32">
        <f t="shared" si="81"/>
        <v>1044399.8</v>
      </c>
      <c r="AL672" s="32"/>
      <c r="AM672" s="32"/>
      <c r="AN672" s="34">
        <f t="shared" si="82"/>
        <v>1.8598615759826076</v>
      </c>
      <c r="AO672" s="32"/>
      <c r="AP672" s="32"/>
    </row>
    <row r="673" spans="1:42" ht="90" x14ac:dyDescent="0.3">
      <c r="A673" s="12" t="s">
        <v>2434</v>
      </c>
      <c r="B673" s="12" t="s">
        <v>2256</v>
      </c>
      <c r="C673" s="16" t="s">
        <v>2257</v>
      </c>
      <c r="D673" s="17"/>
      <c r="E673" s="17" t="s">
        <v>2435</v>
      </c>
      <c r="F673" s="17" t="s">
        <v>67</v>
      </c>
      <c r="G673" s="18">
        <v>1</v>
      </c>
      <c r="H673" s="18"/>
      <c r="I673" s="18">
        <v>315.39999999999998</v>
      </c>
      <c r="J673" s="19">
        <v>384.59</v>
      </c>
      <c r="K673" s="20">
        <v>428</v>
      </c>
      <c r="L673" s="19">
        <f>J673+ROUND(K673, 2)</f>
        <v>812.58999999999992</v>
      </c>
      <c r="M673" s="19">
        <v>121299.69</v>
      </c>
      <c r="N673" s="19">
        <v>134991.20000000001</v>
      </c>
      <c r="O673" s="19">
        <f>M673+N673</f>
        <v>256290.89</v>
      </c>
      <c r="P673" s="19">
        <v>162.31</v>
      </c>
      <c r="Q673" s="20">
        <v>642</v>
      </c>
      <c r="R673" s="19">
        <f>P673+ROUND(Q673, 2)</f>
        <v>804.31</v>
      </c>
      <c r="S673" s="19">
        <v>51192.57</v>
      </c>
      <c r="T673" s="19">
        <v>202486.8</v>
      </c>
      <c r="U673" s="19">
        <f>S673+T673</f>
        <v>253679.37</v>
      </c>
      <c r="V673" s="9">
        <f>ROUND(P673 / 1.2, 2)</f>
        <v>135.26</v>
      </c>
      <c r="W673" s="9">
        <f>ROUND(Q673 / 1.2, 2)</f>
        <v>535</v>
      </c>
      <c r="X673" s="9">
        <f>ROUND(R673 / 1.2, 2)</f>
        <v>670.26</v>
      </c>
      <c r="Y673" s="9">
        <f t="shared" si="80"/>
        <v>42660.480000000003</v>
      </c>
      <c r="Z673" s="9">
        <f>ROUND(T673 / 1.2, 2)</f>
        <v>168739</v>
      </c>
      <c r="AA673" s="9">
        <f>Y673+Z673</f>
        <v>211399.48</v>
      </c>
      <c r="AD673" s="5">
        <v>378365916</v>
      </c>
      <c r="AE673" s="5">
        <v>29410389</v>
      </c>
      <c r="AG673" s="5" t="s">
        <v>2258</v>
      </c>
      <c r="AH673" s="5" t="s">
        <v>2259</v>
      </c>
      <c r="AI673" s="5" t="s">
        <v>593</v>
      </c>
      <c r="AK673" s="19">
        <f t="shared" si="81"/>
        <v>-70107.12</v>
      </c>
      <c r="AL673" s="19">
        <f>T673-N673</f>
        <v>67495.599999999977</v>
      </c>
      <c r="AM673" s="19">
        <f>U673-O673</f>
        <v>-2611.5200000000186</v>
      </c>
      <c r="AN673" s="22">
        <f t="shared" si="82"/>
        <v>-0.57796619265885996</v>
      </c>
      <c r="AO673" s="22">
        <f>IFERROR(AL673/N673,0)</f>
        <v>0.49999999999999978</v>
      </c>
      <c r="AP673" s="22">
        <f>IFERROR(AM673/O673,0)</f>
        <v>-1.0189671587624587E-2</v>
      </c>
    </row>
    <row r="674" spans="1:42" ht="18" x14ac:dyDescent="0.3">
      <c r="A674" s="12" t="s">
        <v>2436</v>
      </c>
      <c r="B674" s="12"/>
      <c r="C674" s="40" t="s">
        <v>730</v>
      </c>
      <c r="D674" s="17"/>
      <c r="E674" s="17"/>
      <c r="F674" s="28" t="s">
        <v>102</v>
      </c>
      <c r="G674" s="29">
        <v>0.15</v>
      </c>
      <c r="H674" s="29"/>
      <c r="I674" s="29">
        <v>47.31</v>
      </c>
      <c r="J674" s="31">
        <v>90.28</v>
      </c>
      <c r="M674" s="32">
        <f>ROUND(ROUND(J674, 2)*I674, 2)</f>
        <v>4271.1499999999996</v>
      </c>
      <c r="P674" s="31">
        <v>90.28</v>
      </c>
      <c r="S674" s="32">
        <f>ROUND(ROUND(P674, 2)*I674, 2)</f>
        <v>4271.1499999999996</v>
      </c>
      <c r="V674" s="9">
        <f>ROUND(ROUND(P674, 2)/1.2, 2)</f>
        <v>75.23</v>
      </c>
      <c r="Y674" s="9">
        <f t="shared" si="80"/>
        <v>3559.29</v>
      </c>
      <c r="AD674" s="5" t="s">
        <v>2437</v>
      </c>
      <c r="AE674" s="5" t="s">
        <v>2438</v>
      </c>
      <c r="AF674" s="5" t="s">
        <v>733</v>
      </c>
      <c r="AK674" s="32">
        <f t="shared" si="81"/>
        <v>0</v>
      </c>
      <c r="AL674" s="32"/>
      <c r="AM674" s="32"/>
      <c r="AN674" s="34">
        <f t="shared" si="82"/>
        <v>0</v>
      </c>
      <c r="AO674" s="32"/>
      <c r="AP674" s="32"/>
    </row>
    <row r="675" spans="1:42" ht="36" x14ac:dyDescent="0.3">
      <c r="A675" s="12" t="s">
        <v>2439</v>
      </c>
      <c r="B675" s="12"/>
      <c r="C675" s="40" t="s">
        <v>2261</v>
      </c>
      <c r="D675" s="17"/>
      <c r="E675" s="17" t="s">
        <v>2440</v>
      </c>
      <c r="F675" s="28" t="s">
        <v>102</v>
      </c>
      <c r="G675" s="29">
        <v>0.3</v>
      </c>
      <c r="H675" s="29"/>
      <c r="I675" s="29">
        <v>94.62</v>
      </c>
      <c r="J675" s="31">
        <v>1236.8399999999999</v>
      </c>
      <c r="M675" s="32">
        <f>ROUND(ROUND(J675, 2)*I675, 2)</f>
        <v>117029.8</v>
      </c>
      <c r="P675" s="31">
        <v>495.9</v>
      </c>
      <c r="S675" s="32">
        <f>ROUND(ROUND(P675, 2)*I675, 2)</f>
        <v>46922.06</v>
      </c>
      <c r="V675" s="9">
        <f>ROUND(ROUND(P675, 2)/1.2, 2)</f>
        <v>413.25</v>
      </c>
      <c r="Y675" s="9">
        <f t="shared" si="80"/>
        <v>39101.72</v>
      </c>
      <c r="AD675" s="5" t="s">
        <v>2441</v>
      </c>
      <c r="AE675" s="5" t="s">
        <v>2442</v>
      </c>
      <c r="AF675" s="5" t="s">
        <v>2264</v>
      </c>
      <c r="AK675" s="32">
        <f t="shared" si="81"/>
        <v>-70107.740000000005</v>
      </c>
      <c r="AL675" s="32"/>
      <c r="AM675" s="32"/>
      <c r="AN675" s="34">
        <f t="shared" si="82"/>
        <v>-0.59905887218469145</v>
      </c>
      <c r="AO675" s="32"/>
      <c r="AP675" s="32"/>
    </row>
    <row r="676" spans="1:42" ht="90" x14ac:dyDescent="0.3">
      <c r="A676" s="12" t="s">
        <v>2443</v>
      </c>
      <c r="B676" s="12" t="s">
        <v>2256</v>
      </c>
      <c r="C676" s="16" t="s">
        <v>2257</v>
      </c>
      <c r="D676" s="17"/>
      <c r="E676" s="17" t="s">
        <v>2444</v>
      </c>
      <c r="F676" s="17" t="s">
        <v>67</v>
      </c>
      <c r="G676" s="18">
        <v>1</v>
      </c>
      <c r="H676" s="18"/>
      <c r="I676" s="18">
        <v>34.1</v>
      </c>
      <c r="J676" s="19">
        <v>384.59</v>
      </c>
      <c r="K676" s="20">
        <v>428</v>
      </c>
      <c r="L676" s="19">
        <f>J676+ROUND(K676, 2)</f>
        <v>812.58999999999992</v>
      </c>
      <c r="M676" s="19">
        <v>13114.52</v>
      </c>
      <c r="N676" s="19">
        <v>14594.8</v>
      </c>
      <c r="O676" s="19">
        <f>M676+N676</f>
        <v>27709.32</v>
      </c>
      <c r="P676" s="19">
        <v>162.31</v>
      </c>
      <c r="Q676" s="20">
        <v>642</v>
      </c>
      <c r="R676" s="19">
        <f>P676+ROUND(Q676, 2)</f>
        <v>804.31</v>
      </c>
      <c r="S676" s="19">
        <v>5534.77</v>
      </c>
      <c r="T676" s="19">
        <v>21892.2</v>
      </c>
      <c r="U676" s="19">
        <f>S676+T676</f>
        <v>27426.97</v>
      </c>
      <c r="V676" s="9">
        <f>ROUND(P676 / 1.2, 2)</f>
        <v>135.26</v>
      </c>
      <c r="W676" s="9">
        <f>ROUND(Q676 / 1.2, 2)</f>
        <v>535</v>
      </c>
      <c r="X676" s="9">
        <f>ROUND(R676 / 1.2, 2)</f>
        <v>670.26</v>
      </c>
      <c r="Y676" s="9">
        <f t="shared" si="80"/>
        <v>4612.3100000000004</v>
      </c>
      <c r="Z676" s="9">
        <f>ROUND(T676 / 1.2, 2)</f>
        <v>18243.5</v>
      </c>
      <c r="AA676" s="9">
        <f>Y676+Z676</f>
        <v>22855.81</v>
      </c>
      <c r="AD676" s="5">
        <v>378365917</v>
      </c>
      <c r="AE676" s="5">
        <v>29432236</v>
      </c>
      <c r="AG676" s="5" t="s">
        <v>2258</v>
      </c>
      <c r="AH676" s="5" t="s">
        <v>2259</v>
      </c>
      <c r="AI676" s="5" t="s">
        <v>593</v>
      </c>
      <c r="AK676" s="19">
        <f t="shared" si="81"/>
        <v>-7579.75</v>
      </c>
      <c r="AL676" s="19">
        <f>T676-N676</f>
        <v>7297.4000000000015</v>
      </c>
      <c r="AM676" s="19">
        <f>U676-O676</f>
        <v>-282.34999999999854</v>
      </c>
      <c r="AN676" s="22">
        <f t="shared" si="82"/>
        <v>-0.57796625419763736</v>
      </c>
      <c r="AO676" s="22">
        <f>IFERROR(AL676/N676,0)</f>
        <v>0.50000000000000011</v>
      </c>
      <c r="AP676" s="22">
        <f>IFERROR(AM676/O676,0)</f>
        <v>-1.0189712342273232E-2</v>
      </c>
    </row>
    <row r="677" spans="1:42" ht="36" x14ac:dyDescent="0.3">
      <c r="A677" s="12" t="s">
        <v>2445</v>
      </c>
      <c r="B677" s="12"/>
      <c r="C677" s="40" t="s">
        <v>2261</v>
      </c>
      <c r="D677" s="17"/>
      <c r="E677" s="17"/>
      <c r="F677" s="28" t="s">
        <v>102</v>
      </c>
      <c r="G677" s="29">
        <v>0.3</v>
      </c>
      <c r="H677" s="29"/>
      <c r="I677" s="29">
        <v>10.23</v>
      </c>
      <c r="J677" s="31">
        <v>1236.8399999999999</v>
      </c>
      <c r="M677" s="32">
        <f>ROUND(ROUND(J677, 2)*I677, 2)</f>
        <v>12652.87</v>
      </c>
      <c r="P677" s="31">
        <v>495.9</v>
      </c>
      <c r="S677" s="32">
        <f>ROUND(ROUND(P677, 2)*I677, 2)</f>
        <v>5073.0600000000004</v>
      </c>
      <c r="V677" s="9">
        <f>ROUND(ROUND(P677, 2)/1.2, 2)</f>
        <v>413.25</v>
      </c>
      <c r="Y677" s="9">
        <f t="shared" si="80"/>
        <v>4227.55</v>
      </c>
      <c r="AD677" s="5" t="s">
        <v>2446</v>
      </c>
      <c r="AE677" s="5" t="s">
        <v>2447</v>
      </c>
      <c r="AF677" s="5" t="s">
        <v>2264</v>
      </c>
      <c r="AK677" s="32">
        <f t="shared" si="81"/>
        <v>-7579.81</v>
      </c>
      <c r="AL677" s="32"/>
      <c r="AM677" s="32"/>
      <c r="AN677" s="34">
        <f t="shared" si="82"/>
        <v>-0.59905855351394588</v>
      </c>
      <c r="AO677" s="32"/>
      <c r="AP677" s="32"/>
    </row>
    <row r="678" spans="1:42" ht="18" x14ac:dyDescent="0.3">
      <c r="A678" s="12" t="s">
        <v>2448</v>
      </c>
      <c r="B678" s="12"/>
      <c r="C678" s="40" t="s">
        <v>730</v>
      </c>
      <c r="D678" s="17"/>
      <c r="E678" s="17"/>
      <c r="F678" s="28" t="s">
        <v>102</v>
      </c>
      <c r="G678" s="29">
        <v>0.15</v>
      </c>
      <c r="H678" s="29"/>
      <c r="I678" s="29">
        <v>5.1150000000000002</v>
      </c>
      <c r="J678" s="31">
        <v>90.28</v>
      </c>
      <c r="M678" s="32">
        <f>ROUND(ROUND(J678, 2)*I678, 2)</f>
        <v>461.78</v>
      </c>
      <c r="P678" s="31">
        <v>90.28</v>
      </c>
      <c r="S678" s="32">
        <f>ROUND(ROUND(P678, 2)*I678, 2)</f>
        <v>461.78</v>
      </c>
      <c r="V678" s="9">
        <f>ROUND(ROUND(P678, 2)/1.2, 2)</f>
        <v>75.23</v>
      </c>
      <c r="Y678" s="9">
        <f t="shared" si="80"/>
        <v>384.82</v>
      </c>
      <c r="AD678" s="5" t="s">
        <v>2449</v>
      </c>
      <c r="AE678" s="5" t="s">
        <v>2450</v>
      </c>
      <c r="AF678" s="5" t="s">
        <v>733</v>
      </c>
      <c r="AK678" s="32">
        <f t="shared" si="81"/>
        <v>0</v>
      </c>
      <c r="AL678" s="32"/>
      <c r="AM678" s="32"/>
      <c r="AN678" s="34">
        <f t="shared" si="82"/>
        <v>0</v>
      </c>
      <c r="AO678" s="32"/>
      <c r="AP678" s="32"/>
    </row>
    <row r="679" spans="1:42" ht="72" x14ac:dyDescent="0.3">
      <c r="A679" s="12" t="s">
        <v>2451</v>
      </c>
      <c r="B679" s="12" t="s">
        <v>2256</v>
      </c>
      <c r="C679" s="16" t="s">
        <v>2257</v>
      </c>
      <c r="D679" s="17"/>
      <c r="E679" s="17" t="s">
        <v>2452</v>
      </c>
      <c r="F679" s="17" t="s">
        <v>67</v>
      </c>
      <c r="G679" s="18">
        <v>1</v>
      </c>
      <c r="H679" s="18"/>
      <c r="I679" s="18">
        <v>9.4</v>
      </c>
      <c r="J679" s="19">
        <v>384.59</v>
      </c>
      <c r="K679" s="20">
        <v>428</v>
      </c>
      <c r="L679" s="19">
        <f>J679+ROUND(K679, 2)</f>
        <v>812.58999999999992</v>
      </c>
      <c r="M679" s="19">
        <v>3615.15</v>
      </c>
      <c r="N679" s="19">
        <v>4023.2</v>
      </c>
      <c r="O679" s="19">
        <f>M679+N679</f>
        <v>7638.35</v>
      </c>
      <c r="P679" s="19">
        <v>162.31</v>
      </c>
      <c r="Q679" s="20">
        <v>642</v>
      </c>
      <c r="R679" s="19">
        <f>P679+ROUND(Q679, 2)</f>
        <v>804.31</v>
      </c>
      <c r="S679" s="19">
        <v>1525.71</v>
      </c>
      <c r="T679" s="19">
        <v>6034.8</v>
      </c>
      <c r="U679" s="19">
        <f>S679+T679</f>
        <v>7560.51</v>
      </c>
      <c r="V679" s="9">
        <f>ROUND(P679 / 1.2, 2)</f>
        <v>135.26</v>
      </c>
      <c r="W679" s="9">
        <f>ROUND(Q679 / 1.2, 2)</f>
        <v>535</v>
      </c>
      <c r="X679" s="9">
        <f>ROUND(R679 / 1.2, 2)</f>
        <v>670.26</v>
      </c>
      <c r="Y679" s="9">
        <f t="shared" si="80"/>
        <v>1271.43</v>
      </c>
      <c r="Z679" s="9">
        <f>ROUND(T679 / 1.2, 2)</f>
        <v>5029</v>
      </c>
      <c r="AA679" s="9">
        <f>Y679+Z679</f>
        <v>6300.43</v>
      </c>
      <c r="AD679" s="5">
        <v>378365918</v>
      </c>
      <c r="AE679" s="5">
        <v>29432237</v>
      </c>
      <c r="AG679" s="5" t="s">
        <v>2258</v>
      </c>
      <c r="AH679" s="5" t="s">
        <v>2259</v>
      </c>
      <c r="AI679" s="5" t="s">
        <v>593</v>
      </c>
      <c r="AK679" s="19">
        <f t="shared" si="81"/>
        <v>-2089.44</v>
      </c>
      <c r="AL679" s="19">
        <f>T679-N679</f>
        <v>2011.6000000000004</v>
      </c>
      <c r="AM679" s="19">
        <f>U679-O679</f>
        <v>-77.840000000000146</v>
      </c>
      <c r="AN679" s="22">
        <f t="shared" si="82"/>
        <v>-0.5779677191817767</v>
      </c>
      <c r="AO679" s="22">
        <f>IFERROR(AL679/N679,0)</f>
        <v>0.50000000000000011</v>
      </c>
      <c r="AP679" s="22">
        <f>IFERROR(AM679/O679,0)</f>
        <v>-1.0190682542695758E-2</v>
      </c>
    </row>
    <row r="680" spans="1:42" ht="18" x14ac:dyDescent="0.3">
      <c r="A680" s="12" t="s">
        <v>2453</v>
      </c>
      <c r="B680" s="12"/>
      <c r="C680" s="40" t="s">
        <v>730</v>
      </c>
      <c r="D680" s="17"/>
      <c r="E680" s="17"/>
      <c r="F680" s="28" t="s">
        <v>102</v>
      </c>
      <c r="G680" s="29">
        <v>0.15</v>
      </c>
      <c r="H680" s="29"/>
      <c r="I680" s="29">
        <v>1.41</v>
      </c>
      <c r="J680" s="31">
        <v>90.28</v>
      </c>
      <c r="M680" s="32">
        <f>ROUND(ROUND(J680, 2)*I680, 2)</f>
        <v>127.29</v>
      </c>
      <c r="P680" s="31">
        <v>90.28</v>
      </c>
      <c r="S680" s="32">
        <f>ROUND(ROUND(P680, 2)*I680, 2)</f>
        <v>127.29</v>
      </c>
      <c r="V680" s="9">
        <f>ROUND(ROUND(P680, 2)/1.2, 2)</f>
        <v>75.23</v>
      </c>
      <c r="Y680" s="9">
        <f t="shared" si="80"/>
        <v>106.08</v>
      </c>
      <c r="AD680" s="5" t="s">
        <v>2454</v>
      </c>
      <c r="AE680" s="5" t="s">
        <v>2455</v>
      </c>
      <c r="AF680" s="5" t="s">
        <v>733</v>
      </c>
      <c r="AK680" s="32">
        <f t="shared" si="81"/>
        <v>0</v>
      </c>
      <c r="AL680" s="32"/>
      <c r="AM680" s="32"/>
      <c r="AN680" s="34">
        <f t="shared" si="82"/>
        <v>0</v>
      </c>
      <c r="AO680" s="32"/>
      <c r="AP680" s="32"/>
    </row>
    <row r="681" spans="1:42" ht="54" x14ac:dyDescent="0.3">
      <c r="A681" s="12" t="s">
        <v>2456</v>
      </c>
      <c r="B681" s="12"/>
      <c r="C681" s="40" t="s">
        <v>2261</v>
      </c>
      <c r="D681" s="17"/>
      <c r="E681" s="17" t="s">
        <v>2457</v>
      </c>
      <c r="F681" s="28" t="s">
        <v>102</v>
      </c>
      <c r="G681" s="29">
        <v>0.3</v>
      </c>
      <c r="H681" s="29"/>
      <c r="I681" s="29">
        <v>2.82</v>
      </c>
      <c r="J681" s="31">
        <v>1236.8399999999999</v>
      </c>
      <c r="M681" s="32">
        <f>ROUND(ROUND(J681, 2)*I681, 2)</f>
        <v>3487.89</v>
      </c>
      <c r="P681" s="31">
        <v>495.9</v>
      </c>
      <c r="S681" s="32">
        <f>ROUND(ROUND(P681, 2)*I681, 2)</f>
        <v>1398.44</v>
      </c>
      <c r="V681" s="9">
        <f>ROUND(ROUND(P681, 2)/1.2, 2)</f>
        <v>413.25</v>
      </c>
      <c r="Y681" s="9">
        <f t="shared" si="80"/>
        <v>1165.3699999999999</v>
      </c>
      <c r="AD681" s="5" t="s">
        <v>2458</v>
      </c>
      <c r="AE681" s="5" t="s">
        <v>2459</v>
      </c>
      <c r="AF681" s="5" t="s">
        <v>2264</v>
      </c>
      <c r="AK681" s="32">
        <f t="shared" si="81"/>
        <v>-2089.4499999999998</v>
      </c>
      <c r="AL681" s="32"/>
      <c r="AM681" s="32"/>
      <c r="AN681" s="34">
        <f t="shared" si="82"/>
        <v>-0.59905845654536116</v>
      </c>
      <c r="AO681" s="32"/>
      <c r="AP681" s="32"/>
    </row>
    <row r="682" spans="1:42" ht="108" x14ac:dyDescent="0.3">
      <c r="A682" s="12" t="s">
        <v>2460</v>
      </c>
      <c r="B682" s="12" t="s">
        <v>2256</v>
      </c>
      <c r="C682" s="16" t="s">
        <v>2257</v>
      </c>
      <c r="D682" s="17"/>
      <c r="E682" s="17" t="s">
        <v>2461</v>
      </c>
      <c r="F682" s="17" t="s">
        <v>67</v>
      </c>
      <c r="G682" s="18">
        <v>1</v>
      </c>
      <c r="H682" s="18"/>
      <c r="I682" s="18">
        <v>72.2</v>
      </c>
      <c r="J682" s="19">
        <v>384.59</v>
      </c>
      <c r="K682" s="20">
        <v>428</v>
      </c>
      <c r="L682" s="19">
        <f>J682+ROUND(K682, 2)</f>
        <v>812.58999999999992</v>
      </c>
      <c r="M682" s="19">
        <v>27767.4</v>
      </c>
      <c r="N682" s="19">
        <v>30901.599999999999</v>
      </c>
      <c r="O682" s="19">
        <f>M682+N682</f>
        <v>58669</v>
      </c>
      <c r="P682" s="19">
        <v>162.31</v>
      </c>
      <c r="Q682" s="20">
        <v>642</v>
      </c>
      <c r="R682" s="19">
        <f>P682+ROUND(Q682, 2)</f>
        <v>804.31</v>
      </c>
      <c r="S682" s="19">
        <v>11718.78</v>
      </c>
      <c r="T682" s="19">
        <v>46352.4</v>
      </c>
      <c r="U682" s="19">
        <f>S682+T682</f>
        <v>58071.18</v>
      </c>
      <c r="V682" s="9">
        <f>ROUND(P682 / 1.2, 2)</f>
        <v>135.26</v>
      </c>
      <c r="W682" s="9">
        <f>ROUND(Q682 / 1.2, 2)</f>
        <v>535</v>
      </c>
      <c r="X682" s="9">
        <f>ROUND(R682 / 1.2, 2)</f>
        <v>670.26</v>
      </c>
      <c r="Y682" s="9">
        <f t="shared" si="80"/>
        <v>9765.65</v>
      </c>
      <c r="Z682" s="9">
        <f>ROUND(T682 / 1.2, 2)</f>
        <v>38627</v>
      </c>
      <c r="AA682" s="9">
        <f>Y682+Z682</f>
        <v>48392.65</v>
      </c>
      <c r="AD682" s="5">
        <v>378365919</v>
      </c>
      <c r="AE682" s="5">
        <v>29432232</v>
      </c>
      <c r="AG682" s="5" t="s">
        <v>2258</v>
      </c>
      <c r="AH682" s="5" t="s">
        <v>2259</v>
      </c>
      <c r="AI682" s="5" t="s">
        <v>593</v>
      </c>
      <c r="AK682" s="19">
        <f t="shared" si="81"/>
        <v>-16048.62</v>
      </c>
      <c r="AL682" s="19">
        <f>T682-N682</f>
        <v>15450.800000000003</v>
      </c>
      <c r="AM682" s="19">
        <f>U682-O682</f>
        <v>-597.81999999999971</v>
      </c>
      <c r="AN682" s="22">
        <f t="shared" si="82"/>
        <v>-0.57796624819032394</v>
      </c>
      <c r="AO682" s="22">
        <f>IFERROR(AL682/N682,0)</f>
        <v>0.50000000000000011</v>
      </c>
      <c r="AP682" s="22">
        <f>IFERROR(AM682/O682,0)</f>
        <v>-1.0189708363871886E-2</v>
      </c>
    </row>
    <row r="683" spans="1:42" ht="36" x14ac:dyDescent="0.3">
      <c r="A683" s="12" t="s">
        <v>2462</v>
      </c>
      <c r="B683" s="12"/>
      <c r="C683" s="40" t="s">
        <v>2261</v>
      </c>
      <c r="D683" s="17"/>
      <c r="E683" s="17"/>
      <c r="F683" s="28" t="s">
        <v>102</v>
      </c>
      <c r="G683" s="29">
        <v>0.3</v>
      </c>
      <c r="H683" s="29"/>
      <c r="I683" s="29">
        <v>21.66</v>
      </c>
      <c r="J683" s="31">
        <v>1236.8399999999999</v>
      </c>
      <c r="M683" s="32">
        <f>ROUND(ROUND(J683, 2)*I683, 2)</f>
        <v>26789.95</v>
      </c>
      <c r="P683" s="31">
        <v>495.9</v>
      </c>
      <c r="S683" s="32">
        <f>ROUND(ROUND(P683, 2)*I683, 2)</f>
        <v>10741.19</v>
      </c>
      <c r="V683" s="9">
        <f>ROUND(ROUND(P683, 2)/1.2, 2)</f>
        <v>413.25</v>
      </c>
      <c r="Y683" s="9">
        <f t="shared" si="80"/>
        <v>8950.99</v>
      </c>
      <c r="AD683" s="5" t="s">
        <v>2463</v>
      </c>
      <c r="AE683" s="5" t="s">
        <v>2464</v>
      </c>
      <c r="AF683" s="5" t="s">
        <v>2264</v>
      </c>
      <c r="AK683" s="32">
        <f t="shared" si="81"/>
        <v>-16048.76</v>
      </c>
      <c r="AL683" s="32"/>
      <c r="AM683" s="32"/>
      <c r="AN683" s="34">
        <f t="shared" si="82"/>
        <v>-0.59905897547401166</v>
      </c>
      <c r="AO683" s="32"/>
      <c r="AP683" s="32"/>
    </row>
    <row r="684" spans="1:42" ht="18" x14ac:dyDescent="0.3">
      <c r="A684" s="12" t="s">
        <v>2465</v>
      </c>
      <c r="B684" s="12"/>
      <c r="C684" s="40" t="s">
        <v>730</v>
      </c>
      <c r="D684" s="17"/>
      <c r="E684" s="17"/>
      <c r="F684" s="28" t="s">
        <v>102</v>
      </c>
      <c r="G684" s="29">
        <v>0.15</v>
      </c>
      <c r="H684" s="29"/>
      <c r="I684" s="29">
        <v>10.83</v>
      </c>
      <c r="J684" s="31">
        <v>90.28</v>
      </c>
      <c r="M684" s="32">
        <f>ROUND(ROUND(J684, 2)*I684, 2)</f>
        <v>977.73</v>
      </c>
      <c r="P684" s="31">
        <v>90.28</v>
      </c>
      <c r="S684" s="32">
        <f>ROUND(ROUND(P684, 2)*I684, 2)</f>
        <v>977.73</v>
      </c>
      <c r="V684" s="9">
        <f>ROUND(ROUND(P684, 2)/1.2, 2)</f>
        <v>75.23</v>
      </c>
      <c r="Y684" s="9">
        <f t="shared" si="80"/>
        <v>814.78</v>
      </c>
      <c r="AD684" s="5" t="s">
        <v>2466</v>
      </c>
      <c r="AE684" s="5" t="s">
        <v>2467</v>
      </c>
      <c r="AF684" s="5" t="s">
        <v>733</v>
      </c>
      <c r="AK684" s="32">
        <f t="shared" si="81"/>
        <v>0</v>
      </c>
      <c r="AL684" s="32"/>
      <c r="AM684" s="32"/>
      <c r="AN684" s="34">
        <f t="shared" si="82"/>
        <v>0</v>
      </c>
      <c r="AO684" s="32"/>
      <c r="AP684" s="32"/>
    </row>
    <row r="685" spans="1:42" ht="108" x14ac:dyDescent="0.3">
      <c r="A685" s="12" t="s">
        <v>2468</v>
      </c>
      <c r="B685" s="12" t="s">
        <v>2256</v>
      </c>
      <c r="C685" s="16" t="s">
        <v>2257</v>
      </c>
      <c r="D685" s="17"/>
      <c r="E685" s="17" t="s">
        <v>2469</v>
      </c>
      <c r="F685" s="17" t="s">
        <v>67</v>
      </c>
      <c r="G685" s="18">
        <v>1</v>
      </c>
      <c r="H685" s="18"/>
      <c r="I685" s="18">
        <v>25.902000000000001</v>
      </c>
      <c r="J685" s="19">
        <v>384.61</v>
      </c>
      <c r="K685" s="20">
        <v>428</v>
      </c>
      <c r="L685" s="19">
        <f>J685+ROUND(K685, 2)</f>
        <v>812.61</v>
      </c>
      <c r="M685" s="19">
        <v>9962.17</v>
      </c>
      <c r="N685" s="19">
        <v>11086.06</v>
      </c>
      <c r="O685" s="19">
        <f>M685+N685</f>
        <v>21048.23</v>
      </c>
      <c r="P685" s="19">
        <v>163.78</v>
      </c>
      <c r="Q685" s="20">
        <v>642</v>
      </c>
      <c r="R685" s="19">
        <f>P685+ROUND(Q685, 2)</f>
        <v>805.78</v>
      </c>
      <c r="S685" s="19">
        <v>4242.2299999999996</v>
      </c>
      <c r="T685" s="19">
        <v>16629.080000000002</v>
      </c>
      <c r="U685" s="19">
        <f>S685+T685</f>
        <v>20871.310000000001</v>
      </c>
      <c r="V685" s="9">
        <f>ROUND(P685 / 1.2, 2)</f>
        <v>136.47999999999999</v>
      </c>
      <c r="W685" s="9">
        <f>ROUND(Q685 / 1.2, 2)</f>
        <v>535</v>
      </c>
      <c r="X685" s="9">
        <f>ROUND(R685 / 1.2, 2)</f>
        <v>671.48</v>
      </c>
      <c r="Y685" s="9">
        <f t="shared" si="80"/>
        <v>3535.19</v>
      </c>
      <c r="Z685" s="9">
        <f>ROUND(T685 / 1.2, 2)</f>
        <v>13857.57</v>
      </c>
      <c r="AA685" s="9">
        <f>Y685+Z685</f>
        <v>17392.759999999998</v>
      </c>
      <c r="AD685" s="5">
        <v>378365920</v>
      </c>
      <c r="AE685" s="5">
        <v>29432233</v>
      </c>
      <c r="AG685" s="5" t="s">
        <v>2258</v>
      </c>
      <c r="AH685" s="5" t="s">
        <v>2259</v>
      </c>
      <c r="AI685" s="5" t="s">
        <v>593</v>
      </c>
      <c r="AK685" s="19">
        <f t="shared" si="81"/>
        <v>-5719.9400000000005</v>
      </c>
      <c r="AL685" s="19">
        <f>T685-N685</f>
        <v>5543.0200000000023</v>
      </c>
      <c r="AM685" s="19">
        <f>U685-O685</f>
        <v>-176.91999999999825</v>
      </c>
      <c r="AN685" s="22">
        <f t="shared" si="82"/>
        <v>-0.57416607024373212</v>
      </c>
      <c r="AO685" s="22">
        <f>IFERROR(AL685/N685,0)</f>
        <v>0.49999909796627501</v>
      </c>
      <c r="AP685" s="22">
        <f>IFERROR(AM685/O685,0)</f>
        <v>-8.4054573709997586E-3</v>
      </c>
    </row>
    <row r="686" spans="1:42" ht="18" x14ac:dyDescent="0.3">
      <c r="A686" s="12" t="s">
        <v>2470</v>
      </c>
      <c r="B686" s="12"/>
      <c r="C686" s="40" t="s">
        <v>730</v>
      </c>
      <c r="D686" s="17"/>
      <c r="E686" s="17" t="s">
        <v>2425</v>
      </c>
      <c r="F686" s="28" t="s">
        <v>102</v>
      </c>
      <c r="G686" s="29">
        <v>0.15</v>
      </c>
      <c r="H686" s="29"/>
      <c r="I686" s="29">
        <v>3.8849999999999998</v>
      </c>
      <c r="J686" s="31">
        <v>90.28</v>
      </c>
      <c r="M686" s="32">
        <f>ROUND(ROUND(J686, 2)*I686, 2)</f>
        <v>350.74</v>
      </c>
      <c r="P686" s="31">
        <v>100</v>
      </c>
      <c r="S686" s="32">
        <f>ROUND(ROUND(P686, 2)*I686, 2)</f>
        <v>388.5</v>
      </c>
      <c r="V686" s="9">
        <f>ROUND(ROUND(P686, 2)/1.2, 2)</f>
        <v>83.33</v>
      </c>
      <c r="Y686" s="9">
        <f t="shared" si="80"/>
        <v>323.75</v>
      </c>
      <c r="AD686" s="5" t="s">
        <v>2471</v>
      </c>
      <c r="AE686" s="5" t="s">
        <v>2472</v>
      </c>
      <c r="AF686" s="5" t="s">
        <v>733</v>
      </c>
      <c r="AK686" s="32">
        <f t="shared" si="81"/>
        <v>37.759999999999991</v>
      </c>
      <c r="AL686" s="32"/>
      <c r="AM686" s="32"/>
      <c r="AN686" s="34">
        <f t="shared" si="82"/>
        <v>0.10765809431487709</v>
      </c>
      <c r="AO686" s="32"/>
      <c r="AP686" s="32"/>
    </row>
    <row r="687" spans="1:42" ht="36" x14ac:dyDescent="0.3">
      <c r="A687" s="12" t="s">
        <v>2473</v>
      </c>
      <c r="B687" s="12"/>
      <c r="C687" s="40" t="s">
        <v>2261</v>
      </c>
      <c r="D687" s="17"/>
      <c r="E687" s="17" t="s">
        <v>2474</v>
      </c>
      <c r="F687" s="28" t="s">
        <v>102</v>
      </c>
      <c r="G687" s="29">
        <v>0.3</v>
      </c>
      <c r="H687" s="29"/>
      <c r="I687" s="29">
        <v>7.7709999999999999</v>
      </c>
      <c r="J687" s="31">
        <v>1236.8399999999999</v>
      </c>
      <c r="M687" s="32">
        <f>ROUND(ROUND(J687, 2)*I687, 2)</f>
        <v>9611.48</v>
      </c>
      <c r="P687" s="31">
        <v>495.9</v>
      </c>
      <c r="S687" s="32">
        <f>ROUND(ROUND(P687, 2)*I687, 2)</f>
        <v>3853.64</v>
      </c>
      <c r="V687" s="9">
        <f>ROUND(ROUND(P687, 2)/1.2, 2)</f>
        <v>413.25</v>
      </c>
      <c r="Y687" s="9">
        <f t="shared" si="80"/>
        <v>3211.37</v>
      </c>
      <c r="AD687" s="5" t="s">
        <v>2475</v>
      </c>
      <c r="AE687" s="5" t="s">
        <v>2476</v>
      </c>
      <c r="AF687" s="5" t="s">
        <v>2264</v>
      </c>
      <c r="AK687" s="32">
        <f t="shared" si="81"/>
        <v>-5757.84</v>
      </c>
      <c r="AL687" s="32"/>
      <c r="AM687" s="32"/>
      <c r="AN687" s="34">
        <f t="shared" si="82"/>
        <v>-0.59905862572673518</v>
      </c>
      <c r="AO687" s="32"/>
      <c r="AP687" s="32"/>
    </row>
    <row r="688" spans="1:42" ht="108" x14ac:dyDescent="0.3">
      <c r="A688" s="12" t="s">
        <v>2477</v>
      </c>
      <c r="B688" s="12" t="s">
        <v>2256</v>
      </c>
      <c r="C688" s="16" t="s">
        <v>2257</v>
      </c>
      <c r="D688" s="17"/>
      <c r="E688" s="17" t="s">
        <v>2478</v>
      </c>
      <c r="F688" s="17" t="s">
        <v>67</v>
      </c>
      <c r="G688" s="18">
        <v>1</v>
      </c>
      <c r="H688" s="18"/>
      <c r="I688" s="18">
        <v>0.16</v>
      </c>
      <c r="J688" s="19">
        <v>384.63</v>
      </c>
      <c r="K688" s="20">
        <v>428</v>
      </c>
      <c r="L688" s="19">
        <f>J688+ROUND(K688, 2)</f>
        <v>812.63</v>
      </c>
      <c r="M688" s="19">
        <v>61.54</v>
      </c>
      <c r="N688" s="19">
        <v>68.48</v>
      </c>
      <c r="O688" s="19">
        <f>M688+N688</f>
        <v>130.02000000000001</v>
      </c>
      <c r="P688" s="19">
        <v>163.75</v>
      </c>
      <c r="Q688" s="20">
        <v>642</v>
      </c>
      <c r="R688" s="19">
        <f>P688+ROUND(Q688, 2)</f>
        <v>805.75</v>
      </c>
      <c r="S688" s="19">
        <v>26.2</v>
      </c>
      <c r="T688" s="19">
        <v>102.72</v>
      </c>
      <c r="U688" s="19">
        <f>S688+T688</f>
        <v>128.91999999999999</v>
      </c>
      <c r="V688" s="9">
        <f>ROUND(P688 / 1.2, 2)</f>
        <v>136.46</v>
      </c>
      <c r="W688" s="9">
        <f>ROUND(Q688 / 1.2, 2)</f>
        <v>535</v>
      </c>
      <c r="X688" s="9">
        <f>ROUND(R688 / 1.2, 2)</f>
        <v>671.46</v>
      </c>
      <c r="Y688" s="9">
        <f t="shared" si="80"/>
        <v>21.83</v>
      </c>
      <c r="Z688" s="9">
        <f>ROUND(T688 / 1.2, 2)</f>
        <v>85.6</v>
      </c>
      <c r="AA688" s="9">
        <f>Y688+Z688</f>
        <v>107.42999999999999</v>
      </c>
      <c r="AD688" s="5">
        <v>378365921</v>
      </c>
      <c r="AE688" s="5">
        <v>29432234</v>
      </c>
      <c r="AG688" s="5" t="s">
        <v>2258</v>
      </c>
      <c r="AH688" s="5" t="s">
        <v>2259</v>
      </c>
      <c r="AI688" s="5" t="s">
        <v>593</v>
      </c>
      <c r="AK688" s="19">
        <f t="shared" si="81"/>
        <v>-35.340000000000003</v>
      </c>
      <c r="AL688" s="19">
        <f>T688-N688</f>
        <v>34.239999999999995</v>
      </c>
      <c r="AM688" s="19">
        <f>U688-O688</f>
        <v>-1.1000000000000227</v>
      </c>
      <c r="AN688" s="22">
        <f t="shared" si="82"/>
        <v>-0.57426064348391292</v>
      </c>
      <c r="AO688" s="22">
        <f>IFERROR(AL688/N688,0)</f>
        <v>0.49999999999999989</v>
      </c>
      <c r="AP688" s="22">
        <f>IFERROR(AM688/O688,0)</f>
        <v>-8.4602368866329991E-3</v>
      </c>
    </row>
    <row r="689" spans="1:42" ht="36" x14ac:dyDescent="0.3">
      <c r="A689" s="12" t="s">
        <v>2479</v>
      </c>
      <c r="B689" s="12"/>
      <c r="C689" s="40" t="s">
        <v>2261</v>
      </c>
      <c r="D689" s="17"/>
      <c r="E689" s="17" t="s">
        <v>2480</v>
      </c>
      <c r="F689" s="28" t="s">
        <v>102</v>
      </c>
      <c r="G689" s="29">
        <v>0.3</v>
      </c>
      <c r="H689" s="29"/>
      <c r="I689" s="29">
        <v>4.8000000000000001E-2</v>
      </c>
      <c r="J689" s="31">
        <v>1236.8399999999999</v>
      </c>
      <c r="M689" s="32">
        <f>ROUND(ROUND(J689, 2)*I689, 2)</f>
        <v>59.37</v>
      </c>
      <c r="P689" s="31">
        <v>495.9</v>
      </c>
      <c r="S689" s="32">
        <f>ROUND(ROUND(P689, 2)*I689, 2)</f>
        <v>23.8</v>
      </c>
      <c r="V689" s="9">
        <f>ROUND(ROUND(P689, 2)/1.2, 2)</f>
        <v>413.25</v>
      </c>
      <c r="Y689" s="9">
        <f t="shared" si="80"/>
        <v>19.829999999999998</v>
      </c>
      <c r="AD689" s="5" t="s">
        <v>2481</v>
      </c>
      <c r="AE689" s="5" t="s">
        <v>2482</v>
      </c>
      <c r="AF689" s="5" t="s">
        <v>2264</v>
      </c>
      <c r="AK689" s="32">
        <f t="shared" si="81"/>
        <v>-35.569999999999993</v>
      </c>
      <c r="AL689" s="32"/>
      <c r="AM689" s="32"/>
      <c r="AN689" s="34">
        <f t="shared" si="82"/>
        <v>-0.59912413676941212</v>
      </c>
      <c r="AO689" s="32"/>
      <c r="AP689" s="32"/>
    </row>
    <row r="690" spans="1:42" ht="18" x14ac:dyDescent="0.3">
      <c r="A690" s="12" t="s">
        <v>2483</v>
      </c>
      <c r="B690" s="12"/>
      <c r="C690" s="40" t="s">
        <v>730</v>
      </c>
      <c r="D690" s="17"/>
      <c r="E690" s="17" t="s">
        <v>2425</v>
      </c>
      <c r="F690" s="28" t="s">
        <v>102</v>
      </c>
      <c r="G690" s="29">
        <v>0.15</v>
      </c>
      <c r="H690" s="29"/>
      <c r="I690" s="29">
        <v>2.4E-2</v>
      </c>
      <c r="J690" s="31">
        <v>90.28</v>
      </c>
      <c r="M690" s="32">
        <f>ROUND(ROUND(J690, 2)*I690, 2)</f>
        <v>2.17</v>
      </c>
      <c r="P690" s="31">
        <v>100</v>
      </c>
      <c r="S690" s="32">
        <f>ROUND(ROUND(P690, 2)*I690, 2)</f>
        <v>2.4</v>
      </c>
      <c r="V690" s="9">
        <f>ROUND(ROUND(P690, 2)/1.2, 2)</f>
        <v>83.33</v>
      </c>
      <c r="Y690" s="9">
        <f t="shared" si="80"/>
        <v>2</v>
      </c>
      <c r="AD690" s="5" t="s">
        <v>2484</v>
      </c>
      <c r="AE690" s="5" t="s">
        <v>2485</v>
      </c>
      <c r="AF690" s="5" t="s">
        <v>733</v>
      </c>
      <c r="AK690" s="32">
        <f t="shared" si="81"/>
        <v>0.22999999999999998</v>
      </c>
      <c r="AL690" s="32"/>
      <c r="AM690" s="32"/>
      <c r="AN690" s="34">
        <f t="shared" si="82"/>
        <v>0.10599078341013825</v>
      </c>
      <c r="AO690" s="32"/>
      <c r="AP690" s="32"/>
    </row>
    <row r="691" spans="1:42" ht="126" x14ac:dyDescent="0.3">
      <c r="A691" s="12" t="s">
        <v>2486</v>
      </c>
      <c r="B691" s="12" t="s">
        <v>2256</v>
      </c>
      <c r="C691" s="16" t="s">
        <v>2257</v>
      </c>
      <c r="D691" s="17"/>
      <c r="E691" s="17" t="s">
        <v>2487</v>
      </c>
      <c r="F691" s="17" t="s">
        <v>67</v>
      </c>
      <c r="G691" s="18">
        <v>1</v>
      </c>
      <c r="H691" s="18"/>
      <c r="I691" s="18">
        <v>77.010000000000005</v>
      </c>
      <c r="J691" s="19">
        <v>384.59</v>
      </c>
      <c r="K691" s="20">
        <v>428</v>
      </c>
      <c r="L691" s="19">
        <f>J691+ROUND(K691, 2)</f>
        <v>812.58999999999992</v>
      </c>
      <c r="M691" s="19">
        <v>29617.279999999999</v>
      </c>
      <c r="N691" s="19">
        <v>32960.28</v>
      </c>
      <c r="O691" s="19">
        <f>M691+N691</f>
        <v>62577.56</v>
      </c>
      <c r="P691" s="19">
        <v>163.77000000000001</v>
      </c>
      <c r="Q691" s="20">
        <v>642</v>
      </c>
      <c r="R691" s="19">
        <f>P691+ROUND(Q691, 2)</f>
        <v>805.77</v>
      </c>
      <c r="S691" s="19">
        <v>12611.93</v>
      </c>
      <c r="T691" s="19">
        <v>49440.42</v>
      </c>
      <c r="U691" s="19">
        <f>S691+T691</f>
        <v>62052.35</v>
      </c>
      <c r="V691" s="9">
        <f>ROUND(P691 / 1.2, 2)</f>
        <v>136.47999999999999</v>
      </c>
      <c r="W691" s="9">
        <f>ROUND(Q691 / 1.2, 2)</f>
        <v>535</v>
      </c>
      <c r="X691" s="9">
        <f>ROUND(R691 / 1.2, 2)</f>
        <v>671.48</v>
      </c>
      <c r="Y691" s="9">
        <f t="shared" si="80"/>
        <v>10509.94</v>
      </c>
      <c r="Z691" s="9">
        <f>ROUND(T691 / 1.2, 2)</f>
        <v>41200.35</v>
      </c>
      <c r="AA691" s="9">
        <f>Y691+Z691</f>
        <v>51710.29</v>
      </c>
      <c r="AD691" s="5">
        <v>378365922</v>
      </c>
      <c r="AE691" s="5">
        <v>33559592</v>
      </c>
      <c r="AG691" s="5" t="s">
        <v>2258</v>
      </c>
      <c r="AH691" s="5" t="s">
        <v>2259</v>
      </c>
      <c r="AI691" s="5" t="s">
        <v>593</v>
      </c>
      <c r="AK691" s="19">
        <f t="shared" si="81"/>
        <v>-17005.349999999999</v>
      </c>
      <c r="AL691" s="19">
        <f>T691-N691</f>
        <v>16480.14</v>
      </c>
      <c r="AM691" s="19">
        <f>U691-O691</f>
        <v>-525.20999999999913</v>
      </c>
      <c r="AN691" s="22">
        <f t="shared" si="82"/>
        <v>-0.57416987650452711</v>
      </c>
      <c r="AO691" s="22">
        <f>IFERROR(AL691/N691,0)</f>
        <v>0.5</v>
      </c>
      <c r="AP691" s="22">
        <f>IFERROR(AM691/O691,0)</f>
        <v>-8.3929446913558019E-3</v>
      </c>
    </row>
    <row r="692" spans="1:42" ht="18" x14ac:dyDescent="0.3">
      <c r="A692" s="12" t="s">
        <v>2488</v>
      </c>
      <c r="B692" s="12"/>
      <c r="C692" s="40" t="s">
        <v>730</v>
      </c>
      <c r="D692" s="17"/>
      <c r="E692" s="17" t="s">
        <v>2425</v>
      </c>
      <c r="F692" s="28" t="s">
        <v>102</v>
      </c>
      <c r="G692" s="29">
        <v>0.15</v>
      </c>
      <c r="H692" s="29"/>
      <c r="I692" s="29">
        <v>11.552</v>
      </c>
      <c r="J692" s="31">
        <v>90.28</v>
      </c>
      <c r="M692" s="32">
        <f>ROUND(ROUND(J692, 2)*I692, 2)</f>
        <v>1042.9100000000001</v>
      </c>
      <c r="P692" s="31">
        <v>100</v>
      </c>
      <c r="S692" s="32">
        <f>ROUND(ROUND(P692, 2)*I692, 2)</f>
        <v>1155.2</v>
      </c>
      <c r="V692" s="9">
        <f>ROUND(ROUND(P692, 2)/1.2, 2)</f>
        <v>83.33</v>
      </c>
      <c r="Y692" s="9">
        <f t="shared" si="80"/>
        <v>962.67</v>
      </c>
      <c r="AD692" s="5" t="s">
        <v>2489</v>
      </c>
      <c r="AE692" s="5" t="s">
        <v>2490</v>
      </c>
      <c r="AF692" s="5" t="s">
        <v>733</v>
      </c>
      <c r="AK692" s="32">
        <f t="shared" si="81"/>
        <v>112.28999999999996</v>
      </c>
      <c r="AL692" s="32"/>
      <c r="AM692" s="32"/>
      <c r="AN692" s="34">
        <f t="shared" si="82"/>
        <v>0.1076698852249954</v>
      </c>
      <c r="AO692" s="32"/>
      <c r="AP692" s="32"/>
    </row>
    <row r="693" spans="1:42" ht="36" x14ac:dyDescent="0.3">
      <c r="A693" s="12" t="s">
        <v>2491</v>
      </c>
      <c r="B693" s="12"/>
      <c r="C693" s="40" t="s">
        <v>2261</v>
      </c>
      <c r="D693" s="17"/>
      <c r="E693" s="17" t="s">
        <v>2492</v>
      </c>
      <c r="F693" s="28" t="s">
        <v>102</v>
      </c>
      <c r="G693" s="29">
        <v>0.3</v>
      </c>
      <c r="H693" s="29"/>
      <c r="I693" s="29">
        <v>23.103000000000002</v>
      </c>
      <c r="J693" s="31">
        <v>1236.8399999999999</v>
      </c>
      <c r="M693" s="32">
        <f>ROUND(ROUND(J693, 2)*I693, 2)</f>
        <v>28574.71</v>
      </c>
      <c r="P693" s="31">
        <v>495.9</v>
      </c>
      <c r="S693" s="32">
        <f>ROUND(ROUND(P693, 2)*I693, 2)</f>
        <v>11456.78</v>
      </c>
      <c r="V693" s="9">
        <f>ROUND(ROUND(P693, 2)/1.2, 2)</f>
        <v>413.25</v>
      </c>
      <c r="Y693" s="9">
        <f t="shared" si="80"/>
        <v>9547.32</v>
      </c>
      <c r="AD693" s="5" t="s">
        <v>2493</v>
      </c>
      <c r="AE693" s="5" t="s">
        <v>2494</v>
      </c>
      <c r="AF693" s="5" t="s">
        <v>2264</v>
      </c>
      <c r="AK693" s="32">
        <f t="shared" si="81"/>
        <v>-17117.93</v>
      </c>
      <c r="AL693" s="32"/>
      <c r="AM693" s="32"/>
      <c r="AN693" s="34">
        <f t="shared" si="82"/>
        <v>-0.59905874810278037</v>
      </c>
      <c r="AO693" s="32"/>
      <c r="AP693" s="32"/>
    </row>
    <row r="694" spans="1:42" ht="108" x14ac:dyDescent="0.3">
      <c r="A694" s="12" t="s">
        <v>2495</v>
      </c>
      <c r="B694" s="12" t="s">
        <v>2256</v>
      </c>
      <c r="C694" s="16" t="s">
        <v>2257</v>
      </c>
      <c r="D694" s="17"/>
      <c r="E694" s="17" t="s">
        <v>2496</v>
      </c>
      <c r="F694" s="17" t="s">
        <v>67</v>
      </c>
      <c r="G694" s="18">
        <v>1</v>
      </c>
      <c r="H694" s="18"/>
      <c r="I694" s="18">
        <v>1</v>
      </c>
      <c r="J694" s="19">
        <v>384.59</v>
      </c>
      <c r="K694" s="20">
        <v>428</v>
      </c>
      <c r="L694" s="19">
        <f>J694+ROUND(K694, 2)</f>
        <v>812.58999999999992</v>
      </c>
      <c r="M694" s="19">
        <v>384.59</v>
      </c>
      <c r="N694" s="19">
        <v>428</v>
      </c>
      <c r="O694" s="19">
        <f>M694+N694</f>
        <v>812.58999999999992</v>
      </c>
      <c r="P694" s="19">
        <v>163.77000000000001</v>
      </c>
      <c r="Q694" s="20">
        <v>642</v>
      </c>
      <c r="R694" s="19">
        <f>P694+ROUND(Q694, 2)</f>
        <v>805.77</v>
      </c>
      <c r="S694" s="19">
        <v>163.77000000000001</v>
      </c>
      <c r="T694" s="19">
        <v>642</v>
      </c>
      <c r="U694" s="19">
        <f>S694+T694</f>
        <v>805.77</v>
      </c>
      <c r="V694" s="9">
        <f>ROUND(P694 / 1.2, 2)</f>
        <v>136.47999999999999</v>
      </c>
      <c r="W694" s="9">
        <f>ROUND(Q694 / 1.2, 2)</f>
        <v>535</v>
      </c>
      <c r="X694" s="9">
        <f>ROUND(R694 / 1.2, 2)</f>
        <v>671.48</v>
      </c>
      <c r="Y694" s="9">
        <f t="shared" si="80"/>
        <v>136.47999999999999</v>
      </c>
      <c r="Z694" s="9">
        <f>ROUND(T694 / 1.2, 2)</f>
        <v>535</v>
      </c>
      <c r="AA694" s="9">
        <f>Y694+Z694</f>
        <v>671.48</v>
      </c>
      <c r="AD694" s="5">
        <v>378365923</v>
      </c>
      <c r="AE694" s="5">
        <v>33559596</v>
      </c>
      <c r="AG694" s="5" t="s">
        <v>2258</v>
      </c>
      <c r="AH694" s="5" t="s">
        <v>2259</v>
      </c>
      <c r="AI694" s="5" t="s">
        <v>593</v>
      </c>
      <c r="AK694" s="19">
        <f t="shared" si="81"/>
        <v>-220.81999999999996</v>
      </c>
      <c r="AL694" s="19">
        <f>T694-N694</f>
        <v>214</v>
      </c>
      <c r="AM694" s="19">
        <f>U694-O694</f>
        <v>-6.8199999999999363</v>
      </c>
      <c r="AN694" s="22">
        <f t="shared" si="82"/>
        <v>-0.57416989521308404</v>
      </c>
      <c r="AO694" s="22">
        <f>IFERROR(AL694/N694,0)</f>
        <v>0.5</v>
      </c>
      <c r="AP694" s="22">
        <f>IFERROR(AM694/O694,0)</f>
        <v>-8.3929164769440141E-3</v>
      </c>
    </row>
    <row r="695" spans="1:42" ht="36" x14ac:dyDescent="0.3">
      <c r="A695" s="12" t="s">
        <v>2497</v>
      </c>
      <c r="B695" s="12"/>
      <c r="C695" s="40" t="s">
        <v>2261</v>
      </c>
      <c r="D695" s="17"/>
      <c r="E695" s="17" t="s">
        <v>2498</v>
      </c>
      <c r="F695" s="28" t="s">
        <v>102</v>
      </c>
      <c r="G695" s="29">
        <v>0.3</v>
      </c>
      <c r="H695" s="29"/>
      <c r="I695" s="29">
        <v>0.3</v>
      </c>
      <c r="J695" s="31">
        <v>1236.8399999999999</v>
      </c>
      <c r="M695" s="32">
        <f>ROUND(ROUND(J695, 2)*I695, 2)</f>
        <v>371.05</v>
      </c>
      <c r="P695" s="31">
        <v>495.9</v>
      </c>
      <c r="S695" s="32">
        <f>ROUND(ROUND(P695, 2)*I695, 2)</f>
        <v>148.77000000000001</v>
      </c>
      <c r="V695" s="9">
        <f>ROUND(ROUND(P695, 2)/1.2, 2)</f>
        <v>413.25</v>
      </c>
      <c r="Y695" s="9">
        <f t="shared" si="80"/>
        <v>123.98</v>
      </c>
      <c r="AD695" s="5" t="s">
        <v>2499</v>
      </c>
      <c r="AE695" s="5" t="s">
        <v>2500</v>
      </c>
      <c r="AF695" s="5" t="s">
        <v>2264</v>
      </c>
      <c r="AK695" s="32">
        <f t="shared" si="81"/>
        <v>-222.28</v>
      </c>
      <c r="AL695" s="32"/>
      <c r="AM695" s="32"/>
      <c r="AN695" s="34">
        <f t="shared" si="82"/>
        <v>-0.59905673089880074</v>
      </c>
      <c r="AO695" s="32"/>
      <c r="AP695" s="32"/>
    </row>
    <row r="696" spans="1:42" ht="18" x14ac:dyDescent="0.3">
      <c r="A696" s="12" t="s">
        <v>2501</v>
      </c>
      <c r="B696" s="12"/>
      <c r="C696" s="40" t="s">
        <v>730</v>
      </c>
      <c r="D696" s="17"/>
      <c r="E696" s="17" t="s">
        <v>2425</v>
      </c>
      <c r="F696" s="28" t="s">
        <v>102</v>
      </c>
      <c r="G696" s="29">
        <v>0.15</v>
      </c>
      <c r="H696" s="29"/>
      <c r="I696" s="29">
        <v>0.15</v>
      </c>
      <c r="J696" s="31">
        <v>90.28</v>
      </c>
      <c r="M696" s="32">
        <f>ROUND(ROUND(J696, 2)*I696, 2)</f>
        <v>13.54</v>
      </c>
      <c r="P696" s="31">
        <v>100</v>
      </c>
      <c r="S696" s="32">
        <f>ROUND(ROUND(P696, 2)*I696, 2)</f>
        <v>15</v>
      </c>
      <c r="V696" s="9">
        <f>ROUND(ROUND(P696, 2)/1.2, 2)</f>
        <v>83.33</v>
      </c>
      <c r="Y696" s="9">
        <f t="shared" si="80"/>
        <v>12.5</v>
      </c>
      <c r="AD696" s="5" t="s">
        <v>2502</v>
      </c>
      <c r="AE696" s="5" t="s">
        <v>2503</v>
      </c>
      <c r="AF696" s="5" t="s">
        <v>733</v>
      </c>
      <c r="AK696" s="32">
        <f t="shared" si="81"/>
        <v>1.4600000000000009</v>
      </c>
      <c r="AL696" s="32"/>
      <c r="AM696" s="32"/>
      <c r="AN696" s="34">
        <f t="shared" si="82"/>
        <v>0.10782865583456433</v>
      </c>
      <c r="AO696" s="32"/>
      <c r="AP696" s="32"/>
    </row>
    <row r="697" spans="1:42" ht="108" x14ac:dyDescent="0.3">
      <c r="A697" s="12" t="s">
        <v>2504</v>
      </c>
      <c r="B697" s="12" t="s">
        <v>2256</v>
      </c>
      <c r="C697" s="16" t="s">
        <v>2257</v>
      </c>
      <c r="D697" s="17"/>
      <c r="E697" s="17" t="s">
        <v>2505</v>
      </c>
      <c r="F697" s="17" t="s">
        <v>67</v>
      </c>
      <c r="G697" s="18">
        <v>1</v>
      </c>
      <c r="H697" s="18"/>
      <c r="I697" s="18">
        <v>0.16</v>
      </c>
      <c r="J697" s="19">
        <v>384.63</v>
      </c>
      <c r="K697" s="20">
        <v>428</v>
      </c>
      <c r="L697" s="19">
        <f>J697+ROUND(K697, 2)</f>
        <v>812.63</v>
      </c>
      <c r="M697" s="19">
        <v>61.54</v>
      </c>
      <c r="N697" s="19">
        <v>68.48</v>
      </c>
      <c r="O697" s="19">
        <f>M697+N697</f>
        <v>130.02000000000001</v>
      </c>
      <c r="P697" s="19">
        <v>163.75</v>
      </c>
      <c r="Q697" s="20">
        <v>642</v>
      </c>
      <c r="R697" s="19">
        <f>P697+ROUND(Q697, 2)</f>
        <v>805.75</v>
      </c>
      <c r="S697" s="19">
        <v>26.2</v>
      </c>
      <c r="T697" s="19">
        <v>102.72</v>
      </c>
      <c r="U697" s="19">
        <f>S697+T697</f>
        <v>128.91999999999999</v>
      </c>
      <c r="V697" s="9">
        <f>ROUND(P697 / 1.2, 2)</f>
        <v>136.46</v>
      </c>
      <c r="W697" s="9">
        <f>ROUND(Q697 / 1.2, 2)</f>
        <v>535</v>
      </c>
      <c r="X697" s="9">
        <f>ROUND(R697 / 1.2, 2)</f>
        <v>671.46</v>
      </c>
      <c r="Y697" s="9">
        <f t="shared" si="80"/>
        <v>21.83</v>
      </c>
      <c r="Z697" s="9">
        <f>ROUND(T697 / 1.2, 2)</f>
        <v>85.6</v>
      </c>
      <c r="AA697" s="9">
        <f>Y697+Z697</f>
        <v>107.42999999999999</v>
      </c>
      <c r="AD697" s="5">
        <v>378365924</v>
      </c>
      <c r="AE697" s="5">
        <v>33559582</v>
      </c>
      <c r="AG697" s="5" t="s">
        <v>2258</v>
      </c>
      <c r="AH697" s="5" t="s">
        <v>2259</v>
      </c>
      <c r="AI697" s="5" t="s">
        <v>593</v>
      </c>
      <c r="AK697" s="19">
        <f t="shared" si="81"/>
        <v>-35.340000000000003</v>
      </c>
      <c r="AL697" s="19">
        <f>T697-N697</f>
        <v>34.239999999999995</v>
      </c>
      <c r="AM697" s="19">
        <f>U697-O697</f>
        <v>-1.1000000000000227</v>
      </c>
      <c r="AN697" s="22">
        <f t="shared" si="82"/>
        <v>-0.57426064348391292</v>
      </c>
      <c r="AO697" s="22">
        <f>IFERROR(AL697/N697,0)</f>
        <v>0.49999999999999989</v>
      </c>
      <c r="AP697" s="22">
        <f>IFERROR(AM697/O697,0)</f>
        <v>-8.4602368866329991E-3</v>
      </c>
    </row>
    <row r="698" spans="1:42" ht="18" x14ac:dyDescent="0.3">
      <c r="A698" s="12" t="s">
        <v>2506</v>
      </c>
      <c r="B698" s="12"/>
      <c r="C698" s="40" t="s">
        <v>730</v>
      </c>
      <c r="D698" s="17"/>
      <c r="E698" s="17" t="s">
        <v>2425</v>
      </c>
      <c r="F698" s="28" t="s">
        <v>102</v>
      </c>
      <c r="G698" s="29">
        <v>0.15</v>
      </c>
      <c r="H698" s="29"/>
      <c r="I698" s="29">
        <v>2.4E-2</v>
      </c>
      <c r="J698" s="31">
        <v>90.28</v>
      </c>
      <c r="M698" s="32">
        <f>ROUND(ROUND(J698, 2)*I698, 2)</f>
        <v>2.17</v>
      </c>
      <c r="P698" s="31">
        <v>100</v>
      </c>
      <c r="S698" s="32">
        <f>ROUND(ROUND(P698, 2)*I698, 2)</f>
        <v>2.4</v>
      </c>
      <c r="V698" s="9">
        <f>ROUND(ROUND(P698, 2)/1.2, 2)</f>
        <v>83.33</v>
      </c>
      <c r="Y698" s="9">
        <f t="shared" si="80"/>
        <v>2</v>
      </c>
      <c r="AD698" s="5" t="s">
        <v>2507</v>
      </c>
      <c r="AE698" s="5" t="s">
        <v>2508</v>
      </c>
      <c r="AF698" s="5" t="s">
        <v>733</v>
      </c>
      <c r="AK698" s="32">
        <f t="shared" si="81"/>
        <v>0.22999999999999998</v>
      </c>
      <c r="AL698" s="32"/>
      <c r="AM698" s="32"/>
      <c r="AN698" s="34">
        <f t="shared" si="82"/>
        <v>0.10599078341013825</v>
      </c>
      <c r="AO698" s="32"/>
      <c r="AP698" s="32"/>
    </row>
    <row r="699" spans="1:42" ht="36" x14ac:dyDescent="0.3">
      <c r="A699" s="12" t="s">
        <v>2509</v>
      </c>
      <c r="B699" s="12"/>
      <c r="C699" s="40" t="s">
        <v>2261</v>
      </c>
      <c r="D699" s="17"/>
      <c r="E699" s="17" t="s">
        <v>2510</v>
      </c>
      <c r="F699" s="28" t="s">
        <v>102</v>
      </c>
      <c r="G699" s="29">
        <v>0.3</v>
      </c>
      <c r="H699" s="29"/>
      <c r="I699" s="29">
        <v>4.8000000000000001E-2</v>
      </c>
      <c r="J699" s="31">
        <v>1236.8399999999999</v>
      </c>
      <c r="M699" s="32">
        <f>ROUND(ROUND(J699, 2)*I699, 2)</f>
        <v>59.37</v>
      </c>
      <c r="P699" s="31">
        <v>495.9</v>
      </c>
      <c r="S699" s="32">
        <f>ROUND(ROUND(P699, 2)*I699, 2)</f>
        <v>23.8</v>
      </c>
      <c r="V699" s="9">
        <f>ROUND(ROUND(P699, 2)/1.2, 2)</f>
        <v>413.25</v>
      </c>
      <c r="Y699" s="9">
        <f t="shared" si="80"/>
        <v>19.829999999999998</v>
      </c>
      <c r="AD699" s="5" t="s">
        <v>2511</v>
      </c>
      <c r="AE699" s="5" t="s">
        <v>2512</v>
      </c>
      <c r="AF699" s="5" t="s">
        <v>2264</v>
      </c>
      <c r="AK699" s="32">
        <f t="shared" si="81"/>
        <v>-35.569999999999993</v>
      </c>
      <c r="AL699" s="32"/>
      <c r="AM699" s="32"/>
      <c r="AN699" s="34">
        <f t="shared" si="82"/>
        <v>-0.59912413676941212</v>
      </c>
      <c r="AO699" s="32"/>
      <c r="AP699" s="32"/>
    </row>
    <row r="700" spans="1:42" ht="108" x14ac:dyDescent="0.3">
      <c r="A700" s="12" t="s">
        <v>2513</v>
      </c>
      <c r="B700" s="12" t="s">
        <v>2256</v>
      </c>
      <c r="C700" s="16" t="s">
        <v>2257</v>
      </c>
      <c r="D700" s="17"/>
      <c r="E700" s="17" t="s">
        <v>2514</v>
      </c>
      <c r="F700" s="17" t="s">
        <v>67</v>
      </c>
      <c r="G700" s="18">
        <v>1</v>
      </c>
      <c r="H700" s="18"/>
      <c r="I700" s="18">
        <v>1102.05</v>
      </c>
      <c r="J700" s="19">
        <v>384.59</v>
      </c>
      <c r="K700" s="20">
        <v>428</v>
      </c>
      <c r="L700" s="19">
        <f>J700+ROUND(K700, 2)</f>
        <v>812.58999999999992</v>
      </c>
      <c r="M700" s="19">
        <v>423837.41</v>
      </c>
      <c r="N700" s="19">
        <v>471677.4</v>
      </c>
      <c r="O700" s="19">
        <f>M700+N700</f>
        <v>895514.81</v>
      </c>
      <c r="P700" s="19">
        <v>163.77000000000001</v>
      </c>
      <c r="Q700" s="20">
        <v>642</v>
      </c>
      <c r="R700" s="19">
        <f>P700+ROUND(Q700, 2)</f>
        <v>805.77</v>
      </c>
      <c r="S700" s="19">
        <v>180482.73</v>
      </c>
      <c r="T700" s="19">
        <v>707516.1</v>
      </c>
      <c r="U700" s="19">
        <f>S700+T700</f>
        <v>887998.83</v>
      </c>
      <c r="V700" s="9">
        <f>ROUND(P700 / 1.2, 2)</f>
        <v>136.47999999999999</v>
      </c>
      <c r="W700" s="9">
        <f>ROUND(Q700 / 1.2, 2)</f>
        <v>535</v>
      </c>
      <c r="X700" s="9">
        <f>ROUND(R700 / 1.2, 2)</f>
        <v>671.48</v>
      </c>
      <c r="Y700" s="9">
        <f t="shared" si="80"/>
        <v>150402.28</v>
      </c>
      <c r="Z700" s="9">
        <f>ROUND(T700 / 1.2, 2)</f>
        <v>589596.75</v>
      </c>
      <c r="AA700" s="9">
        <f>Y700+Z700</f>
        <v>739999.03</v>
      </c>
      <c r="AD700" s="5">
        <v>378365925</v>
      </c>
      <c r="AE700" s="5">
        <v>33560135</v>
      </c>
      <c r="AG700" s="5" t="s">
        <v>2258</v>
      </c>
      <c r="AH700" s="5" t="s">
        <v>2259</v>
      </c>
      <c r="AI700" s="5" t="s">
        <v>593</v>
      </c>
      <c r="AK700" s="19">
        <f t="shared" si="81"/>
        <v>-243354.67999999996</v>
      </c>
      <c r="AL700" s="19">
        <f>T700-N700</f>
        <v>235838.69999999995</v>
      </c>
      <c r="AM700" s="19">
        <f>U700-O700</f>
        <v>-7515.9800000000978</v>
      </c>
      <c r="AN700" s="22">
        <f t="shared" si="82"/>
        <v>-0.57416989217634185</v>
      </c>
      <c r="AO700" s="22">
        <f>IFERROR(AL700/N700,0)</f>
        <v>0.49999999999999989</v>
      </c>
      <c r="AP700" s="22">
        <f>IFERROR(AM700/O700,0)</f>
        <v>-8.3929153555820004E-3</v>
      </c>
    </row>
    <row r="701" spans="1:42" ht="36" x14ac:dyDescent="0.3">
      <c r="A701" s="12" t="s">
        <v>2515</v>
      </c>
      <c r="B701" s="12"/>
      <c r="C701" s="40" t="s">
        <v>2261</v>
      </c>
      <c r="D701" s="17"/>
      <c r="E701" s="17"/>
      <c r="F701" s="28" t="s">
        <v>102</v>
      </c>
      <c r="G701" s="29">
        <v>0.3</v>
      </c>
      <c r="H701" s="29"/>
      <c r="I701" s="29">
        <v>330.61500000000001</v>
      </c>
      <c r="J701" s="31">
        <v>1236.8399999999999</v>
      </c>
      <c r="M701" s="32">
        <f>ROUND(ROUND(J701, 2)*I701, 2)</f>
        <v>408917.86</v>
      </c>
      <c r="P701" s="31">
        <v>495.9</v>
      </c>
      <c r="S701" s="32">
        <f>ROUND(ROUND(P701, 2)*I701, 2)</f>
        <v>163951.98000000001</v>
      </c>
      <c r="V701" s="9">
        <f>ROUND(ROUND(P701, 2)/1.2, 2)</f>
        <v>413.25</v>
      </c>
      <c r="Y701" s="9">
        <f t="shared" si="80"/>
        <v>136626.65</v>
      </c>
      <c r="AD701" s="5" t="s">
        <v>2516</v>
      </c>
      <c r="AE701" s="5" t="s">
        <v>2517</v>
      </c>
      <c r="AF701" s="5" t="s">
        <v>2264</v>
      </c>
      <c r="AK701" s="32">
        <f t="shared" si="81"/>
        <v>-244965.87999999998</v>
      </c>
      <c r="AL701" s="32"/>
      <c r="AM701" s="32"/>
      <c r="AN701" s="34">
        <f t="shared" si="82"/>
        <v>-0.59905889168059323</v>
      </c>
      <c r="AO701" s="32"/>
      <c r="AP701" s="32"/>
    </row>
    <row r="702" spans="1:42" ht="18" x14ac:dyDescent="0.3">
      <c r="A702" s="12" t="s">
        <v>2518</v>
      </c>
      <c r="B702" s="12"/>
      <c r="C702" s="40" t="s">
        <v>730</v>
      </c>
      <c r="D702" s="17"/>
      <c r="E702" s="17" t="s">
        <v>2425</v>
      </c>
      <c r="F702" s="28" t="s">
        <v>102</v>
      </c>
      <c r="G702" s="29">
        <v>0.15</v>
      </c>
      <c r="H702" s="29"/>
      <c r="I702" s="29">
        <v>165.30799999999999</v>
      </c>
      <c r="J702" s="31">
        <v>90.28</v>
      </c>
      <c r="M702" s="32">
        <f>ROUND(ROUND(J702, 2)*I702, 2)</f>
        <v>14924.01</v>
      </c>
      <c r="P702" s="31">
        <v>100</v>
      </c>
      <c r="S702" s="32">
        <f>ROUND(ROUND(P702, 2)*I702, 2)</f>
        <v>16530.8</v>
      </c>
      <c r="V702" s="9">
        <f>ROUND(ROUND(P702, 2)/1.2, 2)</f>
        <v>83.33</v>
      </c>
      <c r="Y702" s="9">
        <f t="shared" si="80"/>
        <v>13775.67</v>
      </c>
      <c r="AD702" s="5" t="s">
        <v>2519</v>
      </c>
      <c r="AE702" s="5" t="s">
        <v>2520</v>
      </c>
      <c r="AF702" s="5" t="s">
        <v>733</v>
      </c>
      <c r="AK702" s="32">
        <f t="shared" si="81"/>
        <v>1606.7899999999991</v>
      </c>
      <c r="AL702" s="32"/>
      <c r="AM702" s="32"/>
      <c r="AN702" s="34">
        <f t="shared" si="82"/>
        <v>0.10766476302280681</v>
      </c>
      <c r="AO702" s="32"/>
      <c r="AP702" s="32"/>
    </row>
    <row r="703" spans="1:42" ht="108" x14ac:dyDescent="0.3">
      <c r="A703" s="12" t="s">
        <v>2521</v>
      </c>
      <c r="B703" s="12" t="s">
        <v>2256</v>
      </c>
      <c r="C703" s="16" t="s">
        <v>2257</v>
      </c>
      <c r="D703" s="17"/>
      <c r="E703" s="17" t="s">
        <v>2522</v>
      </c>
      <c r="F703" s="17" t="s">
        <v>67</v>
      </c>
      <c r="G703" s="18">
        <v>1</v>
      </c>
      <c r="H703" s="18"/>
      <c r="I703" s="18">
        <v>4.6500000000000004</v>
      </c>
      <c r="J703" s="19">
        <v>384.6</v>
      </c>
      <c r="K703" s="20">
        <v>428</v>
      </c>
      <c r="L703" s="19">
        <f>J703+ROUND(K703, 2)</f>
        <v>812.6</v>
      </c>
      <c r="M703" s="19">
        <v>1788.39</v>
      </c>
      <c r="N703" s="19">
        <v>1990.2</v>
      </c>
      <c r="O703" s="19">
        <f>M703+N703</f>
        <v>3778.59</v>
      </c>
      <c r="P703" s="19">
        <v>163.78</v>
      </c>
      <c r="Q703" s="20">
        <v>642</v>
      </c>
      <c r="R703" s="19">
        <f>P703+ROUND(Q703, 2)</f>
        <v>805.78</v>
      </c>
      <c r="S703" s="19">
        <v>761.58</v>
      </c>
      <c r="T703" s="19">
        <v>2985.3</v>
      </c>
      <c r="U703" s="19">
        <f>S703+T703</f>
        <v>3746.88</v>
      </c>
      <c r="V703" s="9">
        <f>ROUND(P703 / 1.2, 2)</f>
        <v>136.47999999999999</v>
      </c>
      <c r="W703" s="9">
        <f>ROUND(Q703 / 1.2, 2)</f>
        <v>535</v>
      </c>
      <c r="X703" s="9">
        <f>ROUND(R703 / 1.2, 2)</f>
        <v>671.48</v>
      </c>
      <c r="Y703" s="9">
        <f t="shared" si="80"/>
        <v>634.65</v>
      </c>
      <c r="Z703" s="9">
        <f>ROUND(T703 / 1.2, 2)</f>
        <v>2487.75</v>
      </c>
      <c r="AA703" s="9">
        <f>Y703+Z703</f>
        <v>3122.4</v>
      </c>
      <c r="AD703" s="5">
        <v>378365926</v>
      </c>
      <c r="AE703" s="5">
        <v>33560136</v>
      </c>
      <c r="AG703" s="5" t="s">
        <v>2258</v>
      </c>
      <c r="AH703" s="5" t="s">
        <v>2259</v>
      </c>
      <c r="AI703" s="5" t="s">
        <v>593</v>
      </c>
      <c r="AK703" s="19">
        <f t="shared" si="81"/>
        <v>-1026.81</v>
      </c>
      <c r="AL703" s="19">
        <f>T703-N703</f>
        <v>995.10000000000014</v>
      </c>
      <c r="AM703" s="19">
        <f>U703-O703</f>
        <v>-31.710000000000036</v>
      </c>
      <c r="AN703" s="22">
        <f t="shared" si="82"/>
        <v>-0.57415328871219362</v>
      </c>
      <c r="AO703" s="22">
        <f>IFERROR(AL703/N703,0)</f>
        <v>0.50000000000000011</v>
      </c>
      <c r="AP703" s="22">
        <f>IFERROR(AM703/O703,0)</f>
        <v>-8.3920192452740395E-3</v>
      </c>
    </row>
    <row r="704" spans="1:42" ht="18" x14ac:dyDescent="0.3">
      <c r="A704" s="12" t="s">
        <v>2523</v>
      </c>
      <c r="B704" s="12"/>
      <c r="C704" s="40" t="s">
        <v>730</v>
      </c>
      <c r="D704" s="17"/>
      <c r="E704" s="17" t="s">
        <v>2425</v>
      </c>
      <c r="F704" s="28" t="s">
        <v>102</v>
      </c>
      <c r="G704" s="29">
        <v>0.15</v>
      </c>
      <c r="H704" s="29"/>
      <c r="I704" s="29">
        <v>0.69799999999999995</v>
      </c>
      <c r="J704" s="31">
        <v>90.28</v>
      </c>
      <c r="M704" s="32">
        <f>ROUND(ROUND(J704, 2)*I704, 2)</f>
        <v>63.02</v>
      </c>
      <c r="P704" s="31">
        <v>100</v>
      </c>
      <c r="S704" s="32">
        <f>ROUND(ROUND(P704, 2)*I704, 2)</f>
        <v>69.8</v>
      </c>
      <c r="V704" s="9">
        <f>ROUND(ROUND(P704, 2)/1.2, 2)</f>
        <v>83.33</v>
      </c>
      <c r="Y704" s="9">
        <f t="shared" si="80"/>
        <v>58.17</v>
      </c>
      <c r="AD704" s="5" t="s">
        <v>2524</v>
      </c>
      <c r="AE704" s="5" t="s">
        <v>2525</v>
      </c>
      <c r="AF704" s="5" t="s">
        <v>733</v>
      </c>
      <c r="AK704" s="32">
        <f t="shared" si="81"/>
        <v>6.779999999999994</v>
      </c>
      <c r="AL704" s="32"/>
      <c r="AM704" s="32"/>
      <c r="AN704" s="34">
        <f t="shared" si="82"/>
        <v>0.10758489368454449</v>
      </c>
      <c r="AO704" s="32"/>
      <c r="AP704" s="32"/>
    </row>
    <row r="705" spans="1:42" ht="36" x14ac:dyDescent="0.3">
      <c r="A705" s="12" t="s">
        <v>2526</v>
      </c>
      <c r="B705" s="12"/>
      <c r="C705" s="40" t="s">
        <v>2261</v>
      </c>
      <c r="D705" s="17"/>
      <c r="E705" s="17"/>
      <c r="F705" s="28" t="s">
        <v>102</v>
      </c>
      <c r="G705" s="29">
        <v>0.3</v>
      </c>
      <c r="H705" s="29"/>
      <c r="I705" s="29">
        <v>1.395</v>
      </c>
      <c r="J705" s="31">
        <v>1236.8399999999999</v>
      </c>
      <c r="M705" s="32">
        <f>ROUND(ROUND(J705, 2)*I705, 2)</f>
        <v>1725.39</v>
      </c>
      <c r="P705" s="31">
        <v>495.9</v>
      </c>
      <c r="S705" s="32">
        <f>ROUND(ROUND(P705, 2)*I705, 2)</f>
        <v>691.78</v>
      </c>
      <c r="V705" s="9">
        <f>ROUND(ROUND(P705, 2)/1.2, 2)</f>
        <v>413.25</v>
      </c>
      <c r="Y705" s="9">
        <f t="shared" si="80"/>
        <v>576.48</v>
      </c>
      <c r="AD705" s="5" t="s">
        <v>2527</v>
      </c>
      <c r="AE705" s="5" t="s">
        <v>2528</v>
      </c>
      <c r="AF705" s="5" t="s">
        <v>2264</v>
      </c>
      <c r="AK705" s="32">
        <f t="shared" si="81"/>
        <v>-1033.6100000000001</v>
      </c>
      <c r="AL705" s="32"/>
      <c r="AM705" s="32"/>
      <c r="AN705" s="34">
        <f t="shared" si="82"/>
        <v>-0.59905876352592746</v>
      </c>
      <c r="AO705" s="32"/>
      <c r="AP705" s="32"/>
    </row>
    <row r="706" spans="1:42" ht="36" x14ac:dyDescent="0.3">
      <c r="A706" s="12" t="s">
        <v>2529</v>
      </c>
      <c r="B706" s="12" t="s">
        <v>2530</v>
      </c>
      <c r="C706" s="16" t="s">
        <v>2531</v>
      </c>
      <c r="D706" s="17"/>
      <c r="E706" s="17"/>
      <c r="F706" s="17" t="s">
        <v>67</v>
      </c>
      <c r="G706" s="18">
        <v>1</v>
      </c>
      <c r="H706" s="18"/>
      <c r="I706" s="18">
        <v>0</v>
      </c>
      <c r="J706" s="19">
        <v>0</v>
      </c>
      <c r="K706" s="20">
        <v>472</v>
      </c>
      <c r="L706" s="19">
        <f>J706+ROUND(K706, 2)</f>
        <v>472</v>
      </c>
      <c r="M706" s="19">
        <v>0</v>
      </c>
      <c r="N706" s="19">
        <v>0</v>
      </c>
      <c r="O706" s="19">
        <f>M706+N706</f>
        <v>0</v>
      </c>
      <c r="P706" s="19">
        <v>157.65</v>
      </c>
      <c r="Q706" s="20">
        <v>472</v>
      </c>
      <c r="R706" s="19">
        <f>P706+ROUND(Q706, 2)</f>
        <v>629.65</v>
      </c>
      <c r="S706" s="19">
        <v>0</v>
      </c>
      <c r="T706" s="19">
        <v>0</v>
      </c>
      <c r="U706" s="19">
        <f>S706+T706</f>
        <v>0</v>
      </c>
      <c r="V706" s="9">
        <f>ROUND(P706 / 1.2, 2)</f>
        <v>131.38</v>
      </c>
      <c r="W706" s="9">
        <f>ROUND(Q706 / 1.2, 2)</f>
        <v>393.33</v>
      </c>
      <c r="X706" s="9">
        <f>ROUND(R706 / 1.2, 2)</f>
        <v>524.71</v>
      </c>
      <c r="Y706" s="9">
        <f t="shared" si="80"/>
        <v>0</v>
      </c>
      <c r="Z706" s="9">
        <f>ROUND(T706 / 1.2, 2)</f>
        <v>0</v>
      </c>
      <c r="AA706" s="9">
        <f>Y706+Z706</f>
        <v>0</v>
      </c>
      <c r="AD706" s="5">
        <v>378365741</v>
      </c>
      <c r="AE706" s="5">
        <v>27245673</v>
      </c>
      <c r="AG706" s="5" t="s">
        <v>2532</v>
      </c>
      <c r="AH706" s="5" t="s">
        <v>2533</v>
      </c>
      <c r="AI706" s="5" t="s">
        <v>593</v>
      </c>
      <c r="AK706" s="19">
        <f t="shared" si="81"/>
        <v>0</v>
      </c>
      <c r="AL706" s="19">
        <f>T706-N706</f>
        <v>0</v>
      </c>
      <c r="AM706" s="19">
        <f>U706-O706</f>
        <v>0</v>
      </c>
      <c r="AN706" s="22">
        <f t="shared" si="82"/>
        <v>0</v>
      </c>
      <c r="AO706" s="22">
        <f>IFERROR(AL706/N706,0)</f>
        <v>0</v>
      </c>
      <c r="AP706" s="22">
        <f>IFERROR(AM706/O706,0)</f>
        <v>0</v>
      </c>
    </row>
    <row r="707" spans="1:42" ht="18" x14ac:dyDescent="0.3">
      <c r="A707" s="12" t="s">
        <v>2534</v>
      </c>
      <c r="B707" s="12"/>
      <c r="C707" s="40" t="s">
        <v>730</v>
      </c>
      <c r="D707" s="17"/>
      <c r="E707" s="17"/>
      <c r="F707" s="28" t="s">
        <v>102</v>
      </c>
      <c r="G707" s="29">
        <v>0.1</v>
      </c>
      <c r="H707" s="29"/>
      <c r="I707" s="29">
        <v>0</v>
      </c>
      <c r="J707" s="31">
        <v>88.8</v>
      </c>
      <c r="M707" s="32">
        <f>ROUND(ROUND(J707, 2)*I707, 2)</f>
        <v>0</v>
      </c>
      <c r="P707" s="31">
        <v>88.8</v>
      </c>
      <c r="S707" s="32">
        <f>ROUND(ROUND(P707, 2)*I707, 2)</f>
        <v>0</v>
      </c>
      <c r="V707" s="9">
        <f>ROUND(ROUND(P707, 2)/1.2, 2)</f>
        <v>74</v>
      </c>
      <c r="Y707" s="9">
        <f t="shared" si="80"/>
        <v>0</v>
      </c>
      <c r="AD707" s="5" t="s">
        <v>2535</v>
      </c>
      <c r="AE707" s="5" t="s">
        <v>2536</v>
      </c>
      <c r="AF707" s="5" t="s">
        <v>733</v>
      </c>
      <c r="AK707" s="32">
        <f t="shared" si="81"/>
        <v>0</v>
      </c>
      <c r="AL707" s="32"/>
      <c r="AM707" s="32"/>
      <c r="AN707" s="34">
        <f t="shared" si="82"/>
        <v>0</v>
      </c>
      <c r="AO707" s="32"/>
      <c r="AP707" s="32"/>
    </row>
    <row r="708" spans="1:42" ht="18" x14ac:dyDescent="0.3">
      <c r="A708" s="12" t="s">
        <v>2537</v>
      </c>
      <c r="B708" s="12"/>
      <c r="C708" s="40" t="s">
        <v>2538</v>
      </c>
      <c r="D708" s="17"/>
      <c r="E708" s="17"/>
      <c r="F708" s="28" t="s">
        <v>102</v>
      </c>
      <c r="G708" s="29">
        <v>0.3</v>
      </c>
      <c r="H708" s="29"/>
      <c r="I708" s="29">
        <v>0</v>
      </c>
      <c r="J708" s="31">
        <v>938.78</v>
      </c>
      <c r="M708" s="32">
        <f>ROUND(ROUND(J708, 2)*I708, 2)</f>
        <v>0</v>
      </c>
      <c r="P708" s="31">
        <v>495.9</v>
      </c>
      <c r="S708" s="32">
        <f>ROUND(ROUND(P708, 2)*I708, 2)</f>
        <v>0</v>
      </c>
      <c r="V708" s="9">
        <f>ROUND(ROUND(P708, 2)/1.2, 2)</f>
        <v>413.25</v>
      </c>
      <c r="Y708" s="9">
        <f t="shared" si="80"/>
        <v>0</v>
      </c>
      <c r="AD708" s="5" t="s">
        <v>2539</v>
      </c>
      <c r="AE708" s="5" t="s">
        <v>2540</v>
      </c>
      <c r="AF708" s="5" t="s">
        <v>2541</v>
      </c>
      <c r="AK708" s="32">
        <f t="shared" si="81"/>
        <v>0</v>
      </c>
      <c r="AL708" s="32"/>
      <c r="AM708" s="32"/>
      <c r="AN708" s="34">
        <f t="shared" si="82"/>
        <v>0</v>
      </c>
      <c r="AO708" s="32"/>
      <c r="AP708" s="32"/>
    </row>
    <row r="709" spans="1:42" ht="90" x14ac:dyDescent="0.3">
      <c r="A709" s="12" t="s">
        <v>2542</v>
      </c>
      <c r="B709" s="12" t="s">
        <v>2530</v>
      </c>
      <c r="C709" s="16" t="s">
        <v>2531</v>
      </c>
      <c r="D709" s="17"/>
      <c r="E709" s="17" t="s">
        <v>2543</v>
      </c>
      <c r="F709" s="17" t="s">
        <v>67</v>
      </c>
      <c r="G709" s="18">
        <v>1</v>
      </c>
      <c r="H709" s="18"/>
      <c r="I709" s="18">
        <v>161.02000000000001</v>
      </c>
      <c r="J709" s="19">
        <v>290.51</v>
      </c>
      <c r="K709" s="20">
        <v>472</v>
      </c>
      <c r="L709" s="19">
        <f>J709+ROUND(K709, 2)</f>
        <v>762.51</v>
      </c>
      <c r="M709" s="19">
        <v>46777.919999999998</v>
      </c>
      <c r="N709" s="19">
        <v>76001.440000000002</v>
      </c>
      <c r="O709" s="19">
        <f>M709+N709</f>
        <v>122779.36</v>
      </c>
      <c r="P709" s="19">
        <v>157.65</v>
      </c>
      <c r="Q709" s="20">
        <v>708</v>
      </c>
      <c r="R709" s="19">
        <f>P709+ROUND(Q709, 2)</f>
        <v>865.65</v>
      </c>
      <c r="S709" s="19">
        <v>25384.799999999999</v>
      </c>
      <c r="T709" s="19">
        <v>114002.16</v>
      </c>
      <c r="U709" s="19">
        <f>S709+T709</f>
        <v>139386.96</v>
      </c>
      <c r="V709" s="9">
        <f>ROUND(P709 / 1.2, 2)</f>
        <v>131.38</v>
      </c>
      <c r="W709" s="9">
        <f>ROUND(Q709 / 1.2, 2)</f>
        <v>590</v>
      </c>
      <c r="X709" s="9">
        <f>ROUND(R709 / 1.2, 2)</f>
        <v>721.38</v>
      </c>
      <c r="Y709" s="9">
        <f t="shared" si="80"/>
        <v>21154</v>
      </c>
      <c r="Z709" s="9">
        <f>ROUND(T709 / 1.2, 2)</f>
        <v>95001.8</v>
      </c>
      <c r="AA709" s="9">
        <f>Y709+Z709</f>
        <v>116155.8</v>
      </c>
      <c r="AD709" s="5">
        <v>378365927</v>
      </c>
      <c r="AE709" s="5">
        <v>27245748</v>
      </c>
      <c r="AG709" s="5" t="s">
        <v>2532</v>
      </c>
      <c r="AH709" s="5" t="s">
        <v>2533</v>
      </c>
      <c r="AI709" s="5" t="s">
        <v>593</v>
      </c>
      <c r="AK709" s="19">
        <f t="shared" si="81"/>
        <v>-21393.119999999999</v>
      </c>
      <c r="AL709" s="19">
        <f>T709-N709</f>
        <v>38000.720000000001</v>
      </c>
      <c r="AM709" s="19">
        <f>U709-O709</f>
        <v>16607.599999999991</v>
      </c>
      <c r="AN709" s="22">
        <f t="shared" si="82"/>
        <v>-0.4573337164200546</v>
      </c>
      <c r="AO709" s="22">
        <f>IFERROR(AL709/N709,0)</f>
        <v>0.5</v>
      </c>
      <c r="AP709" s="22">
        <f>IFERROR(AM709/O709,0)</f>
        <v>0.13526377723421909</v>
      </c>
    </row>
    <row r="710" spans="1:42" ht="18" x14ac:dyDescent="0.3">
      <c r="A710" s="12" t="s">
        <v>2545</v>
      </c>
      <c r="B710" s="12"/>
      <c r="C710" s="40" t="s">
        <v>2538</v>
      </c>
      <c r="D710" s="17"/>
      <c r="E710" s="17"/>
      <c r="F710" s="28" t="s">
        <v>102</v>
      </c>
      <c r="G710" s="29">
        <v>0.3</v>
      </c>
      <c r="H710" s="29"/>
      <c r="I710" s="29">
        <v>48.305999999999997</v>
      </c>
      <c r="J710" s="31">
        <v>938.78</v>
      </c>
      <c r="M710" s="32">
        <f>ROUND(ROUND(J710, 2)*I710, 2)</f>
        <v>45348.71</v>
      </c>
      <c r="P710" s="31">
        <v>495.9</v>
      </c>
      <c r="S710" s="32">
        <f>ROUND(ROUND(P710, 2)*I710, 2)</f>
        <v>23954.95</v>
      </c>
      <c r="V710" s="9">
        <f>ROUND(ROUND(P710, 2)/1.2, 2)</f>
        <v>413.25</v>
      </c>
      <c r="Y710" s="9">
        <f t="shared" si="80"/>
        <v>19962.46</v>
      </c>
      <c r="AD710" s="5" t="s">
        <v>2546</v>
      </c>
      <c r="AE710" s="5" t="s">
        <v>2547</v>
      </c>
      <c r="AF710" s="5" t="s">
        <v>2541</v>
      </c>
      <c r="AK710" s="32">
        <f t="shared" si="81"/>
        <v>-21393.759999999998</v>
      </c>
      <c r="AL710" s="32"/>
      <c r="AM710" s="32"/>
      <c r="AN710" s="34">
        <f t="shared" si="82"/>
        <v>-0.47176115924796974</v>
      </c>
      <c r="AO710" s="32"/>
      <c r="AP710" s="32"/>
    </row>
    <row r="711" spans="1:42" ht="18" x14ac:dyDescent="0.3">
      <c r="A711" s="12" t="s">
        <v>2550</v>
      </c>
      <c r="B711" s="12"/>
      <c r="C711" s="40" t="s">
        <v>730</v>
      </c>
      <c r="D711" s="17"/>
      <c r="E711" s="17"/>
      <c r="F711" s="28" t="s">
        <v>102</v>
      </c>
      <c r="G711" s="29">
        <v>0.1</v>
      </c>
      <c r="H711" s="29"/>
      <c r="I711" s="29">
        <v>16.102</v>
      </c>
      <c r="J711" s="31">
        <v>88.8</v>
      </c>
      <c r="M711" s="32">
        <f>ROUND(ROUND(J711, 2)*I711, 2)</f>
        <v>1429.86</v>
      </c>
      <c r="P711" s="31">
        <v>88.8</v>
      </c>
      <c r="S711" s="32">
        <f>ROUND(ROUND(P711, 2)*I711, 2)</f>
        <v>1429.86</v>
      </c>
      <c r="V711" s="9">
        <f>ROUND(ROUND(P711, 2)/1.2, 2)</f>
        <v>74</v>
      </c>
      <c r="Y711" s="9">
        <f t="shared" ref="Y711:Y774" si="83">ROUND(S711 / 1.2, 2)</f>
        <v>1191.55</v>
      </c>
      <c r="AD711" s="5" t="s">
        <v>2551</v>
      </c>
      <c r="AE711" s="5" t="s">
        <v>2552</v>
      </c>
      <c r="AF711" s="5" t="s">
        <v>733</v>
      </c>
      <c r="AK711" s="32">
        <f t="shared" si="81"/>
        <v>0</v>
      </c>
      <c r="AL711" s="32"/>
      <c r="AM711" s="32"/>
      <c r="AN711" s="34">
        <f t="shared" si="82"/>
        <v>0</v>
      </c>
      <c r="AO711" s="32"/>
      <c r="AP711" s="32"/>
    </row>
    <row r="712" spans="1:42" ht="54" x14ac:dyDescent="0.3">
      <c r="A712" s="12" t="s">
        <v>2555</v>
      </c>
      <c r="B712" s="12" t="s">
        <v>2556</v>
      </c>
      <c r="C712" s="16" t="s">
        <v>2557</v>
      </c>
      <c r="D712" s="17"/>
      <c r="E712" s="17"/>
      <c r="F712" s="17" t="s">
        <v>67</v>
      </c>
      <c r="G712" s="18">
        <v>1</v>
      </c>
      <c r="H712" s="18"/>
      <c r="I712" s="18">
        <v>0</v>
      </c>
      <c r="J712" s="19">
        <v>0</v>
      </c>
      <c r="K712" s="20">
        <v>2364</v>
      </c>
      <c r="L712" s="19">
        <f>J712+ROUND(K712, 2)</f>
        <v>2364</v>
      </c>
      <c r="M712" s="19">
        <v>0</v>
      </c>
      <c r="N712" s="19">
        <v>0</v>
      </c>
      <c r="O712" s="19">
        <f>M712+N712</f>
        <v>0</v>
      </c>
      <c r="P712" s="19">
        <v>624.15</v>
      </c>
      <c r="Q712" s="20">
        <v>2364</v>
      </c>
      <c r="R712" s="19">
        <f>P712+ROUND(Q712, 2)</f>
        <v>2988.15</v>
      </c>
      <c r="S712" s="19">
        <v>0</v>
      </c>
      <c r="T712" s="19">
        <v>0</v>
      </c>
      <c r="U712" s="19">
        <f>S712+T712</f>
        <v>0</v>
      </c>
      <c r="V712" s="9">
        <f>ROUND(P712 / 1.2, 2)</f>
        <v>520.13</v>
      </c>
      <c r="W712" s="9">
        <f>ROUND(Q712 / 1.2, 2)</f>
        <v>1970</v>
      </c>
      <c r="X712" s="9">
        <f>ROUND(R712 / 1.2, 2)</f>
        <v>2490.13</v>
      </c>
      <c r="Y712" s="9">
        <f t="shared" si="83"/>
        <v>0</v>
      </c>
      <c r="Z712" s="9">
        <f>ROUND(T712 / 1.2, 2)</f>
        <v>0</v>
      </c>
      <c r="AA712" s="9">
        <f>Y712+Z712</f>
        <v>0</v>
      </c>
      <c r="AD712" s="5">
        <v>378365743</v>
      </c>
      <c r="AE712" s="5">
        <v>27245661</v>
      </c>
      <c r="AG712" s="5" t="s">
        <v>2558</v>
      </c>
      <c r="AH712" s="5" t="s">
        <v>2559</v>
      </c>
      <c r="AI712" s="5" t="s">
        <v>593</v>
      </c>
      <c r="AK712" s="19">
        <f t="shared" si="81"/>
        <v>0</v>
      </c>
      <c r="AL712" s="19">
        <f>T712-N712</f>
        <v>0</v>
      </c>
      <c r="AM712" s="19">
        <f>U712-O712</f>
        <v>0</v>
      </c>
      <c r="AN712" s="22">
        <f t="shared" si="82"/>
        <v>0</v>
      </c>
      <c r="AO712" s="22">
        <f>IFERROR(AL712/N712,0)</f>
        <v>0</v>
      </c>
      <c r="AP712" s="22">
        <f>IFERROR(AM712/O712,0)</f>
        <v>0</v>
      </c>
    </row>
    <row r="713" spans="1:42" ht="36" x14ac:dyDescent="0.3">
      <c r="A713" s="12" t="s">
        <v>2560</v>
      </c>
      <c r="B713" s="12"/>
      <c r="C713" s="27" t="s">
        <v>2561</v>
      </c>
      <c r="D713" s="17"/>
      <c r="E713" s="17"/>
      <c r="F713" s="28" t="s">
        <v>67</v>
      </c>
      <c r="G713" s="29">
        <v>1.07</v>
      </c>
      <c r="H713" s="30"/>
      <c r="I713" s="30">
        <v>0</v>
      </c>
      <c r="J713" s="31">
        <v>1384.95</v>
      </c>
      <c r="M713" s="32">
        <f>ROUND(ROUND(J713, 2)*I713, 2)</f>
        <v>0</v>
      </c>
      <c r="P713" s="31">
        <v>545.29999999999995</v>
      </c>
      <c r="S713" s="32">
        <f>ROUND(ROUND(P713, 2)*I713, 2)</f>
        <v>0</v>
      </c>
      <c r="V713" s="9">
        <f>ROUND(ROUND(P713, 2)/1.2, 2)</f>
        <v>454.42</v>
      </c>
      <c r="Y713" s="9">
        <f t="shared" si="83"/>
        <v>0</v>
      </c>
      <c r="AD713" s="5" t="s">
        <v>2562</v>
      </c>
      <c r="AE713" s="5" t="s">
        <v>2563</v>
      </c>
      <c r="AF713" s="5" t="s">
        <v>2564</v>
      </c>
      <c r="AK713" s="32">
        <f t="shared" si="81"/>
        <v>0</v>
      </c>
      <c r="AL713" s="32"/>
      <c r="AM713" s="32"/>
      <c r="AN713" s="34">
        <f t="shared" si="82"/>
        <v>0</v>
      </c>
      <c r="AO713" s="32"/>
      <c r="AP713" s="32"/>
    </row>
    <row r="714" spans="1:42" ht="36" x14ac:dyDescent="0.3">
      <c r="A714" s="12" t="s">
        <v>2565</v>
      </c>
      <c r="B714" s="12"/>
      <c r="C714" s="27" t="s">
        <v>1618</v>
      </c>
      <c r="D714" s="17"/>
      <c r="E714" s="17"/>
      <c r="F714" s="28" t="s">
        <v>102</v>
      </c>
      <c r="G714" s="29">
        <v>1.2</v>
      </c>
      <c r="H714" s="30"/>
      <c r="I714" s="30">
        <v>0</v>
      </c>
      <c r="J714" s="31">
        <v>16.96</v>
      </c>
      <c r="M714" s="32">
        <f>ROUND(ROUND(J714, 2)*I714, 2)</f>
        <v>0</v>
      </c>
      <c r="P714" s="31">
        <v>16.96</v>
      </c>
      <c r="S714" s="32">
        <f>ROUND(ROUND(P714, 2)*I714, 2)</f>
        <v>0</v>
      </c>
      <c r="V714" s="9">
        <f>ROUND(ROUND(P714, 2)/1.2, 2)</f>
        <v>14.13</v>
      </c>
      <c r="Y714" s="9">
        <f t="shared" si="83"/>
        <v>0</v>
      </c>
      <c r="AD714" s="5" t="s">
        <v>2566</v>
      </c>
      <c r="AE714" s="5" t="s">
        <v>2567</v>
      </c>
      <c r="AF714" s="5" t="s">
        <v>1621</v>
      </c>
      <c r="AK714" s="32">
        <f t="shared" si="81"/>
        <v>0</v>
      </c>
      <c r="AL714" s="32"/>
      <c r="AM714" s="32"/>
      <c r="AN714" s="34">
        <f t="shared" si="82"/>
        <v>0</v>
      </c>
      <c r="AO714" s="32"/>
      <c r="AP714" s="32"/>
    </row>
    <row r="715" spans="1:42" ht="18" x14ac:dyDescent="0.3">
      <c r="A715" s="12" t="s">
        <v>2568</v>
      </c>
      <c r="B715" s="12"/>
      <c r="C715" s="40" t="s">
        <v>1544</v>
      </c>
      <c r="D715" s="17"/>
      <c r="E715" s="17"/>
      <c r="F715" s="28" t="s">
        <v>102</v>
      </c>
      <c r="G715" s="29">
        <v>0.25</v>
      </c>
      <c r="H715" s="30"/>
      <c r="I715" s="30">
        <v>0</v>
      </c>
      <c r="J715" s="31">
        <v>40.270000000000003</v>
      </c>
      <c r="M715" s="32">
        <f>ROUND(ROUND(J715, 2)*I715, 2)</f>
        <v>0</v>
      </c>
      <c r="P715" s="31">
        <v>40.270000000000003</v>
      </c>
      <c r="S715" s="32">
        <f>ROUND(ROUND(P715, 2)*I715, 2)</f>
        <v>0</v>
      </c>
      <c r="V715" s="9">
        <f>ROUND(ROUND(P715, 2)/1.2, 2)</f>
        <v>33.56</v>
      </c>
      <c r="Y715" s="9">
        <f t="shared" si="83"/>
        <v>0</v>
      </c>
      <c r="AD715" s="5" t="s">
        <v>2569</v>
      </c>
      <c r="AE715" s="5" t="s">
        <v>2570</v>
      </c>
      <c r="AF715" s="5" t="s">
        <v>1547</v>
      </c>
      <c r="AK715" s="32">
        <f t="shared" si="81"/>
        <v>0</v>
      </c>
      <c r="AL715" s="32"/>
      <c r="AM715" s="32"/>
      <c r="AN715" s="34">
        <f t="shared" si="82"/>
        <v>0</v>
      </c>
      <c r="AO715" s="32"/>
      <c r="AP715" s="32"/>
    </row>
    <row r="716" spans="1:42" ht="18" x14ac:dyDescent="0.3">
      <c r="A716" s="12" t="s">
        <v>2571</v>
      </c>
      <c r="B716" s="12"/>
      <c r="C716" s="40" t="s">
        <v>965</v>
      </c>
      <c r="D716" s="17"/>
      <c r="E716" s="17"/>
      <c r="F716" s="28" t="s">
        <v>102</v>
      </c>
      <c r="G716" s="29">
        <v>0.15</v>
      </c>
      <c r="H716" s="29"/>
      <c r="I716" s="29">
        <v>0</v>
      </c>
      <c r="J716" s="31">
        <v>68.400000000000006</v>
      </c>
      <c r="M716" s="32">
        <f>ROUND(ROUND(J716, 2)*I716, 2)</f>
        <v>0</v>
      </c>
      <c r="P716" s="31">
        <v>68.400000000000006</v>
      </c>
      <c r="S716" s="32">
        <f>ROUND(ROUND(P716, 2)*I716, 2)</f>
        <v>0</v>
      </c>
      <c r="V716" s="9">
        <f>ROUND(ROUND(P716, 2)/1.2, 2)</f>
        <v>57</v>
      </c>
      <c r="Y716" s="9">
        <f t="shared" si="83"/>
        <v>0</v>
      </c>
      <c r="AD716" s="5" t="s">
        <v>2572</v>
      </c>
      <c r="AE716" s="5" t="s">
        <v>2573</v>
      </c>
      <c r="AF716" s="5" t="s">
        <v>968</v>
      </c>
      <c r="AK716" s="32">
        <f t="shared" si="81"/>
        <v>0</v>
      </c>
      <c r="AL716" s="32"/>
      <c r="AM716" s="32"/>
      <c r="AN716" s="34">
        <f t="shared" si="82"/>
        <v>0</v>
      </c>
      <c r="AO716" s="32"/>
      <c r="AP716" s="32"/>
    </row>
    <row r="717" spans="1:42" ht="54" x14ac:dyDescent="0.3">
      <c r="A717" s="12" t="s">
        <v>2574</v>
      </c>
      <c r="B717" s="12" t="s">
        <v>2556</v>
      </c>
      <c r="C717" s="16" t="s">
        <v>2557</v>
      </c>
      <c r="D717" s="17"/>
      <c r="E717" s="17"/>
      <c r="F717" s="17" t="s">
        <v>67</v>
      </c>
      <c r="G717" s="18">
        <v>1</v>
      </c>
      <c r="H717" s="18"/>
      <c r="I717" s="18">
        <v>0</v>
      </c>
      <c r="J717" s="19">
        <v>0</v>
      </c>
      <c r="K717" s="20">
        <v>2364</v>
      </c>
      <c r="L717" s="19">
        <f>J717+ROUND(K717, 2)</f>
        <v>2364</v>
      </c>
      <c r="M717" s="19">
        <v>0</v>
      </c>
      <c r="N717" s="19">
        <v>0</v>
      </c>
      <c r="O717" s="19">
        <f>M717+N717</f>
        <v>0</v>
      </c>
      <c r="P717" s="19">
        <v>1051.83</v>
      </c>
      <c r="Q717" s="20">
        <v>2364</v>
      </c>
      <c r="R717" s="19">
        <f>P717+ROUND(Q717, 2)</f>
        <v>3415.83</v>
      </c>
      <c r="S717" s="19">
        <v>0</v>
      </c>
      <c r="T717" s="19">
        <v>0</v>
      </c>
      <c r="U717" s="19">
        <f>S717+T717</f>
        <v>0</v>
      </c>
      <c r="V717" s="9">
        <f>ROUND(P717 / 1.2, 2)</f>
        <v>876.53</v>
      </c>
      <c r="W717" s="9">
        <f>ROUND(Q717 / 1.2, 2)</f>
        <v>1970</v>
      </c>
      <c r="X717" s="9">
        <f>ROUND(R717 / 1.2, 2)</f>
        <v>2846.53</v>
      </c>
      <c r="Y717" s="9">
        <f t="shared" si="83"/>
        <v>0</v>
      </c>
      <c r="Z717" s="9">
        <f>ROUND(T717 / 1.2, 2)</f>
        <v>0</v>
      </c>
      <c r="AA717" s="9">
        <f>Y717+Z717</f>
        <v>0</v>
      </c>
      <c r="AD717" s="5">
        <v>378365928</v>
      </c>
      <c r="AE717" s="5">
        <v>27245662</v>
      </c>
      <c r="AG717" s="5" t="s">
        <v>2558</v>
      </c>
      <c r="AH717" s="5" t="s">
        <v>2559</v>
      </c>
      <c r="AI717" s="5" t="s">
        <v>593</v>
      </c>
      <c r="AK717" s="19">
        <f t="shared" si="81"/>
        <v>0</v>
      </c>
      <c r="AL717" s="19">
        <f>T717-N717</f>
        <v>0</v>
      </c>
      <c r="AM717" s="19">
        <f>U717-O717</f>
        <v>0</v>
      </c>
      <c r="AN717" s="22">
        <f t="shared" si="82"/>
        <v>0</v>
      </c>
      <c r="AO717" s="22">
        <f>IFERROR(AL717/N717,0)</f>
        <v>0</v>
      </c>
      <c r="AP717" s="22">
        <f>IFERROR(AM717/O717,0)</f>
        <v>0</v>
      </c>
    </row>
    <row r="718" spans="1:42" ht="18" x14ac:dyDescent="0.3">
      <c r="A718" s="12" t="s">
        <v>2575</v>
      </c>
      <c r="B718" s="12"/>
      <c r="C718" s="40" t="s">
        <v>965</v>
      </c>
      <c r="D718" s="17"/>
      <c r="E718" s="17"/>
      <c r="F718" s="28" t="s">
        <v>102</v>
      </c>
      <c r="G718" s="29">
        <v>0.15</v>
      </c>
      <c r="H718" s="29"/>
      <c r="I718" s="29">
        <v>0</v>
      </c>
      <c r="J718" s="31">
        <v>68.400000000000006</v>
      </c>
      <c r="M718" s="32">
        <f>ROUND(ROUND(J718, 2)*I718, 2)</f>
        <v>0</v>
      </c>
      <c r="P718" s="31">
        <v>68.400000000000006</v>
      </c>
      <c r="S718" s="32">
        <f>ROUND(ROUND(P718, 2)*I718, 2)</f>
        <v>0</v>
      </c>
      <c r="V718" s="9">
        <f>ROUND(ROUND(P718, 2)/1.2, 2)</f>
        <v>57</v>
      </c>
      <c r="Y718" s="9">
        <f t="shared" si="83"/>
        <v>0</v>
      </c>
      <c r="AD718" s="5" t="s">
        <v>2576</v>
      </c>
      <c r="AE718" s="5" t="s">
        <v>2577</v>
      </c>
      <c r="AF718" s="5" t="s">
        <v>968</v>
      </c>
      <c r="AK718" s="32">
        <f t="shared" si="81"/>
        <v>0</v>
      </c>
      <c r="AL718" s="32"/>
      <c r="AM718" s="32"/>
      <c r="AN718" s="34">
        <f t="shared" si="82"/>
        <v>0</v>
      </c>
      <c r="AO718" s="32"/>
      <c r="AP718" s="32"/>
    </row>
    <row r="719" spans="1:42" ht="18" x14ac:dyDescent="0.3">
      <c r="A719" s="12" t="s">
        <v>2578</v>
      </c>
      <c r="B719" s="12"/>
      <c r="C719" s="40" t="s">
        <v>1544</v>
      </c>
      <c r="D719" s="17"/>
      <c r="E719" s="17"/>
      <c r="F719" s="28" t="s">
        <v>102</v>
      </c>
      <c r="G719" s="29">
        <v>0.25</v>
      </c>
      <c r="H719" s="30"/>
      <c r="I719" s="30">
        <v>0</v>
      </c>
      <c r="J719" s="31">
        <v>40.270000000000003</v>
      </c>
      <c r="M719" s="32">
        <f>ROUND(ROUND(J719, 2)*I719, 2)</f>
        <v>0</v>
      </c>
      <c r="P719" s="31">
        <v>40.270000000000003</v>
      </c>
      <c r="S719" s="32">
        <f>ROUND(ROUND(P719, 2)*I719, 2)</f>
        <v>0</v>
      </c>
      <c r="V719" s="9">
        <f>ROUND(ROUND(P719, 2)/1.2, 2)</f>
        <v>33.56</v>
      </c>
      <c r="Y719" s="9">
        <f t="shared" si="83"/>
        <v>0</v>
      </c>
      <c r="AD719" s="5" t="s">
        <v>2579</v>
      </c>
      <c r="AE719" s="5" t="s">
        <v>2580</v>
      </c>
      <c r="AF719" s="5" t="s">
        <v>1547</v>
      </c>
      <c r="AK719" s="32">
        <f t="shared" si="81"/>
        <v>0</v>
      </c>
      <c r="AL719" s="32"/>
      <c r="AM719" s="32"/>
      <c r="AN719" s="34">
        <f t="shared" si="82"/>
        <v>0</v>
      </c>
      <c r="AO719" s="32"/>
      <c r="AP719" s="32"/>
    </row>
    <row r="720" spans="1:42" ht="36" x14ac:dyDescent="0.3">
      <c r="A720" s="12" t="s">
        <v>2581</v>
      </c>
      <c r="B720" s="12"/>
      <c r="C720" s="27" t="s">
        <v>1618</v>
      </c>
      <c r="D720" s="17"/>
      <c r="E720" s="17"/>
      <c r="F720" s="28" t="s">
        <v>102</v>
      </c>
      <c r="G720" s="29">
        <v>1.2</v>
      </c>
      <c r="H720" s="30"/>
      <c r="I720" s="30">
        <v>0</v>
      </c>
      <c r="J720" s="31">
        <v>16.96</v>
      </c>
      <c r="M720" s="32">
        <f>ROUND(ROUND(J720, 2)*I720, 2)</f>
        <v>0</v>
      </c>
      <c r="P720" s="31">
        <v>16.96</v>
      </c>
      <c r="S720" s="32">
        <f>ROUND(ROUND(P720, 2)*I720, 2)</f>
        <v>0</v>
      </c>
      <c r="V720" s="9">
        <f>ROUND(ROUND(P720, 2)/1.2, 2)</f>
        <v>14.13</v>
      </c>
      <c r="Y720" s="9">
        <f t="shared" si="83"/>
        <v>0</v>
      </c>
      <c r="AD720" s="5" t="s">
        <v>2582</v>
      </c>
      <c r="AE720" s="5" t="s">
        <v>2583</v>
      </c>
      <c r="AF720" s="5" t="s">
        <v>1621</v>
      </c>
      <c r="AK720" s="32">
        <f t="shared" si="81"/>
        <v>0</v>
      </c>
      <c r="AL720" s="32"/>
      <c r="AM720" s="32"/>
      <c r="AN720" s="34">
        <f t="shared" si="82"/>
        <v>0</v>
      </c>
      <c r="AO720" s="32"/>
      <c r="AP720" s="32"/>
    </row>
    <row r="721" spans="1:42" ht="36" x14ac:dyDescent="0.3">
      <c r="A721" s="12" t="s">
        <v>2584</v>
      </c>
      <c r="B721" s="12"/>
      <c r="C721" s="27" t="s">
        <v>2585</v>
      </c>
      <c r="D721" s="17"/>
      <c r="E721" s="17"/>
      <c r="F721" s="28" t="s">
        <v>67</v>
      </c>
      <c r="G721" s="29">
        <v>1.07</v>
      </c>
      <c r="H721" s="30"/>
      <c r="I721" s="30">
        <v>0</v>
      </c>
      <c r="J721" s="31">
        <v>945</v>
      </c>
      <c r="M721" s="32">
        <f>ROUND(ROUND(J721, 2)*I721, 2)</f>
        <v>0</v>
      </c>
      <c r="P721" s="31">
        <v>945</v>
      </c>
      <c r="S721" s="32">
        <f>ROUND(ROUND(P721, 2)*I721, 2)</f>
        <v>0</v>
      </c>
      <c r="V721" s="9">
        <f>ROUND(ROUND(P721, 2)/1.2, 2)</f>
        <v>787.5</v>
      </c>
      <c r="Y721" s="9">
        <f t="shared" si="83"/>
        <v>0</v>
      </c>
      <c r="AD721" s="5" t="s">
        <v>2586</v>
      </c>
      <c r="AE721" s="5" t="s">
        <v>2587</v>
      </c>
      <c r="AF721" s="5" t="s">
        <v>2588</v>
      </c>
      <c r="AK721" s="32">
        <f t="shared" si="81"/>
        <v>0</v>
      </c>
      <c r="AL721" s="32"/>
      <c r="AM721" s="32"/>
      <c r="AN721" s="34">
        <f t="shared" si="82"/>
        <v>0</v>
      </c>
      <c r="AO721" s="32"/>
      <c r="AP721" s="32"/>
    </row>
    <row r="722" spans="1:42" ht="54" x14ac:dyDescent="0.3">
      <c r="A722" s="12" t="s">
        <v>2589</v>
      </c>
      <c r="B722" s="12" t="s">
        <v>2556</v>
      </c>
      <c r="C722" s="16" t="s">
        <v>2557</v>
      </c>
      <c r="D722" s="17"/>
      <c r="E722" s="17"/>
      <c r="F722" s="17" t="s">
        <v>67</v>
      </c>
      <c r="G722" s="18">
        <v>1</v>
      </c>
      <c r="H722" s="18"/>
      <c r="I722" s="18">
        <v>0</v>
      </c>
      <c r="J722" s="19">
        <v>0</v>
      </c>
      <c r="K722" s="20">
        <v>2364</v>
      </c>
      <c r="L722" s="19">
        <f>J722+ROUND(K722, 2)</f>
        <v>2364</v>
      </c>
      <c r="M722" s="19">
        <v>0</v>
      </c>
      <c r="N722" s="19">
        <v>0</v>
      </c>
      <c r="O722" s="19">
        <f>M722+N722</f>
        <v>0</v>
      </c>
      <c r="P722" s="19">
        <v>1522.58</v>
      </c>
      <c r="Q722" s="20">
        <v>2364</v>
      </c>
      <c r="R722" s="19">
        <f>P722+ROUND(Q722, 2)</f>
        <v>3886.58</v>
      </c>
      <c r="S722" s="19">
        <v>0</v>
      </c>
      <c r="T722" s="19">
        <v>0</v>
      </c>
      <c r="U722" s="19">
        <f>S722+T722</f>
        <v>0</v>
      </c>
      <c r="V722" s="9">
        <f>ROUND(P722 / 1.2, 2)</f>
        <v>1268.82</v>
      </c>
      <c r="W722" s="9">
        <f>ROUND(Q722 / 1.2, 2)</f>
        <v>1970</v>
      </c>
      <c r="X722" s="9">
        <f>ROUND(R722 / 1.2, 2)</f>
        <v>3238.82</v>
      </c>
      <c r="Y722" s="9">
        <f t="shared" si="83"/>
        <v>0</v>
      </c>
      <c r="Z722" s="9">
        <f>ROUND(T722 / 1.2, 2)</f>
        <v>0</v>
      </c>
      <c r="AA722" s="9">
        <f>Y722+Z722</f>
        <v>0</v>
      </c>
      <c r="AD722" s="5">
        <v>378365929</v>
      </c>
      <c r="AE722" s="5">
        <v>27245663</v>
      </c>
      <c r="AG722" s="5" t="s">
        <v>2558</v>
      </c>
      <c r="AH722" s="5" t="s">
        <v>2559</v>
      </c>
      <c r="AI722" s="5" t="s">
        <v>593</v>
      </c>
      <c r="AK722" s="19">
        <f t="shared" si="81"/>
        <v>0</v>
      </c>
      <c r="AL722" s="19">
        <f>T722-N722</f>
        <v>0</v>
      </c>
      <c r="AM722" s="19">
        <f>U722-O722</f>
        <v>0</v>
      </c>
      <c r="AN722" s="22">
        <f t="shared" si="82"/>
        <v>0</v>
      </c>
      <c r="AO722" s="22">
        <f>IFERROR(AL722/N722,0)</f>
        <v>0</v>
      </c>
      <c r="AP722" s="22">
        <f>IFERROR(AM722/O722,0)</f>
        <v>0</v>
      </c>
    </row>
    <row r="723" spans="1:42" ht="36" x14ac:dyDescent="0.3">
      <c r="A723" s="12" t="s">
        <v>2590</v>
      </c>
      <c r="B723" s="12"/>
      <c r="C723" s="27" t="s">
        <v>2561</v>
      </c>
      <c r="D723" s="17"/>
      <c r="E723" s="17"/>
      <c r="F723" s="28" t="s">
        <v>67</v>
      </c>
      <c r="G723" s="29">
        <v>1.07</v>
      </c>
      <c r="H723" s="30"/>
      <c r="I723" s="30">
        <v>0</v>
      </c>
      <c r="J723" s="31">
        <v>1384.95</v>
      </c>
      <c r="M723" s="32">
        <f>ROUND(ROUND(J723, 2)*I723, 2)</f>
        <v>0</v>
      </c>
      <c r="P723" s="31">
        <v>1384.95</v>
      </c>
      <c r="S723" s="32">
        <f>ROUND(ROUND(P723, 2)*I723, 2)</f>
        <v>0</v>
      </c>
      <c r="V723" s="9">
        <f>ROUND(ROUND(P723, 2)/1.2, 2)</f>
        <v>1154.1300000000001</v>
      </c>
      <c r="Y723" s="9">
        <f t="shared" si="83"/>
        <v>0</v>
      </c>
      <c r="AD723" s="5" t="s">
        <v>2591</v>
      </c>
      <c r="AE723" s="5" t="s">
        <v>2592</v>
      </c>
      <c r="AF723" s="5" t="s">
        <v>2564</v>
      </c>
      <c r="AK723" s="32">
        <f t="shared" si="81"/>
        <v>0</v>
      </c>
      <c r="AL723" s="32"/>
      <c r="AM723" s="32"/>
      <c r="AN723" s="34">
        <f t="shared" si="82"/>
        <v>0</v>
      </c>
      <c r="AO723" s="32"/>
      <c r="AP723" s="32"/>
    </row>
    <row r="724" spans="1:42" ht="36" x14ac:dyDescent="0.3">
      <c r="A724" s="12" t="s">
        <v>2593</v>
      </c>
      <c r="B724" s="12"/>
      <c r="C724" s="27" t="s">
        <v>1618</v>
      </c>
      <c r="D724" s="17"/>
      <c r="E724" s="17"/>
      <c r="F724" s="28" t="s">
        <v>102</v>
      </c>
      <c r="G724" s="29">
        <v>1.2</v>
      </c>
      <c r="H724" s="30"/>
      <c r="I724" s="30">
        <v>0</v>
      </c>
      <c r="J724" s="31">
        <v>16.96</v>
      </c>
      <c r="M724" s="32">
        <f>ROUND(ROUND(J724, 2)*I724, 2)</f>
        <v>0</v>
      </c>
      <c r="P724" s="31">
        <v>16.96</v>
      </c>
      <c r="S724" s="32">
        <f>ROUND(ROUND(P724, 2)*I724, 2)</f>
        <v>0</v>
      </c>
      <c r="V724" s="9">
        <f>ROUND(ROUND(P724, 2)/1.2, 2)</f>
        <v>14.13</v>
      </c>
      <c r="Y724" s="9">
        <f t="shared" si="83"/>
        <v>0</v>
      </c>
      <c r="AD724" s="5" t="s">
        <v>2594</v>
      </c>
      <c r="AE724" s="5" t="s">
        <v>2595</v>
      </c>
      <c r="AF724" s="5" t="s">
        <v>1621</v>
      </c>
      <c r="AK724" s="32">
        <f t="shared" si="81"/>
        <v>0</v>
      </c>
      <c r="AL724" s="32"/>
      <c r="AM724" s="32"/>
      <c r="AN724" s="34">
        <f t="shared" si="82"/>
        <v>0</v>
      </c>
      <c r="AO724" s="32"/>
      <c r="AP724" s="32"/>
    </row>
    <row r="725" spans="1:42" ht="18" x14ac:dyDescent="0.3">
      <c r="A725" s="12" t="s">
        <v>2596</v>
      </c>
      <c r="B725" s="12"/>
      <c r="C725" s="40" t="s">
        <v>1544</v>
      </c>
      <c r="D725" s="17"/>
      <c r="E725" s="17"/>
      <c r="F725" s="28" t="s">
        <v>102</v>
      </c>
      <c r="G725" s="29">
        <v>0.25</v>
      </c>
      <c r="H725" s="30"/>
      <c r="I725" s="30">
        <v>0</v>
      </c>
      <c r="J725" s="31">
        <v>40.270000000000003</v>
      </c>
      <c r="M725" s="32">
        <f>ROUND(ROUND(J725, 2)*I725, 2)</f>
        <v>0</v>
      </c>
      <c r="P725" s="31">
        <v>40.270000000000003</v>
      </c>
      <c r="S725" s="32">
        <f>ROUND(ROUND(P725, 2)*I725, 2)</f>
        <v>0</v>
      </c>
      <c r="V725" s="9">
        <f>ROUND(ROUND(P725, 2)/1.2, 2)</f>
        <v>33.56</v>
      </c>
      <c r="Y725" s="9">
        <f t="shared" si="83"/>
        <v>0</v>
      </c>
      <c r="AD725" s="5" t="s">
        <v>2597</v>
      </c>
      <c r="AE725" s="5" t="s">
        <v>2598</v>
      </c>
      <c r="AF725" s="5" t="s">
        <v>1547</v>
      </c>
      <c r="AK725" s="32">
        <f t="shared" ref="AK725:AK788" si="84">S725-M725</f>
        <v>0</v>
      </c>
      <c r="AL725" s="32"/>
      <c r="AM725" s="32"/>
      <c r="AN725" s="34">
        <f t="shared" ref="AN725:AN788" si="85">IFERROR(AK725/M725,0)</f>
        <v>0</v>
      </c>
      <c r="AO725" s="32"/>
      <c r="AP725" s="32"/>
    </row>
    <row r="726" spans="1:42" ht="18" x14ac:dyDescent="0.3">
      <c r="A726" s="12" t="s">
        <v>2599</v>
      </c>
      <c r="B726" s="12"/>
      <c r="C726" s="40" t="s">
        <v>965</v>
      </c>
      <c r="D726" s="17"/>
      <c r="E726" s="17"/>
      <c r="F726" s="28" t="s">
        <v>102</v>
      </c>
      <c r="G726" s="29">
        <v>0.15</v>
      </c>
      <c r="H726" s="29"/>
      <c r="I726" s="29">
        <v>0</v>
      </c>
      <c r="J726" s="31">
        <v>68.400000000000006</v>
      </c>
      <c r="M726" s="32">
        <f>ROUND(ROUND(J726, 2)*I726, 2)</f>
        <v>0</v>
      </c>
      <c r="P726" s="31">
        <v>68.400000000000006</v>
      </c>
      <c r="S726" s="32">
        <f>ROUND(ROUND(P726, 2)*I726, 2)</f>
        <v>0</v>
      </c>
      <c r="V726" s="9">
        <f>ROUND(ROUND(P726, 2)/1.2, 2)</f>
        <v>57</v>
      </c>
      <c r="Y726" s="9">
        <f t="shared" si="83"/>
        <v>0</v>
      </c>
      <c r="AD726" s="5" t="s">
        <v>2600</v>
      </c>
      <c r="AE726" s="5" t="s">
        <v>2601</v>
      </c>
      <c r="AF726" s="5" t="s">
        <v>968</v>
      </c>
      <c r="AK726" s="32">
        <f t="shared" si="84"/>
        <v>0</v>
      </c>
      <c r="AL726" s="32"/>
      <c r="AM726" s="32"/>
      <c r="AN726" s="34">
        <f t="shared" si="85"/>
        <v>0</v>
      </c>
      <c r="AO726" s="32"/>
      <c r="AP726" s="32"/>
    </row>
    <row r="727" spans="1:42" ht="54" x14ac:dyDescent="0.3">
      <c r="A727" s="12" t="s">
        <v>2602</v>
      </c>
      <c r="B727" s="12" t="s">
        <v>2556</v>
      </c>
      <c r="C727" s="16" t="s">
        <v>2557</v>
      </c>
      <c r="D727" s="17"/>
      <c r="E727" s="17" t="s">
        <v>2603</v>
      </c>
      <c r="F727" s="17" t="s">
        <v>67</v>
      </c>
      <c r="G727" s="18">
        <v>1</v>
      </c>
      <c r="H727" s="18"/>
      <c r="I727" s="18">
        <v>12.1</v>
      </c>
      <c r="J727" s="19">
        <v>1521.58</v>
      </c>
      <c r="K727" s="20">
        <v>2364</v>
      </c>
      <c r="L727" s="19">
        <f>J727+ROUND(K727, 2)</f>
        <v>3885.58</v>
      </c>
      <c r="M727" s="19">
        <v>18411.12</v>
      </c>
      <c r="N727" s="19">
        <v>28604.400000000001</v>
      </c>
      <c r="O727" s="19">
        <f>M727+N727</f>
        <v>47015.520000000004</v>
      </c>
      <c r="P727" s="19">
        <v>623.13</v>
      </c>
      <c r="Q727" s="20">
        <v>3546</v>
      </c>
      <c r="R727" s="19">
        <f>P727+ROUND(Q727, 2)</f>
        <v>4169.13</v>
      </c>
      <c r="S727" s="19">
        <v>7539.87</v>
      </c>
      <c r="T727" s="19">
        <v>42906.6</v>
      </c>
      <c r="U727" s="19">
        <f>S727+T727</f>
        <v>50446.47</v>
      </c>
      <c r="V727" s="9">
        <f>ROUND(P727 / 1.2, 2)</f>
        <v>519.28</v>
      </c>
      <c r="W727" s="9">
        <f>ROUND(Q727 / 1.2, 2)</f>
        <v>2955</v>
      </c>
      <c r="X727" s="9">
        <f>ROUND(R727 / 1.2, 2)</f>
        <v>3474.28</v>
      </c>
      <c r="Y727" s="9">
        <f t="shared" si="83"/>
        <v>6283.23</v>
      </c>
      <c r="Z727" s="9">
        <f>ROUND(T727 / 1.2, 2)</f>
        <v>35755.5</v>
      </c>
      <c r="AA727" s="9">
        <f>Y727+Z727</f>
        <v>42038.729999999996</v>
      </c>
      <c r="AD727" s="5">
        <v>378365930</v>
      </c>
      <c r="AE727" s="5">
        <v>27245760</v>
      </c>
      <c r="AG727" s="5" t="s">
        <v>2558</v>
      </c>
      <c r="AH727" s="5" t="s">
        <v>2559</v>
      </c>
      <c r="AI727" s="5" t="s">
        <v>593</v>
      </c>
      <c r="AK727" s="19">
        <f t="shared" si="84"/>
        <v>-10871.25</v>
      </c>
      <c r="AL727" s="19">
        <f>T727-N727</f>
        <v>14302.199999999997</v>
      </c>
      <c r="AM727" s="19">
        <f>U727-O727</f>
        <v>3430.9499999999971</v>
      </c>
      <c r="AN727" s="22">
        <f t="shared" si="85"/>
        <v>-0.59047195390611762</v>
      </c>
      <c r="AO727" s="22">
        <f>IFERROR(AL727/N727,0)</f>
        <v>0.49999999999999989</v>
      </c>
      <c r="AP727" s="22">
        <f>IFERROR(AM727/O727,0)</f>
        <v>7.2974838946798778E-2</v>
      </c>
    </row>
    <row r="728" spans="1:42" ht="18" x14ac:dyDescent="0.3">
      <c r="A728" s="12" t="s">
        <v>2605</v>
      </c>
      <c r="B728" s="12"/>
      <c r="C728" s="40" t="s">
        <v>965</v>
      </c>
      <c r="D728" s="17"/>
      <c r="E728" s="17"/>
      <c r="F728" s="28" t="s">
        <v>102</v>
      </c>
      <c r="G728" s="29">
        <v>0.15</v>
      </c>
      <c r="H728" s="29"/>
      <c r="I728" s="29">
        <v>1.8149999999999999</v>
      </c>
      <c r="J728" s="31">
        <v>68.400000000000006</v>
      </c>
      <c r="M728" s="32">
        <f>ROUND(ROUND(J728, 2)*I728, 2)</f>
        <v>124.15</v>
      </c>
      <c r="P728" s="31">
        <v>68.400000000000006</v>
      </c>
      <c r="S728" s="32">
        <f>ROUND(ROUND(P728, 2)*I728, 2)</f>
        <v>124.15</v>
      </c>
      <c r="V728" s="9">
        <f>ROUND(ROUND(P728, 2)/1.2, 2)</f>
        <v>57</v>
      </c>
      <c r="Y728" s="9">
        <f t="shared" si="83"/>
        <v>103.46</v>
      </c>
      <c r="AD728" s="5" t="s">
        <v>2606</v>
      </c>
      <c r="AE728" s="5" t="s">
        <v>2607</v>
      </c>
      <c r="AF728" s="5" t="s">
        <v>968</v>
      </c>
      <c r="AK728" s="32">
        <f t="shared" si="84"/>
        <v>0</v>
      </c>
      <c r="AL728" s="32"/>
      <c r="AM728" s="32"/>
      <c r="AN728" s="34">
        <f t="shared" si="85"/>
        <v>0</v>
      </c>
      <c r="AO728" s="32"/>
      <c r="AP728" s="32"/>
    </row>
    <row r="729" spans="1:42" ht="18" x14ac:dyDescent="0.3">
      <c r="A729" s="12" t="s">
        <v>2610</v>
      </c>
      <c r="B729" s="12"/>
      <c r="C729" s="40" t="s">
        <v>1544</v>
      </c>
      <c r="D729" s="17"/>
      <c r="E729" s="17"/>
      <c r="F729" s="28" t="s">
        <v>102</v>
      </c>
      <c r="G729" s="29">
        <v>0.25</v>
      </c>
      <c r="H729" s="30"/>
      <c r="I729" s="30">
        <v>3.0249999999999999</v>
      </c>
      <c r="J729" s="31">
        <v>40.270000000000003</v>
      </c>
      <c r="M729" s="32">
        <f>ROUND(ROUND(J729, 2)*I729, 2)</f>
        <v>121.82</v>
      </c>
      <c r="P729" s="31">
        <v>40.270000000000003</v>
      </c>
      <c r="S729" s="32">
        <f>ROUND(ROUND(P729, 2)*I729, 2)</f>
        <v>121.82</v>
      </c>
      <c r="V729" s="9">
        <f>ROUND(ROUND(P729, 2)/1.2, 2)</f>
        <v>33.56</v>
      </c>
      <c r="Y729" s="9">
        <f t="shared" si="83"/>
        <v>101.52</v>
      </c>
      <c r="AD729" s="5" t="s">
        <v>2611</v>
      </c>
      <c r="AE729" s="5" t="s">
        <v>2612</v>
      </c>
      <c r="AF729" s="5" t="s">
        <v>1547</v>
      </c>
      <c r="AK729" s="32">
        <f t="shared" si="84"/>
        <v>0</v>
      </c>
      <c r="AL729" s="32"/>
      <c r="AM729" s="32"/>
      <c r="AN729" s="34">
        <f t="shared" si="85"/>
        <v>0</v>
      </c>
      <c r="AO729" s="32"/>
      <c r="AP729" s="32"/>
    </row>
    <row r="730" spans="1:42" ht="36" x14ac:dyDescent="0.3">
      <c r="A730" s="12" t="s">
        <v>2615</v>
      </c>
      <c r="B730" s="12"/>
      <c r="C730" s="27" t="s">
        <v>1618</v>
      </c>
      <c r="D730" s="17"/>
      <c r="E730" s="17"/>
      <c r="F730" s="28" t="s">
        <v>102</v>
      </c>
      <c r="G730" s="29">
        <v>1.2</v>
      </c>
      <c r="H730" s="30"/>
      <c r="I730" s="30">
        <v>14.52</v>
      </c>
      <c r="J730" s="31">
        <v>16.12</v>
      </c>
      <c r="M730" s="32">
        <f>ROUND(ROUND(J730, 2)*I730, 2)</f>
        <v>234.06</v>
      </c>
      <c r="P730" s="31">
        <v>16.11</v>
      </c>
      <c r="S730" s="32">
        <f>ROUND(ROUND(P730, 2)*I730, 2)</f>
        <v>233.92</v>
      </c>
      <c r="V730" s="9">
        <f>ROUND(ROUND(P730, 2)/1.2, 2)</f>
        <v>13.43</v>
      </c>
      <c r="Y730" s="9">
        <f t="shared" si="83"/>
        <v>194.93</v>
      </c>
      <c r="AD730" s="5" t="s">
        <v>2616</v>
      </c>
      <c r="AE730" s="5" t="s">
        <v>2617</v>
      </c>
      <c r="AF730" s="5" t="s">
        <v>1621</v>
      </c>
      <c r="AK730" s="32">
        <f t="shared" si="84"/>
        <v>-0.14000000000001478</v>
      </c>
      <c r="AL730" s="32"/>
      <c r="AM730" s="32"/>
      <c r="AN730" s="34">
        <f t="shared" si="85"/>
        <v>-5.9813722977020752E-4</v>
      </c>
      <c r="AO730" s="32"/>
      <c r="AP730" s="32"/>
    </row>
    <row r="731" spans="1:42" ht="36" x14ac:dyDescent="0.3">
      <c r="A731" s="12" t="s">
        <v>2620</v>
      </c>
      <c r="B731" s="12"/>
      <c r="C731" s="27" t="s">
        <v>2561</v>
      </c>
      <c r="D731" s="17"/>
      <c r="E731" s="17" t="s">
        <v>2621</v>
      </c>
      <c r="F731" s="28" t="s">
        <v>67</v>
      </c>
      <c r="G731" s="29">
        <v>1.07</v>
      </c>
      <c r="H731" s="30"/>
      <c r="I731" s="30">
        <v>12.946999999999999</v>
      </c>
      <c r="J731" s="31">
        <v>1384.96</v>
      </c>
      <c r="M731" s="32">
        <f>ROUND(ROUND(J731, 2)*I731, 2)</f>
        <v>17931.080000000002</v>
      </c>
      <c r="P731" s="31">
        <v>545.29999999999995</v>
      </c>
      <c r="S731" s="32">
        <f>ROUND(ROUND(P731, 2)*I731, 2)</f>
        <v>7060</v>
      </c>
      <c r="V731" s="9">
        <f>ROUND(ROUND(P731, 2)/1.2, 2)</f>
        <v>454.42</v>
      </c>
      <c r="Y731" s="9">
        <f t="shared" si="83"/>
        <v>5883.33</v>
      </c>
      <c r="AD731" s="5" t="s">
        <v>2622</v>
      </c>
      <c r="AE731" s="5" t="s">
        <v>2623</v>
      </c>
      <c r="AF731" s="5" t="s">
        <v>2564</v>
      </c>
      <c r="AK731" s="32">
        <f t="shared" si="84"/>
        <v>-10871.080000000002</v>
      </c>
      <c r="AL731" s="32"/>
      <c r="AM731" s="32"/>
      <c r="AN731" s="34">
        <f t="shared" si="85"/>
        <v>-0.60627023023710791</v>
      </c>
      <c r="AO731" s="32"/>
      <c r="AP731" s="32"/>
    </row>
    <row r="732" spans="1:42" ht="54" x14ac:dyDescent="0.3">
      <c r="A732" s="12" t="s">
        <v>2626</v>
      </c>
      <c r="B732" s="12" t="s">
        <v>2556</v>
      </c>
      <c r="C732" s="16" t="s">
        <v>2557</v>
      </c>
      <c r="D732" s="17"/>
      <c r="E732" s="17" t="s">
        <v>2627</v>
      </c>
      <c r="F732" s="17" t="s">
        <v>67</v>
      </c>
      <c r="G732" s="18">
        <v>1</v>
      </c>
      <c r="H732" s="18"/>
      <c r="I732" s="18">
        <v>584.36</v>
      </c>
      <c r="J732" s="19">
        <v>1050.82</v>
      </c>
      <c r="K732" s="20">
        <v>2364</v>
      </c>
      <c r="L732" s="19">
        <f>J732+ROUND(K732, 2)</f>
        <v>3414.8199999999997</v>
      </c>
      <c r="M732" s="19">
        <v>614057.18000000005</v>
      </c>
      <c r="N732" s="19">
        <v>1381427.04</v>
      </c>
      <c r="O732" s="19">
        <f>M732+N732</f>
        <v>1995484.2200000002</v>
      </c>
      <c r="P732" s="19">
        <v>1050.81</v>
      </c>
      <c r="Q732" s="20">
        <v>3546</v>
      </c>
      <c r="R732" s="19">
        <f>P732+ROUND(Q732, 2)</f>
        <v>4596.8099999999995</v>
      </c>
      <c r="S732" s="19">
        <v>614051.32999999996</v>
      </c>
      <c r="T732" s="19">
        <v>2072140.56</v>
      </c>
      <c r="U732" s="19">
        <f>S732+T732</f>
        <v>2686191.89</v>
      </c>
      <c r="V732" s="9">
        <f>ROUND(P732 / 1.2, 2)</f>
        <v>875.68</v>
      </c>
      <c r="W732" s="9">
        <f>ROUND(Q732 / 1.2, 2)</f>
        <v>2955</v>
      </c>
      <c r="X732" s="9">
        <f>ROUND(R732 / 1.2, 2)</f>
        <v>3830.68</v>
      </c>
      <c r="Y732" s="9">
        <f t="shared" si="83"/>
        <v>511709.44</v>
      </c>
      <c r="Z732" s="9">
        <f>ROUND(T732 / 1.2, 2)</f>
        <v>1726783.8</v>
      </c>
      <c r="AA732" s="9">
        <f>Y732+Z732</f>
        <v>2238493.2400000002</v>
      </c>
      <c r="AD732" s="5">
        <v>378365931</v>
      </c>
      <c r="AE732" s="5">
        <v>27245750</v>
      </c>
      <c r="AG732" s="5" t="s">
        <v>2558</v>
      </c>
      <c r="AH732" s="5" t="s">
        <v>2559</v>
      </c>
      <c r="AI732" s="5" t="s">
        <v>593</v>
      </c>
      <c r="AK732" s="19">
        <f t="shared" si="84"/>
        <v>-5.8500000000931323</v>
      </c>
      <c r="AL732" s="19">
        <f>T732-N732</f>
        <v>690713.52</v>
      </c>
      <c r="AM732" s="19">
        <f>U732-O732</f>
        <v>690707.66999999993</v>
      </c>
      <c r="AN732" s="22">
        <f t="shared" si="85"/>
        <v>-9.526800093914922E-6</v>
      </c>
      <c r="AO732" s="22">
        <f>IFERROR(AL732/N732,0)</f>
        <v>0.5</v>
      </c>
      <c r="AP732" s="22">
        <f>IFERROR(AM732/O732,0)</f>
        <v>0.34613537059190569</v>
      </c>
    </row>
    <row r="733" spans="1:42" ht="36" x14ac:dyDescent="0.3">
      <c r="A733" s="12" t="s">
        <v>2629</v>
      </c>
      <c r="B733" s="12"/>
      <c r="C733" s="27" t="s">
        <v>2585</v>
      </c>
      <c r="D733" s="17"/>
      <c r="E733" s="17"/>
      <c r="F733" s="28" t="s">
        <v>67</v>
      </c>
      <c r="G733" s="29">
        <v>1.07</v>
      </c>
      <c r="H733" s="30"/>
      <c r="I733" s="30">
        <v>625.26499999999999</v>
      </c>
      <c r="J733" s="31">
        <v>945</v>
      </c>
      <c r="M733" s="32">
        <f>ROUND(ROUND(J733, 2)*I733, 2)</f>
        <v>590875.43000000005</v>
      </c>
      <c r="P733" s="31">
        <v>945</v>
      </c>
      <c r="S733" s="32">
        <f>ROUND(ROUND(P733, 2)*I733, 2)</f>
        <v>590875.43000000005</v>
      </c>
      <c r="V733" s="9">
        <f>ROUND(ROUND(P733, 2)/1.2, 2)</f>
        <v>787.5</v>
      </c>
      <c r="Y733" s="9">
        <f t="shared" si="83"/>
        <v>492396.19</v>
      </c>
      <c r="AD733" s="5" t="s">
        <v>2630</v>
      </c>
      <c r="AE733" s="5" t="s">
        <v>2631</v>
      </c>
      <c r="AF733" s="5" t="s">
        <v>2588</v>
      </c>
      <c r="AK733" s="32">
        <f t="shared" si="84"/>
        <v>0</v>
      </c>
      <c r="AL733" s="32"/>
      <c r="AM733" s="32"/>
      <c r="AN733" s="34">
        <f t="shared" si="85"/>
        <v>0</v>
      </c>
      <c r="AO733" s="32"/>
      <c r="AP733" s="32"/>
    </row>
    <row r="734" spans="1:42" ht="36" x14ac:dyDescent="0.3">
      <c r="A734" s="12" t="s">
        <v>2634</v>
      </c>
      <c r="B734" s="12"/>
      <c r="C734" s="27" t="s">
        <v>1618</v>
      </c>
      <c r="D734" s="17"/>
      <c r="E734" s="17"/>
      <c r="F734" s="28" t="s">
        <v>102</v>
      </c>
      <c r="G734" s="29">
        <v>1.2</v>
      </c>
      <c r="H734" s="30"/>
      <c r="I734" s="30">
        <v>701.23199999999997</v>
      </c>
      <c r="J734" s="31">
        <v>16.12</v>
      </c>
      <c r="M734" s="32">
        <f>ROUND(ROUND(J734, 2)*I734, 2)</f>
        <v>11303.86</v>
      </c>
      <c r="P734" s="31">
        <v>16.11</v>
      </c>
      <c r="S734" s="32">
        <f>ROUND(ROUND(P734, 2)*I734, 2)</f>
        <v>11296.85</v>
      </c>
      <c r="V734" s="9">
        <f>ROUND(ROUND(P734, 2)/1.2, 2)</f>
        <v>13.43</v>
      </c>
      <c r="Y734" s="9">
        <f t="shared" si="83"/>
        <v>9414.0400000000009</v>
      </c>
      <c r="AD734" s="5" t="s">
        <v>2635</v>
      </c>
      <c r="AE734" s="5" t="s">
        <v>2636</v>
      </c>
      <c r="AF734" s="5" t="s">
        <v>1621</v>
      </c>
      <c r="AK734" s="32">
        <f t="shared" si="84"/>
        <v>-7.0100000000002183</v>
      </c>
      <c r="AL734" s="32"/>
      <c r="AM734" s="32"/>
      <c r="AN734" s="34">
        <f t="shared" si="85"/>
        <v>-6.2014214613417167E-4</v>
      </c>
      <c r="AO734" s="32"/>
      <c r="AP734" s="32"/>
    </row>
    <row r="735" spans="1:42" ht="18" x14ac:dyDescent="0.3">
      <c r="A735" s="12" t="s">
        <v>2639</v>
      </c>
      <c r="B735" s="12"/>
      <c r="C735" s="40" t="s">
        <v>1544</v>
      </c>
      <c r="D735" s="17"/>
      <c r="E735" s="17"/>
      <c r="F735" s="28" t="s">
        <v>102</v>
      </c>
      <c r="G735" s="29">
        <v>0.25</v>
      </c>
      <c r="H735" s="30"/>
      <c r="I735" s="30">
        <v>146.09</v>
      </c>
      <c r="J735" s="31">
        <v>40.270000000000003</v>
      </c>
      <c r="M735" s="32">
        <f>ROUND(ROUND(J735, 2)*I735, 2)</f>
        <v>5883.04</v>
      </c>
      <c r="P735" s="31">
        <v>40.270000000000003</v>
      </c>
      <c r="S735" s="32">
        <f>ROUND(ROUND(P735, 2)*I735, 2)</f>
        <v>5883.04</v>
      </c>
      <c r="V735" s="9">
        <f>ROUND(ROUND(P735, 2)/1.2, 2)</f>
        <v>33.56</v>
      </c>
      <c r="Y735" s="9">
        <f t="shared" si="83"/>
        <v>4902.53</v>
      </c>
      <c r="AD735" s="5" t="s">
        <v>2640</v>
      </c>
      <c r="AE735" s="5" t="s">
        <v>2641</v>
      </c>
      <c r="AF735" s="5" t="s">
        <v>1547</v>
      </c>
      <c r="AK735" s="32">
        <f t="shared" si="84"/>
        <v>0</v>
      </c>
      <c r="AL735" s="32"/>
      <c r="AM735" s="32"/>
      <c r="AN735" s="34">
        <f t="shared" si="85"/>
        <v>0</v>
      </c>
      <c r="AO735" s="32"/>
      <c r="AP735" s="32"/>
    </row>
    <row r="736" spans="1:42" ht="18" x14ac:dyDescent="0.3">
      <c r="A736" s="12" t="s">
        <v>2644</v>
      </c>
      <c r="B736" s="12"/>
      <c r="C736" s="40" t="s">
        <v>965</v>
      </c>
      <c r="D736" s="17"/>
      <c r="E736" s="17"/>
      <c r="F736" s="28" t="s">
        <v>102</v>
      </c>
      <c r="G736" s="29">
        <v>0.15</v>
      </c>
      <c r="H736" s="29"/>
      <c r="I736" s="29">
        <v>87.653999999999996</v>
      </c>
      <c r="J736" s="31">
        <v>68.400000000000006</v>
      </c>
      <c r="M736" s="32">
        <f>ROUND(ROUND(J736, 2)*I736, 2)</f>
        <v>5995.53</v>
      </c>
      <c r="P736" s="31">
        <v>68.400000000000006</v>
      </c>
      <c r="S736" s="32">
        <f>ROUND(ROUND(P736, 2)*I736, 2)</f>
        <v>5995.53</v>
      </c>
      <c r="V736" s="9">
        <f>ROUND(ROUND(P736, 2)/1.2, 2)</f>
        <v>57</v>
      </c>
      <c r="Y736" s="9">
        <f t="shared" si="83"/>
        <v>4996.28</v>
      </c>
      <c r="AD736" s="5" t="s">
        <v>2645</v>
      </c>
      <c r="AE736" s="5" t="s">
        <v>2646</v>
      </c>
      <c r="AF736" s="5" t="s">
        <v>968</v>
      </c>
      <c r="AK736" s="32">
        <f t="shared" si="84"/>
        <v>0</v>
      </c>
      <c r="AL736" s="32"/>
      <c r="AM736" s="32"/>
      <c r="AN736" s="34">
        <f t="shared" si="85"/>
        <v>0</v>
      </c>
      <c r="AO736" s="32"/>
      <c r="AP736" s="32"/>
    </row>
    <row r="737" spans="1:42" ht="54" x14ac:dyDescent="0.3">
      <c r="A737" s="12" t="s">
        <v>2649</v>
      </c>
      <c r="B737" s="12" t="s">
        <v>2556</v>
      </c>
      <c r="C737" s="16" t="s">
        <v>2557</v>
      </c>
      <c r="D737" s="17"/>
      <c r="E737" s="17" t="s">
        <v>2650</v>
      </c>
      <c r="F737" s="17" t="s">
        <v>67</v>
      </c>
      <c r="G737" s="18">
        <v>1</v>
      </c>
      <c r="H737" s="18"/>
      <c r="I737" s="18">
        <v>46</v>
      </c>
      <c r="J737" s="19">
        <v>1521.58</v>
      </c>
      <c r="K737" s="20">
        <v>2364</v>
      </c>
      <c r="L737" s="19">
        <f>J737+ROUND(K737, 2)</f>
        <v>3885.58</v>
      </c>
      <c r="M737" s="19">
        <v>69992.679999999993</v>
      </c>
      <c r="N737" s="19">
        <v>108744</v>
      </c>
      <c r="O737" s="19">
        <f>M737+N737</f>
        <v>178736.68</v>
      </c>
      <c r="P737" s="19">
        <v>1521.56</v>
      </c>
      <c r="Q737" s="20">
        <v>3546</v>
      </c>
      <c r="R737" s="19">
        <f>P737+ROUND(Q737, 2)</f>
        <v>5067.5599999999995</v>
      </c>
      <c r="S737" s="19">
        <v>69991.759999999995</v>
      </c>
      <c r="T737" s="19">
        <v>163116</v>
      </c>
      <c r="U737" s="19">
        <f>S737+T737</f>
        <v>233107.76</v>
      </c>
      <c r="V737" s="9">
        <f>ROUND(P737 / 1.2, 2)</f>
        <v>1267.97</v>
      </c>
      <c r="W737" s="9">
        <f>ROUND(Q737 / 1.2, 2)</f>
        <v>2955</v>
      </c>
      <c r="X737" s="9">
        <f>ROUND(R737 / 1.2, 2)</f>
        <v>4222.97</v>
      </c>
      <c r="Y737" s="9">
        <f t="shared" si="83"/>
        <v>58326.47</v>
      </c>
      <c r="Z737" s="9">
        <f>ROUND(T737 / 1.2, 2)</f>
        <v>135930</v>
      </c>
      <c r="AA737" s="9">
        <f>Y737+Z737</f>
        <v>194256.47</v>
      </c>
      <c r="AD737" s="5">
        <v>378365932</v>
      </c>
      <c r="AE737" s="5">
        <v>27245727</v>
      </c>
      <c r="AG737" s="5" t="s">
        <v>2558</v>
      </c>
      <c r="AH737" s="5" t="s">
        <v>2559</v>
      </c>
      <c r="AI737" s="5" t="s">
        <v>593</v>
      </c>
      <c r="AK737" s="19">
        <f t="shared" si="84"/>
        <v>-0.91999999999825377</v>
      </c>
      <c r="AL737" s="19">
        <f>T737-N737</f>
        <v>54372</v>
      </c>
      <c r="AM737" s="19">
        <f>U737-O737</f>
        <v>54371.080000000016</v>
      </c>
      <c r="AN737" s="22">
        <f t="shared" si="85"/>
        <v>-1.3144231653913721E-5</v>
      </c>
      <c r="AO737" s="22">
        <f>IFERROR(AL737/N737,0)</f>
        <v>0.5</v>
      </c>
      <c r="AP737" s="22">
        <f>IFERROR(AM737/O737,0)</f>
        <v>0.30419654208638103</v>
      </c>
    </row>
    <row r="738" spans="1:42" ht="18" x14ac:dyDescent="0.3">
      <c r="A738" s="12" t="s">
        <v>2651</v>
      </c>
      <c r="B738" s="12"/>
      <c r="C738" s="40" t="s">
        <v>965</v>
      </c>
      <c r="D738" s="17"/>
      <c r="E738" s="17"/>
      <c r="F738" s="28" t="s">
        <v>102</v>
      </c>
      <c r="G738" s="29">
        <v>0.15</v>
      </c>
      <c r="H738" s="29"/>
      <c r="I738" s="29">
        <v>6.9</v>
      </c>
      <c r="J738" s="31">
        <v>68.400000000000006</v>
      </c>
      <c r="M738" s="32">
        <f>ROUND(ROUND(J738, 2)*I738, 2)</f>
        <v>471.96</v>
      </c>
      <c r="P738" s="31">
        <v>68.400000000000006</v>
      </c>
      <c r="S738" s="32">
        <f>ROUND(ROUND(P738, 2)*I738, 2)</f>
        <v>471.96</v>
      </c>
      <c r="V738" s="9">
        <f>ROUND(ROUND(P738, 2)/1.2, 2)</f>
        <v>57</v>
      </c>
      <c r="Y738" s="9">
        <f t="shared" si="83"/>
        <v>393.3</v>
      </c>
      <c r="AD738" s="5" t="s">
        <v>2652</v>
      </c>
      <c r="AE738" s="5" t="s">
        <v>2653</v>
      </c>
      <c r="AF738" s="5" t="s">
        <v>968</v>
      </c>
      <c r="AK738" s="32">
        <f t="shared" si="84"/>
        <v>0</v>
      </c>
      <c r="AL738" s="32"/>
      <c r="AM738" s="32"/>
      <c r="AN738" s="34">
        <f t="shared" si="85"/>
        <v>0</v>
      </c>
      <c r="AO738" s="32"/>
      <c r="AP738" s="32"/>
    </row>
    <row r="739" spans="1:42" ht="18" x14ac:dyDescent="0.3">
      <c r="A739" s="12" t="s">
        <v>2654</v>
      </c>
      <c r="B739" s="12"/>
      <c r="C739" s="40" t="s">
        <v>1544</v>
      </c>
      <c r="D739" s="17"/>
      <c r="E739" s="17"/>
      <c r="F739" s="28" t="s">
        <v>102</v>
      </c>
      <c r="G739" s="29">
        <v>0.25</v>
      </c>
      <c r="H739" s="30"/>
      <c r="I739" s="30">
        <v>11.5</v>
      </c>
      <c r="J739" s="31">
        <v>40.270000000000003</v>
      </c>
      <c r="M739" s="32">
        <f>ROUND(ROUND(J739, 2)*I739, 2)</f>
        <v>463.11</v>
      </c>
      <c r="P739" s="31">
        <v>40.270000000000003</v>
      </c>
      <c r="S739" s="32">
        <f>ROUND(ROUND(P739, 2)*I739, 2)</f>
        <v>463.11</v>
      </c>
      <c r="V739" s="9">
        <f>ROUND(ROUND(P739, 2)/1.2, 2)</f>
        <v>33.56</v>
      </c>
      <c r="Y739" s="9">
        <f t="shared" si="83"/>
        <v>385.93</v>
      </c>
      <c r="AD739" s="5" t="s">
        <v>2655</v>
      </c>
      <c r="AE739" s="5" t="s">
        <v>2656</v>
      </c>
      <c r="AF739" s="5" t="s">
        <v>1547</v>
      </c>
      <c r="AK739" s="32">
        <f t="shared" si="84"/>
        <v>0</v>
      </c>
      <c r="AL739" s="32"/>
      <c r="AM739" s="32"/>
      <c r="AN739" s="34">
        <f t="shared" si="85"/>
        <v>0</v>
      </c>
      <c r="AO739" s="32"/>
      <c r="AP739" s="32"/>
    </row>
    <row r="740" spans="1:42" ht="36" x14ac:dyDescent="0.3">
      <c r="A740" s="12" t="s">
        <v>2657</v>
      </c>
      <c r="B740" s="12"/>
      <c r="C740" s="27" t="s">
        <v>1618</v>
      </c>
      <c r="D740" s="17"/>
      <c r="E740" s="17"/>
      <c r="F740" s="28" t="s">
        <v>102</v>
      </c>
      <c r="G740" s="29">
        <v>1.2</v>
      </c>
      <c r="H740" s="30"/>
      <c r="I740" s="30">
        <v>55.2</v>
      </c>
      <c r="J740" s="31">
        <v>16.12</v>
      </c>
      <c r="M740" s="32">
        <f>ROUND(ROUND(J740, 2)*I740, 2)</f>
        <v>889.82</v>
      </c>
      <c r="P740" s="31">
        <v>16.11</v>
      </c>
      <c r="S740" s="32">
        <f>ROUND(ROUND(P740, 2)*I740, 2)</f>
        <v>889.27</v>
      </c>
      <c r="V740" s="9">
        <f>ROUND(ROUND(P740, 2)/1.2, 2)</f>
        <v>13.43</v>
      </c>
      <c r="Y740" s="9">
        <f t="shared" si="83"/>
        <v>741.06</v>
      </c>
      <c r="AD740" s="5" t="s">
        <v>2658</v>
      </c>
      <c r="AE740" s="5" t="s">
        <v>2659</v>
      </c>
      <c r="AF740" s="5" t="s">
        <v>1621</v>
      </c>
      <c r="AK740" s="32">
        <f t="shared" si="84"/>
        <v>-0.55000000000006821</v>
      </c>
      <c r="AL740" s="32"/>
      <c r="AM740" s="32"/>
      <c r="AN740" s="34">
        <f t="shared" si="85"/>
        <v>-6.1810253759194919E-4</v>
      </c>
      <c r="AO740" s="32"/>
      <c r="AP740" s="32"/>
    </row>
    <row r="741" spans="1:42" ht="36" x14ac:dyDescent="0.3">
      <c r="A741" s="12" t="s">
        <v>2660</v>
      </c>
      <c r="B741" s="12"/>
      <c r="C741" s="27" t="s">
        <v>2561</v>
      </c>
      <c r="D741" s="17"/>
      <c r="E741" s="17"/>
      <c r="F741" s="28" t="s">
        <v>67</v>
      </c>
      <c r="G741" s="29">
        <v>1.07</v>
      </c>
      <c r="H741" s="30"/>
      <c r="I741" s="30">
        <v>49.22</v>
      </c>
      <c r="J741" s="31">
        <v>1384.96</v>
      </c>
      <c r="M741" s="32">
        <f>ROUND(ROUND(J741, 2)*I741, 2)</f>
        <v>68167.73</v>
      </c>
      <c r="P741" s="31">
        <v>1384.95</v>
      </c>
      <c r="S741" s="32">
        <f>ROUND(ROUND(P741, 2)*I741, 2)</f>
        <v>68167.240000000005</v>
      </c>
      <c r="V741" s="9">
        <f>ROUND(ROUND(P741, 2)/1.2, 2)</f>
        <v>1154.1300000000001</v>
      </c>
      <c r="Y741" s="9">
        <f t="shared" si="83"/>
        <v>56806.03</v>
      </c>
      <c r="AD741" s="5" t="s">
        <v>2661</v>
      </c>
      <c r="AE741" s="5" t="s">
        <v>2662</v>
      </c>
      <c r="AF741" s="5" t="s">
        <v>2564</v>
      </c>
      <c r="AK741" s="32">
        <f t="shared" si="84"/>
        <v>-0.48999999999068677</v>
      </c>
      <c r="AL741" s="32"/>
      <c r="AM741" s="32"/>
      <c r="AN741" s="34">
        <f t="shared" si="85"/>
        <v>-7.1881519304029462E-6</v>
      </c>
      <c r="AO741" s="32"/>
      <c r="AP741" s="32"/>
    </row>
    <row r="742" spans="1:42" ht="162" x14ac:dyDescent="0.3">
      <c r="A742" s="12" t="s">
        <v>2663</v>
      </c>
      <c r="B742" s="12" t="s">
        <v>2556</v>
      </c>
      <c r="C742" s="16" t="s">
        <v>2557</v>
      </c>
      <c r="D742" s="17"/>
      <c r="E742" s="17" t="s">
        <v>2664</v>
      </c>
      <c r="F742" s="17" t="s">
        <v>67</v>
      </c>
      <c r="G742" s="18">
        <v>1</v>
      </c>
      <c r="H742" s="18"/>
      <c r="I742" s="18">
        <v>16.739999999999998</v>
      </c>
      <c r="J742" s="19">
        <v>1625.57</v>
      </c>
      <c r="K742" s="20">
        <v>2363.9899999999998</v>
      </c>
      <c r="L742" s="19">
        <f>J742+ROUND(K742, 2)</f>
        <v>3989.5599999999995</v>
      </c>
      <c r="M742" s="19">
        <v>27212.04</v>
      </c>
      <c r="N742" s="19">
        <v>39573.19</v>
      </c>
      <c r="O742" s="19">
        <f>M742+N742</f>
        <v>66785.23000000001</v>
      </c>
      <c r="P742" s="19">
        <v>1625.57</v>
      </c>
      <c r="Q742" s="20">
        <v>3546</v>
      </c>
      <c r="R742" s="19">
        <f>P742+ROUND(Q742, 2)</f>
        <v>5171.57</v>
      </c>
      <c r="S742" s="19">
        <v>27212.04</v>
      </c>
      <c r="T742" s="19">
        <v>59360.04</v>
      </c>
      <c r="U742" s="19">
        <f>S742+T742</f>
        <v>86572.08</v>
      </c>
      <c r="V742" s="9">
        <f>ROUND(P742 / 1.2, 2)</f>
        <v>1354.64</v>
      </c>
      <c r="W742" s="9">
        <f>ROUND(Q742 / 1.2, 2)</f>
        <v>2955</v>
      </c>
      <c r="X742" s="9">
        <f>ROUND(R742 / 1.2, 2)</f>
        <v>4309.6400000000003</v>
      </c>
      <c r="Y742" s="9">
        <f t="shared" si="83"/>
        <v>22676.7</v>
      </c>
      <c r="Z742" s="9">
        <f>ROUND(T742 / 1.2, 2)</f>
        <v>49466.7</v>
      </c>
      <c r="AA742" s="9">
        <f>Y742+Z742</f>
        <v>72143.399999999994</v>
      </c>
      <c r="AD742" s="5">
        <v>378365933</v>
      </c>
      <c r="AE742" s="5">
        <v>29393980</v>
      </c>
      <c r="AG742" s="5" t="s">
        <v>2558</v>
      </c>
      <c r="AH742" s="5" t="s">
        <v>2559</v>
      </c>
      <c r="AI742" s="5" t="s">
        <v>593</v>
      </c>
      <c r="AK742" s="19">
        <f t="shared" si="84"/>
        <v>0</v>
      </c>
      <c r="AL742" s="19">
        <f>T742-N742</f>
        <v>19786.849999999999</v>
      </c>
      <c r="AM742" s="19">
        <f>U742-O742</f>
        <v>19786.849999999991</v>
      </c>
      <c r="AN742" s="22">
        <f t="shared" si="85"/>
        <v>0</v>
      </c>
      <c r="AO742" s="22">
        <f>IFERROR(AL742/N742,0)</f>
        <v>0.50000644375649261</v>
      </c>
      <c r="AP742" s="22">
        <f>IFERROR(AM742/O742,0)</f>
        <v>0.29627583823548992</v>
      </c>
    </row>
    <row r="743" spans="1:42" ht="54" x14ac:dyDescent="0.3">
      <c r="A743" s="12" t="s">
        <v>2665</v>
      </c>
      <c r="B743" s="12"/>
      <c r="C743" s="27" t="s">
        <v>2561</v>
      </c>
      <c r="D743" s="17"/>
      <c r="E743" s="17" t="s">
        <v>2666</v>
      </c>
      <c r="F743" s="28" t="s">
        <v>67</v>
      </c>
      <c r="G743" s="29">
        <v>1.07</v>
      </c>
      <c r="H743" s="30"/>
      <c r="I743" s="30">
        <v>17.911999999999999</v>
      </c>
      <c r="J743" s="31">
        <v>1408.04</v>
      </c>
      <c r="M743" s="32">
        <f>ROUND(ROUND(J743, 2)*I743, 2)</f>
        <v>25220.81</v>
      </c>
      <c r="P743" s="31">
        <v>1408.04</v>
      </c>
      <c r="S743" s="32">
        <f>ROUND(ROUND(P743, 2)*I743, 2)</f>
        <v>25220.81</v>
      </c>
      <c r="V743" s="9">
        <f>ROUND(ROUND(P743, 2)/1.2, 2)</f>
        <v>1173.3699999999999</v>
      </c>
      <c r="Y743" s="9">
        <f t="shared" si="83"/>
        <v>21017.34</v>
      </c>
      <c r="AD743" s="5" t="s">
        <v>2667</v>
      </c>
      <c r="AE743" s="5" t="s">
        <v>2668</v>
      </c>
      <c r="AF743" s="5" t="s">
        <v>2564</v>
      </c>
      <c r="AK743" s="32">
        <f t="shared" si="84"/>
        <v>0</v>
      </c>
      <c r="AL743" s="32"/>
      <c r="AM743" s="32"/>
      <c r="AN743" s="34">
        <f t="shared" si="85"/>
        <v>0</v>
      </c>
      <c r="AO743" s="32"/>
      <c r="AP743" s="32"/>
    </row>
    <row r="744" spans="1:42" ht="36" x14ac:dyDescent="0.3">
      <c r="A744" s="12" t="s">
        <v>2669</v>
      </c>
      <c r="B744" s="12"/>
      <c r="C744" s="27" t="s">
        <v>1618</v>
      </c>
      <c r="D744" s="17"/>
      <c r="E744" s="17"/>
      <c r="F744" s="28" t="s">
        <v>102</v>
      </c>
      <c r="G744" s="29">
        <v>1.2</v>
      </c>
      <c r="H744" s="30"/>
      <c r="I744" s="30">
        <v>100.44</v>
      </c>
      <c r="J744" s="31">
        <v>16.38</v>
      </c>
      <c r="M744" s="32">
        <f>ROUND(ROUND(J744, 2)*I744, 2)</f>
        <v>1645.21</v>
      </c>
      <c r="P744" s="31">
        <v>16.38</v>
      </c>
      <c r="S744" s="32">
        <f>ROUND(ROUND(P744, 2)*I744, 2)</f>
        <v>1645.21</v>
      </c>
      <c r="V744" s="9">
        <f>ROUND(ROUND(P744, 2)/1.2, 2)</f>
        <v>13.65</v>
      </c>
      <c r="Y744" s="9">
        <f t="shared" si="83"/>
        <v>1371.01</v>
      </c>
      <c r="AD744" s="5" t="s">
        <v>2670</v>
      </c>
      <c r="AE744" s="5" t="s">
        <v>2671</v>
      </c>
      <c r="AF744" s="5" t="s">
        <v>1621</v>
      </c>
      <c r="AK744" s="32">
        <f t="shared" si="84"/>
        <v>0</v>
      </c>
      <c r="AL744" s="32"/>
      <c r="AM744" s="32"/>
      <c r="AN744" s="34">
        <f t="shared" si="85"/>
        <v>0</v>
      </c>
      <c r="AO744" s="32"/>
      <c r="AP744" s="32"/>
    </row>
    <row r="745" spans="1:42" ht="18" x14ac:dyDescent="0.3">
      <c r="A745" s="12" t="s">
        <v>2672</v>
      </c>
      <c r="B745" s="12"/>
      <c r="C745" s="40" t="s">
        <v>1544</v>
      </c>
      <c r="D745" s="17"/>
      <c r="E745" s="17"/>
      <c r="F745" s="28" t="s">
        <v>102</v>
      </c>
      <c r="G745" s="29">
        <v>0.25</v>
      </c>
      <c r="H745" s="30"/>
      <c r="I745" s="30">
        <v>4.1849999999999996</v>
      </c>
      <c r="J745" s="31">
        <v>40.94</v>
      </c>
      <c r="M745" s="32">
        <f>ROUND(ROUND(J745, 2)*I745, 2)</f>
        <v>171.33</v>
      </c>
      <c r="P745" s="31">
        <v>40.94</v>
      </c>
      <c r="S745" s="32">
        <f>ROUND(ROUND(P745, 2)*I745, 2)</f>
        <v>171.33</v>
      </c>
      <c r="V745" s="9">
        <f>ROUND(ROUND(P745, 2)/1.2, 2)</f>
        <v>34.119999999999997</v>
      </c>
      <c r="Y745" s="9">
        <f t="shared" si="83"/>
        <v>142.78</v>
      </c>
      <c r="AD745" s="5" t="s">
        <v>2673</v>
      </c>
      <c r="AE745" s="5" t="s">
        <v>2674</v>
      </c>
      <c r="AF745" s="5" t="s">
        <v>1547</v>
      </c>
      <c r="AK745" s="32">
        <f t="shared" si="84"/>
        <v>0</v>
      </c>
      <c r="AL745" s="32"/>
      <c r="AM745" s="32"/>
      <c r="AN745" s="34">
        <f t="shared" si="85"/>
        <v>0</v>
      </c>
      <c r="AO745" s="32"/>
      <c r="AP745" s="32"/>
    </row>
    <row r="746" spans="1:42" ht="18" x14ac:dyDescent="0.3">
      <c r="A746" s="12" t="s">
        <v>2675</v>
      </c>
      <c r="B746" s="12"/>
      <c r="C746" s="40" t="s">
        <v>965</v>
      </c>
      <c r="D746" s="17"/>
      <c r="E746" s="17"/>
      <c r="F746" s="28" t="s">
        <v>102</v>
      </c>
      <c r="G746" s="29">
        <v>0.15</v>
      </c>
      <c r="H746" s="29"/>
      <c r="I746" s="29">
        <v>2.5110000000000001</v>
      </c>
      <c r="J746" s="31">
        <v>69.540000000000006</v>
      </c>
      <c r="M746" s="32">
        <f>ROUND(ROUND(J746, 2)*I746, 2)</f>
        <v>174.61</v>
      </c>
      <c r="P746" s="31">
        <v>69.540000000000006</v>
      </c>
      <c r="S746" s="32">
        <f>ROUND(ROUND(P746, 2)*I746, 2)</f>
        <v>174.61</v>
      </c>
      <c r="V746" s="9">
        <f>ROUND(ROUND(P746, 2)/1.2, 2)</f>
        <v>57.95</v>
      </c>
      <c r="Y746" s="9">
        <f t="shared" si="83"/>
        <v>145.51</v>
      </c>
      <c r="AD746" s="5" t="s">
        <v>2676</v>
      </c>
      <c r="AE746" s="5" t="s">
        <v>2677</v>
      </c>
      <c r="AF746" s="5" t="s">
        <v>968</v>
      </c>
      <c r="AK746" s="32">
        <f t="shared" si="84"/>
        <v>0</v>
      </c>
      <c r="AL746" s="32"/>
      <c r="AM746" s="32"/>
      <c r="AN746" s="34">
        <f t="shared" si="85"/>
        <v>0</v>
      </c>
      <c r="AO746" s="32"/>
      <c r="AP746" s="32"/>
    </row>
    <row r="747" spans="1:42" ht="162" x14ac:dyDescent="0.3">
      <c r="A747" s="12" t="s">
        <v>2678</v>
      </c>
      <c r="B747" s="12" t="s">
        <v>2556</v>
      </c>
      <c r="C747" s="16" t="s">
        <v>2557</v>
      </c>
      <c r="D747" s="17"/>
      <c r="E747" s="17" t="s">
        <v>2679</v>
      </c>
      <c r="F747" s="17" t="s">
        <v>67</v>
      </c>
      <c r="G747" s="18">
        <v>1</v>
      </c>
      <c r="H747" s="18"/>
      <c r="I747" s="18">
        <v>3.7</v>
      </c>
      <c r="J747" s="19">
        <v>1146.95</v>
      </c>
      <c r="K747" s="20">
        <v>2363.9899999999998</v>
      </c>
      <c r="L747" s="19">
        <f>J747+ROUND(K747, 2)</f>
        <v>3510.9399999999996</v>
      </c>
      <c r="M747" s="19">
        <v>4243.72</v>
      </c>
      <c r="N747" s="19">
        <v>8746.76</v>
      </c>
      <c r="O747" s="19">
        <f>M747+N747</f>
        <v>12990.48</v>
      </c>
      <c r="P747" s="19">
        <v>1146.95</v>
      </c>
      <c r="Q747" s="20">
        <v>3546</v>
      </c>
      <c r="R747" s="19">
        <f>P747+ROUND(Q747, 2)</f>
        <v>4692.95</v>
      </c>
      <c r="S747" s="19">
        <v>4243.72</v>
      </c>
      <c r="T747" s="19">
        <v>13120.2</v>
      </c>
      <c r="U747" s="19">
        <f>S747+T747</f>
        <v>17363.920000000002</v>
      </c>
      <c r="V747" s="9">
        <f>ROUND(P747 / 1.2, 2)</f>
        <v>955.79</v>
      </c>
      <c r="W747" s="9">
        <f>ROUND(Q747 / 1.2, 2)</f>
        <v>2955</v>
      </c>
      <c r="X747" s="9">
        <f>ROUND(R747 / 1.2, 2)</f>
        <v>3910.79</v>
      </c>
      <c r="Y747" s="9">
        <f t="shared" si="83"/>
        <v>3536.43</v>
      </c>
      <c r="Z747" s="9">
        <f>ROUND(T747 / 1.2, 2)</f>
        <v>10933.5</v>
      </c>
      <c r="AA747" s="9">
        <f>Y747+Z747</f>
        <v>14469.93</v>
      </c>
      <c r="AD747" s="5">
        <v>378365934</v>
      </c>
      <c r="AE747" s="5">
        <v>29396517</v>
      </c>
      <c r="AG747" s="5" t="s">
        <v>2558</v>
      </c>
      <c r="AH747" s="5" t="s">
        <v>2559</v>
      </c>
      <c r="AI747" s="5" t="s">
        <v>593</v>
      </c>
      <c r="AK747" s="19">
        <f t="shared" si="84"/>
        <v>0</v>
      </c>
      <c r="AL747" s="19">
        <f>T747-N747</f>
        <v>4373.4400000000005</v>
      </c>
      <c r="AM747" s="19">
        <f>U747-O747</f>
        <v>4373.4400000000023</v>
      </c>
      <c r="AN747" s="22">
        <f t="shared" si="85"/>
        <v>0</v>
      </c>
      <c r="AO747" s="22">
        <f>IFERROR(AL747/N747,0)</f>
        <v>0.50000685968289982</v>
      </c>
      <c r="AP747" s="22">
        <f>IFERROR(AM747/O747,0)</f>
        <v>0.3366650039105562</v>
      </c>
    </row>
    <row r="748" spans="1:42" ht="18" x14ac:dyDescent="0.3">
      <c r="A748" s="12" t="s">
        <v>2680</v>
      </c>
      <c r="B748" s="12"/>
      <c r="C748" s="40" t="s">
        <v>965</v>
      </c>
      <c r="D748" s="17"/>
      <c r="E748" s="17"/>
      <c r="F748" s="28" t="s">
        <v>102</v>
      </c>
      <c r="G748" s="29">
        <v>0.15</v>
      </c>
      <c r="H748" s="29"/>
      <c r="I748" s="29">
        <v>0.55500000000000005</v>
      </c>
      <c r="J748" s="31">
        <v>69.540000000000006</v>
      </c>
      <c r="M748" s="32">
        <f>ROUND(ROUND(J748, 2)*I748, 2)</f>
        <v>38.590000000000003</v>
      </c>
      <c r="P748" s="31">
        <v>69.540000000000006</v>
      </c>
      <c r="S748" s="32">
        <f>ROUND(ROUND(P748, 2)*I748, 2)</f>
        <v>38.590000000000003</v>
      </c>
      <c r="V748" s="9">
        <f>ROUND(ROUND(P748, 2)/1.2, 2)</f>
        <v>57.95</v>
      </c>
      <c r="Y748" s="9">
        <f t="shared" si="83"/>
        <v>32.159999999999997</v>
      </c>
      <c r="AD748" s="5" t="s">
        <v>2681</v>
      </c>
      <c r="AE748" s="5" t="s">
        <v>2682</v>
      </c>
      <c r="AF748" s="5" t="s">
        <v>968</v>
      </c>
      <c r="AK748" s="32">
        <f t="shared" si="84"/>
        <v>0</v>
      </c>
      <c r="AL748" s="32"/>
      <c r="AM748" s="32"/>
      <c r="AN748" s="34">
        <f t="shared" si="85"/>
        <v>0</v>
      </c>
      <c r="AO748" s="32"/>
      <c r="AP748" s="32"/>
    </row>
    <row r="749" spans="1:42" ht="18" x14ac:dyDescent="0.3">
      <c r="A749" s="12" t="s">
        <v>2683</v>
      </c>
      <c r="B749" s="12"/>
      <c r="C749" s="40" t="s">
        <v>1544</v>
      </c>
      <c r="D749" s="17"/>
      <c r="E749" s="17"/>
      <c r="F749" s="28" t="s">
        <v>102</v>
      </c>
      <c r="G749" s="29">
        <v>0.25</v>
      </c>
      <c r="H749" s="30"/>
      <c r="I749" s="30">
        <v>0.92500000000000004</v>
      </c>
      <c r="J749" s="31">
        <v>40.94</v>
      </c>
      <c r="M749" s="32">
        <f>ROUND(ROUND(J749, 2)*I749, 2)</f>
        <v>37.869999999999997</v>
      </c>
      <c r="P749" s="31">
        <v>40.94</v>
      </c>
      <c r="S749" s="32">
        <f>ROUND(ROUND(P749, 2)*I749, 2)</f>
        <v>37.869999999999997</v>
      </c>
      <c r="V749" s="9">
        <f>ROUND(ROUND(P749, 2)/1.2, 2)</f>
        <v>34.119999999999997</v>
      </c>
      <c r="Y749" s="9">
        <f t="shared" si="83"/>
        <v>31.56</v>
      </c>
      <c r="AD749" s="5" t="s">
        <v>2684</v>
      </c>
      <c r="AE749" s="5" t="s">
        <v>2685</v>
      </c>
      <c r="AF749" s="5" t="s">
        <v>1547</v>
      </c>
      <c r="AK749" s="32">
        <f t="shared" si="84"/>
        <v>0</v>
      </c>
      <c r="AL749" s="32"/>
      <c r="AM749" s="32"/>
      <c r="AN749" s="34">
        <f t="shared" si="85"/>
        <v>0</v>
      </c>
      <c r="AO749" s="32"/>
      <c r="AP749" s="32"/>
    </row>
    <row r="750" spans="1:42" ht="36" x14ac:dyDescent="0.3">
      <c r="A750" s="12" t="s">
        <v>2686</v>
      </c>
      <c r="B750" s="12"/>
      <c r="C750" s="27" t="s">
        <v>1618</v>
      </c>
      <c r="D750" s="17"/>
      <c r="E750" s="17"/>
      <c r="F750" s="28" t="s">
        <v>102</v>
      </c>
      <c r="G750" s="29">
        <v>1.2</v>
      </c>
      <c r="H750" s="30"/>
      <c r="I750" s="30">
        <v>22.2</v>
      </c>
      <c r="J750" s="31">
        <v>16.38</v>
      </c>
      <c r="M750" s="32">
        <f>ROUND(ROUND(J750, 2)*I750, 2)</f>
        <v>363.64</v>
      </c>
      <c r="P750" s="31">
        <v>16.38</v>
      </c>
      <c r="S750" s="32">
        <f>ROUND(ROUND(P750, 2)*I750, 2)</f>
        <v>363.64</v>
      </c>
      <c r="V750" s="9">
        <f>ROUND(ROUND(P750, 2)/1.2, 2)</f>
        <v>13.65</v>
      </c>
      <c r="Y750" s="9">
        <f t="shared" si="83"/>
        <v>303.02999999999997</v>
      </c>
      <c r="AD750" s="5" t="s">
        <v>2687</v>
      </c>
      <c r="AE750" s="5" t="s">
        <v>2688</v>
      </c>
      <c r="AF750" s="5" t="s">
        <v>1621</v>
      </c>
      <c r="AK750" s="32">
        <f t="shared" si="84"/>
        <v>0</v>
      </c>
      <c r="AL750" s="32"/>
      <c r="AM750" s="32"/>
      <c r="AN750" s="34">
        <f t="shared" si="85"/>
        <v>0</v>
      </c>
      <c r="AO750" s="32"/>
      <c r="AP750" s="32"/>
    </row>
    <row r="751" spans="1:42" ht="36" x14ac:dyDescent="0.3">
      <c r="A751" s="12" t="s">
        <v>2689</v>
      </c>
      <c r="B751" s="12"/>
      <c r="C751" s="27" t="s">
        <v>2585</v>
      </c>
      <c r="D751" s="17"/>
      <c r="E751" s="17"/>
      <c r="F751" s="28" t="s">
        <v>67</v>
      </c>
      <c r="G751" s="29">
        <v>1.07</v>
      </c>
      <c r="H751" s="30"/>
      <c r="I751" s="30">
        <v>3.9590000000000001</v>
      </c>
      <c r="J751" s="31">
        <v>960.75</v>
      </c>
      <c r="M751" s="32">
        <f>ROUND(ROUND(J751, 2)*I751, 2)</f>
        <v>3803.61</v>
      </c>
      <c r="P751" s="31">
        <v>960.75</v>
      </c>
      <c r="S751" s="32">
        <f>ROUND(ROUND(P751, 2)*I751, 2)</f>
        <v>3803.61</v>
      </c>
      <c r="V751" s="9">
        <f>ROUND(ROUND(P751, 2)/1.2, 2)</f>
        <v>800.63</v>
      </c>
      <c r="Y751" s="9">
        <f t="shared" si="83"/>
        <v>3169.68</v>
      </c>
      <c r="AD751" s="5" t="s">
        <v>2690</v>
      </c>
      <c r="AE751" s="5" t="s">
        <v>2691</v>
      </c>
      <c r="AF751" s="5" t="s">
        <v>2588</v>
      </c>
      <c r="AK751" s="32">
        <f t="shared" si="84"/>
        <v>0</v>
      </c>
      <c r="AL751" s="32"/>
      <c r="AM751" s="32"/>
      <c r="AN751" s="34">
        <f t="shared" si="85"/>
        <v>0</v>
      </c>
      <c r="AO751" s="32"/>
      <c r="AP751" s="32"/>
    </row>
    <row r="752" spans="1:42" ht="162" x14ac:dyDescent="0.3">
      <c r="A752" s="12" t="s">
        <v>2692</v>
      </c>
      <c r="B752" s="12" t="s">
        <v>2556</v>
      </c>
      <c r="C752" s="16" t="s">
        <v>2557</v>
      </c>
      <c r="D752" s="17"/>
      <c r="E752" s="17" t="s">
        <v>2693</v>
      </c>
      <c r="F752" s="17" t="s">
        <v>67</v>
      </c>
      <c r="G752" s="18">
        <v>1</v>
      </c>
      <c r="H752" s="18"/>
      <c r="I752" s="18">
        <v>1.2</v>
      </c>
      <c r="J752" s="19">
        <v>1625.55</v>
      </c>
      <c r="K752" s="20">
        <v>2363.9899999999998</v>
      </c>
      <c r="L752" s="19">
        <f>J752+ROUND(K752, 2)</f>
        <v>3989.54</v>
      </c>
      <c r="M752" s="19">
        <v>1950.66</v>
      </c>
      <c r="N752" s="19">
        <v>2836.79</v>
      </c>
      <c r="O752" s="19">
        <f>M752+N752</f>
        <v>4787.45</v>
      </c>
      <c r="P752" s="19">
        <v>1625.55</v>
      </c>
      <c r="Q752" s="20">
        <v>3546</v>
      </c>
      <c r="R752" s="19">
        <f>P752+ROUND(Q752, 2)</f>
        <v>5171.55</v>
      </c>
      <c r="S752" s="19">
        <v>1950.66</v>
      </c>
      <c r="T752" s="19">
        <v>4255.2</v>
      </c>
      <c r="U752" s="19">
        <f>S752+T752</f>
        <v>6205.86</v>
      </c>
      <c r="V752" s="9">
        <f>ROUND(P752 / 1.2, 2)</f>
        <v>1354.63</v>
      </c>
      <c r="W752" s="9">
        <f>ROUND(Q752 / 1.2, 2)</f>
        <v>2955</v>
      </c>
      <c r="X752" s="9">
        <f>ROUND(R752 / 1.2, 2)</f>
        <v>4309.63</v>
      </c>
      <c r="Y752" s="9">
        <f t="shared" si="83"/>
        <v>1625.55</v>
      </c>
      <c r="Z752" s="9">
        <f>ROUND(T752 / 1.2, 2)</f>
        <v>3546</v>
      </c>
      <c r="AA752" s="9">
        <f>Y752+Z752</f>
        <v>5171.55</v>
      </c>
      <c r="AD752" s="5">
        <v>378365935</v>
      </c>
      <c r="AE752" s="5">
        <v>29399332</v>
      </c>
      <c r="AG752" s="5" t="s">
        <v>2558</v>
      </c>
      <c r="AH752" s="5" t="s">
        <v>2559</v>
      </c>
      <c r="AI752" s="5" t="s">
        <v>593</v>
      </c>
      <c r="AK752" s="19">
        <f t="shared" si="84"/>
        <v>0</v>
      </c>
      <c r="AL752" s="19">
        <f>T752-N752</f>
        <v>1418.4099999999999</v>
      </c>
      <c r="AM752" s="19">
        <f>U752-O752</f>
        <v>1418.4099999999999</v>
      </c>
      <c r="AN752" s="22">
        <f t="shared" si="85"/>
        <v>0</v>
      </c>
      <c r="AO752" s="22">
        <f>IFERROR(AL752/N752,0)</f>
        <v>0.50000528766669361</v>
      </c>
      <c r="AP752" s="22">
        <f>IFERROR(AM752/O752,0)</f>
        <v>0.29627672351669465</v>
      </c>
    </row>
    <row r="753" spans="1:42" ht="72" x14ac:dyDescent="0.3">
      <c r="A753" s="12" t="s">
        <v>2694</v>
      </c>
      <c r="B753" s="12"/>
      <c r="C753" s="27" t="s">
        <v>2561</v>
      </c>
      <c r="D753" s="17"/>
      <c r="E753" s="17" t="s">
        <v>2695</v>
      </c>
      <c r="F753" s="28" t="s">
        <v>67</v>
      </c>
      <c r="G753" s="29">
        <v>1.07</v>
      </c>
      <c r="H753" s="30"/>
      <c r="I753" s="30">
        <v>1.284</v>
      </c>
      <c r="J753" s="31">
        <v>1408.04</v>
      </c>
      <c r="M753" s="32">
        <f>ROUND(ROUND(J753, 2)*I753, 2)</f>
        <v>1807.92</v>
      </c>
      <c r="P753" s="31">
        <v>1408.04</v>
      </c>
      <c r="S753" s="32">
        <f>ROUND(ROUND(P753, 2)*I753, 2)</f>
        <v>1807.92</v>
      </c>
      <c r="V753" s="9">
        <f>ROUND(ROUND(P753, 2)/1.2, 2)</f>
        <v>1173.3699999999999</v>
      </c>
      <c r="Y753" s="9">
        <f t="shared" si="83"/>
        <v>1506.6</v>
      </c>
      <c r="AD753" s="5" t="s">
        <v>2696</v>
      </c>
      <c r="AE753" s="5" t="s">
        <v>2697</v>
      </c>
      <c r="AF753" s="5" t="s">
        <v>2564</v>
      </c>
      <c r="AK753" s="32">
        <f t="shared" si="84"/>
        <v>0</v>
      </c>
      <c r="AL753" s="32"/>
      <c r="AM753" s="32"/>
      <c r="AN753" s="34">
        <f t="shared" si="85"/>
        <v>0</v>
      </c>
      <c r="AO753" s="32"/>
      <c r="AP753" s="32"/>
    </row>
    <row r="754" spans="1:42" ht="36" x14ac:dyDescent="0.3">
      <c r="A754" s="12" t="s">
        <v>2698</v>
      </c>
      <c r="B754" s="12"/>
      <c r="C754" s="27" t="s">
        <v>1618</v>
      </c>
      <c r="D754" s="17"/>
      <c r="E754" s="17"/>
      <c r="F754" s="28" t="s">
        <v>102</v>
      </c>
      <c r="G754" s="29">
        <v>1.2</v>
      </c>
      <c r="H754" s="30"/>
      <c r="I754" s="30">
        <v>7.2</v>
      </c>
      <c r="J754" s="31">
        <v>16.38</v>
      </c>
      <c r="M754" s="32">
        <f>ROUND(ROUND(J754, 2)*I754, 2)</f>
        <v>117.94</v>
      </c>
      <c r="P754" s="31">
        <v>16.38</v>
      </c>
      <c r="S754" s="32">
        <f>ROUND(ROUND(P754, 2)*I754, 2)</f>
        <v>117.94</v>
      </c>
      <c r="V754" s="9">
        <f>ROUND(ROUND(P754, 2)/1.2, 2)</f>
        <v>13.65</v>
      </c>
      <c r="Y754" s="9">
        <f t="shared" si="83"/>
        <v>98.28</v>
      </c>
      <c r="AD754" s="5" t="s">
        <v>2699</v>
      </c>
      <c r="AE754" s="5" t="s">
        <v>2700</v>
      </c>
      <c r="AF754" s="5" t="s">
        <v>1621</v>
      </c>
      <c r="AK754" s="32">
        <f t="shared" si="84"/>
        <v>0</v>
      </c>
      <c r="AL754" s="32"/>
      <c r="AM754" s="32"/>
      <c r="AN754" s="34">
        <f t="shared" si="85"/>
        <v>0</v>
      </c>
      <c r="AO754" s="32"/>
      <c r="AP754" s="32"/>
    </row>
    <row r="755" spans="1:42" ht="18" x14ac:dyDescent="0.3">
      <c r="A755" s="12" t="s">
        <v>2701</v>
      </c>
      <c r="B755" s="12"/>
      <c r="C755" s="40" t="s">
        <v>1544</v>
      </c>
      <c r="D755" s="17"/>
      <c r="E755" s="17"/>
      <c r="F755" s="28" t="s">
        <v>102</v>
      </c>
      <c r="G755" s="29">
        <v>0.25</v>
      </c>
      <c r="H755" s="30"/>
      <c r="I755" s="30">
        <v>0.3</v>
      </c>
      <c r="J755" s="31">
        <v>40.94</v>
      </c>
      <c r="M755" s="32">
        <f>ROUND(ROUND(J755, 2)*I755, 2)</f>
        <v>12.28</v>
      </c>
      <c r="P755" s="31">
        <v>40.94</v>
      </c>
      <c r="S755" s="32">
        <f>ROUND(ROUND(P755, 2)*I755, 2)</f>
        <v>12.28</v>
      </c>
      <c r="V755" s="9">
        <f>ROUND(ROUND(P755, 2)/1.2, 2)</f>
        <v>34.119999999999997</v>
      </c>
      <c r="Y755" s="9">
        <f t="shared" si="83"/>
        <v>10.23</v>
      </c>
      <c r="AD755" s="5" t="s">
        <v>2702</v>
      </c>
      <c r="AE755" s="5" t="s">
        <v>2703</v>
      </c>
      <c r="AF755" s="5" t="s">
        <v>1547</v>
      </c>
      <c r="AK755" s="32">
        <f t="shared" si="84"/>
        <v>0</v>
      </c>
      <c r="AL755" s="32"/>
      <c r="AM755" s="32"/>
      <c r="AN755" s="34">
        <f t="shared" si="85"/>
        <v>0</v>
      </c>
      <c r="AO755" s="32"/>
      <c r="AP755" s="32"/>
    </row>
    <row r="756" spans="1:42" ht="18" x14ac:dyDescent="0.3">
      <c r="A756" s="12" t="s">
        <v>2704</v>
      </c>
      <c r="B756" s="12"/>
      <c r="C756" s="40" t="s">
        <v>965</v>
      </c>
      <c r="D756" s="17"/>
      <c r="E756" s="17"/>
      <c r="F756" s="28" t="s">
        <v>102</v>
      </c>
      <c r="G756" s="29">
        <v>0.15</v>
      </c>
      <c r="H756" s="29"/>
      <c r="I756" s="29">
        <v>0.18</v>
      </c>
      <c r="J756" s="31">
        <v>69.540000000000006</v>
      </c>
      <c r="M756" s="32">
        <f>ROUND(ROUND(J756, 2)*I756, 2)</f>
        <v>12.52</v>
      </c>
      <c r="P756" s="31">
        <v>69.540000000000006</v>
      </c>
      <c r="S756" s="32">
        <f>ROUND(ROUND(P756, 2)*I756, 2)</f>
        <v>12.52</v>
      </c>
      <c r="V756" s="9">
        <f>ROUND(ROUND(P756, 2)/1.2, 2)</f>
        <v>57.95</v>
      </c>
      <c r="Y756" s="9">
        <f t="shared" si="83"/>
        <v>10.43</v>
      </c>
      <c r="AD756" s="5" t="s">
        <v>2705</v>
      </c>
      <c r="AE756" s="5" t="s">
        <v>2706</v>
      </c>
      <c r="AF756" s="5" t="s">
        <v>968</v>
      </c>
      <c r="AK756" s="32">
        <f t="shared" si="84"/>
        <v>0</v>
      </c>
      <c r="AL756" s="32"/>
      <c r="AM756" s="32"/>
      <c r="AN756" s="34">
        <f t="shared" si="85"/>
        <v>0</v>
      </c>
      <c r="AO756" s="32"/>
      <c r="AP756" s="32"/>
    </row>
    <row r="757" spans="1:42" ht="162" x14ac:dyDescent="0.3">
      <c r="A757" s="12" t="s">
        <v>2707</v>
      </c>
      <c r="B757" s="12" t="s">
        <v>2556</v>
      </c>
      <c r="C757" s="16" t="s">
        <v>2557</v>
      </c>
      <c r="D757" s="17"/>
      <c r="E757" s="17" t="s">
        <v>2708</v>
      </c>
      <c r="F757" s="17" t="s">
        <v>67</v>
      </c>
      <c r="G757" s="18">
        <v>1</v>
      </c>
      <c r="H757" s="18"/>
      <c r="I757" s="18">
        <v>3.49</v>
      </c>
      <c r="J757" s="19">
        <v>1146.8800000000001</v>
      </c>
      <c r="K757" s="20">
        <v>2363.9899999999998</v>
      </c>
      <c r="L757" s="19">
        <f>J757+ROUND(K757, 2)</f>
        <v>3510.87</v>
      </c>
      <c r="M757" s="19">
        <v>4002.61</v>
      </c>
      <c r="N757" s="19">
        <v>8250.33</v>
      </c>
      <c r="O757" s="19">
        <f>M757+N757</f>
        <v>12252.94</v>
      </c>
      <c r="P757" s="19">
        <v>1146.8800000000001</v>
      </c>
      <c r="Q757" s="20">
        <v>3546</v>
      </c>
      <c r="R757" s="19">
        <f>P757+ROUND(Q757, 2)</f>
        <v>4692.88</v>
      </c>
      <c r="S757" s="19">
        <v>4002.61</v>
      </c>
      <c r="T757" s="19">
        <v>12375.54</v>
      </c>
      <c r="U757" s="19">
        <f>S757+T757</f>
        <v>16378.150000000001</v>
      </c>
      <c r="V757" s="9">
        <f>ROUND(P757 / 1.2, 2)</f>
        <v>955.73</v>
      </c>
      <c r="W757" s="9">
        <f>ROUND(Q757 / 1.2, 2)</f>
        <v>2955</v>
      </c>
      <c r="X757" s="9">
        <f>ROUND(R757 / 1.2, 2)</f>
        <v>3910.73</v>
      </c>
      <c r="Y757" s="9">
        <f t="shared" si="83"/>
        <v>3335.51</v>
      </c>
      <c r="Z757" s="9">
        <f>ROUND(T757 / 1.2, 2)</f>
        <v>10312.950000000001</v>
      </c>
      <c r="AA757" s="9">
        <f>Y757+Z757</f>
        <v>13648.460000000001</v>
      </c>
      <c r="AD757" s="5">
        <v>378365936</v>
      </c>
      <c r="AE757" s="5">
        <v>29399333</v>
      </c>
      <c r="AG757" s="5" t="s">
        <v>2558</v>
      </c>
      <c r="AH757" s="5" t="s">
        <v>2559</v>
      </c>
      <c r="AI757" s="5" t="s">
        <v>593</v>
      </c>
      <c r="AK757" s="19">
        <f t="shared" si="84"/>
        <v>0</v>
      </c>
      <c r="AL757" s="19">
        <f>T757-N757</f>
        <v>4125.2100000000009</v>
      </c>
      <c r="AM757" s="19">
        <f>U757-O757</f>
        <v>4125.2100000000009</v>
      </c>
      <c r="AN757" s="22">
        <f t="shared" si="85"/>
        <v>0</v>
      </c>
      <c r="AO757" s="22">
        <f>IFERROR(AL757/N757,0)</f>
        <v>0.50000545432728161</v>
      </c>
      <c r="AP757" s="22">
        <f>IFERROR(AM757/O757,0)</f>
        <v>0.33667103568612927</v>
      </c>
    </row>
    <row r="758" spans="1:42" ht="18" x14ac:dyDescent="0.3">
      <c r="A758" s="12" t="s">
        <v>2709</v>
      </c>
      <c r="B758" s="12"/>
      <c r="C758" s="40" t="s">
        <v>965</v>
      </c>
      <c r="D758" s="17"/>
      <c r="E758" s="17"/>
      <c r="F758" s="28" t="s">
        <v>102</v>
      </c>
      <c r="G758" s="29">
        <v>0.15</v>
      </c>
      <c r="H758" s="29"/>
      <c r="I758" s="29">
        <v>0.52400000000000002</v>
      </c>
      <c r="J758" s="31">
        <v>69.540000000000006</v>
      </c>
      <c r="M758" s="32">
        <f>ROUND(ROUND(J758, 2)*I758, 2)</f>
        <v>36.44</v>
      </c>
      <c r="P758" s="31">
        <v>69.540000000000006</v>
      </c>
      <c r="S758" s="32">
        <f>ROUND(ROUND(P758, 2)*I758, 2)</f>
        <v>36.44</v>
      </c>
      <c r="V758" s="9">
        <f>ROUND(ROUND(P758, 2)/1.2, 2)</f>
        <v>57.95</v>
      </c>
      <c r="Y758" s="9">
        <f t="shared" si="83"/>
        <v>30.37</v>
      </c>
      <c r="AD758" s="5" t="s">
        <v>2710</v>
      </c>
      <c r="AE758" s="5" t="s">
        <v>2711</v>
      </c>
      <c r="AF758" s="5" t="s">
        <v>968</v>
      </c>
      <c r="AK758" s="32">
        <f t="shared" si="84"/>
        <v>0</v>
      </c>
      <c r="AL758" s="32"/>
      <c r="AM758" s="32"/>
      <c r="AN758" s="34">
        <f t="shared" si="85"/>
        <v>0</v>
      </c>
      <c r="AO758" s="32"/>
      <c r="AP758" s="32"/>
    </row>
    <row r="759" spans="1:42" ht="18" x14ac:dyDescent="0.3">
      <c r="A759" s="12" t="s">
        <v>2712</v>
      </c>
      <c r="B759" s="12"/>
      <c r="C759" s="40" t="s">
        <v>1544</v>
      </c>
      <c r="D759" s="17"/>
      <c r="E759" s="17"/>
      <c r="F759" s="28" t="s">
        <v>102</v>
      </c>
      <c r="G759" s="29">
        <v>0.25</v>
      </c>
      <c r="H759" s="30"/>
      <c r="I759" s="30">
        <v>0.873</v>
      </c>
      <c r="J759" s="31">
        <v>40.94</v>
      </c>
      <c r="M759" s="32">
        <f>ROUND(ROUND(J759, 2)*I759, 2)</f>
        <v>35.74</v>
      </c>
      <c r="P759" s="31">
        <v>40.94</v>
      </c>
      <c r="S759" s="32">
        <f>ROUND(ROUND(P759, 2)*I759, 2)</f>
        <v>35.74</v>
      </c>
      <c r="V759" s="9">
        <f>ROUND(ROUND(P759, 2)/1.2, 2)</f>
        <v>34.119999999999997</v>
      </c>
      <c r="Y759" s="9">
        <f t="shared" si="83"/>
        <v>29.78</v>
      </c>
      <c r="AD759" s="5" t="s">
        <v>2713</v>
      </c>
      <c r="AE759" s="5" t="s">
        <v>2714</v>
      </c>
      <c r="AF759" s="5" t="s">
        <v>1547</v>
      </c>
      <c r="AK759" s="32">
        <f t="shared" si="84"/>
        <v>0</v>
      </c>
      <c r="AL759" s="32"/>
      <c r="AM759" s="32"/>
      <c r="AN759" s="34">
        <f t="shared" si="85"/>
        <v>0</v>
      </c>
      <c r="AO759" s="32"/>
      <c r="AP759" s="32"/>
    </row>
    <row r="760" spans="1:42" ht="36" x14ac:dyDescent="0.3">
      <c r="A760" s="12" t="s">
        <v>2715</v>
      </c>
      <c r="B760" s="12"/>
      <c r="C760" s="27" t="s">
        <v>1618</v>
      </c>
      <c r="D760" s="17"/>
      <c r="E760" s="17"/>
      <c r="F760" s="28" t="s">
        <v>102</v>
      </c>
      <c r="G760" s="29">
        <v>1.2</v>
      </c>
      <c r="H760" s="30"/>
      <c r="I760" s="30">
        <v>20.94</v>
      </c>
      <c r="J760" s="31">
        <v>16.38</v>
      </c>
      <c r="M760" s="32">
        <f>ROUND(ROUND(J760, 2)*I760, 2)</f>
        <v>343</v>
      </c>
      <c r="P760" s="31">
        <v>16.38</v>
      </c>
      <c r="S760" s="32">
        <f>ROUND(ROUND(P760, 2)*I760, 2)</f>
        <v>343</v>
      </c>
      <c r="V760" s="9">
        <f>ROUND(ROUND(P760, 2)/1.2, 2)</f>
        <v>13.65</v>
      </c>
      <c r="Y760" s="9">
        <f t="shared" si="83"/>
        <v>285.83</v>
      </c>
      <c r="AD760" s="5" t="s">
        <v>2716</v>
      </c>
      <c r="AE760" s="5" t="s">
        <v>2717</v>
      </c>
      <c r="AF760" s="5" t="s">
        <v>1621</v>
      </c>
      <c r="AK760" s="32">
        <f t="shared" si="84"/>
        <v>0</v>
      </c>
      <c r="AL760" s="32"/>
      <c r="AM760" s="32"/>
      <c r="AN760" s="34">
        <f t="shared" si="85"/>
        <v>0</v>
      </c>
      <c r="AO760" s="32"/>
      <c r="AP760" s="32"/>
    </row>
    <row r="761" spans="1:42" ht="54" x14ac:dyDescent="0.3">
      <c r="A761" s="12" t="s">
        <v>2718</v>
      </c>
      <c r="B761" s="12"/>
      <c r="C761" s="27" t="s">
        <v>2585</v>
      </c>
      <c r="D761" s="17"/>
      <c r="E761" s="17" t="s">
        <v>2719</v>
      </c>
      <c r="F761" s="28" t="s">
        <v>67</v>
      </c>
      <c r="G761" s="29">
        <v>1.07</v>
      </c>
      <c r="H761" s="30"/>
      <c r="I761" s="30">
        <v>3.734</v>
      </c>
      <c r="J761" s="31">
        <v>960.75</v>
      </c>
      <c r="M761" s="32">
        <f>ROUND(ROUND(J761, 2)*I761, 2)</f>
        <v>3587.44</v>
      </c>
      <c r="P761" s="31">
        <v>960.75</v>
      </c>
      <c r="S761" s="32">
        <f>ROUND(ROUND(P761, 2)*I761, 2)</f>
        <v>3587.44</v>
      </c>
      <c r="V761" s="9">
        <f>ROUND(ROUND(P761, 2)/1.2, 2)</f>
        <v>800.63</v>
      </c>
      <c r="Y761" s="9">
        <f t="shared" si="83"/>
        <v>2989.53</v>
      </c>
      <c r="AD761" s="5" t="s">
        <v>2720</v>
      </c>
      <c r="AE761" s="5" t="s">
        <v>2721</v>
      </c>
      <c r="AF761" s="5" t="s">
        <v>2588</v>
      </c>
      <c r="AK761" s="32">
        <f t="shared" si="84"/>
        <v>0</v>
      </c>
      <c r="AL761" s="32"/>
      <c r="AM761" s="32"/>
      <c r="AN761" s="34">
        <f t="shared" si="85"/>
        <v>0</v>
      </c>
      <c r="AO761" s="32"/>
      <c r="AP761" s="32"/>
    </row>
    <row r="762" spans="1:42" ht="144" x14ac:dyDescent="0.3">
      <c r="A762" s="12" t="s">
        <v>2722</v>
      </c>
      <c r="B762" s="12" t="s">
        <v>2556</v>
      </c>
      <c r="C762" s="16" t="s">
        <v>2557</v>
      </c>
      <c r="D762" s="17"/>
      <c r="E762" s="17" t="s">
        <v>2723</v>
      </c>
      <c r="F762" s="17" t="s">
        <v>67</v>
      </c>
      <c r="G762" s="18">
        <v>1</v>
      </c>
      <c r="H762" s="18"/>
      <c r="I762" s="18">
        <v>0.16</v>
      </c>
      <c r="J762" s="19">
        <v>1623.75</v>
      </c>
      <c r="K762" s="20">
        <v>2363.9899999999998</v>
      </c>
      <c r="L762" s="19">
        <f>J762+ROUND(K762, 2)</f>
        <v>3987.74</v>
      </c>
      <c r="M762" s="19">
        <v>259.8</v>
      </c>
      <c r="N762" s="19">
        <v>378.24</v>
      </c>
      <c r="O762" s="19">
        <f>M762+N762</f>
        <v>638.04</v>
      </c>
      <c r="P762" s="19">
        <v>699.81</v>
      </c>
      <c r="Q762" s="20">
        <v>3546</v>
      </c>
      <c r="R762" s="19">
        <f>P762+ROUND(Q762, 2)</f>
        <v>4245.8099999999995</v>
      </c>
      <c r="S762" s="19">
        <v>111.97</v>
      </c>
      <c r="T762" s="19">
        <v>567.36</v>
      </c>
      <c r="U762" s="19">
        <f>S762+T762</f>
        <v>679.33</v>
      </c>
      <c r="V762" s="9">
        <f>ROUND(P762 / 1.2, 2)</f>
        <v>583.17999999999995</v>
      </c>
      <c r="W762" s="9">
        <f>ROUND(Q762 / 1.2, 2)</f>
        <v>2955</v>
      </c>
      <c r="X762" s="9">
        <f>ROUND(R762 / 1.2, 2)</f>
        <v>3538.18</v>
      </c>
      <c r="Y762" s="9">
        <f t="shared" si="83"/>
        <v>93.31</v>
      </c>
      <c r="Z762" s="9">
        <f>ROUND(T762 / 1.2, 2)</f>
        <v>472.8</v>
      </c>
      <c r="AA762" s="9">
        <f>Y762+Z762</f>
        <v>566.11</v>
      </c>
      <c r="AD762" s="5">
        <v>378365937</v>
      </c>
      <c r="AE762" s="5">
        <v>33559600</v>
      </c>
      <c r="AG762" s="5" t="s">
        <v>2558</v>
      </c>
      <c r="AH762" s="5" t="s">
        <v>2559</v>
      </c>
      <c r="AI762" s="5" t="s">
        <v>593</v>
      </c>
      <c r="AK762" s="19">
        <f t="shared" si="84"/>
        <v>-147.83000000000001</v>
      </c>
      <c r="AL762" s="19">
        <f>T762-N762</f>
        <v>189.12</v>
      </c>
      <c r="AM762" s="19">
        <f>U762-O762</f>
        <v>41.290000000000077</v>
      </c>
      <c r="AN762" s="22">
        <f t="shared" si="85"/>
        <v>-0.56901462663587377</v>
      </c>
      <c r="AO762" s="22">
        <f>IFERROR(AL762/N762,0)</f>
        <v>0.5</v>
      </c>
      <c r="AP762" s="22">
        <f>IFERROR(AM762/O762,0)</f>
        <v>6.4713811046329506E-2</v>
      </c>
    </row>
    <row r="763" spans="1:42" ht="36" x14ac:dyDescent="0.3">
      <c r="A763" s="12" t="s">
        <v>2724</v>
      </c>
      <c r="B763" s="12"/>
      <c r="C763" s="27" t="s">
        <v>2561</v>
      </c>
      <c r="D763" s="17"/>
      <c r="E763" s="17" t="s">
        <v>2621</v>
      </c>
      <c r="F763" s="28" t="s">
        <v>67</v>
      </c>
      <c r="G763" s="29">
        <v>1.07</v>
      </c>
      <c r="H763" s="30"/>
      <c r="I763" s="30">
        <v>0.17100000000000001</v>
      </c>
      <c r="J763" s="31">
        <v>1408.04</v>
      </c>
      <c r="M763" s="32">
        <f>ROUND(ROUND(J763, 2)*I763, 2)</f>
        <v>240.77</v>
      </c>
      <c r="P763" s="31">
        <v>545.29999999999995</v>
      </c>
      <c r="S763" s="32">
        <f>ROUND(ROUND(P763, 2)*I763, 2)</f>
        <v>93.25</v>
      </c>
      <c r="V763" s="9">
        <f>ROUND(ROUND(P763, 2)/1.2, 2)</f>
        <v>454.42</v>
      </c>
      <c r="Y763" s="9">
        <f t="shared" si="83"/>
        <v>77.709999999999994</v>
      </c>
      <c r="AD763" s="5" t="s">
        <v>2725</v>
      </c>
      <c r="AE763" s="5" t="s">
        <v>2726</v>
      </c>
      <c r="AF763" s="5" t="s">
        <v>2564</v>
      </c>
      <c r="AK763" s="32">
        <f t="shared" si="84"/>
        <v>-147.52000000000001</v>
      </c>
      <c r="AL763" s="32"/>
      <c r="AM763" s="32"/>
      <c r="AN763" s="34">
        <f t="shared" si="85"/>
        <v>-0.61270091788844128</v>
      </c>
      <c r="AO763" s="32"/>
      <c r="AP763" s="32"/>
    </row>
    <row r="764" spans="1:42" ht="36" x14ac:dyDescent="0.3">
      <c r="A764" s="12" t="s">
        <v>2727</v>
      </c>
      <c r="B764" s="12"/>
      <c r="C764" s="27" t="s">
        <v>1618</v>
      </c>
      <c r="D764" s="17"/>
      <c r="E764" s="17"/>
      <c r="F764" s="28" t="s">
        <v>102</v>
      </c>
      <c r="G764" s="29">
        <v>1.2</v>
      </c>
      <c r="H764" s="30"/>
      <c r="I764" s="30">
        <v>0.96</v>
      </c>
      <c r="J764" s="31">
        <v>16.38</v>
      </c>
      <c r="M764" s="32">
        <f>ROUND(ROUND(J764, 2)*I764, 2)</f>
        <v>15.72</v>
      </c>
      <c r="P764" s="31">
        <v>16.11</v>
      </c>
      <c r="S764" s="32">
        <f>ROUND(ROUND(P764, 2)*I764, 2)</f>
        <v>15.47</v>
      </c>
      <c r="V764" s="9">
        <f>ROUND(ROUND(P764, 2)/1.2, 2)</f>
        <v>13.43</v>
      </c>
      <c r="Y764" s="9">
        <f t="shared" si="83"/>
        <v>12.89</v>
      </c>
      <c r="AD764" s="5" t="s">
        <v>2728</v>
      </c>
      <c r="AE764" s="5" t="s">
        <v>2729</v>
      </c>
      <c r="AF764" s="5" t="s">
        <v>1621</v>
      </c>
      <c r="AK764" s="32">
        <f t="shared" si="84"/>
        <v>-0.25</v>
      </c>
      <c r="AL764" s="32"/>
      <c r="AM764" s="32"/>
      <c r="AN764" s="34">
        <f t="shared" si="85"/>
        <v>-1.5903307888040712E-2</v>
      </c>
      <c r="AO764" s="32"/>
      <c r="AP764" s="32"/>
    </row>
    <row r="765" spans="1:42" ht="18" x14ac:dyDescent="0.3">
      <c r="A765" s="12" t="s">
        <v>2730</v>
      </c>
      <c r="B765" s="12"/>
      <c r="C765" s="40" t="s">
        <v>1544</v>
      </c>
      <c r="D765" s="17"/>
      <c r="E765" s="17"/>
      <c r="F765" s="28" t="s">
        <v>102</v>
      </c>
      <c r="G765" s="29">
        <v>0.25</v>
      </c>
      <c r="H765" s="30"/>
      <c r="I765" s="30">
        <v>0.04</v>
      </c>
      <c r="J765" s="31">
        <v>40.94</v>
      </c>
      <c r="M765" s="32">
        <f>ROUND(ROUND(J765, 2)*I765, 2)</f>
        <v>1.64</v>
      </c>
      <c r="P765" s="31">
        <v>40.270000000000003</v>
      </c>
      <c r="S765" s="32">
        <f>ROUND(ROUND(P765, 2)*I765, 2)</f>
        <v>1.61</v>
      </c>
      <c r="V765" s="9">
        <f>ROUND(ROUND(P765, 2)/1.2, 2)</f>
        <v>33.56</v>
      </c>
      <c r="Y765" s="9">
        <f t="shared" si="83"/>
        <v>1.34</v>
      </c>
      <c r="AD765" s="5" t="s">
        <v>2731</v>
      </c>
      <c r="AE765" s="5" t="s">
        <v>2732</v>
      </c>
      <c r="AF765" s="5" t="s">
        <v>1547</v>
      </c>
      <c r="AK765" s="32">
        <f t="shared" si="84"/>
        <v>-2.9999999999999805E-2</v>
      </c>
      <c r="AL765" s="32"/>
      <c r="AM765" s="32"/>
      <c r="AN765" s="34">
        <f t="shared" si="85"/>
        <v>-1.8292682926829149E-2</v>
      </c>
      <c r="AO765" s="32"/>
      <c r="AP765" s="32"/>
    </row>
    <row r="766" spans="1:42" ht="18" x14ac:dyDescent="0.3">
      <c r="A766" s="12" t="s">
        <v>2733</v>
      </c>
      <c r="B766" s="12"/>
      <c r="C766" s="40" t="s">
        <v>965</v>
      </c>
      <c r="D766" s="17"/>
      <c r="E766" s="17"/>
      <c r="F766" s="28" t="s">
        <v>102</v>
      </c>
      <c r="G766" s="29">
        <v>0.15</v>
      </c>
      <c r="H766" s="29"/>
      <c r="I766" s="29">
        <v>2.4E-2</v>
      </c>
      <c r="J766" s="31">
        <v>69.540000000000006</v>
      </c>
      <c r="M766" s="32">
        <f>ROUND(ROUND(J766, 2)*I766, 2)</f>
        <v>1.67</v>
      </c>
      <c r="P766" s="31">
        <v>68.400000000000006</v>
      </c>
      <c r="S766" s="32">
        <f>ROUND(ROUND(P766, 2)*I766, 2)</f>
        <v>1.64</v>
      </c>
      <c r="V766" s="9">
        <f>ROUND(ROUND(P766, 2)/1.2, 2)</f>
        <v>57</v>
      </c>
      <c r="Y766" s="9">
        <f t="shared" si="83"/>
        <v>1.37</v>
      </c>
      <c r="AD766" s="5" t="s">
        <v>2734</v>
      </c>
      <c r="AE766" s="5" t="s">
        <v>2735</v>
      </c>
      <c r="AF766" s="5" t="s">
        <v>968</v>
      </c>
      <c r="AK766" s="32">
        <f t="shared" si="84"/>
        <v>-3.0000000000000027E-2</v>
      </c>
      <c r="AL766" s="32"/>
      <c r="AM766" s="32"/>
      <c r="AN766" s="34">
        <f t="shared" si="85"/>
        <v>-1.7964071856287442E-2</v>
      </c>
      <c r="AO766" s="32"/>
      <c r="AP766" s="32"/>
    </row>
    <row r="767" spans="1:42" ht="54" x14ac:dyDescent="0.3">
      <c r="A767" s="12" t="s">
        <v>2736</v>
      </c>
      <c r="B767" s="12" t="s">
        <v>2737</v>
      </c>
      <c r="C767" s="16" t="s">
        <v>2738</v>
      </c>
      <c r="D767" s="17"/>
      <c r="E767" s="17"/>
      <c r="F767" s="17" t="s">
        <v>67</v>
      </c>
      <c r="G767" s="18">
        <v>1</v>
      </c>
      <c r="H767" s="18"/>
      <c r="I767" s="18">
        <v>0</v>
      </c>
      <c r="J767" s="19">
        <v>0</v>
      </c>
      <c r="K767" s="20">
        <v>2983</v>
      </c>
      <c r="L767" s="19">
        <f>J767+ROUND(K767, 2)</f>
        <v>2983</v>
      </c>
      <c r="M767" s="19">
        <v>0</v>
      </c>
      <c r="N767" s="19">
        <v>0</v>
      </c>
      <c r="O767" s="19">
        <f>M767+N767</f>
        <v>0</v>
      </c>
      <c r="P767" s="19">
        <v>1253.43</v>
      </c>
      <c r="Q767" s="20">
        <v>2983</v>
      </c>
      <c r="R767" s="19">
        <f>P767+ROUND(Q767, 2)</f>
        <v>4236.43</v>
      </c>
      <c r="S767" s="19">
        <v>0</v>
      </c>
      <c r="T767" s="19">
        <v>0</v>
      </c>
      <c r="U767" s="19">
        <f>S767+T767</f>
        <v>0</v>
      </c>
      <c r="V767" s="9">
        <f>ROUND(P767 / 1.2, 2)</f>
        <v>1044.53</v>
      </c>
      <c r="W767" s="9">
        <f>ROUND(Q767 / 1.2, 2)</f>
        <v>2485.83</v>
      </c>
      <c r="X767" s="9">
        <f>ROUND(R767 / 1.2, 2)</f>
        <v>3530.36</v>
      </c>
      <c r="Y767" s="9">
        <f t="shared" si="83"/>
        <v>0</v>
      </c>
      <c r="Z767" s="9">
        <f>ROUND(T767 / 1.2, 2)</f>
        <v>0</v>
      </c>
      <c r="AA767" s="9">
        <f>Y767+Z767</f>
        <v>0</v>
      </c>
      <c r="AD767" s="5">
        <v>378365744</v>
      </c>
      <c r="AE767" s="5">
        <v>27245627</v>
      </c>
      <c r="AG767" s="5" t="s">
        <v>2739</v>
      </c>
      <c r="AH767" s="5" t="s">
        <v>2740</v>
      </c>
      <c r="AI767" s="5" t="s">
        <v>593</v>
      </c>
      <c r="AK767" s="19">
        <f t="shared" si="84"/>
        <v>0</v>
      </c>
      <c r="AL767" s="19">
        <f>T767-N767</f>
        <v>0</v>
      </c>
      <c r="AM767" s="19">
        <f>U767-O767</f>
        <v>0</v>
      </c>
      <c r="AN767" s="22">
        <f t="shared" si="85"/>
        <v>0</v>
      </c>
      <c r="AO767" s="22">
        <f>IFERROR(AL767/N767,0)</f>
        <v>0</v>
      </c>
      <c r="AP767" s="22">
        <f>IFERROR(AM767/O767,0)</f>
        <v>0</v>
      </c>
    </row>
    <row r="768" spans="1:42" ht="18" x14ac:dyDescent="0.3">
      <c r="A768" s="12" t="s">
        <v>2741</v>
      </c>
      <c r="B768" s="12"/>
      <c r="C768" s="40" t="s">
        <v>1544</v>
      </c>
      <c r="D768" s="17"/>
      <c r="E768" s="17"/>
      <c r="F768" s="28" t="s">
        <v>102</v>
      </c>
      <c r="G768" s="29">
        <v>0.25</v>
      </c>
      <c r="H768" s="30"/>
      <c r="I768" s="30">
        <v>0</v>
      </c>
      <c r="J768" s="31">
        <v>40.270000000000003</v>
      </c>
      <c r="M768" s="32">
        <f>ROUND(ROUND(J768, 2)*I768, 2)</f>
        <v>0</v>
      </c>
      <c r="P768" s="31">
        <v>40.270000000000003</v>
      </c>
      <c r="S768" s="32">
        <f>ROUND(ROUND(P768, 2)*I768, 2)</f>
        <v>0</v>
      </c>
      <c r="V768" s="9">
        <f>ROUND(ROUND(P768, 2)/1.2, 2)</f>
        <v>33.56</v>
      </c>
      <c r="Y768" s="9">
        <f t="shared" si="83"/>
        <v>0</v>
      </c>
      <c r="AD768" s="5" t="s">
        <v>2742</v>
      </c>
      <c r="AE768" s="5" t="s">
        <v>2743</v>
      </c>
      <c r="AF768" s="5" t="s">
        <v>1547</v>
      </c>
      <c r="AK768" s="32">
        <f t="shared" si="84"/>
        <v>0</v>
      </c>
      <c r="AL768" s="32"/>
      <c r="AM768" s="32"/>
      <c r="AN768" s="34">
        <f t="shared" si="85"/>
        <v>0</v>
      </c>
      <c r="AO768" s="32"/>
      <c r="AP768" s="32"/>
    </row>
    <row r="769" spans="1:42" ht="36" x14ac:dyDescent="0.3">
      <c r="A769" s="12" t="s">
        <v>2744</v>
      </c>
      <c r="B769" s="12"/>
      <c r="C769" s="27" t="s">
        <v>1618</v>
      </c>
      <c r="D769" s="17"/>
      <c r="E769" s="17"/>
      <c r="F769" s="28" t="s">
        <v>102</v>
      </c>
      <c r="G769" s="29">
        <v>1.2</v>
      </c>
      <c r="H769" s="30"/>
      <c r="I769" s="30">
        <v>0</v>
      </c>
      <c r="J769" s="31">
        <v>16.96</v>
      </c>
      <c r="M769" s="32">
        <f>ROUND(ROUND(J769, 2)*I769, 2)</f>
        <v>0</v>
      </c>
      <c r="P769" s="31">
        <v>16.96</v>
      </c>
      <c r="S769" s="32">
        <f>ROUND(ROUND(P769, 2)*I769, 2)</f>
        <v>0</v>
      </c>
      <c r="V769" s="9">
        <f>ROUND(ROUND(P769, 2)/1.2, 2)</f>
        <v>14.13</v>
      </c>
      <c r="Y769" s="9">
        <f t="shared" si="83"/>
        <v>0</v>
      </c>
      <c r="AD769" s="5" t="s">
        <v>2745</v>
      </c>
      <c r="AE769" s="5" t="s">
        <v>2746</v>
      </c>
      <c r="AF769" s="5" t="s">
        <v>1621</v>
      </c>
      <c r="AK769" s="32">
        <f t="shared" si="84"/>
        <v>0</v>
      </c>
      <c r="AL769" s="32"/>
      <c r="AM769" s="32"/>
      <c r="AN769" s="34">
        <f t="shared" si="85"/>
        <v>0</v>
      </c>
      <c r="AO769" s="32"/>
      <c r="AP769" s="32"/>
    </row>
    <row r="770" spans="1:42" ht="36" x14ac:dyDescent="0.3">
      <c r="A770" s="12" t="s">
        <v>2747</v>
      </c>
      <c r="B770" s="12"/>
      <c r="C770" s="27" t="s">
        <v>2748</v>
      </c>
      <c r="D770" s="17"/>
      <c r="E770" s="17"/>
      <c r="F770" s="28" t="s">
        <v>67</v>
      </c>
      <c r="G770" s="29">
        <v>1.1000000000000001</v>
      </c>
      <c r="H770" s="30"/>
      <c r="I770" s="30">
        <v>0</v>
      </c>
      <c r="J770" s="31">
        <v>2038.05</v>
      </c>
      <c r="M770" s="32">
        <f>ROUND(ROUND(J770, 2)*I770, 2)</f>
        <v>0</v>
      </c>
      <c r="P770" s="31">
        <v>1102.5</v>
      </c>
      <c r="S770" s="32">
        <f>ROUND(ROUND(P770, 2)*I770, 2)</f>
        <v>0</v>
      </c>
      <c r="V770" s="9">
        <f>ROUND(ROUND(P770, 2)/1.2, 2)</f>
        <v>918.75</v>
      </c>
      <c r="Y770" s="9">
        <f t="shared" si="83"/>
        <v>0</v>
      </c>
      <c r="AD770" s="5" t="s">
        <v>2749</v>
      </c>
      <c r="AE770" s="5" t="s">
        <v>2750</v>
      </c>
      <c r="AF770" s="5" t="s">
        <v>2751</v>
      </c>
      <c r="AK770" s="32">
        <f t="shared" si="84"/>
        <v>0</v>
      </c>
      <c r="AL770" s="32"/>
      <c r="AM770" s="32"/>
      <c r="AN770" s="34">
        <f t="shared" si="85"/>
        <v>0</v>
      </c>
      <c r="AO770" s="32"/>
      <c r="AP770" s="32"/>
    </row>
    <row r="771" spans="1:42" ht="18" x14ac:dyDescent="0.3">
      <c r="A771" s="12" t="s">
        <v>2752</v>
      </c>
      <c r="B771" s="12"/>
      <c r="C771" s="40" t="s">
        <v>965</v>
      </c>
      <c r="D771" s="17"/>
      <c r="E771" s="17"/>
      <c r="F771" s="28" t="s">
        <v>102</v>
      </c>
      <c r="G771" s="29">
        <v>0.15</v>
      </c>
      <c r="H771" s="29"/>
      <c r="I771" s="29">
        <v>0</v>
      </c>
      <c r="J771" s="31">
        <v>68.400000000000006</v>
      </c>
      <c r="M771" s="32">
        <f>ROUND(ROUND(J771, 2)*I771, 2)</f>
        <v>0</v>
      </c>
      <c r="P771" s="31">
        <v>68.400000000000006</v>
      </c>
      <c r="S771" s="32">
        <f>ROUND(ROUND(P771, 2)*I771, 2)</f>
        <v>0</v>
      </c>
      <c r="V771" s="9">
        <f>ROUND(ROUND(P771, 2)/1.2, 2)</f>
        <v>57</v>
      </c>
      <c r="Y771" s="9">
        <f t="shared" si="83"/>
        <v>0</v>
      </c>
      <c r="AD771" s="5" t="s">
        <v>2753</v>
      </c>
      <c r="AE771" s="5" t="s">
        <v>2754</v>
      </c>
      <c r="AF771" s="5" t="s">
        <v>968</v>
      </c>
      <c r="AK771" s="32">
        <f t="shared" si="84"/>
        <v>0</v>
      </c>
      <c r="AL771" s="32"/>
      <c r="AM771" s="32"/>
      <c r="AN771" s="34">
        <f t="shared" si="85"/>
        <v>0</v>
      </c>
      <c r="AO771" s="32"/>
      <c r="AP771" s="32"/>
    </row>
    <row r="772" spans="1:42" ht="54" x14ac:dyDescent="0.3">
      <c r="A772" s="12" t="s">
        <v>2755</v>
      </c>
      <c r="B772" s="12" t="s">
        <v>2737</v>
      </c>
      <c r="C772" s="16" t="s">
        <v>2738</v>
      </c>
      <c r="D772" s="17"/>
      <c r="E772" s="17"/>
      <c r="F772" s="17" t="s">
        <v>67</v>
      </c>
      <c r="G772" s="18">
        <v>1</v>
      </c>
      <c r="H772" s="18"/>
      <c r="I772" s="18">
        <v>0</v>
      </c>
      <c r="J772" s="19">
        <v>0</v>
      </c>
      <c r="K772" s="20">
        <v>2983</v>
      </c>
      <c r="L772" s="19">
        <f>J772+ROUND(K772, 2)</f>
        <v>2983</v>
      </c>
      <c r="M772" s="19">
        <v>0</v>
      </c>
      <c r="N772" s="19">
        <v>0</v>
      </c>
      <c r="O772" s="19">
        <f>M772+N772</f>
        <v>0</v>
      </c>
      <c r="P772" s="19">
        <v>1253.43</v>
      </c>
      <c r="Q772" s="20">
        <v>2983</v>
      </c>
      <c r="R772" s="19">
        <f>P772+ROUND(Q772, 2)</f>
        <v>4236.43</v>
      </c>
      <c r="S772" s="19">
        <v>0</v>
      </c>
      <c r="T772" s="19">
        <v>0</v>
      </c>
      <c r="U772" s="19">
        <f>S772+T772</f>
        <v>0</v>
      </c>
      <c r="V772" s="9">
        <f>ROUND(P772 / 1.2, 2)</f>
        <v>1044.53</v>
      </c>
      <c r="W772" s="9">
        <f>ROUND(Q772 / 1.2, 2)</f>
        <v>2485.83</v>
      </c>
      <c r="X772" s="9">
        <f>ROUND(R772 / 1.2, 2)</f>
        <v>3530.36</v>
      </c>
      <c r="Y772" s="9">
        <f t="shared" si="83"/>
        <v>0</v>
      </c>
      <c r="Z772" s="9">
        <f>ROUND(T772 / 1.2, 2)</f>
        <v>0</v>
      </c>
      <c r="AA772" s="9">
        <f>Y772+Z772</f>
        <v>0</v>
      </c>
      <c r="AD772" s="5">
        <v>378365938</v>
      </c>
      <c r="AE772" s="5">
        <v>27245628</v>
      </c>
      <c r="AG772" s="5" t="s">
        <v>2739</v>
      </c>
      <c r="AH772" s="5" t="s">
        <v>2740</v>
      </c>
      <c r="AI772" s="5" t="s">
        <v>593</v>
      </c>
      <c r="AK772" s="19">
        <f t="shared" si="84"/>
        <v>0</v>
      </c>
      <c r="AL772" s="19">
        <f>T772-N772</f>
        <v>0</v>
      </c>
      <c r="AM772" s="19">
        <f>U772-O772</f>
        <v>0</v>
      </c>
      <c r="AN772" s="22">
        <f t="shared" si="85"/>
        <v>0</v>
      </c>
      <c r="AO772" s="22">
        <f>IFERROR(AL772/N772,0)</f>
        <v>0</v>
      </c>
      <c r="AP772" s="22">
        <f>IFERROR(AM772/O772,0)</f>
        <v>0</v>
      </c>
    </row>
    <row r="773" spans="1:42" ht="18" x14ac:dyDescent="0.3">
      <c r="A773" s="12" t="s">
        <v>2756</v>
      </c>
      <c r="B773" s="12"/>
      <c r="C773" s="40" t="s">
        <v>965</v>
      </c>
      <c r="D773" s="17"/>
      <c r="E773" s="17"/>
      <c r="F773" s="28" t="s">
        <v>102</v>
      </c>
      <c r="G773" s="29">
        <v>0.15</v>
      </c>
      <c r="H773" s="29"/>
      <c r="I773" s="29">
        <v>0</v>
      </c>
      <c r="J773" s="31">
        <v>68.400000000000006</v>
      </c>
      <c r="M773" s="32">
        <f>ROUND(ROUND(J773, 2)*I773, 2)</f>
        <v>0</v>
      </c>
      <c r="P773" s="31">
        <v>68.400000000000006</v>
      </c>
      <c r="S773" s="32">
        <f>ROUND(ROUND(P773, 2)*I773, 2)</f>
        <v>0</v>
      </c>
      <c r="V773" s="9">
        <f>ROUND(ROUND(P773, 2)/1.2, 2)</f>
        <v>57</v>
      </c>
      <c r="Y773" s="9">
        <f t="shared" si="83"/>
        <v>0</v>
      </c>
      <c r="AD773" s="5" t="s">
        <v>2757</v>
      </c>
      <c r="AE773" s="5" t="s">
        <v>2758</v>
      </c>
      <c r="AF773" s="5" t="s">
        <v>968</v>
      </c>
      <c r="AK773" s="32">
        <f t="shared" si="84"/>
        <v>0</v>
      </c>
      <c r="AL773" s="32"/>
      <c r="AM773" s="32"/>
      <c r="AN773" s="34">
        <f t="shared" si="85"/>
        <v>0</v>
      </c>
      <c r="AO773" s="32"/>
      <c r="AP773" s="32"/>
    </row>
    <row r="774" spans="1:42" ht="36" x14ac:dyDescent="0.3">
      <c r="A774" s="12" t="s">
        <v>2759</v>
      </c>
      <c r="B774" s="12"/>
      <c r="C774" s="27" t="s">
        <v>2748</v>
      </c>
      <c r="D774" s="17"/>
      <c r="E774" s="17"/>
      <c r="F774" s="28" t="s">
        <v>67</v>
      </c>
      <c r="G774" s="29">
        <v>1.1000000000000001</v>
      </c>
      <c r="H774" s="30"/>
      <c r="I774" s="30">
        <v>0</v>
      </c>
      <c r="J774" s="31">
        <v>2038.05</v>
      </c>
      <c r="M774" s="32">
        <f>ROUND(ROUND(J774, 2)*I774, 2)</f>
        <v>0</v>
      </c>
      <c r="P774" s="31">
        <v>1102.5</v>
      </c>
      <c r="S774" s="32">
        <f>ROUND(ROUND(P774, 2)*I774, 2)</f>
        <v>0</v>
      </c>
      <c r="V774" s="9">
        <f>ROUND(ROUND(P774, 2)/1.2, 2)</f>
        <v>918.75</v>
      </c>
      <c r="Y774" s="9">
        <f t="shared" si="83"/>
        <v>0</v>
      </c>
      <c r="AD774" s="5" t="s">
        <v>2760</v>
      </c>
      <c r="AE774" s="5" t="s">
        <v>2761</v>
      </c>
      <c r="AF774" s="5" t="s">
        <v>2751</v>
      </c>
      <c r="AK774" s="32">
        <f t="shared" si="84"/>
        <v>0</v>
      </c>
      <c r="AL774" s="32"/>
      <c r="AM774" s="32"/>
      <c r="AN774" s="34">
        <f t="shared" si="85"/>
        <v>0</v>
      </c>
      <c r="AO774" s="32"/>
      <c r="AP774" s="32"/>
    </row>
    <row r="775" spans="1:42" ht="36" x14ac:dyDescent="0.3">
      <c r="A775" s="12" t="s">
        <v>2762</v>
      </c>
      <c r="B775" s="12"/>
      <c r="C775" s="27" t="s">
        <v>1618</v>
      </c>
      <c r="D775" s="17"/>
      <c r="E775" s="17"/>
      <c r="F775" s="28" t="s">
        <v>102</v>
      </c>
      <c r="G775" s="29">
        <v>1.2</v>
      </c>
      <c r="H775" s="30"/>
      <c r="I775" s="30">
        <v>0</v>
      </c>
      <c r="J775" s="31">
        <v>16.96</v>
      </c>
      <c r="M775" s="32">
        <f>ROUND(ROUND(J775, 2)*I775, 2)</f>
        <v>0</v>
      </c>
      <c r="P775" s="31">
        <v>16.96</v>
      </c>
      <c r="S775" s="32">
        <f>ROUND(ROUND(P775, 2)*I775, 2)</f>
        <v>0</v>
      </c>
      <c r="V775" s="9">
        <f>ROUND(ROUND(P775, 2)/1.2, 2)</f>
        <v>14.13</v>
      </c>
      <c r="Y775" s="9">
        <f t="shared" ref="Y775:Y841" si="86">ROUND(S775 / 1.2, 2)</f>
        <v>0</v>
      </c>
      <c r="AD775" s="5" t="s">
        <v>2763</v>
      </c>
      <c r="AE775" s="5" t="s">
        <v>2764</v>
      </c>
      <c r="AF775" s="5" t="s">
        <v>1621</v>
      </c>
      <c r="AK775" s="32">
        <f t="shared" si="84"/>
        <v>0</v>
      </c>
      <c r="AL775" s="32"/>
      <c r="AM775" s="32"/>
      <c r="AN775" s="34">
        <f t="shared" si="85"/>
        <v>0</v>
      </c>
      <c r="AO775" s="32"/>
      <c r="AP775" s="32"/>
    </row>
    <row r="776" spans="1:42" ht="18" x14ac:dyDescent="0.3">
      <c r="A776" s="12" t="s">
        <v>2765</v>
      </c>
      <c r="B776" s="12"/>
      <c r="C776" s="40" t="s">
        <v>1544</v>
      </c>
      <c r="D776" s="17"/>
      <c r="E776" s="17"/>
      <c r="F776" s="28" t="s">
        <v>102</v>
      </c>
      <c r="G776" s="29">
        <v>0.25</v>
      </c>
      <c r="H776" s="30"/>
      <c r="I776" s="30">
        <v>0</v>
      </c>
      <c r="J776" s="31">
        <v>40.270000000000003</v>
      </c>
      <c r="M776" s="32">
        <f>ROUND(ROUND(J776, 2)*I776, 2)</f>
        <v>0</v>
      </c>
      <c r="P776" s="31">
        <v>40.270000000000003</v>
      </c>
      <c r="S776" s="32">
        <f>ROUND(ROUND(P776, 2)*I776, 2)</f>
        <v>0</v>
      </c>
      <c r="V776" s="9">
        <f>ROUND(ROUND(P776, 2)/1.2, 2)</f>
        <v>33.56</v>
      </c>
      <c r="Y776" s="9">
        <f t="shared" si="86"/>
        <v>0</v>
      </c>
      <c r="AD776" s="5" t="s">
        <v>2766</v>
      </c>
      <c r="AE776" s="5" t="s">
        <v>2767</v>
      </c>
      <c r="AF776" s="5" t="s">
        <v>1547</v>
      </c>
      <c r="AK776" s="32">
        <f t="shared" si="84"/>
        <v>0</v>
      </c>
      <c r="AL776" s="32"/>
      <c r="AM776" s="32"/>
      <c r="AN776" s="34">
        <f t="shared" si="85"/>
        <v>0</v>
      </c>
      <c r="AO776" s="32"/>
      <c r="AP776" s="32"/>
    </row>
    <row r="777" spans="1:42" ht="54" x14ac:dyDescent="0.3">
      <c r="A777" s="12" t="s">
        <v>2768</v>
      </c>
      <c r="B777" s="12" t="s">
        <v>2737</v>
      </c>
      <c r="C777" s="16" t="s">
        <v>2738</v>
      </c>
      <c r="D777" s="17"/>
      <c r="E777" s="17"/>
      <c r="F777" s="17" t="s">
        <v>67</v>
      </c>
      <c r="G777" s="18">
        <v>1</v>
      </c>
      <c r="H777" s="18"/>
      <c r="I777" s="18">
        <v>0</v>
      </c>
      <c r="J777" s="19">
        <v>0</v>
      </c>
      <c r="K777" s="20">
        <v>2983</v>
      </c>
      <c r="L777" s="19">
        <f>J777+ROUND(K777, 2)</f>
        <v>2983</v>
      </c>
      <c r="M777" s="19">
        <v>0</v>
      </c>
      <c r="N777" s="19">
        <v>0</v>
      </c>
      <c r="O777" s="19">
        <f>M777+N777</f>
        <v>0</v>
      </c>
      <c r="P777" s="19">
        <v>1253.43</v>
      </c>
      <c r="Q777" s="20">
        <v>2983</v>
      </c>
      <c r="R777" s="19">
        <f>P777+ROUND(Q777, 2)</f>
        <v>4236.43</v>
      </c>
      <c r="S777" s="19">
        <v>0</v>
      </c>
      <c r="T777" s="19">
        <v>0</v>
      </c>
      <c r="U777" s="19">
        <f>S777+T777</f>
        <v>0</v>
      </c>
      <c r="V777" s="9">
        <f>ROUND(P777 / 1.2, 2)</f>
        <v>1044.53</v>
      </c>
      <c r="W777" s="9">
        <f>ROUND(Q777 / 1.2, 2)</f>
        <v>2485.83</v>
      </c>
      <c r="X777" s="9">
        <f>ROUND(R777 / 1.2, 2)</f>
        <v>3530.36</v>
      </c>
      <c r="Y777" s="9">
        <f t="shared" si="86"/>
        <v>0</v>
      </c>
      <c r="Z777" s="9">
        <f>ROUND(T777 / 1.2, 2)</f>
        <v>0</v>
      </c>
      <c r="AA777" s="9">
        <f>Y777+Z777</f>
        <v>0</v>
      </c>
      <c r="AD777" s="5">
        <v>378365939</v>
      </c>
      <c r="AE777" s="5">
        <v>27245629</v>
      </c>
      <c r="AG777" s="5" t="s">
        <v>2739</v>
      </c>
      <c r="AH777" s="5" t="s">
        <v>2740</v>
      </c>
      <c r="AI777" s="5" t="s">
        <v>593</v>
      </c>
      <c r="AK777" s="19">
        <f t="shared" si="84"/>
        <v>0</v>
      </c>
      <c r="AL777" s="19">
        <f>T777-N777</f>
        <v>0</v>
      </c>
      <c r="AM777" s="19">
        <f>U777-O777</f>
        <v>0</v>
      </c>
      <c r="AN777" s="22">
        <f t="shared" si="85"/>
        <v>0</v>
      </c>
      <c r="AO777" s="22">
        <f>IFERROR(AL777/N777,0)</f>
        <v>0</v>
      </c>
      <c r="AP777" s="22">
        <f>IFERROR(AM777/O777,0)</f>
        <v>0</v>
      </c>
    </row>
    <row r="778" spans="1:42" ht="18" x14ac:dyDescent="0.3">
      <c r="A778" s="12" t="s">
        <v>2769</v>
      </c>
      <c r="B778" s="12"/>
      <c r="C778" s="40" t="s">
        <v>1544</v>
      </c>
      <c r="D778" s="17"/>
      <c r="E778" s="17"/>
      <c r="F778" s="28" t="s">
        <v>102</v>
      </c>
      <c r="G778" s="29">
        <v>0.25</v>
      </c>
      <c r="H778" s="30"/>
      <c r="I778" s="30">
        <v>0</v>
      </c>
      <c r="J778" s="31">
        <v>40.270000000000003</v>
      </c>
      <c r="M778" s="32">
        <f>ROUND(ROUND(J778, 2)*I778, 2)</f>
        <v>0</v>
      </c>
      <c r="P778" s="31">
        <v>40.270000000000003</v>
      </c>
      <c r="S778" s="32">
        <f>ROUND(ROUND(P778, 2)*I778, 2)</f>
        <v>0</v>
      </c>
      <c r="V778" s="9">
        <f>ROUND(ROUND(P778, 2)/1.2, 2)</f>
        <v>33.56</v>
      </c>
      <c r="Y778" s="9">
        <f t="shared" si="86"/>
        <v>0</v>
      </c>
      <c r="AD778" s="5" t="s">
        <v>2770</v>
      </c>
      <c r="AE778" s="5" t="s">
        <v>2771</v>
      </c>
      <c r="AF778" s="5" t="s">
        <v>1547</v>
      </c>
      <c r="AK778" s="32">
        <f t="shared" si="84"/>
        <v>0</v>
      </c>
      <c r="AL778" s="32"/>
      <c r="AM778" s="32"/>
      <c r="AN778" s="34">
        <f t="shared" si="85"/>
        <v>0</v>
      </c>
      <c r="AO778" s="32"/>
      <c r="AP778" s="32"/>
    </row>
    <row r="779" spans="1:42" ht="36" x14ac:dyDescent="0.3">
      <c r="A779" s="12" t="s">
        <v>2772</v>
      </c>
      <c r="B779" s="12"/>
      <c r="C779" s="27" t="s">
        <v>1618</v>
      </c>
      <c r="D779" s="17"/>
      <c r="E779" s="17"/>
      <c r="F779" s="28" t="s">
        <v>102</v>
      </c>
      <c r="G779" s="29">
        <v>1.2</v>
      </c>
      <c r="H779" s="30"/>
      <c r="I779" s="30">
        <v>0</v>
      </c>
      <c r="J779" s="31">
        <v>16.96</v>
      </c>
      <c r="M779" s="32">
        <f>ROUND(ROUND(J779, 2)*I779, 2)</f>
        <v>0</v>
      </c>
      <c r="P779" s="31">
        <v>16.96</v>
      </c>
      <c r="S779" s="32">
        <f>ROUND(ROUND(P779, 2)*I779, 2)</f>
        <v>0</v>
      </c>
      <c r="V779" s="9">
        <f>ROUND(ROUND(P779, 2)/1.2, 2)</f>
        <v>14.13</v>
      </c>
      <c r="Y779" s="9">
        <f t="shared" si="86"/>
        <v>0</v>
      </c>
      <c r="AD779" s="5" t="s">
        <v>2773</v>
      </c>
      <c r="AE779" s="5" t="s">
        <v>2774</v>
      </c>
      <c r="AF779" s="5" t="s">
        <v>1621</v>
      </c>
      <c r="AK779" s="32">
        <f t="shared" si="84"/>
        <v>0</v>
      </c>
      <c r="AL779" s="32"/>
      <c r="AM779" s="32"/>
      <c r="AN779" s="34">
        <f t="shared" si="85"/>
        <v>0</v>
      </c>
      <c r="AO779" s="32"/>
      <c r="AP779" s="32"/>
    </row>
    <row r="780" spans="1:42" ht="36" x14ac:dyDescent="0.3">
      <c r="A780" s="12" t="s">
        <v>2775</v>
      </c>
      <c r="B780" s="12"/>
      <c r="C780" s="27" t="s">
        <v>2748</v>
      </c>
      <c r="D780" s="17"/>
      <c r="E780" s="17"/>
      <c r="F780" s="28" t="s">
        <v>67</v>
      </c>
      <c r="G780" s="29">
        <v>1.1000000000000001</v>
      </c>
      <c r="H780" s="30"/>
      <c r="I780" s="30">
        <v>0</v>
      </c>
      <c r="J780" s="31">
        <v>2038.05</v>
      </c>
      <c r="M780" s="32">
        <f>ROUND(ROUND(J780, 2)*I780, 2)</f>
        <v>0</v>
      </c>
      <c r="P780" s="31">
        <v>1102.5</v>
      </c>
      <c r="S780" s="32">
        <f>ROUND(ROUND(P780, 2)*I780, 2)</f>
        <v>0</v>
      </c>
      <c r="V780" s="9">
        <f>ROUND(ROUND(P780, 2)/1.2, 2)</f>
        <v>918.75</v>
      </c>
      <c r="Y780" s="9">
        <f t="shared" si="86"/>
        <v>0</v>
      </c>
      <c r="AD780" s="5" t="s">
        <v>2776</v>
      </c>
      <c r="AE780" s="5" t="s">
        <v>2777</v>
      </c>
      <c r="AF780" s="5" t="s">
        <v>2751</v>
      </c>
      <c r="AK780" s="32">
        <f t="shared" si="84"/>
        <v>0</v>
      </c>
      <c r="AL780" s="32"/>
      <c r="AM780" s="32"/>
      <c r="AN780" s="34">
        <f t="shared" si="85"/>
        <v>0</v>
      </c>
      <c r="AO780" s="32"/>
      <c r="AP780" s="32"/>
    </row>
    <row r="781" spans="1:42" ht="18" x14ac:dyDescent="0.3">
      <c r="A781" s="12" t="s">
        <v>2778</v>
      </c>
      <c r="B781" s="12"/>
      <c r="C781" s="40" t="s">
        <v>965</v>
      </c>
      <c r="D781" s="17"/>
      <c r="E781" s="17"/>
      <c r="F781" s="28" t="s">
        <v>102</v>
      </c>
      <c r="G781" s="29">
        <v>0.15</v>
      </c>
      <c r="H781" s="29"/>
      <c r="I781" s="29">
        <v>0</v>
      </c>
      <c r="J781" s="31">
        <v>68.400000000000006</v>
      </c>
      <c r="M781" s="32">
        <f>ROUND(ROUND(J781, 2)*I781, 2)</f>
        <v>0</v>
      </c>
      <c r="P781" s="31">
        <v>68.400000000000006</v>
      </c>
      <c r="S781" s="32">
        <f>ROUND(ROUND(P781, 2)*I781, 2)</f>
        <v>0</v>
      </c>
      <c r="V781" s="9">
        <f>ROUND(ROUND(P781, 2)/1.2, 2)</f>
        <v>57</v>
      </c>
      <c r="Y781" s="9">
        <f t="shared" si="86"/>
        <v>0</v>
      </c>
      <c r="AD781" s="5" t="s">
        <v>2779</v>
      </c>
      <c r="AE781" s="5" t="s">
        <v>2780</v>
      </c>
      <c r="AF781" s="5" t="s">
        <v>968</v>
      </c>
      <c r="AK781" s="32">
        <f t="shared" si="84"/>
        <v>0</v>
      </c>
      <c r="AL781" s="32"/>
      <c r="AM781" s="32"/>
      <c r="AN781" s="34">
        <f t="shared" si="85"/>
        <v>0</v>
      </c>
      <c r="AO781" s="32"/>
      <c r="AP781" s="32"/>
    </row>
    <row r="782" spans="1:42" ht="54" x14ac:dyDescent="0.3">
      <c r="A782" s="12" t="s">
        <v>2781</v>
      </c>
      <c r="B782" s="12" t="s">
        <v>2737</v>
      </c>
      <c r="C782" s="16" t="s">
        <v>2738</v>
      </c>
      <c r="D782" s="17"/>
      <c r="E782" s="17"/>
      <c r="F782" s="17" t="s">
        <v>67</v>
      </c>
      <c r="G782" s="18">
        <v>1</v>
      </c>
      <c r="H782" s="18"/>
      <c r="I782" s="18">
        <v>0</v>
      </c>
      <c r="J782" s="19">
        <v>0</v>
      </c>
      <c r="K782" s="20">
        <v>2983</v>
      </c>
      <c r="L782" s="19">
        <f>J782+ROUND(K782, 2)</f>
        <v>2983</v>
      </c>
      <c r="M782" s="19">
        <v>0</v>
      </c>
      <c r="N782" s="19">
        <v>0</v>
      </c>
      <c r="O782" s="19">
        <f>M782+N782</f>
        <v>0</v>
      </c>
      <c r="P782" s="19">
        <v>1253.43</v>
      </c>
      <c r="Q782" s="20">
        <v>2983</v>
      </c>
      <c r="R782" s="19">
        <f>P782+ROUND(Q782, 2)</f>
        <v>4236.43</v>
      </c>
      <c r="S782" s="19">
        <v>0</v>
      </c>
      <c r="T782" s="19">
        <v>0</v>
      </c>
      <c r="U782" s="19">
        <f>S782+T782</f>
        <v>0</v>
      </c>
      <c r="V782" s="9">
        <f>ROUND(P782 / 1.2, 2)</f>
        <v>1044.53</v>
      </c>
      <c r="W782" s="9">
        <f>ROUND(Q782 / 1.2, 2)</f>
        <v>2485.83</v>
      </c>
      <c r="X782" s="9">
        <f>ROUND(R782 / 1.2, 2)</f>
        <v>3530.36</v>
      </c>
      <c r="Y782" s="9">
        <f t="shared" si="86"/>
        <v>0</v>
      </c>
      <c r="Z782" s="9">
        <f>ROUND(T782 / 1.2, 2)</f>
        <v>0</v>
      </c>
      <c r="AA782" s="9">
        <f>Y782+Z782</f>
        <v>0</v>
      </c>
      <c r="AD782" s="5">
        <v>378365940</v>
      </c>
      <c r="AE782" s="5">
        <v>27245630</v>
      </c>
      <c r="AG782" s="5" t="s">
        <v>2739</v>
      </c>
      <c r="AH782" s="5" t="s">
        <v>2740</v>
      </c>
      <c r="AI782" s="5" t="s">
        <v>593</v>
      </c>
      <c r="AK782" s="19">
        <f t="shared" si="84"/>
        <v>0</v>
      </c>
      <c r="AL782" s="19">
        <f>T782-N782</f>
        <v>0</v>
      </c>
      <c r="AM782" s="19">
        <f>U782-O782</f>
        <v>0</v>
      </c>
      <c r="AN782" s="22">
        <f t="shared" si="85"/>
        <v>0</v>
      </c>
      <c r="AO782" s="22">
        <f>IFERROR(AL782/N782,0)</f>
        <v>0</v>
      </c>
      <c r="AP782" s="22">
        <f>IFERROR(AM782/O782,0)</f>
        <v>0</v>
      </c>
    </row>
    <row r="783" spans="1:42" ht="18" x14ac:dyDescent="0.3">
      <c r="A783" s="12" t="s">
        <v>2782</v>
      </c>
      <c r="B783" s="12"/>
      <c r="C783" s="40" t="s">
        <v>965</v>
      </c>
      <c r="D783" s="17"/>
      <c r="E783" s="17"/>
      <c r="F783" s="28" t="s">
        <v>102</v>
      </c>
      <c r="G783" s="29">
        <v>0.15</v>
      </c>
      <c r="H783" s="29"/>
      <c r="I783" s="29">
        <v>0</v>
      </c>
      <c r="J783" s="31">
        <v>68.400000000000006</v>
      </c>
      <c r="M783" s="32">
        <f>ROUND(ROUND(J783, 2)*I783, 2)</f>
        <v>0</v>
      </c>
      <c r="P783" s="31">
        <v>68.400000000000006</v>
      </c>
      <c r="S783" s="32">
        <f>ROUND(ROUND(P783, 2)*I783, 2)</f>
        <v>0</v>
      </c>
      <c r="V783" s="9">
        <f>ROUND(ROUND(P783, 2)/1.2, 2)</f>
        <v>57</v>
      </c>
      <c r="Y783" s="9">
        <f t="shared" si="86"/>
        <v>0</v>
      </c>
      <c r="AD783" s="5" t="s">
        <v>2783</v>
      </c>
      <c r="AE783" s="5" t="s">
        <v>2784</v>
      </c>
      <c r="AF783" s="5" t="s">
        <v>968</v>
      </c>
      <c r="AK783" s="32">
        <f t="shared" si="84"/>
        <v>0</v>
      </c>
      <c r="AL783" s="32"/>
      <c r="AM783" s="32"/>
      <c r="AN783" s="34">
        <f t="shared" si="85"/>
        <v>0</v>
      </c>
      <c r="AO783" s="32"/>
      <c r="AP783" s="32"/>
    </row>
    <row r="784" spans="1:42" ht="36" x14ac:dyDescent="0.3">
      <c r="A784" s="12" t="s">
        <v>2785</v>
      </c>
      <c r="B784" s="12"/>
      <c r="C784" s="27" t="s">
        <v>2748</v>
      </c>
      <c r="D784" s="17"/>
      <c r="E784" s="17"/>
      <c r="F784" s="28" t="s">
        <v>67</v>
      </c>
      <c r="G784" s="29">
        <v>1.1000000000000001</v>
      </c>
      <c r="H784" s="30"/>
      <c r="I784" s="30">
        <v>0</v>
      </c>
      <c r="J784" s="31">
        <v>2038.05</v>
      </c>
      <c r="M784" s="32">
        <f>ROUND(ROUND(J784, 2)*I784, 2)</f>
        <v>0</v>
      </c>
      <c r="P784" s="31">
        <v>1102.5</v>
      </c>
      <c r="S784" s="32">
        <f>ROUND(ROUND(P784, 2)*I784, 2)</f>
        <v>0</v>
      </c>
      <c r="V784" s="9">
        <f>ROUND(ROUND(P784, 2)/1.2, 2)</f>
        <v>918.75</v>
      </c>
      <c r="Y784" s="9">
        <f t="shared" si="86"/>
        <v>0</v>
      </c>
      <c r="AD784" s="5" t="s">
        <v>2786</v>
      </c>
      <c r="AE784" s="5" t="s">
        <v>2787</v>
      </c>
      <c r="AF784" s="5" t="s">
        <v>2751</v>
      </c>
      <c r="AK784" s="32">
        <f t="shared" si="84"/>
        <v>0</v>
      </c>
      <c r="AL784" s="32"/>
      <c r="AM784" s="32"/>
      <c r="AN784" s="34">
        <f t="shared" si="85"/>
        <v>0</v>
      </c>
      <c r="AO784" s="32"/>
      <c r="AP784" s="32"/>
    </row>
    <row r="785" spans="1:42" ht="36" x14ac:dyDescent="0.3">
      <c r="A785" s="12" t="s">
        <v>2788</v>
      </c>
      <c r="B785" s="12"/>
      <c r="C785" s="27" t="s">
        <v>1618</v>
      </c>
      <c r="D785" s="17"/>
      <c r="E785" s="17"/>
      <c r="F785" s="28" t="s">
        <v>102</v>
      </c>
      <c r="G785" s="29">
        <v>1.2</v>
      </c>
      <c r="H785" s="30"/>
      <c r="I785" s="30">
        <v>0</v>
      </c>
      <c r="J785" s="31">
        <v>16.96</v>
      </c>
      <c r="M785" s="32">
        <f>ROUND(ROUND(J785, 2)*I785, 2)</f>
        <v>0</v>
      </c>
      <c r="P785" s="31">
        <v>16.96</v>
      </c>
      <c r="S785" s="32">
        <f>ROUND(ROUND(P785, 2)*I785, 2)</f>
        <v>0</v>
      </c>
      <c r="V785" s="9">
        <f>ROUND(ROUND(P785, 2)/1.2, 2)</f>
        <v>14.13</v>
      </c>
      <c r="Y785" s="9">
        <f t="shared" si="86"/>
        <v>0</v>
      </c>
      <c r="AD785" s="5" t="s">
        <v>2789</v>
      </c>
      <c r="AE785" s="5" t="s">
        <v>2790</v>
      </c>
      <c r="AF785" s="5" t="s">
        <v>1621</v>
      </c>
      <c r="AK785" s="32">
        <f t="shared" si="84"/>
        <v>0</v>
      </c>
      <c r="AL785" s="32"/>
      <c r="AM785" s="32"/>
      <c r="AN785" s="34">
        <f t="shared" si="85"/>
        <v>0</v>
      </c>
      <c r="AO785" s="32"/>
      <c r="AP785" s="32"/>
    </row>
    <row r="786" spans="1:42" ht="18" x14ac:dyDescent="0.3">
      <c r="A786" s="12" t="s">
        <v>2791</v>
      </c>
      <c r="B786" s="12"/>
      <c r="C786" s="40" t="s">
        <v>1544</v>
      </c>
      <c r="D786" s="17"/>
      <c r="E786" s="17"/>
      <c r="F786" s="28" t="s">
        <v>102</v>
      </c>
      <c r="G786" s="29">
        <v>0.25</v>
      </c>
      <c r="H786" s="30"/>
      <c r="I786" s="30">
        <v>0</v>
      </c>
      <c r="J786" s="31">
        <v>40.270000000000003</v>
      </c>
      <c r="M786" s="32">
        <f>ROUND(ROUND(J786, 2)*I786, 2)</f>
        <v>0</v>
      </c>
      <c r="P786" s="31">
        <v>40.270000000000003</v>
      </c>
      <c r="S786" s="32">
        <f>ROUND(ROUND(P786, 2)*I786, 2)</f>
        <v>0</v>
      </c>
      <c r="V786" s="9">
        <f>ROUND(ROUND(P786, 2)/1.2, 2)</f>
        <v>33.56</v>
      </c>
      <c r="Y786" s="9">
        <f t="shared" si="86"/>
        <v>0</v>
      </c>
      <c r="AD786" s="5" t="s">
        <v>2792</v>
      </c>
      <c r="AE786" s="5" t="s">
        <v>2793</v>
      </c>
      <c r="AF786" s="5" t="s">
        <v>1547</v>
      </c>
      <c r="AK786" s="32">
        <f t="shared" si="84"/>
        <v>0</v>
      </c>
      <c r="AL786" s="32"/>
      <c r="AM786" s="32"/>
      <c r="AN786" s="34">
        <f t="shared" si="85"/>
        <v>0</v>
      </c>
      <c r="AO786" s="32"/>
      <c r="AP786" s="32"/>
    </row>
    <row r="787" spans="1:42" ht="54" x14ac:dyDescent="0.3">
      <c r="A787" s="12" t="s">
        <v>2794</v>
      </c>
      <c r="B787" s="12" t="s">
        <v>2737</v>
      </c>
      <c r="C787" s="16" t="s">
        <v>2738</v>
      </c>
      <c r="D787" s="17"/>
      <c r="E787" s="17" t="s">
        <v>2795</v>
      </c>
      <c r="F787" s="17" t="s">
        <v>67</v>
      </c>
      <c r="G787" s="18">
        <v>1</v>
      </c>
      <c r="H787" s="18"/>
      <c r="I787" s="18">
        <v>320.89999999999998</v>
      </c>
      <c r="J787" s="19">
        <v>2281.54</v>
      </c>
      <c r="K787" s="20">
        <v>2983</v>
      </c>
      <c r="L787" s="19">
        <f>J787+ROUND(K787, 2)</f>
        <v>5264.54</v>
      </c>
      <c r="M787" s="19">
        <v>732146.19</v>
      </c>
      <c r="N787" s="19">
        <v>957244.7</v>
      </c>
      <c r="O787" s="19">
        <f>M787+N787</f>
        <v>1689390.89</v>
      </c>
      <c r="P787" s="19">
        <v>1252.4100000000001</v>
      </c>
      <c r="Q787" s="20">
        <v>4474.5</v>
      </c>
      <c r="R787" s="19">
        <f>P787+ROUND(Q787, 2)</f>
        <v>5726.91</v>
      </c>
      <c r="S787" s="19">
        <v>401898.37</v>
      </c>
      <c r="T787" s="19">
        <v>1435867.05</v>
      </c>
      <c r="U787" s="19">
        <f>S787+T787</f>
        <v>1837765.42</v>
      </c>
      <c r="V787" s="9">
        <f>ROUND(P787 / 1.2, 2)</f>
        <v>1043.68</v>
      </c>
      <c r="W787" s="9">
        <f>ROUND(Q787 / 1.2, 2)</f>
        <v>3728.75</v>
      </c>
      <c r="X787" s="9">
        <f>ROUND(R787 / 1.2, 2)</f>
        <v>4772.43</v>
      </c>
      <c r="Y787" s="9">
        <f t="shared" si="86"/>
        <v>334915.31</v>
      </c>
      <c r="Z787" s="9">
        <f>ROUND(T787 / 1.2, 2)</f>
        <v>1196555.8799999999</v>
      </c>
      <c r="AA787" s="9">
        <f>Y787+Z787</f>
        <v>1531471.19</v>
      </c>
      <c r="AD787" s="5">
        <v>378365941</v>
      </c>
      <c r="AE787" s="5">
        <v>27245755</v>
      </c>
      <c r="AG787" s="5" t="s">
        <v>2739</v>
      </c>
      <c r="AH787" s="5" t="s">
        <v>2740</v>
      </c>
      <c r="AI787" s="5" t="s">
        <v>593</v>
      </c>
      <c r="AK787" s="19">
        <f t="shared" si="84"/>
        <v>-330247.81999999995</v>
      </c>
      <c r="AL787" s="19">
        <f>T787-N787</f>
        <v>478622.35000000009</v>
      </c>
      <c r="AM787" s="19">
        <f>U787-O787</f>
        <v>148374.53000000003</v>
      </c>
      <c r="AN787" s="22">
        <f t="shared" si="85"/>
        <v>-0.45106813982054589</v>
      </c>
      <c r="AO787" s="22">
        <f>IFERROR(AL787/N787,0)</f>
        <v>0.50000000000000011</v>
      </c>
      <c r="AP787" s="22">
        <f>IFERROR(AM787/O787,0)</f>
        <v>8.7827234583939331E-2</v>
      </c>
    </row>
    <row r="788" spans="1:42" ht="18" x14ac:dyDescent="0.3">
      <c r="A788" s="12" t="s">
        <v>2797</v>
      </c>
      <c r="B788" s="12"/>
      <c r="C788" s="40" t="s">
        <v>1544</v>
      </c>
      <c r="D788" s="17"/>
      <c r="E788" s="17"/>
      <c r="F788" s="28" t="s">
        <v>102</v>
      </c>
      <c r="G788" s="29">
        <v>0.25</v>
      </c>
      <c r="H788" s="30"/>
      <c r="I788" s="30">
        <v>80.224999999999994</v>
      </c>
      <c r="J788" s="31">
        <v>40.270000000000003</v>
      </c>
      <c r="M788" s="32">
        <f>ROUND(ROUND(J788, 2)*I788, 2)</f>
        <v>3230.66</v>
      </c>
      <c r="P788" s="31">
        <v>40.270000000000003</v>
      </c>
      <c r="S788" s="32">
        <f>ROUND(ROUND(P788, 2)*I788, 2)</f>
        <v>3230.66</v>
      </c>
      <c r="V788" s="9">
        <f>ROUND(ROUND(P788, 2)/1.2, 2)</f>
        <v>33.56</v>
      </c>
      <c r="Y788" s="9">
        <f t="shared" si="86"/>
        <v>2692.22</v>
      </c>
      <c r="AD788" s="5" t="s">
        <v>2798</v>
      </c>
      <c r="AE788" s="5" t="s">
        <v>2799</v>
      </c>
      <c r="AF788" s="5" t="s">
        <v>1547</v>
      </c>
      <c r="AK788" s="32">
        <f t="shared" si="84"/>
        <v>0</v>
      </c>
      <c r="AL788" s="32"/>
      <c r="AM788" s="32"/>
      <c r="AN788" s="34">
        <f t="shared" si="85"/>
        <v>0</v>
      </c>
      <c r="AO788" s="32"/>
      <c r="AP788" s="32"/>
    </row>
    <row r="789" spans="1:42" ht="36" x14ac:dyDescent="0.3">
      <c r="A789" s="12" t="s">
        <v>2802</v>
      </c>
      <c r="B789" s="12"/>
      <c r="C789" s="27" t="s">
        <v>1618</v>
      </c>
      <c r="D789" s="17"/>
      <c r="E789" s="17"/>
      <c r="F789" s="28" t="s">
        <v>102</v>
      </c>
      <c r="G789" s="29">
        <v>1.2</v>
      </c>
      <c r="H789" s="30"/>
      <c r="I789" s="30">
        <v>385.08</v>
      </c>
      <c r="J789" s="31">
        <v>16.12</v>
      </c>
      <c r="M789" s="32">
        <f>ROUND(ROUND(J789, 2)*I789, 2)</f>
        <v>6207.49</v>
      </c>
      <c r="P789" s="31">
        <v>16.11</v>
      </c>
      <c r="S789" s="32">
        <f>ROUND(ROUND(P789, 2)*I789, 2)</f>
        <v>6203.64</v>
      </c>
      <c r="V789" s="9">
        <f>ROUND(ROUND(P789, 2)/1.2, 2)</f>
        <v>13.43</v>
      </c>
      <c r="Y789" s="9">
        <f t="shared" si="86"/>
        <v>5169.7</v>
      </c>
      <c r="AD789" s="5" t="s">
        <v>2803</v>
      </c>
      <c r="AE789" s="5" t="s">
        <v>2804</v>
      </c>
      <c r="AF789" s="5" t="s">
        <v>1621</v>
      </c>
      <c r="AK789" s="32">
        <f t="shared" ref="AK789:AK852" si="87">S789-M789</f>
        <v>-3.8499999999994543</v>
      </c>
      <c r="AL789" s="32"/>
      <c r="AM789" s="32"/>
      <c r="AN789" s="34">
        <f t="shared" ref="AN789:AN852" si="88">IFERROR(AK789/M789,0)</f>
        <v>-6.2021847799987662E-4</v>
      </c>
      <c r="AO789" s="32"/>
      <c r="AP789" s="32"/>
    </row>
    <row r="790" spans="1:42" ht="72" x14ac:dyDescent="0.3">
      <c r="A790" s="12" t="s">
        <v>2807</v>
      </c>
      <c r="B790" s="12"/>
      <c r="C790" s="27" t="s">
        <v>2748</v>
      </c>
      <c r="D790" s="17"/>
      <c r="E790" s="17" t="s">
        <v>2808</v>
      </c>
      <c r="F790" s="28" t="s">
        <v>67</v>
      </c>
      <c r="G790" s="29">
        <v>1.1000000000000001</v>
      </c>
      <c r="H790" s="30"/>
      <c r="I790" s="30">
        <v>352.99</v>
      </c>
      <c r="J790" s="31">
        <v>2038.06</v>
      </c>
      <c r="M790" s="32">
        <f>ROUND(ROUND(J790, 2)*I790, 2)</f>
        <v>719414.8</v>
      </c>
      <c r="P790" s="31">
        <v>1102.5</v>
      </c>
      <c r="S790" s="32">
        <f>ROUND(ROUND(P790, 2)*I790, 2)</f>
        <v>389171.48</v>
      </c>
      <c r="V790" s="9">
        <f>ROUND(ROUND(P790, 2)/1.2, 2)</f>
        <v>918.75</v>
      </c>
      <c r="Y790" s="9">
        <f t="shared" si="86"/>
        <v>324309.57</v>
      </c>
      <c r="AD790" s="5" t="s">
        <v>2809</v>
      </c>
      <c r="AE790" s="5" t="s">
        <v>2810</v>
      </c>
      <c r="AF790" s="5" t="s">
        <v>2751</v>
      </c>
      <c r="AK790" s="32">
        <f t="shared" si="87"/>
        <v>-330243.32000000007</v>
      </c>
      <c r="AL790" s="32"/>
      <c r="AM790" s="32"/>
      <c r="AN790" s="34">
        <f t="shared" si="88"/>
        <v>-0.45904437884791921</v>
      </c>
      <c r="AO790" s="32"/>
      <c r="AP790" s="32"/>
    </row>
    <row r="791" spans="1:42" ht="18" x14ac:dyDescent="0.3">
      <c r="A791" s="12" t="s">
        <v>2813</v>
      </c>
      <c r="B791" s="12"/>
      <c r="C791" s="40" t="s">
        <v>965</v>
      </c>
      <c r="D791" s="17"/>
      <c r="E791" s="17"/>
      <c r="F791" s="28" t="s">
        <v>102</v>
      </c>
      <c r="G791" s="29">
        <v>0.15</v>
      </c>
      <c r="H791" s="29"/>
      <c r="I791" s="29">
        <v>48.134999999999998</v>
      </c>
      <c r="J791" s="31">
        <v>68.400000000000006</v>
      </c>
      <c r="M791" s="32">
        <f>ROUND(ROUND(J791, 2)*I791, 2)</f>
        <v>3292.43</v>
      </c>
      <c r="P791" s="31">
        <v>68.400000000000006</v>
      </c>
      <c r="S791" s="32">
        <f>ROUND(ROUND(P791, 2)*I791, 2)</f>
        <v>3292.43</v>
      </c>
      <c r="V791" s="9">
        <f>ROUND(ROUND(P791, 2)/1.2, 2)</f>
        <v>57</v>
      </c>
      <c r="Y791" s="9">
        <f t="shared" si="86"/>
        <v>2743.69</v>
      </c>
      <c r="AD791" s="5" t="s">
        <v>2814</v>
      </c>
      <c r="AE791" s="5" t="s">
        <v>2815</v>
      </c>
      <c r="AF791" s="5" t="s">
        <v>968</v>
      </c>
      <c r="AK791" s="32">
        <f t="shared" si="87"/>
        <v>0</v>
      </c>
      <c r="AL791" s="32"/>
      <c r="AM791" s="32"/>
      <c r="AN791" s="34">
        <f t="shared" si="88"/>
        <v>0</v>
      </c>
      <c r="AO791" s="32"/>
      <c r="AP791" s="32"/>
    </row>
    <row r="792" spans="1:42" ht="54" x14ac:dyDescent="0.3">
      <c r="A792" s="12" t="s">
        <v>2818</v>
      </c>
      <c r="B792" s="12" t="s">
        <v>2737</v>
      </c>
      <c r="C792" s="16" t="s">
        <v>2738</v>
      </c>
      <c r="D792" s="17"/>
      <c r="E792" s="17" t="s">
        <v>2819</v>
      </c>
      <c r="F792" s="17" t="s">
        <v>67</v>
      </c>
      <c r="G792" s="18">
        <v>1</v>
      </c>
      <c r="H792" s="18"/>
      <c r="I792" s="18">
        <v>238.5</v>
      </c>
      <c r="J792" s="19">
        <v>2281.54</v>
      </c>
      <c r="K792" s="20">
        <v>2983</v>
      </c>
      <c r="L792" s="19">
        <f>J792+ROUND(K792, 2)</f>
        <v>5264.54</v>
      </c>
      <c r="M792" s="19">
        <v>544147.29</v>
      </c>
      <c r="N792" s="19">
        <v>711445.5</v>
      </c>
      <c r="O792" s="19">
        <f>M792+N792</f>
        <v>1255592.79</v>
      </c>
      <c r="P792" s="19">
        <v>1252.4100000000001</v>
      </c>
      <c r="Q792" s="20">
        <v>4474.5</v>
      </c>
      <c r="R792" s="19">
        <f>P792+ROUND(Q792, 2)</f>
        <v>5726.91</v>
      </c>
      <c r="S792" s="19">
        <v>298699.78999999998</v>
      </c>
      <c r="T792" s="19">
        <v>1067168.25</v>
      </c>
      <c r="U792" s="19">
        <f>S792+T792</f>
        <v>1365868.04</v>
      </c>
      <c r="V792" s="9">
        <f>ROUND(P792 / 1.2, 2)</f>
        <v>1043.68</v>
      </c>
      <c r="W792" s="9">
        <f>ROUND(Q792 / 1.2, 2)</f>
        <v>3728.75</v>
      </c>
      <c r="X792" s="9">
        <f>ROUND(R792 / 1.2, 2)</f>
        <v>4772.43</v>
      </c>
      <c r="Y792" s="9">
        <f t="shared" si="86"/>
        <v>248916.49</v>
      </c>
      <c r="Z792" s="9">
        <f>ROUND(T792 / 1.2, 2)</f>
        <v>889306.88</v>
      </c>
      <c r="AA792" s="9">
        <f>Y792+Z792</f>
        <v>1138223.3700000001</v>
      </c>
      <c r="AD792" s="5">
        <v>378365942</v>
      </c>
      <c r="AE792" s="5">
        <v>27245744</v>
      </c>
      <c r="AG792" s="5" t="s">
        <v>2739</v>
      </c>
      <c r="AH792" s="5" t="s">
        <v>2740</v>
      </c>
      <c r="AI792" s="5" t="s">
        <v>593</v>
      </c>
      <c r="AK792" s="19">
        <f t="shared" si="87"/>
        <v>-245447.50000000006</v>
      </c>
      <c r="AL792" s="19">
        <f>T792-N792</f>
        <v>355722.75</v>
      </c>
      <c r="AM792" s="19">
        <f>U792-O792</f>
        <v>110275.25</v>
      </c>
      <c r="AN792" s="22">
        <f t="shared" si="88"/>
        <v>-0.45106812899867615</v>
      </c>
      <c r="AO792" s="22">
        <f>IFERROR(AL792/N792,0)</f>
        <v>0.5</v>
      </c>
      <c r="AP792" s="22">
        <f>IFERROR(AM792/O792,0)</f>
        <v>8.7827240549860117E-2</v>
      </c>
    </row>
    <row r="793" spans="1:42" ht="18" x14ac:dyDescent="0.3">
      <c r="A793" s="12" t="s">
        <v>2821</v>
      </c>
      <c r="B793" s="12"/>
      <c r="C793" s="40" t="s">
        <v>965</v>
      </c>
      <c r="D793" s="17"/>
      <c r="E793" s="17"/>
      <c r="F793" s="28" t="s">
        <v>102</v>
      </c>
      <c r="G793" s="29">
        <v>0.15</v>
      </c>
      <c r="H793" s="29"/>
      <c r="I793" s="29">
        <v>35.774999999999999</v>
      </c>
      <c r="J793" s="31">
        <v>68.400000000000006</v>
      </c>
      <c r="M793" s="32">
        <f>ROUND(ROUND(J793, 2)*I793, 2)</f>
        <v>2447.0100000000002</v>
      </c>
      <c r="P793" s="31">
        <v>68.400000000000006</v>
      </c>
      <c r="S793" s="32">
        <f>ROUND(ROUND(P793, 2)*I793, 2)</f>
        <v>2447.0100000000002</v>
      </c>
      <c r="V793" s="9">
        <f>ROUND(ROUND(P793, 2)/1.2, 2)</f>
        <v>57</v>
      </c>
      <c r="Y793" s="9">
        <f t="shared" si="86"/>
        <v>2039.18</v>
      </c>
      <c r="AD793" s="5" t="s">
        <v>2822</v>
      </c>
      <c r="AE793" s="5" t="s">
        <v>2823</v>
      </c>
      <c r="AF793" s="5" t="s">
        <v>968</v>
      </c>
      <c r="AK793" s="32">
        <f t="shared" si="87"/>
        <v>0</v>
      </c>
      <c r="AL793" s="32"/>
      <c r="AM793" s="32"/>
      <c r="AN793" s="34">
        <f t="shared" si="88"/>
        <v>0</v>
      </c>
      <c r="AO793" s="32"/>
      <c r="AP793" s="32"/>
    </row>
    <row r="794" spans="1:42" ht="72" x14ac:dyDescent="0.3">
      <c r="A794" s="12" t="s">
        <v>2826</v>
      </c>
      <c r="B794" s="12"/>
      <c r="C794" s="27" t="s">
        <v>2748</v>
      </c>
      <c r="D794" s="17"/>
      <c r="E794" s="17" t="s">
        <v>2827</v>
      </c>
      <c r="F794" s="28" t="s">
        <v>67</v>
      </c>
      <c r="G794" s="29">
        <v>1.1000000000000001</v>
      </c>
      <c r="H794" s="30"/>
      <c r="I794" s="30">
        <v>262.35000000000002</v>
      </c>
      <c r="J794" s="31">
        <v>2038.06</v>
      </c>
      <c r="M794" s="32">
        <f>ROUND(ROUND(J794, 2)*I794, 2)</f>
        <v>534685.04</v>
      </c>
      <c r="P794" s="31">
        <v>1102.5</v>
      </c>
      <c r="S794" s="32">
        <f>ROUND(ROUND(P794, 2)*I794, 2)</f>
        <v>289240.88</v>
      </c>
      <c r="V794" s="9">
        <f>ROUND(ROUND(P794, 2)/1.2, 2)</f>
        <v>918.75</v>
      </c>
      <c r="Y794" s="9">
        <f t="shared" si="86"/>
        <v>241034.07</v>
      </c>
      <c r="AD794" s="5" t="s">
        <v>2828</v>
      </c>
      <c r="AE794" s="5" t="s">
        <v>2829</v>
      </c>
      <c r="AF794" s="5" t="s">
        <v>2751</v>
      </c>
      <c r="AK794" s="32">
        <f t="shared" si="87"/>
        <v>-245444.16000000003</v>
      </c>
      <c r="AL794" s="32"/>
      <c r="AM794" s="32"/>
      <c r="AN794" s="34">
        <f t="shared" si="88"/>
        <v>-0.45904437498382228</v>
      </c>
      <c r="AO794" s="32"/>
      <c r="AP794" s="32"/>
    </row>
    <row r="795" spans="1:42" ht="36" x14ac:dyDescent="0.3">
      <c r="A795" s="12" t="s">
        <v>2832</v>
      </c>
      <c r="B795" s="12"/>
      <c r="C795" s="27" t="s">
        <v>1618</v>
      </c>
      <c r="D795" s="17"/>
      <c r="E795" s="17"/>
      <c r="F795" s="28" t="s">
        <v>102</v>
      </c>
      <c r="G795" s="29">
        <v>1.2</v>
      </c>
      <c r="H795" s="30"/>
      <c r="I795" s="30">
        <v>286.2</v>
      </c>
      <c r="J795" s="31">
        <v>16.12</v>
      </c>
      <c r="M795" s="32">
        <f>ROUND(ROUND(J795, 2)*I795, 2)</f>
        <v>4613.54</v>
      </c>
      <c r="P795" s="31">
        <v>16.11</v>
      </c>
      <c r="S795" s="32">
        <f>ROUND(ROUND(P795, 2)*I795, 2)</f>
        <v>4610.68</v>
      </c>
      <c r="V795" s="9">
        <f>ROUND(ROUND(P795, 2)/1.2, 2)</f>
        <v>13.43</v>
      </c>
      <c r="Y795" s="9">
        <f t="shared" si="86"/>
        <v>3842.23</v>
      </c>
      <c r="AD795" s="5" t="s">
        <v>2833</v>
      </c>
      <c r="AE795" s="5" t="s">
        <v>2834</v>
      </c>
      <c r="AF795" s="5" t="s">
        <v>1621</v>
      </c>
      <c r="AK795" s="32">
        <f t="shared" si="87"/>
        <v>-2.8599999999996726</v>
      </c>
      <c r="AL795" s="32"/>
      <c r="AM795" s="32"/>
      <c r="AN795" s="34">
        <f t="shared" si="88"/>
        <v>-6.1991442579877336E-4</v>
      </c>
      <c r="AO795" s="32"/>
      <c r="AP795" s="32"/>
    </row>
    <row r="796" spans="1:42" ht="18" x14ac:dyDescent="0.3">
      <c r="A796" s="12" t="s">
        <v>2837</v>
      </c>
      <c r="B796" s="12"/>
      <c r="C796" s="40" t="s">
        <v>1544</v>
      </c>
      <c r="D796" s="17"/>
      <c r="E796" s="17"/>
      <c r="F796" s="28" t="s">
        <v>102</v>
      </c>
      <c r="G796" s="29">
        <v>0.25</v>
      </c>
      <c r="H796" s="30"/>
      <c r="I796" s="30">
        <v>59.625</v>
      </c>
      <c r="J796" s="31">
        <v>40.270000000000003</v>
      </c>
      <c r="M796" s="32">
        <f>ROUND(ROUND(J796, 2)*I796, 2)</f>
        <v>2401.1</v>
      </c>
      <c r="P796" s="31">
        <v>40.270000000000003</v>
      </c>
      <c r="S796" s="32">
        <f>ROUND(ROUND(P796, 2)*I796, 2)</f>
        <v>2401.1</v>
      </c>
      <c r="V796" s="9">
        <f>ROUND(ROUND(P796, 2)/1.2, 2)</f>
        <v>33.56</v>
      </c>
      <c r="Y796" s="9">
        <f t="shared" si="86"/>
        <v>2000.92</v>
      </c>
      <c r="AD796" s="5" t="s">
        <v>2838</v>
      </c>
      <c r="AE796" s="5" t="s">
        <v>2839</v>
      </c>
      <c r="AF796" s="5" t="s">
        <v>1547</v>
      </c>
      <c r="AK796" s="32">
        <f t="shared" si="87"/>
        <v>0</v>
      </c>
      <c r="AL796" s="32"/>
      <c r="AM796" s="32"/>
      <c r="AN796" s="34">
        <f t="shared" si="88"/>
        <v>0</v>
      </c>
      <c r="AO796" s="32"/>
      <c r="AP796" s="32"/>
    </row>
    <row r="797" spans="1:42" ht="54" x14ac:dyDescent="0.3">
      <c r="A797" s="12" t="s">
        <v>2842</v>
      </c>
      <c r="B797" s="12" t="s">
        <v>2737</v>
      </c>
      <c r="C797" s="16" t="s">
        <v>2738</v>
      </c>
      <c r="D797" s="17"/>
      <c r="E797" s="17" t="s">
        <v>2843</v>
      </c>
      <c r="F797" s="17" t="s">
        <v>67</v>
      </c>
      <c r="G797" s="18">
        <v>1</v>
      </c>
      <c r="H797" s="18"/>
      <c r="I797" s="18">
        <v>0</v>
      </c>
      <c r="J797" s="19">
        <v>2281.54</v>
      </c>
      <c r="K797" s="20">
        <v>2983</v>
      </c>
      <c r="L797" s="19">
        <f>J797+ROUND(K797, 2)</f>
        <v>5264.54</v>
      </c>
      <c r="M797" s="19">
        <v>0</v>
      </c>
      <c r="N797" s="19">
        <v>0</v>
      </c>
      <c r="O797" s="19">
        <f>M797+N797</f>
        <v>0</v>
      </c>
      <c r="P797" s="19">
        <v>1252.4100000000001</v>
      </c>
      <c r="Q797" s="20">
        <v>4474.5</v>
      </c>
      <c r="R797" s="19">
        <f>P797+ROUND(Q797, 2)</f>
        <v>5726.91</v>
      </c>
      <c r="S797" s="19">
        <v>0</v>
      </c>
      <c r="T797" s="19">
        <v>0</v>
      </c>
      <c r="U797" s="19">
        <f>S797+T797</f>
        <v>0</v>
      </c>
      <c r="V797" s="9">
        <f>ROUND(P797 / 1.2, 2)</f>
        <v>1043.68</v>
      </c>
      <c r="W797" s="9">
        <f>ROUND(Q797 / 1.2, 2)</f>
        <v>3728.75</v>
      </c>
      <c r="X797" s="9">
        <f>ROUND(R797 / 1.2, 2)</f>
        <v>4772.43</v>
      </c>
      <c r="Y797" s="9">
        <f t="shared" si="86"/>
        <v>0</v>
      </c>
      <c r="Z797" s="9">
        <f>ROUND(T797 / 1.2, 2)</f>
        <v>0</v>
      </c>
      <c r="AA797" s="9">
        <f>Y797+Z797</f>
        <v>0</v>
      </c>
      <c r="AD797" s="5">
        <v>378365943</v>
      </c>
      <c r="AE797" s="5">
        <v>27245746</v>
      </c>
      <c r="AG797" s="5" t="s">
        <v>2739</v>
      </c>
      <c r="AH797" s="5" t="s">
        <v>2740</v>
      </c>
      <c r="AI797" s="5" t="s">
        <v>593</v>
      </c>
      <c r="AK797" s="19">
        <f t="shared" si="87"/>
        <v>0</v>
      </c>
      <c r="AL797" s="19">
        <f>T797-N797</f>
        <v>0</v>
      </c>
      <c r="AM797" s="19">
        <f>U797-O797</f>
        <v>0</v>
      </c>
      <c r="AN797" s="22">
        <f t="shared" si="88"/>
        <v>0</v>
      </c>
      <c r="AO797" s="22">
        <f>IFERROR(AL797/N797,0)</f>
        <v>0</v>
      </c>
      <c r="AP797" s="22">
        <f>IFERROR(AM797/O797,0)</f>
        <v>0</v>
      </c>
    </row>
    <row r="798" spans="1:42" ht="18" x14ac:dyDescent="0.3">
      <c r="A798" s="12" t="s">
        <v>2845</v>
      </c>
      <c r="B798" s="12"/>
      <c r="C798" s="40" t="s">
        <v>1544</v>
      </c>
      <c r="D798" s="17"/>
      <c r="E798" s="17"/>
      <c r="F798" s="28" t="s">
        <v>102</v>
      </c>
      <c r="G798" s="29">
        <v>0.25</v>
      </c>
      <c r="H798" s="30"/>
      <c r="I798" s="30">
        <v>0</v>
      </c>
      <c r="J798" s="31">
        <v>40.270000000000003</v>
      </c>
      <c r="M798" s="32">
        <f>ROUND(ROUND(J798, 2)*I798, 2)</f>
        <v>0</v>
      </c>
      <c r="P798" s="31">
        <v>40.270000000000003</v>
      </c>
      <c r="S798" s="32">
        <f>ROUND(ROUND(P798, 2)*I798, 2)</f>
        <v>0</v>
      </c>
      <c r="V798" s="9">
        <f>ROUND(ROUND(P798, 2)/1.2, 2)</f>
        <v>33.56</v>
      </c>
      <c r="Y798" s="9">
        <f t="shared" si="86"/>
        <v>0</v>
      </c>
      <c r="AD798" s="5" t="s">
        <v>2846</v>
      </c>
      <c r="AE798" s="5" t="s">
        <v>2847</v>
      </c>
      <c r="AF798" s="5" t="s">
        <v>1547</v>
      </c>
      <c r="AK798" s="32">
        <f t="shared" si="87"/>
        <v>0</v>
      </c>
      <c r="AL798" s="32"/>
      <c r="AM798" s="32"/>
      <c r="AN798" s="34">
        <f t="shared" si="88"/>
        <v>0</v>
      </c>
      <c r="AO798" s="32"/>
      <c r="AP798" s="32"/>
    </row>
    <row r="799" spans="1:42" ht="36" x14ac:dyDescent="0.3">
      <c r="A799" s="12" t="s">
        <v>2850</v>
      </c>
      <c r="B799" s="12"/>
      <c r="C799" s="27" t="s">
        <v>1618</v>
      </c>
      <c r="D799" s="17"/>
      <c r="E799" s="17"/>
      <c r="F799" s="28" t="s">
        <v>102</v>
      </c>
      <c r="G799" s="29">
        <v>1.2</v>
      </c>
      <c r="H799" s="30"/>
      <c r="I799" s="30">
        <v>0</v>
      </c>
      <c r="J799" s="31">
        <v>16.12</v>
      </c>
      <c r="M799" s="32">
        <f>ROUND(ROUND(J799, 2)*I799, 2)</f>
        <v>0</v>
      </c>
      <c r="P799" s="31">
        <v>16.11</v>
      </c>
      <c r="S799" s="32">
        <f>ROUND(ROUND(P799, 2)*I799, 2)</f>
        <v>0</v>
      </c>
      <c r="V799" s="9">
        <f>ROUND(ROUND(P799, 2)/1.2, 2)</f>
        <v>13.43</v>
      </c>
      <c r="Y799" s="9">
        <f t="shared" si="86"/>
        <v>0</v>
      </c>
      <c r="AD799" s="5" t="s">
        <v>2851</v>
      </c>
      <c r="AE799" s="5" t="s">
        <v>2852</v>
      </c>
      <c r="AF799" s="5" t="s">
        <v>1621</v>
      </c>
      <c r="AK799" s="32">
        <f t="shared" si="87"/>
        <v>0</v>
      </c>
      <c r="AL799" s="32"/>
      <c r="AM799" s="32"/>
      <c r="AN799" s="34">
        <f t="shared" si="88"/>
        <v>0</v>
      </c>
      <c r="AO799" s="32"/>
      <c r="AP799" s="32"/>
    </row>
    <row r="800" spans="1:42" ht="72" x14ac:dyDescent="0.3">
      <c r="A800" s="12" t="s">
        <v>2855</v>
      </c>
      <c r="B800" s="12"/>
      <c r="C800" s="27" t="s">
        <v>2748</v>
      </c>
      <c r="D800" s="17"/>
      <c r="E800" s="17" t="s">
        <v>1759</v>
      </c>
      <c r="F800" s="28" t="s">
        <v>67</v>
      </c>
      <c r="G800" s="29">
        <v>1.1000000000000001</v>
      </c>
      <c r="H800" s="30"/>
      <c r="I800" s="30">
        <v>0</v>
      </c>
      <c r="J800" s="31">
        <v>2038.06</v>
      </c>
      <c r="M800" s="32">
        <f>ROUND(ROUND(J800, 2)*I800, 2)</f>
        <v>0</v>
      </c>
      <c r="P800" s="31">
        <v>1102.5</v>
      </c>
      <c r="S800" s="32">
        <f>ROUND(ROUND(P800, 2)*I800, 2)</f>
        <v>0</v>
      </c>
      <c r="V800" s="9">
        <f>ROUND(ROUND(P800, 2)/1.2, 2)</f>
        <v>918.75</v>
      </c>
      <c r="Y800" s="9">
        <f t="shared" si="86"/>
        <v>0</v>
      </c>
      <c r="AD800" s="5" t="s">
        <v>2856</v>
      </c>
      <c r="AE800" s="5" t="s">
        <v>2857</v>
      </c>
      <c r="AF800" s="5" t="s">
        <v>2751</v>
      </c>
      <c r="AK800" s="32">
        <f t="shared" si="87"/>
        <v>0</v>
      </c>
      <c r="AL800" s="32"/>
      <c r="AM800" s="32"/>
      <c r="AN800" s="34">
        <f t="shared" si="88"/>
        <v>0</v>
      </c>
      <c r="AO800" s="32"/>
      <c r="AP800" s="32"/>
    </row>
    <row r="801" spans="1:42" ht="18" x14ac:dyDescent="0.3">
      <c r="A801" s="12" t="s">
        <v>2860</v>
      </c>
      <c r="B801" s="12"/>
      <c r="C801" s="40" t="s">
        <v>965</v>
      </c>
      <c r="D801" s="17"/>
      <c r="E801" s="17"/>
      <c r="F801" s="28" t="s">
        <v>102</v>
      </c>
      <c r="G801" s="29">
        <v>0.15</v>
      </c>
      <c r="H801" s="29"/>
      <c r="I801" s="29">
        <v>0</v>
      </c>
      <c r="J801" s="31">
        <v>68.400000000000006</v>
      </c>
      <c r="M801" s="32">
        <f>ROUND(ROUND(J801, 2)*I801, 2)</f>
        <v>0</v>
      </c>
      <c r="P801" s="31">
        <v>68.400000000000006</v>
      </c>
      <c r="S801" s="32">
        <f>ROUND(ROUND(P801, 2)*I801, 2)</f>
        <v>0</v>
      </c>
      <c r="V801" s="9">
        <f>ROUND(ROUND(P801, 2)/1.2, 2)</f>
        <v>57</v>
      </c>
      <c r="Y801" s="9">
        <f t="shared" si="86"/>
        <v>0</v>
      </c>
      <c r="AD801" s="5" t="s">
        <v>2861</v>
      </c>
      <c r="AE801" s="5" t="s">
        <v>2862</v>
      </c>
      <c r="AF801" s="5" t="s">
        <v>968</v>
      </c>
      <c r="AK801" s="32">
        <f t="shared" si="87"/>
        <v>0</v>
      </c>
      <c r="AL801" s="32"/>
      <c r="AM801" s="32"/>
      <c r="AN801" s="34">
        <f t="shared" si="88"/>
        <v>0</v>
      </c>
      <c r="AO801" s="32"/>
      <c r="AP801" s="32"/>
    </row>
    <row r="802" spans="1:42" ht="54" x14ac:dyDescent="0.3">
      <c r="A802" s="12" t="s">
        <v>2865</v>
      </c>
      <c r="B802" s="12" t="s">
        <v>2737</v>
      </c>
      <c r="C802" s="16" t="s">
        <v>2738</v>
      </c>
      <c r="D802" s="17"/>
      <c r="E802" s="17" t="s">
        <v>2866</v>
      </c>
      <c r="F802" s="17" t="s">
        <v>67</v>
      </c>
      <c r="G802" s="18">
        <v>1</v>
      </c>
      <c r="H802" s="18"/>
      <c r="I802" s="18">
        <v>6.1</v>
      </c>
      <c r="J802" s="19">
        <v>2281.54</v>
      </c>
      <c r="K802" s="20">
        <v>2983</v>
      </c>
      <c r="L802" s="19">
        <f>J802+ROUND(K802, 2)</f>
        <v>5264.54</v>
      </c>
      <c r="M802" s="19">
        <v>13917.39</v>
      </c>
      <c r="N802" s="19">
        <v>18196.3</v>
      </c>
      <c r="O802" s="19">
        <f>M802+N802</f>
        <v>32113.69</v>
      </c>
      <c r="P802" s="19">
        <v>1252.4100000000001</v>
      </c>
      <c r="Q802" s="20">
        <v>4474.5</v>
      </c>
      <c r="R802" s="19">
        <f>P802+ROUND(Q802, 2)</f>
        <v>5726.91</v>
      </c>
      <c r="S802" s="19">
        <v>7639.7</v>
      </c>
      <c r="T802" s="19">
        <v>27294.45</v>
      </c>
      <c r="U802" s="19">
        <f>S802+T802</f>
        <v>34934.15</v>
      </c>
      <c r="V802" s="9">
        <f>ROUND(P802 / 1.2, 2)</f>
        <v>1043.68</v>
      </c>
      <c r="W802" s="9">
        <f>ROUND(Q802 / 1.2, 2)</f>
        <v>3728.75</v>
      </c>
      <c r="X802" s="9">
        <f>ROUND(R802 / 1.2, 2)</f>
        <v>4772.43</v>
      </c>
      <c r="Y802" s="9">
        <f t="shared" si="86"/>
        <v>6366.42</v>
      </c>
      <c r="Z802" s="9">
        <f>ROUND(T802 / 1.2, 2)</f>
        <v>22745.38</v>
      </c>
      <c r="AA802" s="9">
        <f>Y802+Z802</f>
        <v>29111.800000000003</v>
      </c>
      <c r="AD802" s="5">
        <v>378365944</v>
      </c>
      <c r="AE802" s="5">
        <v>27245753</v>
      </c>
      <c r="AG802" s="5" t="s">
        <v>2739</v>
      </c>
      <c r="AH802" s="5" t="s">
        <v>2740</v>
      </c>
      <c r="AI802" s="5" t="s">
        <v>593</v>
      </c>
      <c r="AK802" s="19">
        <f t="shared" si="87"/>
        <v>-6277.69</v>
      </c>
      <c r="AL802" s="19">
        <f>T802-N802</f>
        <v>9098.1500000000015</v>
      </c>
      <c r="AM802" s="19">
        <f>U802-O802</f>
        <v>2820.4600000000028</v>
      </c>
      <c r="AN802" s="22">
        <f t="shared" si="88"/>
        <v>-0.45106805227129509</v>
      </c>
      <c r="AO802" s="22">
        <f>IFERROR(AL802/N802,0)</f>
        <v>0.50000000000000011</v>
      </c>
      <c r="AP802" s="22">
        <f>IFERROR(AM802/O802,0)</f>
        <v>8.7827340925318853E-2</v>
      </c>
    </row>
    <row r="803" spans="1:42" ht="18" x14ac:dyDescent="0.3">
      <c r="A803" s="12" t="s">
        <v>2867</v>
      </c>
      <c r="B803" s="12"/>
      <c r="C803" s="40" t="s">
        <v>965</v>
      </c>
      <c r="D803" s="17"/>
      <c r="E803" s="17"/>
      <c r="F803" s="28" t="s">
        <v>102</v>
      </c>
      <c r="G803" s="29">
        <v>0.15</v>
      </c>
      <c r="H803" s="29"/>
      <c r="I803" s="29">
        <v>0.91500000000000004</v>
      </c>
      <c r="J803" s="31">
        <v>68.400000000000006</v>
      </c>
      <c r="M803" s="32">
        <f>ROUND(ROUND(J803, 2)*I803, 2)</f>
        <v>62.59</v>
      </c>
      <c r="P803" s="31">
        <v>68.400000000000006</v>
      </c>
      <c r="S803" s="32">
        <f>ROUND(ROUND(P803, 2)*I803, 2)</f>
        <v>62.59</v>
      </c>
      <c r="V803" s="9">
        <f>ROUND(ROUND(P803, 2)/1.2, 2)</f>
        <v>57</v>
      </c>
      <c r="Y803" s="9">
        <f t="shared" si="86"/>
        <v>52.16</v>
      </c>
      <c r="AD803" s="5" t="s">
        <v>2868</v>
      </c>
      <c r="AE803" s="5" t="s">
        <v>2869</v>
      </c>
      <c r="AF803" s="5" t="s">
        <v>968</v>
      </c>
      <c r="AK803" s="32">
        <f t="shared" si="87"/>
        <v>0</v>
      </c>
      <c r="AL803" s="32"/>
      <c r="AM803" s="32"/>
      <c r="AN803" s="34">
        <f t="shared" si="88"/>
        <v>0</v>
      </c>
      <c r="AO803" s="32"/>
      <c r="AP803" s="32"/>
    </row>
    <row r="804" spans="1:42" ht="54" x14ac:dyDescent="0.3">
      <c r="A804" s="12" t="s">
        <v>2870</v>
      </c>
      <c r="B804" s="12"/>
      <c r="C804" s="27" t="s">
        <v>2748</v>
      </c>
      <c r="D804" s="17"/>
      <c r="E804" s="17" t="s">
        <v>2871</v>
      </c>
      <c r="F804" s="28" t="s">
        <v>67</v>
      </c>
      <c r="G804" s="29">
        <v>1.1000000000000001</v>
      </c>
      <c r="H804" s="30"/>
      <c r="I804" s="30">
        <v>6.71</v>
      </c>
      <c r="J804" s="31">
        <v>2038.06</v>
      </c>
      <c r="M804" s="32">
        <f>ROUND(ROUND(J804, 2)*I804, 2)</f>
        <v>13675.38</v>
      </c>
      <c r="P804" s="31">
        <v>1102.5</v>
      </c>
      <c r="S804" s="32">
        <f>ROUND(ROUND(P804, 2)*I804, 2)</f>
        <v>7397.78</v>
      </c>
      <c r="V804" s="9">
        <f>ROUND(ROUND(P804, 2)/1.2, 2)</f>
        <v>918.75</v>
      </c>
      <c r="Y804" s="9">
        <f t="shared" si="86"/>
        <v>6164.82</v>
      </c>
      <c r="AD804" s="5" t="s">
        <v>2872</v>
      </c>
      <c r="AE804" s="5" t="s">
        <v>2873</v>
      </c>
      <c r="AF804" s="5" t="s">
        <v>2751</v>
      </c>
      <c r="AK804" s="32">
        <f t="shared" si="87"/>
        <v>-6277.5999999999995</v>
      </c>
      <c r="AL804" s="32"/>
      <c r="AM804" s="32"/>
      <c r="AN804" s="34">
        <f t="shared" si="88"/>
        <v>-0.45904391687836094</v>
      </c>
      <c r="AO804" s="32"/>
      <c r="AP804" s="32"/>
    </row>
    <row r="805" spans="1:42" ht="36" x14ac:dyDescent="0.3">
      <c r="A805" s="12" t="s">
        <v>2874</v>
      </c>
      <c r="B805" s="12"/>
      <c r="C805" s="27" t="s">
        <v>1618</v>
      </c>
      <c r="D805" s="17"/>
      <c r="E805" s="17"/>
      <c r="F805" s="28" t="s">
        <v>102</v>
      </c>
      <c r="G805" s="29">
        <v>1.2</v>
      </c>
      <c r="H805" s="30"/>
      <c r="I805" s="30">
        <v>7.32</v>
      </c>
      <c r="J805" s="31">
        <v>16.12</v>
      </c>
      <c r="M805" s="32">
        <f>ROUND(ROUND(J805, 2)*I805, 2)</f>
        <v>118</v>
      </c>
      <c r="P805" s="31">
        <v>16.11</v>
      </c>
      <c r="S805" s="32">
        <f>ROUND(ROUND(P805, 2)*I805, 2)</f>
        <v>117.93</v>
      </c>
      <c r="V805" s="9">
        <f>ROUND(ROUND(P805, 2)/1.2, 2)</f>
        <v>13.43</v>
      </c>
      <c r="Y805" s="9">
        <f t="shared" si="86"/>
        <v>98.28</v>
      </c>
      <c r="AD805" s="5" t="s">
        <v>2875</v>
      </c>
      <c r="AE805" s="5" t="s">
        <v>2876</v>
      </c>
      <c r="AF805" s="5" t="s">
        <v>1621</v>
      </c>
      <c r="AK805" s="32">
        <f t="shared" si="87"/>
        <v>-6.9999999999993179E-2</v>
      </c>
      <c r="AL805" s="32"/>
      <c r="AM805" s="32"/>
      <c r="AN805" s="34">
        <f t="shared" si="88"/>
        <v>-5.9322033898299303E-4</v>
      </c>
      <c r="AO805" s="32"/>
      <c r="AP805" s="32"/>
    </row>
    <row r="806" spans="1:42" ht="18" x14ac:dyDescent="0.3">
      <c r="A806" s="12" t="s">
        <v>2877</v>
      </c>
      <c r="B806" s="12"/>
      <c r="C806" s="40" t="s">
        <v>1544</v>
      </c>
      <c r="D806" s="17"/>
      <c r="E806" s="17"/>
      <c r="F806" s="28" t="s">
        <v>102</v>
      </c>
      <c r="G806" s="29">
        <v>0.25</v>
      </c>
      <c r="H806" s="30"/>
      <c r="I806" s="30">
        <v>1.5249999999999999</v>
      </c>
      <c r="J806" s="31">
        <v>40.270000000000003</v>
      </c>
      <c r="M806" s="32">
        <f>ROUND(ROUND(J806, 2)*I806, 2)</f>
        <v>61.41</v>
      </c>
      <c r="P806" s="31">
        <v>40.270000000000003</v>
      </c>
      <c r="S806" s="32">
        <f>ROUND(ROUND(P806, 2)*I806, 2)</f>
        <v>61.41</v>
      </c>
      <c r="V806" s="9">
        <f>ROUND(ROUND(P806, 2)/1.2, 2)</f>
        <v>33.56</v>
      </c>
      <c r="Y806" s="9">
        <f t="shared" si="86"/>
        <v>51.18</v>
      </c>
      <c r="AD806" s="5" t="s">
        <v>2878</v>
      </c>
      <c r="AE806" s="5" t="s">
        <v>2879</v>
      </c>
      <c r="AF806" s="5" t="s">
        <v>1547</v>
      </c>
      <c r="AK806" s="32">
        <f t="shared" si="87"/>
        <v>0</v>
      </c>
      <c r="AL806" s="32"/>
      <c r="AM806" s="32"/>
      <c r="AN806" s="34">
        <f t="shared" si="88"/>
        <v>0</v>
      </c>
      <c r="AO806" s="32"/>
      <c r="AP806" s="32"/>
    </row>
    <row r="807" spans="1:42" ht="144" x14ac:dyDescent="0.3">
      <c r="A807" s="12" t="s">
        <v>2880</v>
      </c>
      <c r="B807" s="12" t="s">
        <v>2737</v>
      </c>
      <c r="C807" s="16" t="s">
        <v>2738</v>
      </c>
      <c r="D807" s="17"/>
      <c r="E807" s="17" t="s">
        <v>2881</v>
      </c>
      <c r="F807" s="17" t="s">
        <v>67</v>
      </c>
      <c r="G807" s="18">
        <v>1</v>
      </c>
      <c r="H807" s="18"/>
      <c r="I807" s="18">
        <v>20.100000000000001</v>
      </c>
      <c r="J807" s="19">
        <v>2319.54</v>
      </c>
      <c r="K807" s="20">
        <v>2983</v>
      </c>
      <c r="L807" s="19">
        <f>J807+ROUND(K807, 2)</f>
        <v>5302.54</v>
      </c>
      <c r="M807" s="19">
        <v>46622.75</v>
      </c>
      <c r="N807" s="19">
        <v>59958.3</v>
      </c>
      <c r="O807" s="19">
        <f>M807+N807</f>
        <v>106581.05</v>
      </c>
      <c r="P807" s="19">
        <v>2319.54</v>
      </c>
      <c r="Q807" s="20">
        <v>4474.5</v>
      </c>
      <c r="R807" s="19">
        <f>P807+ROUND(Q807, 2)</f>
        <v>6794.04</v>
      </c>
      <c r="S807" s="19">
        <v>46622.75</v>
      </c>
      <c r="T807" s="19">
        <v>89937.45</v>
      </c>
      <c r="U807" s="19">
        <f>S807+T807</f>
        <v>136560.20000000001</v>
      </c>
      <c r="V807" s="9">
        <f>ROUND(P807 / 1.2, 2)</f>
        <v>1932.95</v>
      </c>
      <c r="W807" s="9">
        <f>ROUND(Q807 / 1.2, 2)</f>
        <v>3728.75</v>
      </c>
      <c r="X807" s="9">
        <f>ROUND(R807 / 1.2, 2)</f>
        <v>5661.7</v>
      </c>
      <c r="Y807" s="9">
        <f t="shared" si="86"/>
        <v>38852.29</v>
      </c>
      <c r="Z807" s="9">
        <f>ROUND(T807 / 1.2, 2)</f>
        <v>74947.88</v>
      </c>
      <c r="AA807" s="9">
        <f>Y807+Z807</f>
        <v>113800.17000000001</v>
      </c>
      <c r="AD807" s="5">
        <v>378365945</v>
      </c>
      <c r="AE807" s="5">
        <v>29393979</v>
      </c>
      <c r="AG807" s="5" t="s">
        <v>2739</v>
      </c>
      <c r="AH807" s="5" t="s">
        <v>2740</v>
      </c>
      <c r="AI807" s="5" t="s">
        <v>593</v>
      </c>
      <c r="AK807" s="19">
        <f t="shared" si="87"/>
        <v>0</v>
      </c>
      <c r="AL807" s="19">
        <f>T807-N807</f>
        <v>29979.149999999994</v>
      </c>
      <c r="AM807" s="19">
        <f>U807-O807</f>
        <v>29979.150000000009</v>
      </c>
      <c r="AN807" s="22">
        <f t="shared" si="88"/>
        <v>0</v>
      </c>
      <c r="AO807" s="22">
        <f>IFERROR(AL807/N807,0)</f>
        <v>0.49999999999999989</v>
      </c>
      <c r="AP807" s="22">
        <f>IFERROR(AM807/O807,0)</f>
        <v>0.28128030264291831</v>
      </c>
    </row>
    <row r="808" spans="1:42" ht="18" x14ac:dyDescent="0.3">
      <c r="A808" s="12" t="s">
        <v>2882</v>
      </c>
      <c r="B808" s="12"/>
      <c r="C808" s="40" t="s">
        <v>1544</v>
      </c>
      <c r="D808" s="17"/>
      <c r="E808" s="17"/>
      <c r="F808" s="28" t="s">
        <v>102</v>
      </c>
      <c r="G808" s="29">
        <v>0.25</v>
      </c>
      <c r="H808" s="30"/>
      <c r="I808" s="30">
        <v>5.0250000000000004</v>
      </c>
      <c r="J808" s="31">
        <v>40.94</v>
      </c>
      <c r="M808" s="32">
        <f>ROUND(ROUND(J808, 2)*I808, 2)</f>
        <v>205.72</v>
      </c>
      <c r="P808" s="31">
        <v>40.94</v>
      </c>
      <c r="S808" s="32">
        <f>ROUND(ROUND(P808, 2)*I808, 2)</f>
        <v>205.72</v>
      </c>
      <c r="V808" s="9">
        <f>ROUND(ROUND(P808, 2)/1.2, 2)</f>
        <v>34.119999999999997</v>
      </c>
      <c r="Y808" s="9">
        <f t="shared" si="86"/>
        <v>171.43</v>
      </c>
      <c r="AD808" s="5" t="s">
        <v>2883</v>
      </c>
      <c r="AE808" s="5" t="s">
        <v>2884</v>
      </c>
      <c r="AF808" s="5" t="s">
        <v>1547</v>
      </c>
      <c r="AK808" s="32">
        <f t="shared" si="87"/>
        <v>0</v>
      </c>
      <c r="AL808" s="32"/>
      <c r="AM808" s="32"/>
      <c r="AN808" s="34">
        <f t="shared" si="88"/>
        <v>0</v>
      </c>
      <c r="AO808" s="32"/>
      <c r="AP808" s="32"/>
    </row>
    <row r="809" spans="1:42" ht="36" x14ac:dyDescent="0.3">
      <c r="A809" s="12" t="s">
        <v>2885</v>
      </c>
      <c r="B809" s="12"/>
      <c r="C809" s="27" t="s">
        <v>1618</v>
      </c>
      <c r="D809" s="17"/>
      <c r="E809" s="17"/>
      <c r="F809" s="28" t="s">
        <v>102</v>
      </c>
      <c r="G809" s="29">
        <v>1.2</v>
      </c>
      <c r="H809" s="30"/>
      <c r="I809" s="30">
        <v>24.12</v>
      </c>
      <c r="J809" s="31">
        <v>16.38</v>
      </c>
      <c r="M809" s="32">
        <f>ROUND(ROUND(J809, 2)*I809, 2)</f>
        <v>395.09</v>
      </c>
      <c r="P809" s="31">
        <v>16.38</v>
      </c>
      <c r="S809" s="32">
        <f>ROUND(ROUND(P809, 2)*I809, 2)</f>
        <v>395.09</v>
      </c>
      <c r="V809" s="9">
        <f>ROUND(ROUND(P809, 2)/1.2, 2)</f>
        <v>13.65</v>
      </c>
      <c r="Y809" s="9">
        <f t="shared" si="86"/>
        <v>329.24</v>
      </c>
      <c r="AD809" s="5" t="s">
        <v>2886</v>
      </c>
      <c r="AE809" s="5" t="s">
        <v>2887</v>
      </c>
      <c r="AF809" s="5" t="s">
        <v>1621</v>
      </c>
      <c r="AK809" s="32">
        <f t="shared" si="87"/>
        <v>0</v>
      </c>
      <c r="AL809" s="32"/>
      <c r="AM809" s="32"/>
      <c r="AN809" s="34">
        <f t="shared" si="88"/>
        <v>0</v>
      </c>
      <c r="AO809" s="32"/>
      <c r="AP809" s="32"/>
    </row>
    <row r="810" spans="1:42" ht="36" x14ac:dyDescent="0.3">
      <c r="A810" s="12" t="s">
        <v>2888</v>
      </c>
      <c r="B810" s="12"/>
      <c r="C810" s="27" t="s">
        <v>2748</v>
      </c>
      <c r="D810" s="17"/>
      <c r="E810" s="17" t="s">
        <v>2889</v>
      </c>
      <c r="F810" s="28" t="s">
        <v>67</v>
      </c>
      <c r="G810" s="29">
        <v>1.1000000000000001</v>
      </c>
      <c r="H810" s="30"/>
      <c r="I810" s="30">
        <v>22.11</v>
      </c>
      <c r="J810" s="31">
        <v>2072.02</v>
      </c>
      <c r="M810" s="32">
        <f>ROUND(ROUND(J810, 2)*I810, 2)</f>
        <v>45812.36</v>
      </c>
      <c r="P810" s="31">
        <v>2072.02</v>
      </c>
      <c r="S810" s="32">
        <f>ROUND(ROUND(P810, 2)*I810, 2)</f>
        <v>45812.36</v>
      </c>
      <c r="V810" s="9">
        <f>ROUND(ROUND(P810, 2)/1.2, 2)</f>
        <v>1726.68</v>
      </c>
      <c r="Y810" s="9">
        <f t="shared" si="86"/>
        <v>38176.97</v>
      </c>
      <c r="AD810" s="5" t="s">
        <v>2890</v>
      </c>
      <c r="AE810" s="5" t="s">
        <v>2891</v>
      </c>
      <c r="AF810" s="5" t="s">
        <v>2751</v>
      </c>
      <c r="AK810" s="32">
        <f t="shared" si="87"/>
        <v>0</v>
      </c>
      <c r="AL810" s="32"/>
      <c r="AM810" s="32"/>
      <c r="AN810" s="34">
        <f t="shared" si="88"/>
        <v>0</v>
      </c>
      <c r="AO810" s="32"/>
      <c r="AP810" s="32"/>
    </row>
    <row r="811" spans="1:42" ht="18" x14ac:dyDescent="0.3">
      <c r="A811" s="12" t="s">
        <v>2892</v>
      </c>
      <c r="B811" s="12"/>
      <c r="C811" s="40" t="s">
        <v>965</v>
      </c>
      <c r="D811" s="17"/>
      <c r="E811" s="17"/>
      <c r="F811" s="28" t="s">
        <v>102</v>
      </c>
      <c r="G811" s="29">
        <v>0.15</v>
      </c>
      <c r="H811" s="29"/>
      <c r="I811" s="29">
        <v>3.0150000000000001</v>
      </c>
      <c r="J811" s="31">
        <v>69.540000000000006</v>
      </c>
      <c r="M811" s="32">
        <f>ROUND(ROUND(J811, 2)*I811, 2)</f>
        <v>209.66</v>
      </c>
      <c r="P811" s="31">
        <v>69.540000000000006</v>
      </c>
      <c r="S811" s="32">
        <f>ROUND(ROUND(P811, 2)*I811, 2)</f>
        <v>209.66</v>
      </c>
      <c r="V811" s="9">
        <f>ROUND(ROUND(P811, 2)/1.2, 2)</f>
        <v>57.95</v>
      </c>
      <c r="Y811" s="9">
        <f t="shared" si="86"/>
        <v>174.72</v>
      </c>
      <c r="AD811" s="5" t="s">
        <v>2893</v>
      </c>
      <c r="AE811" s="5" t="s">
        <v>2894</v>
      </c>
      <c r="AF811" s="5" t="s">
        <v>968</v>
      </c>
      <c r="AK811" s="32">
        <f t="shared" si="87"/>
        <v>0</v>
      </c>
      <c r="AL811" s="32"/>
      <c r="AM811" s="32"/>
      <c r="AN811" s="34">
        <f t="shared" si="88"/>
        <v>0</v>
      </c>
      <c r="AO811" s="32"/>
      <c r="AP811" s="32"/>
    </row>
    <row r="812" spans="1:42" ht="162" x14ac:dyDescent="0.3">
      <c r="A812" s="12" t="s">
        <v>2895</v>
      </c>
      <c r="B812" s="12" t="s">
        <v>2737</v>
      </c>
      <c r="C812" s="16" t="s">
        <v>2738</v>
      </c>
      <c r="D812" s="17"/>
      <c r="E812" s="17" t="s">
        <v>2896</v>
      </c>
      <c r="F812" s="17" t="s">
        <v>67</v>
      </c>
      <c r="G812" s="18">
        <v>1</v>
      </c>
      <c r="H812" s="18"/>
      <c r="I812" s="18">
        <v>2.8</v>
      </c>
      <c r="J812" s="19">
        <v>2398.17</v>
      </c>
      <c r="K812" s="20">
        <v>2983</v>
      </c>
      <c r="L812" s="19">
        <f>J812+ROUND(K812, 2)</f>
        <v>5381.17</v>
      </c>
      <c r="M812" s="19">
        <v>6714.88</v>
      </c>
      <c r="N812" s="19">
        <v>8352.4</v>
      </c>
      <c r="O812" s="19">
        <f>M812+N812</f>
        <v>15067.279999999999</v>
      </c>
      <c r="P812" s="19">
        <v>2398.17</v>
      </c>
      <c r="Q812" s="20">
        <v>4474.5</v>
      </c>
      <c r="R812" s="19">
        <f>P812+ROUND(Q812, 2)</f>
        <v>6872.67</v>
      </c>
      <c r="S812" s="19">
        <v>6714.88</v>
      </c>
      <c r="T812" s="19">
        <v>12528.6</v>
      </c>
      <c r="U812" s="19">
        <f>S812+T812</f>
        <v>19243.48</v>
      </c>
      <c r="V812" s="9">
        <f>ROUND(P812 / 1.2, 2)</f>
        <v>1998.48</v>
      </c>
      <c r="W812" s="9">
        <f>ROUND(Q812 / 1.2, 2)</f>
        <v>3728.75</v>
      </c>
      <c r="X812" s="9">
        <f>ROUND(R812 / 1.2, 2)</f>
        <v>5727.23</v>
      </c>
      <c r="Y812" s="9">
        <f t="shared" si="86"/>
        <v>5595.73</v>
      </c>
      <c r="Z812" s="9">
        <f>ROUND(T812 / 1.2, 2)</f>
        <v>10440.5</v>
      </c>
      <c r="AA812" s="9">
        <f>Y812+Z812</f>
        <v>16036.23</v>
      </c>
      <c r="AD812" s="5">
        <v>378365946</v>
      </c>
      <c r="AE812" s="5">
        <v>29396514</v>
      </c>
      <c r="AG812" s="5" t="s">
        <v>2739</v>
      </c>
      <c r="AH812" s="5" t="s">
        <v>2740</v>
      </c>
      <c r="AI812" s="5" t="s">
        <v>593</v>
      </c>
      <c r="AK812" s="19">
        <f t="shared" si="87"/>
        <v>0</v>
      </c>
      <c r="AL812" s="19">
        <f>T812-N812</f>
        <v>4176.2000000000007</v>
      </c>
      <c r="AM812" s="19">
        <f>U812-O812</f>
        <v>4176.2000000000007</v>
      </c>
      <c r="AN812" s="22">
        <f t="shared" si="88"/>
        <v>0</v>
      </c>
      <c r="AO812" s="22">
        <f>IFERROR(AL812/N812,0)</f>
        <v>0.50000000000000011</v>
      </c>
      <c r="AP812" s="22">
        <f>IFERROR(AM812/O812,0)</f>
        <v>0.27717013289724496</v>
      </c>
    </row>
    <row r="813" spans="1:42" ht="18" x14ac:dyDescent="0.3">
      <c r="A813" s="12" t="s">
        <v>2897</v>
      </c>
      <c r="B813" s="12"/>
      <c r="C813" s="40" t="s">
        <v>965</v>
      </c>
      <c r="D813" s="17"/>
      <c r="E813" s="17"/>
      <c r="F813" s="28" t="s">
        <v>102</v>
      </c>
      <c r="G813" s="29">
        <v>0.15</v>
      </c>
      <c r="H813" s="29"/>
      <c r="I813" s="29">
        <v>0.42</v>
      </c>
      <c r="J813" s="31">
        <v>69.540000000000006</v>
      </c>
      <c r="M813" s="32">
        <f>ROUND(ROUND(J813, 2)*I813, 2)</f>
        <v>29.21</v>
      </c>
      <c r="P813" s="31">
        <v>69.540000000000006</v>
      </c>
      <c r="S813" s="32">
        <f>ROUND(ROUND(P813, 2)*I813, 2)</f>
        <v>29.21</v>
      </c>
      <c r="V813" s="9">
        <f>ROUND(ROUND(P813, 2)/1.2, 2)</f>
        <v>57.95</v>
      </c>
      <c r="Y813" s="9">
        <f t="shared" si="86"/>
        <v>24.34</v>
      </c>
      <c r="AD813" s="5" t="s">
        <v>2898</v>
      </c>
      <c r="AE813" s="5" t="s">
        <v>2899</v>
      </c>
      <c r="AF813" s="5" t="s">
        <v>968</v>
      </c>
      <c r="AK813" s="32">
        <f t="shared" si="87"/>
        <v>0</v>
      </c>
      <c r="AL813" s="32"/>
      <c r="AM813" s="32"/>
      <c r="AN813" s="34">
        <f t="shared" si="88"/>
        <v>0</v>
      </c>
      <c r="AO813" s="32"/>
      <c r="AP813" s="32"/>
    </row>
    <row r="814" spans="1:42" ht="72" x14ac:dyDescent="0.3">
      <c r="A814" s="12" t="s">
        <v>2900</v>
      </c>
      <c r="B814" s="12"/>
      <c r="C814" s="27" t="s">
        <v>2748</v>
      </c>
      <c r="D814" s="17"/>
      <c r="E814" s="17" t="s">
        <v>2901</v>
      </c>
      <c r="F814" s="28" t="s">
        <v>67</v>
      </c>
      <c r="G814" s="29">
        <v>1.1000000000000001</v>
      </c>
      <c r="H814" s="30"/>
      <c r="I814" s="30">
        <v>3.08</v>
      </c>
      <c r="J814" s="31">
        <v>2072.02</v>
      </c>
      <c r="M814" s="32">
        <f>ROUND(ROUND(J814, 2)*I814, 2)</f>
        <v>6381.82</v>
      </c>
      <c r="P814" s="31">
        <v>2072.02</v>
      </c>
      <c r="S814" s="32">
        <f>ROUND(ROUND(P814, 2)*I814, 2)</f>
        <v>6381.82</v>
      </c>
      <c r="V814" s="9">
        <f>ROUND(ROUND(P814, 2)/1.2, 2)</f>
        <v>1726.68</v>
      </c>
      <c r="Y814" s="9">
        <f t="shared" si="86"/>
        <v>5318.18</v>
      </c>
      <c r="AD814" s="5" t="s">
        <v>2902</v>
      </c>
      <c r="AE814" s="5" t="s">
        <v>2903</v>
      </c>
      <c r="AF814" s="5" t="s">
        <v>2751</v>
      </c>
      <c r="AK814" s="32">
        <f t="shared" si="87"/>
        <v>0</v>
      </c>
      <c r="AL814" s="32"/>
      <c r="AM814" s="32"/>
      <c r="AN814" s="34">
        <f t="shared" si="88"/>
        <v>0</v>
      </c>
      <c r="AO814" s="32"/>
      <c r="AP814" s="32"/>
    </row>
    <row r="815" spans="1:42" ht="36" x14ac:dyDescent="0.3">
      <c r="A815" s="12" t="s">
        <v>2904</v>
      </c>
      <c r="B815" s="12"/>
      <c r="C815" s="27" t="s">
        <v>1618</v>
      </c>
      <c r="D815" s="17"/>
      <c r="E815" s="17"/>
      <c r="F815" s="28" t="s">
        <v>102</v>
      </c>
      <c r="G815" s="29">
        <v>1.2</v>
      </c>
      <c r="H815" s="30"/>
      <c r="I815" s="30">
        <v>16.8</v>
      </c>
      <c r="J815" s="31">
        <v>16.38</v>
      </c>
      <c r="M815" s="32">
        <f>ROUND(ROUND(J815, 2)*I815, 2)</f>
        <v>275.18</v>
      </c>
      <c r="P815" s="31">
        <v>16.38</v>
      </c>
      <c r="S815" s="32">
        <f>ROUND(ROUND(P815, 2)*I815, 2)</f>
        <v>275.18</v>
      </c>
      <c r="V815" s="9">
        <f>ROUND(ROUND(P815, 2)/1.2, 2)</f>
        <v>13.65</v>
      </c>
      <c r="Y815" s="9">
        <f t="shared" si="86"/>
        <v>229.32</v>
      </c>
      <c r="AD815" s="5" t="s">
        <v>2905</v>
      </c>
      <c r="AE815" s="5" t="s">
        <v>2906</v>
      </c>
      <c r="AF815" s="5" t="s">
        <v>1621</v>
      </c>
      <c r="AK815" s="32">
        <f t="shared" si="87"/>
        <v>0</v>
      </c>
      <c r="AL815" s="32"/>
      <c r="AM815" s="32"/>
      <c r="AN815" s="34">
        <f t="shared" si="88"/>
        <v>0</v>
      </c>
      <c r="AO815" s="32"/>
      <c r="AP815" s="32"/>
    </row>
    <row r="816" spans="1:42" ht="18" x14ac:dyDescent="0.3">
      <c r="A816" s="12" t="s">
        <v>2907</v>
      </c>
      <c r="B816" s="12"/>
      <c r="C816" s="40" t="s">
        <v>1544</v>
      </c>
      <c r="D816" s="17"/>
      <c r="E816" s="17"/>
      <c r="F816" s="28" t="s">
        <v>102</v>
      </c>
      <c r="G816" s="29">
        <v>0.25</v>
      </c>
      <c r="H816" s="30"/>
      <c r="I816" s="30">
        <v>0.7</v>
      </c>
      <c r="J816" s="31">
        <v>40.94</v>
      </c>
      <c r="M816" s="32">
        <f>ROUND(ROUND(J816, 2)*I816, 2)</f>
        <v>28.66</v>
      </c>
      <c r="P816" s="31">
        <v>40.94</v>
      </c>
      <c r="S816" s="32">
        <f>ROUND(ROUND(P816, 2)*I816, 2)</f>
        <v>28.66</v>
      </c>
      <c r="V816" s="9">
        <f>ROUND(ROUND(P816, 2)/1.2, 2)</f>
        <v>34.119999999999997</v>
      </c>
      <c r="Y816" s="9">
        <f t="shared" si="86"/>
        <v>23.88</v>
      </c>
      <c r="AD816" s="5" t="s">
        <v>2908</v>
      </c>
      <c r="AE816" s="5" t="s">
        <v>2909</v>
      </c>
      <c r="AF816" s="5" t="s">
        <v>1547</v>
      </c>
      <c r="AK816" s="32">
        <f t="shared" si="87"/>
        <v>0</v>
      </c>
      <c r="AL816" s="32"/>
      <c r="AM816" s="32"/>
      <c r="AN816" s="34">
        <f t="shared" si="88"/>
        <v>0</v>
      </c>
      <c r="AO816" s="32"/>
      <c r="AP816" s="32"/>
    </row>
    <row r="817" spans="1:42" ht="162" x14ac:dyDescent="0.3">
      <c r="A817" s="12" t="s">
        <v>2910</v>
      </c>
      <c r="B817" s="12" t="s">
        <v>2737</v>
      </c>
      <c r="C817" s="16" t="s">
        <v>2738</v>
      </c>
      <c r="D817" s="17"/>
      <c r="E817" s="17" t="s">
        <v>2911</v>
      </c>
      <c r="F817" s="17" t="s">
        <v>67</v>
      </c>
      <c r="G817" s="18">
        <v>1</v>
      </c>
      <c r="H817" s="18"/>
      <c r="I817" s="18">
        <v>2.6</v>
      </c>
      <c r="J817" s="19">
        <v>2398.17</v>
      </c>
      <c r="K817" s="20">
        <v>2983</v>
      </c>
      <c r="L817" s="19">
        <f>J817+ROUND(K817, 2)</f>
        <v>5381.17</v>
      </c>
      <c r="M817" s="19">
        <v>6235.24</v>
      </c>
      <c r="N817" s="19">
        <v>7755.8</v>
      </c>
      <c r="O817" s="19">
        <f>M817+N817</f>
        <v>13991.04</v>
      </c>
      <c r="P817" s="19">
        <v>2398.17</v>
      </c>
      <c r="Q817" s="20">
        <v>4474.5</v>
      </c>
      <c r="R817" s="19">
        <f>P817+ROUND(Q817, 2)</f>
        <v>6872.67</v>
      </c>
      <c r="S817" s="19">
        <v>6235.24</v>
      </c>
      <c r="T817" s="19">
        <v>11633.7</v>
      </c>
      <c r="U817" s="19">
        <f>S817+T817</f>
        <v>17868.940000000002</v>
      </c>
      <c r="V817" s="9">
        <f>ROUND(P817 / 1.2, 2)</f>
        <v>1998.48</v>
      </c>
      <c r="W817" s="9">
        <f>ROUND(Q817 / 1.2, 2)</f>
        <v>3728.75</v>
      </c>
      <c r="X817" s="9">
        <f>ROUND(R817 / 1.2, 2)</f>
        <v>5727.23</v>
      </c>
      <c r="Y817" s="9">
        <f t="shared" si="86"/>
        <v>5196.03</v>
      </c>
      <c r="Z817" s="9">
        <f>ROUND(T817 / 1.2, 2)</f>
        <v>9694.75</v>
      </c>
      <c r="AA817" s="9">
        <f>Y817+Z817</f>
        <v>14890.779999999999</v>
      </c>
      <c r="AD817" s="5">
        <v>378365947</v>
      </c>
      <c r="AE817" s="5">
        <v>29396516</v>
      </c>
      <c r="AG817" s="5" t="s">
        <v>2739</v>
      </c>
      <c r="AH817" s="5" t="s">
        <v>2740</v>
      </c>
      <c r="AI817" s="5" t="s">
        <v>593</v>
      </c>
      <c r="AK817" s="19">
        <f t="shared" si="87"/>
        <v>0</v>
      </c>
      <c r="AL817" s="19">
        <f>T817-N817</f>
        <v>3877.9000000000005</v>
      </c>
      <c r="AM817" s="19">
        <f>U817-O817</f>
        <v>3877.9000000000015</v>
      </c>
      <c r="AN817" s="22">
        <f t="shared" si="88"/>
        <v>0</v>
      </c>
      <c r="AO817" s="22">
        <f>IFERROR(AL817/N817,0)</f>
        <v>0.50000000000000011</v>
      </c>
      <c r="AP817" s="22">
        <f>IFERROR(AM817/O817,0)</f>
        <v>0.27717024610036145</v>
      </c>
    </row>
    <row r="818" spans="1:42" ht="18" x14ac:dyDescent="0.3">
      <c r="A818" s="12" t="s">
        <v>2912</v>
      </c>
      <c r="B818" s="12"/>
      <c r="C818" s="40" t="s">
        <v>1544</v>
      </c>
      <c r="D818" s="17"/>
      <c r="E818" s="17"/>
      <c r="F818" s="28" t="s">
        <v>102</v>
      </c>
      <c r="G818" s="29">
        <v>0.25</v>
      </c>
      <c r="H818" s="30"/>
      <c r="I818" s="30">
        <v>0.65</v>
      </c>
      <c r="J818" s="31">
        <v>40.94</v>
      </c>
      <c r="M818" s="32">
        <f>ROUND(ROUND(J818, 2)*I818, 2)</f>
        <v>26.61</v>
      </c>
      <c r="P818" s="31">
        <v>40.94</v>
      </c>
      <c r="S818" s="32">
        <f>ROUND(ROUND(P818, 2)*I818, 2)</f>
        <v>26.61</v>
      </c>
      <c r="V818" s="9">
        <f>ROUND(ROUND(P818, 2)/1.2, 2)</f>
        <v>34.119999999999997</v>
      </c>
      <c r="Y818" s="9">
        <f t="shared" si="86"/>
        <v>22.18</v>
      </c>
      <c r="AD818" s="5" t="s">
        <v>2913</v>
      </c>
      <c r="AE818" s="5" t="s">
        <v>2914</v>
      </c>
      <c r="AF818" s="5" t="s">
        <v>1547</v>
      </c>
      <c r="AK818" s="32">
        <f t="shared" si="87"/>
        <v>0</v>
      </c>
      <c r="AL818" s="32"/>
      <c r="AM818" s="32"/>
      <c r="AN818" s="34">
        <f t="shared" si="88"/>
        <v>0</v>
      </c>
      <c r="AO818" s="32"/>
      <c r="AP818" s="32"/>
    </row>
    <row r="819" spans="1:42" ht="36" x14ac:dyDescent="0.3">
      <c r="A819" s="12" t="s">
        <v>2915</v>
      </c>
      <c r="B819" s="12"/>
      <c r="C819" s="27" t="s">
        <v>1618</v>
      </c>
      <c r="D819" s="17"/>
      <c r="E819" s="17"/>
      <c r="F819" s="28" t="s">
        <v>102</v>
      </c>
      <c r="G819" s="29">
        <v>1.2</v>
      </c>
      <c r="H819" s="30"/>
      <c r="I819" s="30">
        <v>15.6</v>
      </c>
      <c r="J819" s="31">
        <v>16.38</v>
      </c>
      <c r="M819" s="32">
        <f>ROUND(ROUND(J819, 2)*I819, 2)</f>
        <v>255.53</v>
      </c>
      <c r="P819" s="31">
        <v>16.38</v>
      </c>
      <c r="S819" s="32">
        <f>ROUND(ROUND(P819, 2)*I819, 2)</f>
        <v>255.53</v>
      </c>
      <c r="V819" s="9">
        <f>ROUND(ROUND(P819, 2)/1.2, 2)</f>
        <v>13.65</v>
      </c>
      <c r="Y819" s="9">
        <f t="shared" si="86"/>
        <v>212.94</v>
      </c>
      <c r="AD819" s="5" t="s">
        <v>2916</v>
      </c>
      <c r="AE819" s="5" t="s">
        <v>2917</v>
      </c>
      <c r="AF819" s="5" t="s">
        <v>1621</v>
      </c>
      <c r="AK819" s="32">
        <f t="shared" si="87"/>
        <v>0</v>
      </c>
      <c r="AL819" s="32"/>
      <c r="AM819" s="32"/>
      <c r="AN819" s="34">
        <f t="shared" si="88"/>
        <v>0</v>
      </c>
      <c r="AO819" s="32"/>
      <c r="AP819" s="32"/>
    </row>
    <row r="820" spans="1:42" ht="72" x14ac:dyDescent="0.3">
      <c r="A820" s="12" t="s">
        <v>2918</v>
      </c>
      <c r="B820" s="12"/>
      <c r="C820" s="27" t="s">
        <v>2748</v>
      </c>
      <c r="D820" s="17"/>
      <c r="E820" s="17" t="s">
        <v>2919</v>
      </c>
      <c r="F820" s="28" t="s">
        <v>67</v>
      </c>
      <c r="G820" s="29">
        <v>1.1000000000000001</v>
      </c>
      <c r="H820" s="30"/>
      <c r="I820" s="30">
        <v>2.86</v>
      </c>
      <c r="J820" s="31">
        <v>2072.02</v>
      </c>
      <c r="M820" s="32">
        <f>ROUND(ROUND(J820, 2)*I820, 2)</f>
        <v>5925.98</v>
      </c>
      <c r="P820" s="31">
        <v>2072.02</v>
      </c>
      <c r="S820" s="32">
        <f>ROUND(ROUND(P820, 2)*I820, 2)</f>
        <v>5925.98</v>
      </c>
      <c r="V820" s="9">
        <f>ROUND(ROUND(P820, 2)/1.2, 2)</f>
        <v>1726.68</v>
      </c>
      <c r="Y820" s="9">
        <f t="shared" si="86"/>
        <v>4938.32</v>
      </c>
      <c r="AD820" s="5" t="s">
        <v>2920</v>
      </c>
      <c r="AE820" s="5" t="s">
        <v>2921</v>
      </c>
      <c r="AF820" s="5" t="s">
        <v>2751</v>
      </c>
      <c r="AK820" s="32">
        <f t="shared" si="87"/>
        <v>0</v>
      </c>
      <c r="AL820" s="32"/>
      <c r="AM820" s="32"/>
      <c r="AN820" s="34">
        <f t="shared" si="88"/>
        <v>0</v>
      </c>
      <c r="AO820" s="32"/>
      <c r="AP820" s="32"/>
    </row>
    <row r="821" spans="1:42" ht="18" x14ac:dyDescent="0.3">
      <c r="A821" s="12" t="s">
        <v>2922</v>
      </c>
      <c r="B821" s="12"/>
      <c r="C821" s="40" t="s">
        <v>965</v>
      </c>
      <c r="D821" s="17"/>
      <c r="E821" s="17"/>
      <c r="F821" s="28" t="s">
        <v>102</v>
      </c>
      <c r="G821" s="29">
        <v>0.15</v>
      </c>
      <c r="H821" s="29"/>
      <c r="I821" s="29">
        <v>0.39</v>
      </c>
      <c r="J821" s="31">
        <v>69.540000000000006</v>
      </c>
      <c r="M821" s="32">
        <f>ROUND(ROUND(J821, 2)*I821, 2)</f>
        <v>27.12</v>
      </c>
      <c r="P821" s="31">
        <v>69.540000000000006</v>
      </c>
      <c r="S821" s="32">
        <f>ROUND(ROUND(P821, 2)*I821, 2)</f>
        <v>27.12</v>
      </c>
      <c r="V821" s="9">
        <f>ROUND(ROUND(P821, 2)/1.2, 2)</f>
        <v>57.95</v>
      </c>
      <c r="Y821" s="9">
        <f t="shared" si="86"/>
        <v>22.6</v>
      </c>
      <c r="AD821" s="5" t="s">
        <v>2923</v>
      </c>
      <c r="AE821" s="5" t="s">
        <v>2924</v>
      </c>
      <c r="AF821" s="5" t="s">
        <v>968</v>
      </c>
      <c r="AK821" s="32">
        <f t="shared" si="87"/>
        <v>0</v>
      </c>
      <c r="AL821" s="32"/>
      <c r="AM821" s="32"/>
      <c r="AN821" s="34">
        <f t="shared" si="88"/>
        <v>0</v>
      </c>
      <c r="AO821" s="32"/>
      <c r="AP821" s="32"/>
    </row>
    <row r="822" spans="1:42" ht="144" x14ac:dyDescent="0.3">
      <c r="A822" s="12" t="s">
        <v>2925</v>
      </c>
      <c r="B822" s="12" t="s">
        <v>2737</v>
      </c>
      <c r="C822" s="16" t="s">
        <v>2738</v>
      </c>
      <c r="D822" s="17"/>
      <c r="E822" s="17" t="s">
        <v>2926</v>
      </c>
      <c r="F822" s="17" t="s">
        <v>67</v>
      </c>
      <c r="G822" s="18">
        <v>1</v>
      </c>
      <c r="H822" s="18"/>
      <c r="I822" s="18">
        <v>533.72</v>
      </c>
      <c r="J822" s="19">
        <v>1438.26</v>
      </c>
      <c r="K822" s="20">
        <v>2983</v>
      </c>
      <c r="L822" s="19">
        <f>J822+ROUND(K822, 2)</f>
        <v>4421.26</v>
      </c>
      <c r="M822" s="19">
        <v>767628.13</v>
      </c>
      <c r="N822" s="19">
        <v>1592086.76</v>
      </c>
      <c r="O822" s="19">
        <f>M822+N822</f>
        <v>2359714.89</v>
      </c>
      <c r="P822" s="19">
        <v>1438.26</v>
      </c>
      <c r="Q822" s="20">
        <v>4474.5</v>
      </c>
      <c r="R822" s="19">
        <f>P822+ROUND(Q822, 2)</f>
        <v>5912.76</v>
      </c>
      <c r="S822" s="19">
        <v>767628.13</v>
      </c>
      <c r="T822" s="19">
        <v>2388130.14</v>
      </c>
      <c r="U822" s="19">
        <f>S822+T822</f>
        <v>3155758.27</v>
      </c>
      <c r="V822" s="9">
        <f>ROUND(P822 / 1.2, 2)</f>
        <v>1198.55</v>
      </c>
      <c r="W822" s="9">
        <f>ROUND(Q822 / 1.2, 2)</f>
        <v>3728.75</v>
      </c>
      <c r="X822" s="9">
        <f>ROUND(R822 / 1.2, 2)</f>
        <v>4927.3</v>
      </c>
      <c r="Y822" s="9">
        <f t="shared" si="86"/>
        <v>639690.11</v>
      </c>
      <c r="Z822" s="9">
        <f>ROUND(T822 / 1.2, 2)</f>
        <v>1990108.45</v>
      </c>
      <c r="AA822" s="9">
        <f>Y822+Z822</f>
        <v>2629798.56</v>
      </c>
      <c r="AD822" s="5">
        <v>378365948</v>
      </c>
      <c r="AE822" s="5">
        <v>29396515</v>
      </c>
      <c r="AG822" s="5" t="s">
        <v>2739</v>
      </c>
      <c r="AH822" s="5" t="s">
        <v>2740</v>
      </c>
      <c r="AI822" s="5" t="s">
        <v>593</v>
      </c>
      <c r="AK822" s="19">
        <f t="shared" si="87"/>
        <v>0</v>
      </c>
      <c r="AL822" s="19">
        <f>T822-N822</f>
        <v>796043.38000000012</v>
      </c>
      <c r="AM822" s="19">
        <f>U822-O822</f>
        <v>796043.37999999989</v>
      </c>
      <c r="AN822" s="22">
        <f t="shared" si="88"/>
        <v>0</v>
      </c>
      <c r="AO822" s="22">
        <f>IFERROR(AL822/N822,0)</f>
        <v>0.50000000000000011</v>
      </c>
      <c r="AP822" s="22">
        <f>IFERROR(AM822/O822,0)</f>
        <v>0.33734727164432982</v>
      </c>
    </row>
    <row r="823" spans="1:42" ht="18" x14ac:dyDescent="0.3">
      <c r="A823" s="12" t="s">
        <v>2927</v>
      </c>
      <c r="B823" s="12"/>
      <c r="C823" s="40" t="s">
        <v>965</v>
      </c>
      <c r="D823" s="17"/>
      <c r="E823" s="17"/>
      <c r="F823" s="28" t="s">
        <v>102</v>
      </c>
      <c r="G823" s="29">
        <v>0.15</v>
      </c>
      <c r="H823" s="29"/>
      <c r="I823" s="29">
        <v>80.058000000000007</v>
      </c>
      <c r="J823" s="31">
        <v>69.540000000000006</v>
      </c>
      <c r="M823" s="32">
        <f>ROUND(ROUND(J823, 2)*I823, 2)</f>
        <v>5567.23</v>
      </c>
      <c r="P823" s="31">
        <v>69.540000000000006</v>
      </c>
      <c r="S823" s="32">
        <f>ROUND(ROUND(P823, 2)*I823, 2)</f>
        <v>5567.23</v>
      </c>
      <c r="V823" s="9">
        <f>ROUND(ROUND(P823, 2)/1.2, 2)</f>
        <v>57.95</v>
      </c>
      <c r="Y823" s="9">
        <f t="shared" si="86"/>
        <v>4639.3599999999997</v>
      </c>
      <c r="AD823" s="5" t="s">
        <v>2928</v>
      </c>
      <c r="AE823" s="5" t="s">
        <v>2929</v>
      </c>
      <c r="AF823" s="5" t="s">
        <v>968</v>
      </c>
      <c r="AK823" s="32">
        <f t="shared" si="87"/>
        <v>0</v>
      </c>
      <c r="AL823" s="32"/>
      <c r="AM823" s="32"/>
      <c r="AN823" s="34">
        <f t="shared" si="88"/>
        <v>0</v>
      </c>
      <c r="AO823" s="32"/>
      <c r="AP823" s="32"/>
    </row>
    <row r="824" spans="1:42" ht="36" x14ac:dyDescent="0.3">
      <c r="A824" s="12" t="s">
        <v>2930</v>
      </c>
      <c r="B824" s="12"/>
      <c r="C824" s="27" t="s">
        <v>1618</v>
      </c>
      <c r="D824" s="17"/>
      <c r="E824" s="17"/>
      <c r="F824" s="28" t="s">
        <v>102</v>
      </c>
      <c r="G824" s="29">
        <v>1.2</v>
      </c>
      <c r="H824" s="30"/>
      <c r="I824" s="30">
        <v>3202.32</v>
      </c>
      <c r="J824" s="31">
        <v>16.38</v>
      </c>
      <c r="M824" s="32">
        <f>ROUND(ROUND(J824, 2)*I824, 2)</f>
        <v>52454</v>
      </c>
      <c r="P824" s="31">
        <v>16.38</v>
      </c>
      <c r="S824" s="32">
        <f>ROUND(ROUND(P824, 2)*I824, 2)</f>
        <v>52454</v>
      </c>
      <c r="V824" s="9">
        <f>ROUND(ROUND(P824, 2)/1.2, 2)</f>
        <v>13.65</v>
      </c>
      <c r="Y824" s="9">
        <f t="shared" si="86"/>
        <v>43711.67</v>
      </c>
      <c r="AD824" s="5" t="s">
        <v>2931</v>
      </c>
      <c r="AE824" s="5" t="s">
        <v>2932</v>
      </c>
      <c r="AF824" s="5" t="s">
        <v>1621</v>
      </c>
      <c r="AK824" s="32">
        <f t="shared" si="87"/>
        <v>0</v>
      </c>
      <c r="AL824" s="32"/>
      <c r="AM824" s="32"/>
      <c r="AN824" s="34">
        <f t="shared" si="88"/>
        <v>0</v>
      </c>
      <c r="AO824" s="32"/>
      <c r="AP824" s="32"/>
    </row>
    <row r="825" spans="1:42" ht="18" x14ac:dyDescent="0.3">
      <c r="A825" s="12" t="s">
        <v>2933</v>
      </c>
      <c r="B825" s="12"/>
      <c r="C825" s="40" t="s">
        <v>1544</v>
      </c>
      <c r="D825" s="17"/>
      <c r="E825" s="17"/>
      <c r="F825" s="28" t="s">
        <v>102</v>
      </c>
      <c r="G825" s="29">
        <v>0.25</v>
      </c>
      <c r="H825" s="30"/>
      <c r="I825" s="30">
        <v>133.43</v>
      </c>
      <c r="J825" s="31">
        <v>40.94</v>
      </c>
      <c r="M825" s="32">
        <f>ROUND(ROUND(J825, 2)*I825, 2)</f>
        <v>5462.62</v>
      </c>
      <c r="P825" s="31">
        <v>40.94</v>
      </c>
      <c r="S825" s="32">
        <f>ROUND(ROUND(P825, 2)*I825, 2)</f>
        <v>5462.62</v>
      </c>
      <c r="V825" s="9">
        <f>ROUND(ROUND(P825, 2)/1.2, 2)</f>
        <v>34.119999999999997</v>
      </c>
      <c r="Y825" s="9">
        <f t="shared" si="86"/>
        <v>4552.18</v>
      </c>
      <c r="AD825" s="5" t="s">
        <v>2934</v>
      </c>
      <c r="AE825" s="5" t="s">
        <v>2935</v>
      </c>
      <c r="AF825" s="5" t="s">
        <v>1547</v>
      </c>
      <c r="AK825" s="32">
        <f t="shared" si="87"/>
        <v>0</v>
      </c>
      <c r="AL825" s="32"/>
      <c r="AM825" s="32"/>
      <c r="AN825" s="34">
        <f t="shared" si="88"/>
        <v>0</v>
      </c>
      <c r="AO825" s="32"/>
      <c r="AP825" s="32"/>
    </row>
    <row r="826" spans="1:42" ht="72" x14ac:dyDescent="0.3">
      <c r="A826" s="12" t="s">
        <v>2936</v>
      </c>
      <c r="B826" s="12"/>
      <c r="C826" s="27" t="s">
        <v>2937</v>
      </c>
      <c r="D826" s="17"/>
      <c r="E826" s="17" t="s">
        <v>1759</v>
      </c>
      <c r="F826" s="28" t="s">
        <v>67</v>
      </c>
      <c r="G826" s="29">
        <v>1.1000000000000001</v>
      </c>
      <c r="H826" s="30"/>
      <c r="I826" s="30">
        <v>587.09199999999998</v>
      </c>
      <c r="J826" s="31">
        <v>1199.3800000000001</v>
      </c>
      <c r="M826" s="32">
        <f>ROUND(ROUND(J826, 2)*I826, 2)</f>
        <v>704146.4</v>
      </c>
      <c r="P826" s="31">
        <v>1199.3800000000001</v>
      </c>
      <c r="S826" s="32">
        <f>ROUND(ROUND(P826, 2)*I826, 2)</f>
        <v>704146.4</v>
      </c>
      <c r="V826" s="9">
        <f>ROUND(ROUND(P826, 2)/1.2, 2)</f>
        <v>999.48</v>
      </c>
      <c r="Y826" s="9">
        <f t="shared" si="86"/>
        <v>586788.67000000004</v>
      </c>
      <c r="AD826" s="5" t="s">
        <v>2938</v>
      </c>
      <c r="AE826" s="5" t="s">
        <v>2939</v>
      </c>
      <c r="AF826" s="5" t="s">
        <v>2940</v>
      </c>
      <c r="AK826" s="32">
        <f t="shared" si="87"/>
        <v>0</v>
      </c>
      <c r="AL826" s="32"/>
      <c r="AM826" s="32"/>
      <c r="AN826" s="34">
        <f t="shared" si="88"/>
        <v>0</v>
      </c>
      <c r="AO826" s="32"/>
      <c r="AP826" s="32"/>
    </row>
    <row r="827" spans="1:42" ht="162" x14ac:dyDescent="0.3">
      <c r="A827" s="12" t="s">
        <v>2941</v>
      </c>
      <c r="B827" s="12" t="s">
        <v>2737</v>
      </c>
      <c r="C827" s="16" t="s">
        <v>2738</v>
      </c>
      <c r="D827" s="17"/>
      <c r="E827" s="17" t="s">
        <v>2942</v>
      </c>
      <c r="F827" s="17" t="s">
        <v>67</v>
      </c>
      <c r="G827" s="18">
        <v>1</v>
      </c>
      <c r="H827" s="18"/>
      <c r="I827" s="18">
        <v>0.18</v>
      </c>
      <c r="J827" s="19">
        <v>1438.28</v>
      </c>
      <c r="K827" s="20">
        <v>2983</v>
      </c>
      <c r="L827" s="19">
        <f>J827+ROUND(K827, 2)</f>
        <v>4421.28</v>
      </c>
      <c r="M827" s="19">
        <v>258.89</v>
      </c>
      <c r="N827" s="19">
        <v>536.94000000000005</v>
      </c>
      <c r="O827" s="19">
        <f>M827+N827</f>
        <v>795.83</v>
      </c>
      <c r="P827" s="19">
        <v>1438.28</v>
      </c>
      <c r="Q827" s="20">
        <v>4474.5</v>
      </c>
      <c r="R827" s="19">
        <f>P827+ROUND(Q827, 2)</f>
        <v>5912.78</v>
      </c>
      <c r="S827" s="19">
        <v>258.89</v>
      </c>
      <c r="T827" s="19">
        <v>805.41</v>
      </c>
      <c r="U827" s="19">
        <f>S827+T827</f>
        <v>1064.3</v>
      </c>
      <c r="V827" s="9">
        <f>ROUND(P827 / 1.2, 2)</f>
        <v>1198.57</v>
      </c>
      <c r="W827" s="9">
        <f>ROUND(Q827 / 1.2, 2)</f>
        <v>3728.75</v>
      </c>
      <c r="X827" s="9">
        <f>ROUND(R827 / 1.2, 2)</f>
        <v>4927.32</v>
      </c>
      <c r="Y827" s="9">
        <f t="shared" si="86"/>
        <v>215.74</v>
      </c>
      <c r="Z827" s="9">
        <f>ROUND(T827 / 1.2, 2)</f>
        <v>671.18</v>
      </c>
      <c r="AA827" s="9">
        <f>Y827+Z827</f>
        <v>886.92</v>
      </c>
      <c r="AD827" s="5">
        <v>378365949</v>
      </c>
      <c r="AE827" s="5">
        <v>33559594</v>
      </c>
      <c r="AG827" s="5" t="s">
        <v>2739</v>
      </c>
      <c r="AH827" s="5" t="s">
        <v>2740</v>
      </c>
      <c r="AI827" s="5" t="s">
        <v>593</v>
      </c>
      <c r="AK827" s="19">
        <f t="shared" si="87"/>
        <v>0</v>
      </c>
      <c r="AL827" s="19">
        <f>T827-N827</f>
        <v>268.46999999999991</v>
      </c>
      <c r="AM827" s="19">
        <f>U827-O827</f>
        <v>268.46999999999991</v>
      </c>
      <c r="AN827" s="22">
        <f t="shared" si="88"/>
        <v>0</v>
      </c>
      <c r="AO827" s="22">
        <f>IFERROR(AL827/N827,0)</f>
        <v>0.49999999999999978</v>
      </c>
      <c r="AP827" s="22">
        <f>IFERROR(AM827/O827,0)</f>
        <v>0.33734591558498661</v>
      </c>
    </row>
    <row r="828" spans="1:42" ht="72" x14ac:dyDescent="0.3">
      <c r="A828" s="12" t="s">
        <v>2943</v>
      </c>
      <c r="B828" s="12"/>
      <c r="C828" s="27" t="s">
        <v>2937</v>
      </c>
      <c r="D828" s="17"/>
      <c r="E828" s="17" t="s">
        <v>2944</v>
      </c>
      <c r="F828" s="28" t="s">
        <v>67</v>
      </c>
      <c r="G828" s="29">
        <v>1.1000000000000001</v>
      </c>
      <c r="H828" s="30"/>
      <c r="I828" s="30">
        <v>0.19800000000000001</v>
      </c>
      <c r="J828" s="31">
        <v>1199.3800000000001</v>
      </c>
      <c r="M828" s="32">
        <f>ROUND(ROUND(J828, 2)*I828, 2)</f>
        <v>237.48</v>
      </c>
      <c r="P828" s="31">
        <v>1199.3800000000001</v>
      </c>
      <c r="S828" s="32">
        <f>ROUND(ROUND(P828, 2)*I828, 2)</f>
        <v>237.48</v>
      </c>
      <c r="V828" s="9">
        <f>ROUND(ROUND(P828, 2)/1.2, 2)</f>
        <v>999.48</v>
      </c>
      <c r="Y828" s="9">
        <f t="shared" si="86"/>
        <v>197.9</v>
      </c>
      <c r="AD828" s="5" t="s">
        <v>2945</v>
      </c>
      <c r="AE828" s="5" t="s">
        <v>2946</v>
      </c>
      <c r="AF828" s="5" t="s">
        <v>2940</v>
      </c>
      <c r="AK828" s="32">
        <f t="shared" si="87"/>
        <v>0</v>
      </c>
      <c r="AL828" s="32"/>
      <c r="AM828" s="32"/>
      <c r="AN828" s="34">
        <f t="shared" si="88"/>
        <v>0</v>
      </c>
      <c r="AO828" s="32"/>
      <c r="AP828" s="32"/>
    </row>
    <row r="829" spans="1:42" ht="18" x14ac:dyDescent="0.3">
      <c r="A829" s="12" t="s">
        <v>2947</v>
      </c>
      <c r="B829" s="12"/>
      <c r="C829" s="40" t="s">
        <v>1544</v>
      </c>
      <c r="D829" s="17"/>
      <c r="E829" s="17"/>
      <c r="F829" s="28" t="s">
        <v>102</v>
      </c>
      <c r="G829" s="29">
        <v>0.25</v>
      </c>
      <c r="H829" s="30"/>
      <c r="I829" s="30">
        <v>4.4999999999999998E-2</v>
      </c>
      <c r="J829" s="31">
        <v>40.94</v>
      </c>
      <c r="M829" s="32">
        <f>ROUND(ROUND(J829, 2)*I829, 2)</f>
        <v>1.84</v>
      </c>
      <c r="P829" s="31">
        <v>40.94</v>
      </c>
      <c r="S829" s="32">
        <f>ROUND(ROUND(P829, 2)*I829, 2)</f>
        <v>1.84</v>
      </c>
      <c r="V829" s="9">
        <f>ROUND(ROUND(P829, 2)/1.2, 2)</f>
        <v>34.119999999999997</v>
      </c>
      <c r="Y829" s="9">
        <f t="shared" si="86"/>
        <v>1.53</v>
      </c>
      <c r="AD829" s="5" t="s">
        <v>2948</v>
      </c>
      <c r="AE829" s="5" t="s">
        <v>2949</v>
      </c>
      <c r="AF829" s="5" t="s">
        <v>1547</v>
      </c>
      <c r="AK829" s="32">
        <f t="shared" si="87"/>
        <v>0</v>
      </c>
      <c r="AL829" s="32"/>
      <c r="AM829" s="32"/>
      <c r="AN829" s="34">
        <f t="shared" si="88"/>
        <v>0</v>
      </c>
      <c r="AO829" s="32"/>
      <c r="AP829" s="32"/>
    </row>
    <row r="830" spans="1:42" ht="36" x14ac:dyDescent="0.3">
      <c r="A830" s="12" t="s">
        <v>2950</v>
      </c>
      <c r="B830" s="12"/>
      <c r="C830" s="27" t="s">
        <v>1618</v>
      </c>
      <c r="D830" s="17"/>
      <c r="E830" s="17"/>
      <c r="F830" s="28" t="s">
        <v>102</v>
      </c>
      <c r="G830" s="29">
        <v>1.2</v>
      </c>
      <c r="H830" s="30"/>
      <c r="I830" s="30">
        <v>1.08</v>
      </c>
      <c r="J830" s="31">
        <v>16.38</v>
      </c>
      <c r="M830" s="32">
        <f>ROUND(ROUND(J830, 2)*I830, 2)</f>
        <v>17.690000000000001</v>
      </c>
      <c r="P830" s="31">
        <v>16.38</v>
      </c>
      <c r="S830" s="32">
        <f>ROUND(ROUND(P830, 2)*I830, 2)</f>
        <v>17.690000000000001</v>
      </c>
      <c r="V830" s="9">
        <f>ROUND(ROUND(P830, 2)/1.2, 2)</f>
        <v>13.65</v>
      </c>
      <c r="Y830" s="9">
        <f t="shared" si="86"/>
        <v>14.74</v>
      </c>
      <c r="AD830" s="5" t="s">
        <v>2951</v>
      </c>
      <c r="AE830" s="5" t="s">
        <v>2952</v>
      </c>
      <c r="AF830" s="5" t="s">
        <v>1621</v>
      </c>
      <c r="AK830" s="32">
        <f t="shared" si="87"/>
        <v>0</v>
      </c>
      <c r="AL830" s="32"/>
      <c r="AM830" s="32"/>
      <c r="AN830" s="34">
        <f t="shared" si="88"/>
        <v>0</v>
      </c>
      <c r="AO830" s="32"/>
      <c r="AP830" s="32"/>
    </row>
    <row r="831" spans="1:42" ht="18" x14ac:dyDescent="0.3">
      <c r="A831" s="12" t="s">
        <v>2953</v>
      </c>
      <c r="B831" s="12"/>
      <c r="C831" s="40" t="s">
        <v>965</v>
      </c>
      <c r="D831" s="17"/>
      <c r="E831" s="17"/>
      <c r="F831" s="28" t="s">
        <v>102</v>
      </c>
      <c r="G831" s="29">
        <v>0.15</v>
      </c>
      <c r="H831" s="29"/>
      <c r="I831" s="29">
        <v>2.7E-2</v>
      </c>
      <c r="J831" s="31">
        <v>69.540000000000006</v>
      </c>
      <c r="M831" s="32">
        <f>ROUND(ROUND(J831, 2)*I831, 2)</f>
        <v>1.88</v>
      </c>
      <c r="P831" s="31">
        <v>69.540000000000006</v>
      </c>
      <c r="S831" s="32">
        <f>ROUND(ROUND(P831, 2)*I831, 2)</f>
        <v>1.88</v>
      </c>
      <c r="V831" s="9">
        <f>ROUND(ROUND(P831, 2)/1.2, 2)</f>
        <v>57.95</v>
      </c>
      <c r="Y831" s="9">
        <f t="shared" si="86"/>
        <v>1.57</v>
      </c>
      <c r="AD831" s="5" t="s">
        <v>2954</v>
      </c>
      <c r="AE831" s="5" t="s">
        <v>2955</v>
      </c>
      <c r="AF831" s="5" t="s">
        <v>968</v>
      </c>
      <c r="AK831" s="32">
        <f t="shared" si="87"/>
        <v>0</v>
      </c>
      <c r="AL831" s="32"/>
      <c r="AM831" s="32"/>
      <c r="AN831" s="34">
        <f t="shared" si="88"/>
        <v>0</v>
      </c>
      <c r="AO831" s="32"/>
      <c r="AP831" s="32"/>
    </row>
    <row r="832" spans="1:42" ht="162" x14ac:dyDescent="0.3">
      <c r="A832" s="12" t="s">
        <v>2956</v>
      </c>
      <c r="B832" s="12" t="s">
        <v>2737</v>
      </c>
      <c r="C832" s="16" t="s">
        <v>2738</v>
      </c>
      <c r="D832" s="17"/>
      <c r="E832" s="17" t="s">
        <v>2957</v>
      </c>
      <c r="F832" s="17" t="s">
        <v>67</v>
      </c>
      <c r="G832" s="18">
        <v>1</v>
      </c>
      <c r="H832" s="18"/>
      <c r="I832" s="18">
        <v>8.09</v>
      </c>
      <c r="J832" s="19">
        <v>1438.27</v>
      </c>
      <c r="K832" s="20">
        <v>2983</v>
      </c>
      <c r="L832" s="19">
        <f>J832+ROUND(K832, 2)</f>
        <v>4421.2700000000004</v>
      </c>
      <c r="M832" s="19">
        <v>11635.6</v>
      </c>
      <c r="N832" s="19">
        <v>24132.47</v>
      </c>
      <c r="O832" s="19">
        <f>M832+N832</f>
        <v>35768.07</v>
      </c>
      <c r="P832" s="19">
        <v>1438.27</v>
      </c>
      <c r="Q832" s="20">
        <v>4474.5</v>
      </c>
      <c r="R832" s="19">
        <f>P832+ROUND(Q832, 2)</f>
        <v>5912.77</v>
      </c>
      <c r="S832" s="19">
        <v>11635.6</v>
      </c>
      <c r="T832" s="19">
        <v>36198.71</v>
      </c>
      <c r="U832" s="19">
        <f>S832+T832</f>
        <v>47834.31</v>
      </c>
      <c r="V832" s="9">
        <f>ROUND(P832 / 1.2, 2)</f>
        <v>1198.56</v>
      </c>
      <c r="W832" s="9">
        <f>ROUND(Q832 / 1.2, 2)</f>
        <v>3728.75</v>
      </c>
      <c r="X832" s="9">
        <f>ROUND(R832 / 1.2, 2)</f>
        <v>4927.3100000000004</v>
      </c>
      <c r="Y832" s="9">
        <f t="shared" si="86"/>
        <v>9696.33</v>
      </c>
      <c r="Z832" s="9">
        <f>ROUND(T832 / 1.2, 2)</f>
        <v>30165.59</v>
      </c>
      <c r="AA832" s="9">
        <f>Y832+Z832</f>
        <v>39861.919999999998</v>
      </c>
      <c r="AD832" s="5">
        <v>378365950</v>
      </c>
      <c r="AE832" s="5">
        <v>33559595</v>
      </c>
      <c r="AG832" s="5" t="s">
        <v>2739</v>
      </c>
      <c r="AH832" s="5" t="s">
        <v>2740</v>
      </c>
      <c r="AI832" s="5" t="s">
        <v>593</v>
      </c>
      <c r="AK832" s="19">
        <f t="shared" si="87"/>
        <v>0</v>
      </c>
      <c r="AL832" s="19">
        <f>T832-N832</f>
        <v>12066.239999999998</v>
      </c>
      <c r="AM832" s="19">
        <f>U832-O832</f>
        <v>12066.239999999998</v>
      </c>
      <c r="AN832" s="22">
        <f t="shared" si="88"/>
        <v>0</v>
      </c>
      <c r="AO832" s="22">
        <f>IFERROR(AL832/N832,0)</f>
        <v>0.50000020718973226</v>
      </c>
      <c r="AP832" s="22">
        <f>IFERROR(AM832/O832,0)</f>
        <v>0.33734668937966172</v>
      </c>
    </row>
    <row r="833" spans="1:42" ht="18" x14ac:dyDescent="0.3">
      <c r="A833" s="12" t="s">
        <v>2958</v>
      </c>
      <c r="B833" s="12"/>
      <c r="C833" s="40" t="s">
        <v>965</v>
      </c>
      <c r="D833" s="17"/>
      <c r="E833" s="17"/>
      <c r="F833" s="28" t="s">
        <v>102</v>
      </c>
      <c r="G833" s="29">
        <v>0.15</v>
      </c>
      <c r="H833" s="29"/>
      <c r="I833" s="29">
        <v>1.214</v>
      </c>
      <c r="J833" s="31">
        <v>69.540000000000006</v>
      </c>
      <c r="M833" s="32">
        <f>ROUND(ROUND(J833, 2)*I833, 2)</f>
        <v>84.42</v>
      </c>
      <c r="P833" s="31">
        <v>69.540000000000006</v>
      </c>
      <c r="S833" s="32">
        <f>ROUND(ROUND(P833, 2)*I833, 2)</f>
        <v>84.42</v>
      </c>
      <c r="V833" s="9">
        <f>ROUND(ROUND(P833, 2)/1.2, 2)</f>
        <v>57.95</v>
      </c>
      <c r="Y833" s="9">
        <f t="shared" si="86"/>
        <v>70.349999999999994</v>
      </c>
      <c r="AD833" s="5" t="s">
        <v>2959</v>
      </c>
      <c r="AE833" s="5" t="s">
        <v>2960</v>
      </c>
      <c r="AF833" s="5" t="s">
        <v>968</v>
      </c>
      <c r="AK833" s="32">
        <f t="shared" si="87"/>
        <v>0</v>
      </c>
      <c r="AL833" s="32"/>
      <c r="AM833" s="32"/>
      <c r="AN833" s="34">
        <f t="shared" si="88"/>
        <v>0</v>
      </c>
      <c r="AO833" s="32"/>
      <c r="AP833" s="32"/>
    </row>
    <row r="834" spans="1:42" ht="36" x14ac:dyDescent="0.3">
      <c r="A834" s="12" t="s">
        <v>2961</v>
      </c>
      <c r="B834" s="12"/>
      <c r="C834" s="27" t="s">
        <v>1618</v>
      </c>
      <c r="D834" s="17"/>
      <c r="E834" s="17"/>
      <c r="F834" s="28" t="s">
        <v>102</v>
      </c>
      <c r="G834" s="29">
        <v>1.2</v>
      </c>
      <c r="H834" s="30"/>
      <c r="I834" s="30">
        <v>48.54</v>
      </c>
      <c r="J834" s="31">
        <v>16.38</v>
      </c>
      <c r="M834" s="32">
        <f>ROUND(ROUND(J834, 2)*I834, 2)</f>
        <v>795.09</v>
      </c>
      <c r="P834" s="31">
        <v>16.38</v>
      </c>
      <c r="S834" s="32">
        <f>ROUND(ROUND(P834, 2)*I834, 2)</f>
        <v>795.09</v>
      </c>
      <c r="V834" s="9">
        <f>ROUND(ROUND(P834, 2)/1.2, 2)</f>
        <v>13.65</v>
      </c>
      <c r="Y834" s="9">
        <f t="shared" si="86"/>
        <v>662.58</v>
      </c>
      <c r="AD834" s="5" t="s">
        <v>2962</v>
      </c>
      <c r="AE834" s="5" t="s">
        <v>2963</v>
      </c>
      <c r="AF834" s="5" t="s">
        <v>1621</v>
      </c>
      <c r="AK834" s="32">
        <f t="shared" si="87"/>
        <v>0</v>
      </c>
      <c r="AL834" s="32"/>
      <c r="AM834" s="32"/>
      <c r="AN834" s="34">
        <f t="shared" si="88"/>
        <v>0</v>
      </c>
      <c r="AO834" s="32"/>
      <c r="AP834" s="32"/>
    </row>
    <row r="835" spans="1:42" ht="18" x14ac:dyDescent="0.3">
      <c r="A835" s="12" t="s">
        <v>2964</v>
      </c>
      <c r="B835" s="12"/>
      <c r="C835" s="40" t="s">
        <v>1544</v>
      </c>
      <c r="D835" s="17"/>
      <c r="E835" s="17"/>
      <c r="F835" s="28" t="s">
        <v>102</v>
      </c>
      <c r="G835" s="29">
        <v>0.25</v>
      </c>
      <c r="H835" s="30"/>
      <c r="I835" s="30">
        <v>2.0230000000000001</v>
      </c>
      <c r="J835" s="31">
        <v>40.94</v>
      </c>
      <c r="M835" s="32">
        <f>ROUND(ROUND(J835, 2)*I835, 2)</f>
        <v>82.82</v>
      </c>
      <c r="P835" s="31">
        <v>40.94</v>
      </c>
      <c r="S835" s="32">
        <f>ROUND(ROUND(P835, 2)*I835, 2)</f>
        <v>82.82</v>
      </c>
      <c r="V835" s="9">
        <f>ROUND(ROUND(P835, 2)/1.2, 2)</f>
        <v>34.119999999999997</v>
      </c>
      <c r="Y835" s="9">
        <f t="shared" si="86"/>
        <v>69.02</v>
      </c>
      <c r="AD835" s="5" t="s">
        <v>2965</v>
      </c>
      <c r="AE835" s="5" t="s">
        <v>2966</v>
      </c>
      <c r="AF835" s="5" t="s">
        <v>1547</v>
      </c>
      <c r="AK835" s="32">
        <f t="shared" si="87"/>
        <v>0</v>
      </c>
      <c r="AL835" s="32"/>
      <c r="AM835" s="32"/>
      <c r="AN835" s="34">
        <f t="shared" si="88"/>
        <v>0</v>
      </c>
      <c r="AO835" s="32"/>
      <c r="AP835" s="32"/>
    </row>
    <row r="836" spans="1:42" ht="72" x14ac:dyDescent="0.3">
      <c r="A836" s="12" t="s">
        <v>2967</v>
      </c>
      <c r="B836" s="12"/>
      <c r="C836" s="27" t="s">
        <v>2937</v>
      </c>
      <c r="D836" s="17"/>
      <c r="E836" s="17" t="s">
        <v>2968</v>
      </c>
      <c r="F836" s="28" t="s">
        <v>67</v>
      </c>
      <c r="G836" s="29">
        <v>1.1000000000000001</v>
      </c>
      <c r="H836" s="30"/>
      <c r="I836" s="30">
        <v>8.8989999999999991</v>
      </c>
      <c r="J836" s="31">
        <v>1199.3800000000001</v>
      </c>
      <c r="M836" s="32">
        <f>ROUND(ROUND(J836, 2)*I836, 2)</f>
        <v>10673.28</v>
      </c>
      <c r="P836" s="31">
        <v>1199.3800000000001</v>
      </c>
      <c r="S836" s="32">
        <f>ROUND(ROUND(P836, 2)*I836, 2)</f>
        <v>10673.28</v>
      </c>
      <c r="V836" s="9">
        <f>ROUND(ROUND(P836, 2)/1.2, 2)</f>
        <v>999.48</v>
      </c>
      <c r="Y836" s="9">
        <f t="shared" si="86"/>
        <v>8894.4</v>
      </c>
      <c r="AD836" s="5" t="s">
        <v>2969</v>
      </c>
      <c r="AE836" s="5" t="s">
        <v>2970</v>
      </c>
      <c r="AF836" s="5" t="s">
        <v>2940</v>
      </c>
      <c r="AK836" s="32">
        <f t="shared" si="87"/>
        <v>0</v>
      </c>
      <c r="AL836" s="32"/>
      <c r="AM836" s="32"/>
      <c r="AN836" s="34">
        <f t="shared" si="88"/>
        <v>0</v>
      </c>
      <c r="AO836" s="32"/>
      <c r="AP836" s="32"/>
    </row>
    <row r="837" spans="1:42" ht="162" x14ac:dyDescent="0.3">
      <c r="A837" s="12" t="s">
        <v>2971</v>
      </c>
      <c r="B837" s="12" t="s">
        <v>2737</v>
      </c>
      <c r="C837" s="16" t="s">
        <v>2738</v>
      </c>
      <c r="D837" s="17"/>
      <c r="E837" s="17" t="s">
        <v>2972</v>
      </c>
      <c r="F837" s="17" t="s">
        <v>67</v>
      </c>
      <c r="G837" s="18">
        <v>1</v>
      </c>
      <c r="H837" s="18"/>
      <c r="I837" s="18">
        <v>9.31</v>
      </c>
      <c r="J837" s="19">
        <v>1438.27</v>
      </c>
      <c r="K837" s="20">
        <v>2983</v>
      </c>
      <c r="L837" s="19">
        <f>J837+ROUND(K837, 2)</f>
        <v>4421.2700000000004</v>
      </c>
      <c r="M837" s="19">
        <v>13390.29</v>
      </c>
      <c r="N837" s="19">
        <v>27771.73</v>
      </c>
      <c r="O837" s="19">
        <f>M837+N837</f>
        <v>41162.020000000004</v>
      </c>
      <c r="P837" s="19">
        <v>1438.27</v>
      </c>
      <c r="Q837" s="20">
        <v>4474.5</v>
      </c>
      <c r="R837" s="19">
        <f>P837+ROUND(Q837, 2)</f>
        <v>5912.77</v>
      </c>
      <c r="S837" s="19">
        <v>13390.29</v>
      </c>
      <c r="T837" s="19">
        <v>41657.599999999999</v>
      </c>
      <c r="U837" s="19">
        <f>S837+T837</f>
        <v>55047.89</v>
      </c>
      <c r="V837" s="9">
        <f>ROUND(P837 / 1.2, 2)</f>
        <v>1198.56</v>
      </c>
      <c r="W837" s="9">
        <f>ROUND(Q837 / 1.2, 2)</f>
        <v>3728.75</v>
      </c>
      <c r="X837" s="9">
        <f>ROUND(R837 / 1.2, 2)</f>
        <v>4927.3100000000004</v>
      </c>
      <c r="Y837" s="9">
        <f t="shared" si="86"/>
        <v>11158.58</v>
      </c>
      <c r="Z837" s="9">
        <f>ROUND(T837 / 1.2, 2)</f>
        <v>34714.67</v>
      </c>
      <c r="AA837" s="9">
        <f>Y837+Z837</f>
        <v>45873.25</v>
      </c>
      <c r="AD837" s="5">
        <v>378365951</v>
      </c>
      <c r="AE837" s="5">
        <v>33559599</v>
      </c>
      <c r="AG837" s="5" t="s">
        <v>2739</v>
      </c>
      <c r="AH837" s="5" t="s">
        <v>2740</v>
      </c>
      <c r="AI837" s="5" t="s">
        <v>593</v>
      </c>
      <c r="AK837" s="19">
        <f t="shared" si="87"/>
        <v>0</v>
      </c>
      <c r="AL837" s="19">
        <f>T837-N837</f>
        <v>13885.869999999999</v>
      </c>
      <c r="AM837" s="19">
        <f>U837-O837</f>
        <v>13885.869999999995</v>
      </c>
      <c r="AN837" s="22">
        <f t="shared" si="88"/>
        <v>0</v>
      </c>
      <c r="AO837" s="22">
        <f>IFERROR(AL837/N837,0)</f>
        <v>0.50000018003919811</v>
      </c>
      <c r="AP837" s="22">
        <f>IFERROR(AM837/O837,0)</f>
        <v>0.33734666082957043</v>
      </c>
    </row>
    <row r="838" spans="1:42" ht="72" x14ac:dyDescent="0.3">
      <c r="A838" s="12" t="s">
        <v>2973</v>
      </c>
      <c r="B838" s="12"/>
      <c r="C838" s="27" t="s">
        <v>2937</v>
      </c>
      <c r="D838" s="17"/>
      <c r="E838" s="17" t="s">
        <v>2808</v>
      </c>
      <c r="F838" s="28" t="s">
        <v>67</v>
      </c>
      <c r="G838" s="29">
        <v>1.1000000000000001</v>
      </c>
      <c r="H838" s="30"/>
      <c r="I838" s="30">
        <v>10.241</v>
      </c>
      <c r="J838" s="31">
        <v>1199.3800000000001</v>
      </c>
      <c r="M838" s="32">
        <f>ROUND(ROUND(J838, 2)*I838, 2)</f>
        <v>12282.85</v>
      </c>
      <c r="P838" s="31">
        <v>1199.3800000000001</v>
      </c>
      <c r="S838" s="32">
        <f>ROUND(ROUND(P838, 2)*I838, 2)</f>
        <v>12282.85</v>
      </c>
      <c r="V838" s="9">
        <f>ROUND(ROUND(P838, 2)/1.2, 2)</f>
        <v>999.48</v>
      </c>
      <c r="Y838" s="9">
        <f t="shared" si="86"/>
        <v>10235.709999999999</v>
      </c>
      <c r="AD838" s="5" t="s">
        <v>2974</v>
      </c>
      <c r="AE838" s="5" t="s">
        <v>2975</v>
      </c>
      <c r="AF838" s="5" t="s">
        <v>2940</v>
      </c>
      <c r="AK838" s="32">
        <f t="shared" si="87"/>
        <v>0</v>
      </c>
      <c r="AL838" s="32"/>
      <c r="AM838" s="32"/>
      <c r="AN838" s="34">
        <f t="shared" si="88"/>
        <v>0</v>
      </c>
      <c r="AO838" s="32"/>
      <c r="AP838" s="32"/>
    </row>
    <row r="839" spans="1:42" ht="18" x14ac:dyDescent="0.3">
      <c r="A839" s="12" t="s">
        <v>2976</v>
      </c>
      <c r="B839" s="12"/>
      <c r="C839" s="40" t="s">
        <v>1544</v>
      </c>
      <c r="D839" s="17"/>
      <c r="E839" s="17"/>
      <c r="F839" s="28" t="s">
        <v>102</v>
      </c>
      <c r="G839" s="29">
        <v>0.25</v>
      </c>
      <c r="H839" s="30"/>
      <c r="I839" s="30">
        <v>2.3279999999999998</v>
      </c>
      <c r="J839" s="31">
        <v>40.94</v>
      </c>
      <c r="M839" s="32">
        <f>ROUND(ROUND(J839, 2)*I839, 2)</f>
        <v>95.31</v>
      </c>
      <c r="P839" s="31">
        <v>40.94</v>
      </c>
      <c r="S839" s="32">
        <f>ROUND(ROUND(P839, 2)*I839, 2)</f>
        <v>95.31</v>
      </c>
      <c r="V839" s="9">
        <f>ROUND(ROUND(P839, 2)/1.2, 2)</f>
        <v>34.119999999999997</v>
      </c>
      <c r="Y839" s="9">
        <f t="shared" si="86"/>
        <v>79.430000000000007</v>
      </c>
      <c r="AD839" s="5" t="s">
        <v>2977</v>
      </c>
      <c r="AE839" s="5" t="s">
        <v>2978</v>
      </c>
      <c r="AF839" s="5" t="s">
        <v>1547</v>
      </c>
      <c r="AK839" s="32">
        <f t="shared" si="87"/>
        <v>0</v>
      </c>
      <c r="AL839" s="32"/>
      <c r="AM839" s="32"/>
      <c r="AN839" s="34">
        <f t="shared" si="88"/>
        <v>0</v>
      </c>
      <c r="AO839" s="32"/>
      <c r="AP839" s="32"/>
    </row>
    <row r="840" spans="1:42" ht="36" x14ac:dyDescent="0.3">
      <c r="A840" s="12" t="s">
        <v>2979</v>
      </c>
      <c r="B840" s="12"/>
      <c r="C840" s="27" t="s">
        <v>1618</v>
      </c>
      <c r="D840" s="17"/>
      <c r="E840" s="17"/>
      <c r="F840" s="28" t="s">
        <v>102</v>
      </c>
      <c r="G840" s="29">
        <v>1.2</v>
      </c>
      <c r="H840" s="30"/>
      <c r="I840" s="30">
        <v>55.86</v>
      </c>
      <c r="J840" s="31">
        <v>16.38</v>
      </c>
      <c r="M840" s="32">
        <f>ROUND(ROUND(J840, 2)*I840, 2)</f>
        <v>914.99</v>
      </c>
      <c r="P840" s="31">
        <v>16.38</v>
      </c>
      <c r="S840" s="32">
        <f>ROUND(ROUND(P840, 2)*I840, 2)</f>
        <v>914.99</v>
      </c>
      <c r="V840" s="9">
        <f>ROUND(ROUND(P840, 2)/1.2, 2)</f>
        <v>13.65</v>
      </c>
      <c r="Y840" s="9">
        <f t="shared" si="86"/>
        <v>762.49</v>
      </c>
      <c r="AD840" s="5" t="s">
        <v>2980</v>
      </c>
      <c r="AE840" s="5" t="s">
        <v>2981</v>
      </c>
      <c r="AF840" s="5" t="s">
        <v>1621</v>
      </c>
      <c r="AK840" s="32">
        <f t="shared" si="87"/>
        <v>0</v>
      </c>
      <c r="AL840" s="32"/>
      <c r="AM840" s="32"/>
      <c r="AN840" s="34">
        <f t="shared" si="88"/>
        <v>0</v>
      </c>
      <c r="AO840" s="32"/>
      <c r="AP840" s="32"/>
    </row>
    <row r="841" spans="1:42" ht="18" x14ac:dyDescent="0.3">
      <c r="A841" s="12" t="s">
        <v>2982</v>
      </c>
      <c r="B841" s="12"/>
      <c r="C841" s="40" t="s">
        <v>965</v>
      </c>
      <c r="D841" s="17"/>
      <c r="E841" s="17"/>
      <c r="F841" s="28" t="s">
        <v>102</v>
      </c>
      <c r="G841" s="29">
        <v>0.15</v>
      </c>
      <c r="H841" s="29"/>
      <c r="I841" s="29">
        <v>1.397</v>
      </c>
      <c r="J841" s="31">
        <v>69.540000000000006</v>
      </c>
      <c r="M841" s="32">
        <f>ROUND(ROUND(J841, 2)*I841, 2)</f>
        <v>97.15</v>
      </c>
      <c r="P841" s="31">
        <v>69.540000000000006</v>
      </c>
      <c r="S841" s="32">
        <f>ROUND(ROUND(P841, 2)*I841, 2)</f>
        <v>97.15</v>
      </c>
      <c r="V841" s="9">
        <f>ROUND(ROUND(P841, 2)/1.2, 2)</f>
        <v>57.95</v>
      </c>
      <c r="Y841" s="9">
        <f t="shared" si="86"/>
        <v>80.959999999999994</v>
      </c>
      <c r="AD841" s="5" t="s">
        <v>2983</v>
      </c>
      <c r="AE841" s="5" t="s">
        <v>2984</v>
      </c>
      <c r="AF841" s="5" t="s">
        <v>968</v>
      </c>
      <c r="AK841" s="32">
        <f t="shared" si="87"/>
        <v>0</v>
      </c>
      <c r="AL841" s="32"/>
      <c r="AM841" s="32"/>
      <c r="AN841" s="34">
        <f t="shared" si="88"/>
        <v>0</v>
      </c>
      <c r="AO841" s="32"/>
      <c r="AP841" s="32"/>
    </row>
    <row r="842" spans="1:42" ht="16.95" customHeight="1" x14ac:dyDescent="0.3">
      <c r="A842" s="12" t="s">
        <v>2985</v>
      </c>
      <c r="B842" s="81" t="s">
        <v>2986</v>
      </c>
      <c r="C842" s="483" t="s">
        <v>2987</v>
      </c>
      <c r="D842" s="484"/>
      <c r="E842" s="484"/>
      <c r="F842" s="484"/>
      <c r="G842" s="484"/>
      <c r="H842" s="484"/>
      <c r="I842" s="485"/>
      <c r="M842" s="6">
        <f>SUM(M843,M848,M853,M858,M863,M868,M873,M878,M882,M885,M889,M892,M896,M899,M903,M906,M911,M916,M921)</f>
        <v>630689.12</v>
      </c>
      <c r="N842" s="6">
        <f>SUM(N843,N848,N853,N858,N863,N868,N873,N878,N882,N885,N889,N892,N896,N899,N903,N906,N911,N916,N921)</f>
        <v>5151208.5700000012</v>
      </c>
      <c r="O842" s="6">
        <f>SUM(O843,O848,O853,O858,O863,O868,O873,O878,O882,O885,O889,O892,O896,O899,O903,O906,O911,O916,O921)</f>
        <v>5781897.6899999995</v>
      </c>
      <c r="S842" s="6">
        <f>SUM(S843,S848,S853,S858,S863,S868,S873,S878,S882,S885,S889,S892,S896,S899,S903,S906,S911,S916,S921)</f>
        <v>789430.25</v>
      </c>
      <c r="T842" s="6">
        <f>SUM(T843,T848,T853,T858,T863,T868,T873,T878,T882,T885,T889,T892,T896,T899,T903,T906,T911,T916,T921)</f>
        <v>7726812.8799999999</v>
      </c>
      <c r="U842" s="6">
        <f>SUM(U843,U848,U853,U858,U863,U868,U873,U878,U882,U885,U889,U892,U896,U899,U903,U906,U911,U916,U921)</f>
        <v>8516243.129999999</v>
      </c>
      <c r="Y842" s="9">
        <f>SUM(Y843,Y848,Y853,Y858,Y863,Y868,Y873,Y878,Y882,Y885,Y889,Y892,Y896,Y899,Y903,Y906,Y911,Y916,Y921)</f>
        <v>657858.56999999995</v>
      </c>
      <c r="Z842" s="9">
        <f>SUM(Z843,Z848,Z853,Z858,Z863,Z868,Z873,Z878,Z882,Z885,Z889,Z892,Z896,Z899,Z903,Z906,Z911,Z916,Z921)</f>
        <v>6439010.7400000012</v>
      </c>
      <c r="AA842" s="9">
        <f>SUM(AA843,AA848,AA853,AA858,AA863,AA868,AA873,AA878,AA882,AA885,AA889,AA892,AA896,AA899,AA903,AA906,AA911,AA916,AA921)</f>
        <v>7096869.3099999996</v>
      </c>
      <c r="AD842" s="5">
        <v>378365745</v>
      </c>
      <c r="AE842" s="5">
        <v>27245639</v>
      </c>
      <c r="AK842" s="6">
        <f t="shared" si="87"/>
        <v>158741.13</v>
      </c>
      <c r="AL842" s="6">
        <f>T842-N842</f>
        <v>2575604.3099999987</v>
      </c>
      <c r="AM842" s="6">
        <f>U842-O842</f>
        <v>2734345.4399999995</v>
      </c>
      <c r="AN842" s="10">
        <f t="shared" si="88"/>
        <v>0.25169473353210853</v>
      </c>
      <c r="AO842" s="10">
        <f>IFERROR(AL842/N842,0)</f>
        <v>0.5000000048532296</v>
      </c>
      <c r="AP842" s="10">
        <f>IFERROR(AM842/O842,0)</f>
        <v>0.47291487788328535</v>
      </c>
    </row>
    <row r="843" spans="1:42" ht="144" x14ac:dyDescent="0.3">
      <c r="A843" s="12" t="s">
        <v>2988</v>
      </c>
      <c r="B843" s="12" t="s">
        <v>2989</v>
      </c>
      <c r="C843" s="16" t="s">
        <v>2990</v>
      </c>
      <c r="D843" s="17"/>
      <c r="E843" s="17" t="s">
        <v>2991</v>
      </c>
      <c r="F843" s="17" t="s">
        <v>67</v>
      </c>
      <c r="G843" s="18">
        <v>1</v>
      </c>
      <c r="H843" s="18"/>
      <c r="I843" s="18">
        <v>54.79</v>
      </c>
      <c r="J843" s="19">
        <v>303.68</v>
      </c>
      <c r="K843" s="20">
        <v>2956</v>
      </c>
      <c r="L843" s="19">
        <f>J843+ROUND(K843, 2)</f>
        <v>3259.68</v>
      </c>
      <c r="M843" s="19">
        <v>16638.63</v>
      </c>
      <c r="N843" s="19">
        <v>161959.24</v>
      </c>
      <c r="O843" s="19">
        <f>M843+N843</f>
        <v>178597.87</v>
      </c>
      <c r="P843" s="19">
        <v>378.56</v>
      </c>
      <c r="Q843" s="20">
        <v>4434</v>
      </c>
      <c r="R843" s="19">
        <f>P843+ROUND(Q843, 2)</f>
        <v>4812.5600000000004</v>
      </c>
      <c r="S843" s="19">
        <v>20741.3</v>
      </c>
      <c r="T843" s="19">
        <v>242938.86</v>
      </c>
      <c r="U843" s="19">
        <f>S843+T843</f>
        <v>263680.15999999997</v>
      </c>
      <c r="V843" s="9">
        <f>ROUND(P843 / 1.2, 2)</f>
        <v>315.47000000000003</v>
      </c>
      <c r="W843" s="9">
        <f>ROUND(Q843 / 1.2, 2)</f>
        <v>3695</v>
      </c>
      <c r="X843" s="9">
        <f>ROUND(R843 / 1.2, 2)</f>
        <v>4010.47</v>
      </c>
      <c r="Y843" s="9">
        <f>ROUND(S843 / 1.2, 2)</f>
        <v>17284.419999999998</v>
      </c>
      <c r="Z843" s="9">
        <f>ROUND(T843 / 1.2, 2)</f>
        <v>202449.05</v>
      </c>
      <c r="AA843" s="9">
        <f>Y843+Z843</f>
        <v>219733.46999999997</v>
      </c>
      <c r="AD843" s="5">
        <v>378365747</v>
      </c>
      <c r="AE843" s="5">
        <v>29277320</v>
      </c>
      <c r="AG843" s="5" t="s">
        <v>2992</v>
      </c>
      <c r="AH843" s="5" t="s">
        <v>2993</v>
      </c>
      <c r="AI843" s="5" t="s">
        <v>593</v>
      </c>
      <c r="AK843" s="19">
        <f t="shared" si="87"/>
        <v>4102.6699999999983</v>
      </c>
      <c r="AL843" s="19">
        <f>T843-N843</f>
        <v>80979.62</v>
      </c>
      <c r="AM843" s="19">
        <f>U843-O843</f>
        <v>85082.289999999979</v>
      </c>
      <c r="AN843" s="22">
        <f t="shared" si="88"/>
        <v>0.246574988445563</v>
      </c>
      <c r="AO843" s="22">
        <f>IFERROR(AL843/N843,0)</f>
        <v>0.5</v>
      </c>
      <c r="AP843" s="22">
        <f>IFERROR(AM843/O843,0)</f>
        <v>0.47639028393787664</v>
      </c>
    </row>
    <row r="844" spans="1:42" ht="18" x14ac:dyDescent="0.3">
      <c r="A844" s="12" t="s">
        <v>2994</v>
      </c>
      <c r="B844" s="12"/>
      <c r="C844" s="40" t="s">
        <v>730</v>
      </c>
      <c r="D844" s="17"/>
      <c r="E844" s="17"/>
      <c r="F844" s="28" t="s">
        <v>102</v>
      </c>
      <c r="G844" s="29">
        <v>0.15</v>
      </c>
      <c r="H844" s="29"/>
      <c r="I844" s="29">
        <v>8.2189999999999994</v>
      </c>
      <c r="J844" s="31">
        <v>90.28</v>
      </c>
      <c r="M844" s="32">
        <f>ROUND(ROUND(J844, 2)*I844, 2)</f>
        <v>742.01</v>
      </c>
      <c r="P844" s="31">
        <v>90.28</v>
      </c>
      <c r="S844" s="32">
        <f>ROUND(ROUND(P844, 2)*I844, 2)</f>
        <v>742.01</v>
      </c>
      <c r="V844" s="9">
        <f>ROUND(ROUND(P844, 2)/1.2, 2)</f>
        <v>75.23</v>
      </c>
      <c r="Y844" s="9">
        <f t="shared" ref="Y844:Y875" si="89">ROUND(S844 / 1.2, 2)</f>
        <v>618.34</v>
      </c>
      <c r="AD844" s="5" t="s">
        <v>2995</v>
      </c>
      <c r="AE844" s="5" t="s">
        <v>2996</v>
      </c>
      <c r="AF844" s="5" t="s">
        <v>733</v>
      </c>
      <c r="AK844" s="32">
        <f t="shared" si="87"/>
        <v>0</v>
      </c>
      <c r="AL844" s="32"/>
      <c r="AM844" s="32"/>
      <c r="AN844" s="34">
        <f t="shared" si="88"/>
        <v>0</v>
      </c>
      <c r="AO844" s="32"/>
      <c r="AP844" s="32"/>
    </row>
    <row r="845" spans="1:42" ht="18" x14ac:dyDescent="0.3">
      <c r="A845" s="12" t="s">
        <v>2997</v>
      </c>
      <c r="B845" s="12"/>
      <c r="C845" s="40" t="s">
        <v>2998</v>
      </c>
      <c r="D845" s="17"/>
      <c r="E845" s="17"/>
      <c r="F845" s="28" t="s">
        <v>114</v>
      </c>
      <c r="G845" s="29">
        <v>1</v>
      </c>
      <c r="H845" s="29"/>
      <c r="I845" s="29">
        <v>54.79</v>
      </c>
      <c r="J845" s="31">
        <v>18.64</v>
      </c>
      <c r="M845" s="32">
        <f>ROUND(ROUND(J845, 2)*I845, 2)</f>
        <v>1021.29</v>
      </c>
      <c r="P845" s="31">
        <v>18.64</v>
      </c>
      <c r="S845" s="32">
        <f>ROUND(ROUND(P845, 2)*I845, 2)</f>
        <v>1021.29</v>
      </c>
      <c r="V845" s="9">
        <f>ROUND(ROUND(P845, 2)/1.2, 2)</f>
        <v>15.53</v>
      </c>
      <c r="Y845" s="9">
        <f t="shared" si="89"/>
        <v>851.08</v>
      </c>
      <c r="AD845" s="5" t="s">
        <v>2999</v>
      </c>
      <c r="AE845" s="5" t="s">
        <v>3000</v>
      </c>
      <c r="AF845" s="5" t="s">
        <v>3001</v>
      </c>
      <c r="AK845" s="32">
        <f t="shared" si="87"/>
        <v>0</v>
      </c>
      <c r="AL845" s="32"/>
      <c r="AM845" s="32"/>
      <c r="AN845" s="34">
        <f t="shared" si="88"/>
        <v>0</v>
      </c>
      <c r="AO845" s="32"/>
      <c r="AP845" s="32"/>
    </row>
    <row r="846" spans="1:42" ht="18" x14ac:dyDescent="0.3">
      <c r="A846" s="12" t="s">
        <v>3002</v>
      </c>
      <c r="B846" s="12"/>
      <c r="C846" s="40" t="s">
        <v>3003</v>
      </c>
      <c r="D846" s="17"/>
      <c r="E846" s="17"/>
      <c r="F846" s="28" t="s">
        <v>67</v>
      </c>
      <c r="G846" s="29">
        <v>1.1000000000000001</v>
      </c>
      <c r="H846" s="29"/>
      <c r="I846" s="29">
        <v>60.268999999999998</v>
      </c>
      <c r="J846" s="31">
        <v>20.34</v>
      </c>
      <c r="M846" s="32">
        <f>ROUND(ROUND(J846, 2)*I846, 2)</f>
        <v>1225.8699999999999</v>
      </c>
      <c r="P846" s="31">
        <v>20.34</v>
      </c>
      <c r="S846" s="32">
        <f>ROUND(ROUND(P846, 2)*I846, 2)</f>
        <v>1225.8699999999999</v>
      </c>
      <c r="V846" s="9">
        <f>ROUND(ROUND(P846, 2)/1.2, 2)</f>
        <v>16.95</v>
      </c>
      <c r="Y846" s="9">
        <f t="shared" si="89"/>
        <v>1021.56</v>
      </c>
      <c r="AD846" s="5" t="s">
        <v>3004</v>
      </c>
      <c r="AE846" s="5" t="s">
        <v>3005</v>
      </c>
      <c r="AF846" s="5" t="s">
        <v>3006</v>
      </c>
      <c r="AK846" s="32">
        <f t="shared" si="87"/>
        <v>0</v>
      </c>
      <c r="AL846" s="32"/>
      <c r="AM846" s="32"/>
      <c r="AN846" s="34">
        <f t="shared" si="88"/>
        <v>0</v>
      </c>
      <c r="AO846" s="32"/>
      <c r="AP846" s="32"/>
    </row>
    <row r="847" spans="1:42" ht="54" x14ac:dyDescent="0.3">
      <c r="A847" s="12" t="s">
        <v>3007</v>
      </c>
      <c r="B847" s="12"/>
      <c r="C847" s="40" t="s">
        <v>3008</v>
      </c>
      <c r="D847" s="17"/>
      <c r="E847" s="17" t="s">
        <v>3009</v>
      </c>
      <c r="F847" s="28" t="s">
        <v>102</v>
      </c>
      <c r="G847" s="29">
        <v>1.8</v>
      </c>
      <c r="H847" s="30"/>
      <c r="I847" s="30">
        <v>1972.44</v>
      </c>
      <c r="J847" s="31">
        <v>6.92</v>
      </c>
      <c r="M847" s="32">
        <f>ROUND(ROUND(J847, 2)*I847, 2)</f>
        <v>13649.28</v>
      </c>
      <c r="P847" s="31">
        <v>9</v>
      </c>
      <c r="S847" s="32">
        <f>ROUND(ROUND(P847, 2)*I847, 2)</f>
        <v>17751.96</v>
      </c>
      <c r="V847" s="9">
        <f>ROUND(ROUND(P847, 2)/1.2, 2)</f>
        <v>7.5</v>
      </c>
      <c r="Y847" s="9">
        <f t="shared" si="89"/>
        <v>14793.3</v>
      </c>
      <c r="AD847" s="5" t="s">
        <v>3010</v>
      </c>
      <c r="AE847" s="5" t="s">
        <v>3011</v>
      </c>
      <c r="AF847" s="5" t="s">
        <v>3012</v>
      </c>
      <c r="AK847" s="32">
        <f t="shared" si="87"/>
        <v>4102.6799999999985</v>
      </c>
      <c r="AL847" s="32"/>
      <c r="AM847" s="32"/>
      <c r="AN847" s="34">
        <f t="shared" si="88"/>
        <v>0.30057849205232789</v>
      </c>
      <c r="AO847" s="32"/>
      <c r="AP847" s="32"/>
    </row>
    <row r="848" spans="1:42" ht="144" x14ac:dyDescent="0.3">
      <c r="A848" s="12" t="s">
        <v>3013</v>
      </c>
      <c r="B848" s="12" t="s">
        <v>2989</v>
      </c>
      <c r="C848" s="16" t="s">
        <v>2990</v>
      </c>
      <c r="D848" s="17"/>
      <c r="E848" s="17" t="s">
        <v>3014</v>
      </c>
      <c r="F848" s="17" t="s">
        <v>67</v>
      </c>
      <c r="G848" s="18">
        <v>1</v>
      </c>
      <c r="H848" s="18"/>
      <c r="I848" s="18">
        <v>181.82</v>
      </c>
      <c r="J848" s="19">
        <v>240.67</v>
      </c>
      <c r="K848" s="20">
        <v>2956</v>
      </c>
      <c r="L848" s="19">
        <f>J848+ROUND(K848, 2)</f>
        <v>3196.67</v>
      </c>
      <c r="M848" s="19">
        <v>43758.62</v>
      </c>
      <c r="N848" s="19">
        <v>537459.92000000004</v>
      </c>
      <c r="O848" s="19">
        <f>M848+N848</f>
        <v>581218.54</v>
      </c>
      <c r="P848" s="19">
        <v>240.67</v>
      </c>
      <c r="Q848" s="20">
        <v>4434</v>
      </c>
      <c r="R848" s="19">
        <f>P848+ROUND(Q848, 2)</f>
        <v>4674.67</v>
      </c>
      <c r="S848" s="19">
        <v>43758.62</v>
      </c>
      <c r="T848" s="19">
        <v>806189.88</v>
      </c>
      <c r="U848" s="19">
        <f>S848+T848</f>
        <v>849948.5</v>
      </c>
      <c r="V848" s="9">
        <f>ROUND(P848 / 1.2, 2)</f>
        <v>200.56</v>
      </c>
      <c r="W848" s="9">
        <f>ROUND(Q848 / 1.2, 2)</f>
        <v>3695</v>
      </c>
      <c r="X848" s="9">
        <f>ROUND(R848 / 1.2, 2)</f>
        <v>3895.56</v>
      </c>
      <c r="Y848" s="9">
        <f t="shared" si="89"/>
        <v>36465.519999999997</v>
      </c>
      <c r="Z848" s="9">
        <f>ROUND(T848 / 1.2, 2)</f>
        <v>671824.9</v>
      </c>
      <c r="AA848" s="9">
        <f>Y848+Z848</f>
        <v>708290.42</v>
      </c>
      <c r="AD848" s="5">
        <v>378365952</v>
      </c>
      <c r="AE848" s="5">
        <v>29277321</v>
      </c>
      <c r="AG848" s="5" t="s">
        <v>2992</v>
      </c>
      <c r="AH848" s="5" t="s">
        <v>2993</v>
      </c>
      <c r="AI848" s="5" t="s">
        <v>593</v>
      </c>
      <c r="AK848" s="19">
        <f t="shared" si="87"/>
        <v>0</v>
      </c>
      <c r="AL848" s="19">
        <f>T848-N848</f>
        <v>268729.95999999996</v>
      </c>
      <c r="AM848" s="19">
        <f>U848-O848</f>
        <v>268729.95999999996</v>
      </c>
      <c r="AN848" s="22">
        <f t="shared" si="88"/>
        <v>0</v>
      </c>
      <c r="AO848" s="22">
        <f>IFERROR(AL848/N848,0)</f>
        <v>0.49999999999999989</v>
      </c>
      <c r="AP848" s="22">
        <f>IFERROR(AM848/O848,0)</f>
        <v>0.46235613888022215</v>
      </c>
    </row>
    <row r="849" spans="1:42" ht="36" x14ac:dyDescent="0.3">
      <c r="A849" s="12" t="s">
        <v>3015</v>
      </c>
      <c r="B849" s="12"/>
      <c r="C849" s="27" t="s">
        <v>3016</v>
      </c>
      <c r="D849" s="17"/>
      <c r="E849" s="17"/>
      <c r="F849" s="28" t="s">
        <v>102</v>
      </c>
      <c r="G849" s="29">
        <v>1.1000000000000001</v>
      </c>
      <c r="H849" s="30"/>
      <c r="I849" s="30">
        <v>4000.04</v>
      </c>
      <c r="J849" s="31">
        <v>7.92</v>
      </c>
      <c r="M849" s="32">
        <f>ROUND(ROUND(J849, 2)*I849, 2)</f>
        <v>31680.32</v>
      </c>
      <c r="P849" s="31">
        <v>7.92</v>
      </c>
      <c r="S849" s="32">
        <f>ROUND(ROUND(P849, 2)*I849, 2)</f>
        <v>31680.32</v>
      </c>
      <c r="V849" s="9">
        <f>ROUND(ROUND(P849, 2)/1.2, 2)</f>
        <v>6.6</v>
      </c>
      <c r="Y849" s="9">
        <f t="shared" si="89"/>
        <v>26400.27</v>
      </c>
      <c r="AD849" s="5" t="s">
        <v>3017</v>
      </c>
      <c r="AE849" s="5" t="s">
        <v>3018</v>
      </c>
      <c r="AF849" s="5" t="s">
        <v>3019</v>
      </c>
      <c r="AK849" s="32">
        <f t="shared" si="87"/>
        <v>0</v>
      </c>
      <c r="AL849" s="32"/>
      <c r="AM849" s="32"/>
      <c r="AN849" s="34">
        <f t="shared" si="88"/>
        <v>0</v>
      </c>
      <c r="AO849" s="32"/>
      <c r="AP849" s="32"/>
    </row>
    <row r="850" spans="1:42" ht="18" x14ac:dyDescent="0.3">
      <c r="A850" s="12" t="s">
        <v>3020</v>
      </c>
      <c r="B850" s="12"/>
      <c r="C850" s="40" t="s">
        <v>3003</v>
      </c>
      <c r="D850" s="17"/>
      <c r="E850" s="17"/>
      <c r="F850" s="28" t="s">
        <v>67</v>
      </c>
      <c r="G850" s="29">
        <v>1.1000000000000001</v>
      </c>
      <c r="H850" s="29"/>
      <c r="I850" s="29">
        <v>200.00200000000001</v>
      </c>
      <c r="J850" s="31">
        <v>20.34</v>
      </c>
      <c r="M850" s="32">
        <f>ROUND(ROUND(J850, 2)*I850, 2)</f>
        <v>4068.04</v>
      </c>
      <c r="P850" s="31">
        <v>20.34</v>
      </c>
      <c r="S850" s="32">
        <f>ROUND(ROUND(P850, 2)*I850, 2)</f>
        <v>4068.04</v>
      </c>
      <c r="V850" s="9">
        <f>ROUND(ROUND(P850, 2)/1.2, 2)</f>
        <v>16.95</v>
      </c>
      <c r="Y850" s="9">
        <f t="shared" si="89"/>
        <v>3390.03</v>
      </c>
      <c r="AD850" s="5" t="s">
        <v>3021</v>
      </c>
      <c r="AE850" s="5" t="s">
        <v>3022</v>
      </c>
      <c r="AF850" s="5" t="s">
        <v>3006</v>
      </c>
      <c r="AK850" s="32">
        <f t="shared" si="87"/>
        <v>0</v>
      </c>
      <c r="AL850" s="32"/>
      <c r="AM850" s="32"/>
      <c r="AN850" s="34">
        <f t="shared" si="88"/>
        <v>0</v>
      </c>
      <c r="AO850" s="32"/>
      <c r="AP850" s="32"/>
    </row>
    <row r="851" spans="1:42" ht="18" x14ac:dyDescent="0.3">
      <c r="A851" s="12" t="s">
        <v>3023</v>
      </c>
      <c r="B851" s="12"/>
      <c r="C851" s="40" t="s">
        <v>2998</v>
      </c>
      <c r="D851" s="17"/>
      <c r="E851" s="17"/>
      <c r="F851" s="28" t="s">
        <v>114</v>
      </c>
      <c r="G851" s="29">
        <v>1</v>
      </c>
      <c r="H851" s="29"/>
      <c r="I851" s="29">
        <v>181.82</v>
      </c>
      <c r="J851" s="31">
        <v>18.64</v>
      </c>
      <c r="M851" s="32">
        <f>ROUND(ROUND(J851, 2)*I851, 2)</f>
        <v>3389.12</v>
      </c>
      <c r="P851" s="31">
        <v>18.64</v>
      </c>
      <c r="S851" s="32">
        <f>ROUND(ROUND(P851, 2)*I851, 2)</f>
        <v>3389.12</v>
      </c>
      <c r="V851" s="9">
        <f>ROUND(ROUND(P851, 2)/1.2, 2)</f>
        <v>15.53</v>
      </c>
      <c r="Y851" s="9">
        <f t="shared" si="89"/>
        <v>2824.27</v>
      </c>
      <c r="AD851" s="5" t="s">
        <v>3024</v>
      </c>
      <c r="AE851" s="5" t="s">
        <v>3025</v>
      </c>
      <c r="AF851" s="5" t="s">
        <v>3001</v>
      </c>
      <c r="AK851" s="32">
        <f t="shared" si="87"/>
        <v>0</v>
      </c>
      <c r="AL851" s="32"/>
      <c r="AM851" s="32"/>
      <c r="AN851" s="34">
        <f t="shared" si="88"/>
        <v>0</v>
      </c>
      <c r="AO851" s="32"/>
      <c r="AP851" s="32"/>
    </row>
    <row r="852" spans="1:42" ht="18" x14ac:dyDescent="0.3">
      <c r="A852" s="12" t="s">
        <v>3026</v>
      </c>
      <c r="B852" s="12"/>
      <c r="C852" s="40" t="s">
        <v>2051</v>
      </c>
      <c r="D852" s="17"/>
      <c r="E852" s="17"/>
      <c r="F852" s="28" t="s">
        <v>102</v>
      </c>
      <c r="G852" s="29">
        <v>0.25</v>
      </c>
      <c r="H852" s="29"/>
      <c r="I852" s="29">
        <v>45.454999999999998</v>
      </c>
      <c r="J852" s="31">
        <v>101.66</v>
      </c>
      <c r="M852" s="32">
        <f>ROUND(ROUND(J852, 2)*I852, 2)</f>
        <v>4620.96</v>
      </c>
      <c r="P852" s="31">
        <v>101.66</v>
      </c>
      <c r="S852" s="32">
        <f>ROUND(ROUND(P852, 2)*I852, 2)</f>
        <v>4620.96</v>
      </c>
      <c r="V852" s="9">
        <f>ROUND(ROUND(P852, 2)/1.2, 2)</f>
        <v>84.72</v>
      </c>
      <c r="Y852" s="9">
        <f t="shared" si="89"/>
        <v>3850.8</v>
      </c>
      <c r="AD852" s="5" t="s">
        <v>3027</v>
      </c>
      <c r="AE852" s="5" t="s">
        <v>3028</v>
      </c>
      <c r="AF852" s="5" t="s">
        <v>2054</v>
      </c>
      <c r="AK852" s="32">
        <f t="shared" si="87"/>
        <v>0</v>
      </c>
      <c r="AL852" s="32"/>
      <c r="AM852" s="32"/>
      <c r="AN852" s="34">
        <f t="shared" si="88"/>
        <v>0</v>
      </c>
      <c r="AO852" s="32"/>
      <c r="AP852" s="32"/>
    </row>
    <row r="853" spans="1:42" ht="144" x14ac:dyDescent="0.3">
      <c r="A853" s="12" t="s">
        <v>3029</v>
      </c>
      <c r="B853" s="12" t="s">
        <v>2989</v>
      </c>
      <c r="C853" s="16" t="s">
        <v>2990</v>
      </c>
      <c r="D853" s="17"/>
      <c r="E853" s="17" t="s">
        <v>3030</v>
      </c>
      <c r="F853" s="17" t="s">
        <v>67</v>
      </c>
      <c r="G853" s="18">
        <v>1</v>
      </c>
      <c r="H853" s="18"/>
      <c r="I853" s="18">
        <v>29.792999999999999</v>
      </c>
      <c r="J853" s="19">
        <v>303.68</v>
      </c>
      <c r="K853" s="20">
        <v>2956</v>
      </c>
      <c r="L853" s="19">
        <f>J853+ROUND(K853, 2)</f>
        <v>3259.68</v>
      </c>
      <c r="M853" s="19">
        <v>9047.5400000000009</v>
      </c>
      <c r="N853" s="19">
        <v>88068.11</v>
      </c>
      <c r="O853" s="19">
        <f>M853+N853</f>
        <v>97115.65</v>
      </c>
      <c r="P853" s="19">
        <v>378.56</v>
      </c>
      <c r="Q853" s="20">
        <v>4434</v>
      </c>
      <c r="R853" s="19">
        <f>P853+ROUND(Q853, 2)</f>
        <v>4812.5600000000004</v>
      </c>
      <c r="S853" s="19">
        <v>11278.44</v>
      </c>
      <c r="T853" s="19">
        <v>132102.16</v>
      </c>
      <c r="U853" s="19">
        <f>S853+T853</f>
        <v>143380.6</v>
      </c>
      <c r="V853" s="9">
        <f>ROUND(P853 / 1.2, 2)</f>
        <v>315.47000000000003</v>
      </c>
      <c r="W853" s="9">
        <f>ROUND(Q853 / 1.2, 2)</f>
        <v>3695</v>
      </c>
      <c r="X853" s="9">
        <f>ROUND(R853 / 1.2, 2)</f>
        <v>4010.47</v>
      </c>
      <c r="Y853" s="9">
        <f t="shared" si="89"/>
        <v>9398.7000000000007</v>
      </c>
      <c r="Z853" s="9">
        <f>ROUND(T853 / 1.2, 2)</f>
        <v>110085.13</v>
      </c>
      <c r="AA853" s="9">
        <f>Y853+Z853</f>
        <v>119483.83</v>
      </c>
      <c r="AD853" s="5">
        <v>378365953</v>
      </c>
      <c r="AE853" s="5">
        <v>29285268</v>
      </c>
      <c r="AG853" s="5" t="s">
        <v>2992</v>
      </c>
      <c r="AH853" s="5" t="s">
        <v>2993</v>
      </c>
      <c r="AI853" s="5" t="s">
        <v>593</v>
      </c>
      <c r="AK853" s="19">
        <f t="shared" ref="AK853:AK916" si="90">S853-M853</f>
        <v>2230.8999999999996</v>
      </c>
      <c r="AL853" s="19">
        <f>T853-N853</f>
        <v>44034.05</v>
      </c>
      <c r="AM853" s="19">
        <f>U853-O853</f>
        <v>46264.950000000012</v>
      </c>
      <c r="AN853" s="22">
        <f t="shared" ref="AN853:AN916" si="91">IFERROR(AK853/M853,0)</f>
        <v>0.24657531218430639</v>
      </c>
      <c r="AO853" s="22">
        <f>IFERROR(AL853/N853,0)</f>
        <v>0.49999994322576019</v>
      </c>
      <c r="AP853" s="22">
        <f>IFERROR(AM853/O853,0)</f>
        <v>0.47639026253750055</v>
      </c>
    </row>
    <row r="854" spans="1:42" ht="18" x14ac:dyDescent="0.3">
      <c r="A854" s="12" t="s">
        <v>3031</v>
      </c>
      <c r="B854" s="12"/>
      <c r="C854" s="40" t="s">
        <v>730</v>
      </c>
      <c r="D854" s="17"/>
      <c r="E854" s="17"/>
      <c r="F854" s="28" t="s">
        <v>102</v>
      </c>
      <c r="G854" s="29">
        <v>0.15</v>
      </c>
      <c r="H854" s="29"/>
      <c r="I854" s="29">
        <v>4.4690000000000003</v>
      </c>
      <c r="J854" s="31">
        <v>90.28</v>
      </c>
      <c r="M854" s="32">
        <f>ROUND(ROUND(J854, 2)*I854, 2)</f>
        <v>403.46</v>
      </c>
      <c r="P854" s="31">
        <v>90.28</v>
      </c>
      <c r="S854" s="32">
        <f>ROUND(ROUND(P854, 2)*I854, 2)</f>
        <v>403.46</v>
      </c>
      <c r="V854" s="9">
        <f>ROUND(ROUND(P854, 2)/1.2, 2)</f>
        <v>75.23</v>
      </c>
      <c r="Y854" s="9">
        <f t="shared" si="89"/>
        <v>336.22</v>
      </c>
      <c r="AD854" s="5" t="s">
        <v>3032</v>
      </c>
      <c r="AE854" s="5" t="s">
        <v>3033</v>
      </c>
      <c r="AF854" s="5" t="s">
        <v>733</v>
      </c>
      <c r="AK854" s="32">
        <f t="shared" si="90"/>
        <v>0</v>
      </c>
      <c r="AL854" s="32"/>
      <c r="AM854" s="32"/>
      <c r="AN854" s="34">
        <f t="shared" si="91"/>
        <v>0</v>
      </c>
      <c r="AO854" s="32"/>
      <c r="AP854" s="32"/>
    </row>
    <row r="855" spans="1:42" ht="18" x14ac:dyDescent="0.3">
      <c r="A855" s="12" t="s">
        <v>3034</v>
      </c>
      <c r="B855" s="12"/>
      <c r="C855" s="40" t="s">
        <v>2998</v>
      </c>
      <c r="D855" s="17"/>
      <c r="E855" s="17"/>
      <c r="F855" s="28" t="s">
        <v>114</v>
      </c>
      <c r="G855" s="29">
        <v>1</v>
      </c>
      <c r="H855" s="29"/>
      <c r="I855" s="29">
        <v>29.792999999999999</v>
      </c>
      <c r="J855" s="31">
        <v>18.64</v>
      </c>
      <c r="M855" s="32">
        <f>ROUND(ROUND(J855, 2)*I855, 2)</f>
        <v>555.34</v>
      </c>
      <c r="P855" s="31">
        <v>18.64</v>
      </c>
      <c r="S855" s="32">
        <f>ROUND(ROUND(P855, 2)*I855, 2)</f>
        <v>555.34</v>
      </c>
      <c r="V855" s="9">
        <f>ROUND(ROUND(P855, 2)/1.2, 2)</f>
        <v>15.53</v>
      </c>
      <c r="Y855" s="9">
        <f t="shared" si="89"/>
        <v>462.78</v>
      </c>
      <c r="AD855" s="5" t="s">
        <v>3035</v>
      </c>
      <c r="AE855" s="5" t="s">
        <v>3036</v>
      </c>
      <c r="AF855" s="5" t="s">
        <v>3001</v>
      </c>
      <c r="AK855" s="32">
        <f t="shared" si="90"/>
        <v>0</v>
      </c>
      <c r="AL855" s="32"/>
      <c r="AM855" s="32"/>
      <c r="AN855" s="34">
        <f t="shared" si="91"/>
        <v>0</v>
      </c>
      <c r="AO855" s="32"/>
      <c r="AP855" s="32"/>
    </row>
    <row r="856" spans="1:42" ht="18" x14ac:dyDescent="0.3">
      <c r="A856" s="12" t="s">
        <v>3037</v>
      </c>
      <c r="B856" s="12"/>
      <c r="C856" s="40" t="s">
        <v>3003</v>
      </c>
      <c r="D856" s="17"/>
      <c r="E856" s="17"/>
      <c r="F856" s="28" t="s">
        <v>67</v>
      </c>
      <c r="G856" s="29">
        <v>1.1000000000000001</v>
      </c>
      <c r="H856" s="29"/>
      <c r="I856" s="29">
        <v>32.771999999999998</v>
      </c>
      <c r="J856" s="31">
        <v>20.34</v>
      </c>
      <c r="M856" s="32">
        <f>ROUND(ROUND(J856, 2)*I856, 2)</f>
        <v>666.58</v>
      </c>
      <c r="P856" s="31">
        <v>20.34</v>
      </c>
      <c r="S856" s="32">
        <f>ROUND(ROUND(P856, 2)*I856, 2)</f>
        <v>666.58</v>
      </c>
      <c r="V856" s="9">
        <f>ROUND(ROUND(P856, 2)/1.2, 2)</f>
        <v>16.95</v>
      </c>
      <c r="Y856" s="9">
        <f t="shared" si="89"/>
        <v>555.48</v>
      </c>
      <c r="AD856" s="5" t="s">
        <v>3038</v>
      </c>
      <c r="AE856" s="5" t="s">
        <v>3039</v>
      </c>
      <c r="AF856" s="5" t="s">
        <v>3006</v>
      </c>
      <c r="AK856" s="32">
        <f t="shared" si="90"/>
        <v>0</v>
      </c>
      <c r="AL856" s="32"/>
      <c r="AM856" s="32"/>
      <c r="AN856" s="34">
        <f t="shared" si="91"/>
        <v>0</v>
      </c>
      <c r="AO856" s="32"/>
      <c r="AP856" s="32"/>
    </row>
    <row r="857" spans="1:42" ht="54" x14ac:dyDescent="0.3">
      <c r="A857" s="12" t="s">
        <v>3040</v>
      </c>
      <c r="B857" s="12"/>
      <c r="C857" s="40" t="s">
        <v>3008</v>
      </c>
      <c r="D857" s="17"/>
      <c r="E857" s="17" t="s">
        <v>3009</v>
      </c>
      <c r="F857" s="28" t="s">
        <v>102</v>
      </c>
      <c r="G857" s="29">
        <v>1.8</v>
      </c>
      <c r="H857" s="30"/>
      <c r="I857" s="30">
        <v>1072.548</v>
      </c>
      <c r="J857" s="31">
        <v>6.92</v>
      </c>
      <c r="M857" s="32">
        <f>ROUND(ROUND(J857, 2)*I857, 2)</f>
        <v>7422.03</v>
      </c>
      <c r="P857" s="31">
        <v>9</v>
      </c>
      <c r="S857" s="32">
        <f>ROUND(ROUND(P857, 2)*I857, 2)</f>
        <v>9652.93</v>
      </c>
      <c r="V857" s="9">
        <f>ROUND(ROUND(P857, 2)/1.2, 2)</f>
        <v>7.5</v>
      </c>
      <c r="Y857" s="9">
        <f t="shared" si="89"/>
        <v>8044.11</v>
      </c>
      <c r="AD857" s="5" t="s">
        <v>3041</v>
      </c>
      <c r="AE857" s="5" t="s">
        <v>3042</v>
      </c>
      <c r="AF857" s="5" t="s">
        <v>3012</v>
      </c>
      <c r="AK857" s="32">
        <f t="shared" si="90"/>
        <v>2230.9000000000005</v>
      </c>
      <c r="AL857" s="32"/>
      <c r="AM857" s="32"/>
      <c r="AN857" s="34">
        <f t="shared" si="91"/>
        <v>0.3005781437153987</v>
      </c>
      <c r="AO857" s="32"/>
      <c r="AP857" s="32"/>
    </row>
    <row r="858" spans="1:42" ht="126" x14ac:dyDescent="0.3">
      <c r="A858" s="12" t="s">
        <v>3043</v>
      </c>
      <c r="B858" s="12" t="s">
        <v>2989</v>
      </c>
      <c r="C858" s="16" t="s">
        <v>2990</v>
      </c>
      <c r="D858" s="17"/>
      <c r="E858" s="17" t="s">
        <v>3044</v>
      </c>
      <c r="F858" s="17" t="s">
        <v>67</v>
      </c>
      <c r="G858" s="18">
        <v>1</v>
      </c>
      <c r="H858" s="18"/>
      <c r="I858" s="18">
        <v>302.02999999999997</v>
      </c>
      <c r="J858" s="19">
        <v>240.67</v>
      </c>
      <c r="K858" s="20">
        <v>2956</v>
      </c>
      <c r="L858" s="19">
        <f>J858+ROUND(K858, 2)</f>
        <v>3196.67</v>
      </c>
      <c r="M858" s="19">
        <v>72689.56</v>
      </c>
      <c r="N858" s="19">
        <v>892800.68</v>
      </c>
      <c r="O858" s="19">
        <f>M858+N858</f>
        <v>965490.24</v>
      </c>
      <c r="P858" s="19">
        <v>240.67</v>
      </c>
      <c r="Q858" s="20">
        <v>4434</v>
      </c>
      <c r="R858" s="19">
        <f>P858+ROUND(Q858, 2)</f>
        <v>4674.67</v>
      </c>
      <c r="S858" s="19">
        <v>72689.56</v>
      </c>
      <c r="T858" s="19">
        <v>1339201.02</v>
      </c>
      <c r="U858" s="19">
        <f>S858+T858</f>
        <v>1411890.58</v>
      </c>
      <c r="V858" s="9">
        <f>ROUND(P858 / 1.2, 2)</f>
        <v>200.56</v>
      </c>
      <c r="W858" s="9">
        <f>ROUND(Q858 / 1.2, 2)</f>
        <v>3695</v>
      </c>
      <c r="X858" s="9">
        <f>ROUND(R858 / 1.2, 2)</f>
        <v>3895.56</v>
      </c>
      <c r="Y858" s="9">
        <f t="shared" si="89"/>
        <v>60574.63</v>
      </c>
      <c r="Z858" s="9">
        <f>ROUND(T858 / 1.2, 2)</f>
        <v>1116000.8500000001</v>
      </c>
      <c r="AA858" s="9">
        <f>Y858+Z858</f>
        <v>1176575.48</v>
      </c>
      <c r="AD858" s="5">
        <v>378365954</v>
      </c>
      <c r="AE858" s="5">
        <v>29285267</v>
      </c>
      <c r="AG858" s="5" t="s">
        <v>2992</v>
      </c>
      <c r="AH858" s="5" t="s">
        <v>2993</v>
      </c>
      <c r="AI858" s="5" t="s">
        <v>593</v>
      </c>
      <c r="AK858" s="19">
        <f t="shared" si="90"/>
        <v>0</v>
      </c>
      <c r="AL858" s="19">
        <f>T858-N858</f>
        <v>446400.33999999997</v>
      </c>
      <c r="AM858" s="19">
        <f>U858-O858</f>
        <v>446400.34000000008</v>
      </c>
      <c r="AN858" s="22">
        <f t="shared" si="91"/>
        <v>0</v>
      </c>
      <c r="AO858" s="22">
        <f>IFERROR(AL858/N858,0)</f>
        <v>0.49999999999999994</v>
      </c>
      <c r="AP858" s="22">
        <f>IFERROR(AM858/O858,0)</f>
        <v>0.46235613940540721</v>
      </c>
    </row>
    <row r="859" spans="1:42" ht="36" x14ac:dyDescent="0.3">
      <c r="A859" s="12" t="s">
        <v>3045</v>
      </c>
      <c r="B859" s="12"/>
      <c r="C859" s="27" t="s">
        <v>3016</v>
      </c>
      <c r="D859" s="17"/>
      <c r="E859" s="17"/>
      <c r="F859" s="28" t="s">
        <v>102</v>
      </c>
      <c r="G859" s="29">
        <v>1.1000000000000001</v>
      </c>
      <c r="H859" s="30"/>
      <c r="I859" s="30">
        <v>6644.66</v>
      </c>
      <c r="J859" s="31">
        <v>7.92</v>
      </c>
      <c r="M859" s="32">
        <f>ROUND(ROUND(J859, 2)*I859, 2)</f>
        <v>52625.71</v>
      </c>
      <c r="P859" s="31">
        <v>7.92</v>
      </c>
      <c r="S859" s="32">
        <f>ROUND(ROUND(P859, 2)*I859, 2)</f>
        <v>52625.71</v>
      </c>
      <c r="V859" s="9">
        <f>ROUND(ROUND(P859, 2)/1.2, 2)</f>
        <v>6.6</v>
      </c>
      <c r="Y859" s="9">
        <f t="shared" si="89"/>
        <v>43854.76</v>
      </c>
      <c r="AD859" s="5" t="s">
        <v>3046</v>
      </c>
      <c r="AE859" s="5" t="s">
        <v>3047</v>
      </c>
      <c r="AF859" s="5" t="s">
        <v>3019</v>
      </c>
      <c r="AK859" s="32">
        <f t="shared" si="90"/>
        <v>0</v>
      </c>
      <c r="AL859" s="32"/>
      <c r="AM859" s="32"/>
      <c r="AN859" s="34">
        <f t="shared" si="91"/>
        <v>0</v>
      </c>
      <c r="AO859" s="32"/>
      <c r="AP859" s="32"/>
    </row>
    <row r="860" spans="1:42" ht="18" x14ac:dyDescent="0.3">
      <c r="A860" s="12" t="s">
        <v>3048</v>
      </c>
      <c r="B860" s="12"/>
      <c r="C860" s="40" t="s">
        <v>3003</v>
      </c>
      <c r="D860" s="17"/>
      <c r="E860" s="17"/>
      <c r="F860" s="28" t="s">
        <v>67</v>
      </c>
      <c r="G860" s="29">
        <v>1.1000000000000001</v>
      </c>
      <c r="H860" s="29"/>
      <c r="I860" s="29">
        <v>332.233</v>
      </c>
      <c r="J860" s="31">
        <v>20.34</v>
      </c>
      <c r="M860" s="32">
        <f>ROUND(ROUND(J860, 2)*I860, 2)</f>
        <v>6757.62</v>
      </c>
      <c r="P860" s="31">
        <v>20.34</v>
      </c>
      <c r="S860" s="32">
        <f>ROUND(ROUND(P860, 2)*I860, 2)</f>
        <v>6757.62</v>
      </c>
      <c r="V860" s="9">
        <f>ROUND(ROUND(P860, 2)/1.2, 2)</f>
        <v>16.95</v>
      </c>
      <c r="Y860" s="9">
        <f t="shared" si="89"/>
        <v>5631.35</v>
      </c>
      <c r="AD860" s="5" t="s">
        <v>3049</v>
      </c>
      <c r="AE860" s="5" t="s">
        <v>3050</v>
      </c>
      <c r="AF860" s="5" t="s">
        <v>3006</v>
      </c>
      <c r="AK860" s="32">
        <f t="shared" si="90"/>
        <v>0</v>
      </c>
      <c r="AL860" s="32"/>
      <c r="AM860" s="32"/>
      <c r="AN860" s="34">
        <f t="shared" si="91"/>
        <v>0</v>
      </c>
      <c r="AO860" s="32"/>
      <c r="AP860" s="32"/>
    </row>
    <row r="861" spans="1:42" ht="18" x14ac:dyDescent="0.3">
      <c r="A861" s="12" t="s">
        <v>3051</v>
      </c>
      <c r="B861" s="12"/>
      <c r="C861" s="40" t="s">
        <v>2998</v>
      </c>
      <c r="D861" s="17"/>
      <c r="E861" s="17"/>
      <c r="F861" s="28" t="s">
        <v>114</v>
      </c>
      <c r="G861" s="29">
        <v>1</v>
      </c>
      <c r="H861" s="29"/>
      <c r="I861" s="29">
        <v>302.02999999999997</v>
      </c>
      <c r="J861" s="31">
        <v>18.64</v>
      </c>
      <c r="M861" s="32">
        <f>ROUND(ROUND(J861, 2)*I861, 2)</f>
        <v>5629.84</v>
      </c>
      <c r="P861" s="31">
        <v>18.64</v>
      </c>
      <c r="S861" s="32">
        <f>ROUND(ROUND(P861, 2)*I861, 2)</f>
        <v>5629.84</v>
      </c>
      <c r="V861" s="9">
        <f>ROUND(ROUND(P861, 2)/1.2, 2)</f>
        <v>15.53</v>
      </c>
      <c r="Y861" s="9">
        <f t="shared" si="89"/>
        <v>4691.53</v>
      </c>
      <c r="AD861" s="5" t="s">
        <v>3052</v>
      </c>
      <c r="AE861" s="5" t="s">
        <v>3053</v>
      </c>
      <c r="AF861" s="5" t="s">
        <v>3001</v>
      </c>
      <c r="AK861" s="32">
        <f t="shared" si="90"/>
        <v>0</v>
      </c>
      <c r="AL861" s="32"/>
      <c r="AM861" s="32"/>
      <c r="AN861" s="34">
        <f t="shared" si="91"/>
        <v>0</v>
      </c>
      <c r="AO861" s="32"/>
      <c r="AP861" s="32"/>
    </row>
    <row r="862" spans="1:42" ht="18" x14ac:dyDescent="0.3">
      <c r="A862" s="12" t="s">
        <v>3054</v>
      </c>
      <c r="B862" s="12"/>
      <c r="C862" s="40" t="s">
        <v>2051</v>
      </c>
      <c r="D862" s="17"/>
      <c r="E862" s="17"/>
      <c r="F862" s="28" t="s">
        <v>102</v>
      </c>
      <c r="G862" s="29">
        <v>0.25</v>
      </c>
      <c r="H862" s="29"/>
      <c r="I862" s="29">
        <v>75.507999999999996</v>
      </c>
      <c r="J862" s="31">
        <v>101.66</v>
      </c>
      <c r="M862" s="32">
        <f>ROUND(ROUND(J862, 2)*I862, 2)</f>
        <v>7676.14</v>
      </c>
      <c r="P862" s="31">
        <v>101.66</v>
      </c>
      <c r="S862" s="32">
        <f>ROUND(ROUND(P862, 2)*I862, 2)</f>
        <v>7676.14</v>
      </c>
      <c r="V862" s="9">
        <f>ROUND(ROUND(P862, 2)/1.2, 2)</f>
        <v>84.72</v>
      </c>
      <c r="Y862" s="9">
        <f t="shared" si="89"/>
        <v>6396.78</v>
      </c>
      <c r="AD862" s="5" t="s">
        <v>3055</v>
      </c>
      <c r="AE862" s="5" t="s">
        <v>3056</v>
      </c>
      <c r="AF862" s="5" t="s">
        <v>2054</v>
      </c>
      <c r="AK862" s="32">
        <f t="shared" si="90"/>
        <v>0</v>
      </c>
      <c r="AL862" s="32"/>
      <c r="AM862" s="32"/>
      <c r="AN862" s="34">
        <f t="shared" si="91"/>
        <v>0</v>
      </c>
      <c r="AO862" s="32"/>
      <c r="AP862" s="32"/>
    </row>
    <row r="863" spans="1:42" ht="144" x14ac:dyDescent="0.3">
      <c r="A863" s="12" t="s">
        <v>3057</v>
      </c>
      <c r="B863" s="12" t="s">
        <v>2989</v>
      </c>
      <c r="C863" s="16" t="s">
        <v>2990</v>
      </c>
      <c r="D863" s="17"/>
      <c r="E863" s="17" t="s">
        <v>3058</v>
      </c>
      <c r="F863" s="17" t="s">
        <v>67</v>
      </c>
      <c r="G863" s="18">
        <v>1</v>
      </c>
      <c r="H863" s="18"/>
      <c r="I863" s="18">
        <v>151.94999999999999</v>
      </c>
      <c r="J863" s="19">
        <v>228.8</v>
      </c>
      <c r="K863" s="20">
        <v>2956</v>
      </c>
      <c r="L863" s="19">
        <f>J863+ROUND(K863, 2)</f>
        <v>3184.8</v>
      </c>
      <c r="M863" s="19">
        <v>34766.160000000003</v>
      </c>
      <c r="N863" s="19">
        <v>449164.2</v>
      </c>
      <c r="O863" s="19">
        <f>M863+N863</f>
        <v>483930.36</v>
      </c>
      <c r="P863" s="19">
        <v>228.8</v>
      </c>
      <c r="Q863" s="20">
        <v>4434</v>
      </c>
      <c r="R863" s="19">
        <f>P863+ROUND(Q863, 2)</f>
        <v>4662.8</v>
      </c>
      <c r="S863" s="19">
        <v>34766.160000000003</v>
      </c>
      <c r="T863" s="19">
        <v>673746.3</v>
      </c>
      <c r="U863" s="19">
        <f>S863+T863</f>
        <v>708512.46000000008</v>
      </c>
      <c r="V863" s="9">
        <f>ROUND(P863 / 1.2, 2)</f>
        <v>190.67</v>
      </c>
      <c r="W863" s="9">
        <f>ROUND(Q863 / 1.2, 2)</f>
        <v>3695</v>
      </c>
      <c r="X863" s="9">
        <f>ROUND(R863 / 1.2, 2)</f>
        <v>3885.67</v>
      </c>
      <c r="Y863" s="9">
        <f t="shared" si="89"/>
        <v>28971.8</v>
      </c>
      <c r="Z863" s="9">
        <f>ROUND(T863 / 1.2, 2)</f>
        <v>561455.25</v>
      </c>
      <c r="AA863" s="9">
        <f>Y863+Z863</f>
        <v>590427.05000000005</v>
      </c>
      <c r="AD863" s="5">
        <v>378365955</v>
      </c>
      <c r="AE863" s="5">
        <v>29289989</v>
      </c>
      <c r="AG863" s="5" t="s">
        <v>2992</v>
      </c>
      <c r="AH863" s="5" t="s">
        <v>2993</v>
      </c>
      <c r="AI863" s="5" t="s">
        <v>593</v>
      </c>
      <c r="AK863" s="19">
        <f t="shared" si="90"/>
        <v>0</v>
      </c>
      <c r="AL863" s="19">
        <f>T863-N863</f>
        <v>224582.10000000003</v>
      </c>
      <c r="AM863" s="19">
        <f>U863-O863</f>
        <v>224582.10000000009</v>
      </c>
      <c r="AN863" s="22">
        <f t="shared" si="91"/>
        <v>0</v>
      </c>
      <c r="AO863" s="22">
        <f>IFERROR(AL863/N863,0)</f>
        <v>0.50000000000000011</v>
      </c>
      <c r="AP863" s="22">
        <f>IFERROR(AM863/O863,0)</f>
        <v>0.46407937704094471</v>
      </c>
    </row>
    <row r="864" spans="1:42" ht="18" x14ac:dyDescent="0.3">
      <c r="A864" s="12" t="s">
        <v>3059</v>
      </c>
      <c r="B864" s="12"/>
      <c r="C864" s="40" t="s">
        <v>730</v>
      </c>
      <c r="D864" s="17"/>
      <c r="E864" s="17"/>
      <c r="F864" s="28" t="s">
        <v>102</v>
      </c>
      <c r="G864" s="29">
        <v>0.15</v>
      </c>
      <c r="H864" s="29"/>
      <c r="I864" s="29">
        <v>22.792999999999999</v>
      </c>
      <c r="J864" s="31">
        <v>90.28</v>
      </c>
      <c r="M864" s="32">
        <f>ROUND(ROUND(J864, 2)*I864, 2)</f>
        <v>2057.75</v>
      </c>
      <c r="P864" s="31">
        <v>90.28</v>
      </c>
      <c r="S864" s="32">
        <f>ROUND(ROUND(P864, 2)*I864, 2)</f>
        <v>2057.75</v>
      </c>
      <c r="V864" s="9">
        <f>ROUND(ROUND(P864, 2)/1.2, 2)</f>
        <v>75.23</v>
      </c>
      <c r="Y864" s="9">
        <f t="shared" si="89"/>
        <v>1714.79</v>
      </c>
      <c r="AD864" s="5" t="s">
        <v>3060</v>
      </c>
      <c r="AE864" s="5" t="s">
        <v>3061</v>
      </c>
      <c r="AF864" s="5" t="s">
        <v>733</v>
      </c>
      <c r="AK864" s="32">
        <f t="shared" si="90"/>
        <v>0</v>
      </c>
      <c r="AL864" s="32"/>
      <c r="AM864" s="32"/>
      <c r="AN864" s="34">
        <f t="shared" si="91"/>
        <v>0</v>
      </c>
      <c r="AO864" s="32"/>
      <c r="AP864" s="32"/>
    </row>
    <row r="865" spans="1:42" ht="18" x14ac:dyDescent="0.3">
      <c r="A865" s="12" t="s">
        <v>3062</v>
      </c>
      <c r="B865" s="12"/>
      <c r="C865" s="40" t="s">
        <v>2998</v>
      </c>
      <c r="D865" s="17"/>
      <c r="E865" s="17"/>
      <c r="F865" s="28" t="s">
        <v>114</v>
      </c>
      <c r="G865" s="29">
        <v>1</v>
      </c>
      <c r="H865" s="29"/>
      <c r="I865" s="29">
        <v>151.94999999999999</v>
      </c>
      <c r="J865" s="31">
        <v>18.64</v>
      </c>
      <c r="M865" s="32">
        <f>ROUND(ROUND(J865, 2)*I865, 2)</f>
        <v>2832.35</v>
      </c>
      <c r="P865" s="31">
        <v>18.64</v>
      </c>
      <c r="S865" s="32">
        <f>ROUND(ROUND(P865, 2)*I865, 2)</f>
        <v>2832.35</v>
      </c>
      <c r="V865" s="9">
        <f>ROUND(ROUND(P865, 2)/1.2, 2)</f>
        <v>15.53</v>
      </c>
      <c r="Y865" s="9">
        <f t="shared" si="89"/>
        <v>2360.29</v>
      </c>
      <c r="AD865" s="5" t="s">
        <v>3063</v>
      </c>
      <c r="AE865" s="5" t="s">
        <v>3064</v>
      </c>
      <c r="AF865" s="5" t="s">
        <v>3001</v>
      </c>
      <c r="AK865" s="32">
        <f t="shared" si="90"/>
        <v>0</v>
      </c>
      <c r="AL865" s="32"/>
      <c r="AM865" s="32"/>
      <c r="AN865" s="34">
        <f t="shared" si="91"/>
        <v>0</v>
      </c>
      <c r="AO865" s="32"/>
      <c r="AP865" s="32"/>
    </row>
    <row r="866" spans="1:42" ht="18" x14ac:dyDescent="0.3">
      <c r="A866" s="12" t="s">
        <v>3065</v>
      </c>
      <c r="B866" s="12"/>
      <c r="C866" s="40" t="s">
        <v>3003</v>
      </c>
      <c r="D866" s="17"/>
      <c r="E866" s="17"/>
      <c r="F866" s="28" t="s">
        <v>67</v>
      </c>
      <c r="G866" s="29">
        <v>1.1000000000000001</v>
      </c>
      <c r="H866" s="29"/>
      <c r="I866" s="29">
        <v>167.14500000000001</v>
      </c>
      <c r="J866" s="31">
        <v>20.34</v>
      </c>
      <c r="M866" s="32">
        <f>ROUND(ROUND(J866, 2)*I866, 2)</f>
        <v>3399.73</v>
      </c>
      <c r="P866" s="31">
        <v>20.34</v>
      </c>
      <c r="S866" s="32">
        <f>ROUND(ROUND(P866, 2)*I866, 2)</f>
        <v>3399.73</v>
      </c>
      <c r="V866" s="9">
        <f>ROUND(ROUND(P866, 2)/1.2, 2)</f>
        <v>16.95</v>
      </c>
      <c r="Y866" s="9">
        <f t="shared" si="89"/>
        <v>2833.11</v>
      </c>
      <c r="AD866" s="5" t="s">
        <v>3066</v>
      </c>
      <c r="AE866" s="5" t="s">
        <v>3067</v>
      </c>
      <c r="AF866" s="5" t="s">
        <v>3006</v>
      </c>
      <c r="AK866" s="32">
        <f t="shared" si="90"/>
        <v>0</v>
      </c>
      <c r="AL866" s="32"/>
      <c r="AM866" s="32"/>
      <c r="AN866" s="34">
        <f t="shared" si="91"/>
        <v>0</v>
      </c>
      <c r="AO866" s="32"/>
      <c r="AP866" s="32"/>
    </row>
    <row r="867" spans="1:42" ht="36" x14ac:dyDescent="0.3">
      <c r="A867" s="12" t="s">
        <v>3068</v>
      </c>
      <c r="B867" s="12"/>
      <c r="C867" s="27" t="s">
        <v>3016</v>
      </c>
      <c r="D867" s="17"/>
      <c r="E867" s="17"/>
      <c r="F867" s="28" t="s">
        <v>102</v>
      </c>
      <c r="G867" s="29">
        <v>1.1000000000000001</v>
      </c>
      <c r="H867" s="30"/>
      <c r="I867" s="30">
        <v>3342.9</v>
      </c>
      <c r="J867" s="31">
        <v>7.92</v>
      </c>
      <c r="M867" s="32">
        <f>ROUND(ROUND(J867, 2)*I867, 2)</f>
        <v>26475.77</v>
      </c>
      <c r="P867" s="31">
        <v>7.92</v>
      </c>
      <c r="S867" s="32">
        <f>ROUND(ROUND(P867, 2)*I867, 2)</f>
        <v>26475.77</v>
      </c>
      <c r="V867" s="9">
        <f>ROUND(ROUND(P867, 2)/1.2, 2)</f>
        <v>6.6</v>
      </c>
      <c r="Y867" s="9">
        <f t="shared" si="89"/>
        <v>22063.14</v>
      </c>
      <c r="AD867" s="5" t="s">
        <v>3069</v>
      </c>
      <c r="AE867" s="5" t="s">
        <v>3070</v>
      </c>
      <c r="AF867" s="5" t="s">
        <v>3019</v>
      </c>
      <c r="AK867" s="32">
        <f t="shared" si="90"/>
        <v>0</v>
      </c>
      <c r="AL867" s="32"/>
      <c r="AM867" s="32"/>
      <c r="AN867" s="34">
        <f t="shared" si="91"/>
        <v>0</v>
      </c>
      <c r="AO867" s="32"/>
      <c r="AP867" s="32"/>
    </row>
    <row r="868" spans="1:42" ht="54" x14ac:dyDescent="0.3">
      <c r="A868" s="12" t="s">
        <v>3071</v>
      </c>
      <c r="B868" s="12" t="s">
        <v>2989</v>
      </c>
      <c r="C868" s="16" t="s">
        <v>2990</v>
      </c>
      <c r="D868" s="17"/>
      <c r="E868" s="17" t="s">
        <v>3072</v>
      </c>
      <c r="F868" s="17" t="s">
        <v>67</v>
      </c>
      <c r="G868" s="18">
        <v>1</v>
      </c>
      <c r="H868" s="18"/>
      <c r="I868" s="18">
        <v>13.5</v>
      </c>
      <c r="J868" s="19">
        <v>240.67</v>
      </c>
      <c r="K868" s="20">
        <v>2956</v>
      </c>
      <c r="L868" s="19">
        <f>J868+ROUND(K868, 2)</f>
        <v>3196.67</v>
      </c>
      <c r="M868" s="19">
        <v>3249.05</v>
      </c>
      <c r="N868" s="19">
        <v>39906</v>
      </c>
      <c r="O868" s="19">
        <f>M868+N868</f>
        <v>43155.05</v>
      </c>
      <c r="P868" s="19">
        <v>240.67</v>
      </c>
      <c r="Q868" s="20">
        <v>4434</v>
      </c>
      <c r="R868" s="19">
        <f>P868+ROUND(Q868, 2)</f>
        <v>4674.67</v>
      </c>
      <c r="S868" s="19">
        <v>3249.05</v>
      </c>
      <c r="T868" s="19">
        <v>59859</v>
      </c>
      <c r="U868" s="19">
        <f>S868+T868</f>
        <v>63108.05</v>
      </c>
      <c r="V868" s="9">
        <f>ROUND(P868 / 1.2, 2)</f>
        <v>200.56</v>
      </c>
      <c r="W868" s="9">
        <f>ROUND(Q868 / 1.2, 2)</f>
        <v>3695</v>
      </c>
      <c r="X868" s="9">
        <f>ROUND(R868 / 1.2, 2)</f>
        <v>3895.56</v>
      </c>
      <c r="Y868" s="9">
        <f t="shared" si="89"/>
        <v>2707.54</v>
      </c>
      <c r="Z868" s="9">
        <f>ROUND(T868 / 1.2, 2)</f>
        <v>49882.5</v>
      </c>
      <c r="AA868" s="9">
        <f>Y868+Z868</f>
        <v>52590.04</v>
      </c>
      <c r="AD868" s="5">
        <v>378365956</v>
      </c>
      <c r="AE868" s="5">
        <v>29289991</v>
      </c>
      <c r="AG868" s="5" t="s">
        <v>2992</v>
      </c>
      <c r="AH868" s="5" t="s">
        <v>2993</v>
      </c>
      <c r="AI868" s="5" t="s">
        <v>593</v>
      </c>
      <c r="AK868" s="19">
        <f t="shared" si="90"/>
        <v>0</v>
      </c>
      <c r="AL868" s="19">
        <f>T868-N868</f>
        <v>19953</v>
      </c>
      <c r="AM868" s="19">
        <f>U868-O868</f>
        <v>19953</v>
      </c>
      <c r="AN868" s="22">
        <f t="shared" si="91"/>
        <v>0</v>
      </c>
      <c r="AO868" s="22">
        <f>IFERROR(AL868/N868,0)</f>
        <v>0.5</v>
      </c>
      <c r="AP868" s="22">
        <f>IFERROR(AM868/O868,0)</f>
        <v>0.46235608578833759</v>
      </c>
    </row>
    <row r="869" spans="1:42" ht="36" x14ac:dyDescent="0.3">
      <c r="A869" s="12" t="s">
        <v>3073</v>
      </c>
      <c r="B869" s="12"/>
      <c r="C869" s="27" t="s">
        <v>3016</v>
      </c>
      <c r="D869" s="17"/>
      <c r="E869" s="17"/>
      <c r="F869" s="28" t="s">
        <v>102</v>
      </c>
      <c r="G869" s="29">
        <v>1.1000000000000001</v>
      </c>
      <c r="H869" s="30"/>
      <c r="I869" s="30">
        <v>297</v>
      </c>
      <c r="J869" s="31">
        <v>7.92</v>
      </c>
      <c r="M869" s="32">
        <f>ROUND(ROUND(J869, 2)*I869, 2)</f>
        <v>2352.2399999999998</v>
      </c>
      <c r="P869" s="31">
        <v>7.92</v>
      </c>
      <c r="S869" s="32">
        <f>ROUND(ROUND(P869, 2)*I869, 2)</f>
        <v>2352.2399999999998</v>
      </c>
      <c r="V869" s="9">
        <f>ROUND(ROUND(P869, 2)/1.2, 2)</f>
        <v>6.6</v>
      </c>
      <c r="Y869" s="9">
        <f t="shared" si="89"/>
        <v>1960.2</v>
      </c>
      <c r="AD869" s="5" t="s">
        <v>3074</v>
      </c>
      <c r="AE869" s="5" t="s">
        <v>3075</v>
      </c>
      <c r="AF869" s="5" t="s">
        <v>3019</v>
      </c>
      <c r="AK869" s="32">
        <f t="shared" si="90"/>
        <v>0</v>
      </c>
      <c r="AL869" s="32"/>
      <c r="AM869" s="32"/>
      <c r="AN869" s="34">
        <f t="shared" si="91"/>
        <v>0</v>
      </c>
      <c r="AO869" s="32"/>
      <c r="AP869" s="32"/>
    </row>
    <row r="870" spans="1:42" ht="18" x14ac:dyDescent="0.3">
      <c r="A870" s="12" t="s">
        <v>3076</v>
      </c>
      <c r="B870" s="12"/>
      <c r="C870" s="40" t="s">
        <v>3003</v>
      </c>
      <c r="D870" s="17"/>
      <c r="E870" s="17"/>
      <c r="F870" s="28" t="s">
        <v>67</v>
      </c>
      <c r="G870" s="29">
        <v>1.1000000000000001</v>
      </c>
      <c r="H870" s="29"/>
      <c r="I870" s="29">
        <v>14.85</v>
      </c>
      <c r="J870" s="31">
        <v>20.34</v>
      </c>
      <c r="M870" s="32">
        <f>ROUND(ROUND(J870, 2)*I870, 2)</f>
        <v>302.05</v>
      </c>
      <c r="P870" s="31">
        <v>20.34</v>
      </c>
      <c r="S870" s="32">
        <f>ROUND(ROUND(P870, 2)*I870, 2)</f>
        <v>302.05</v>
      </c>
      <c r="V870" s="9">
        <f>ROUND(ROUND(P870, 2)/1.2, 2)</f>
        <v>16.95</v>
      </c>
      <c r="Y870" s="9">
        <f t="shared" si="89"/>
        <v>251.71</v>
      </c>
      <c r="AD870" s="5" t="s">
        <v>3077</v>
      </c>
      <c r="AE870" s="5" t="s">
        <v>3078</v>
      </c>
      <c r="AF870" s="5" t="s">
        <v>3006</v>
      </c>
      <c r="AK870" s="32">
        <f t="shared" si="90"/>
        <v>0</v>
      </c>
      <c r="AL870" s="32"/>
      <c r="AM870" s="32"/>
      <c r="AN870" s="34">
        <f t="shared" si="91"/>
        <v>0</v>
      </c>
      <c r="AO870" s="32"/>
      <c r="AP870" s="32"/>
    </row>
    <row r="871" spans="1:42" ht="18" x14ac:dyDescent="0.3">
      <c r="A871" s="12" t="s">
        <v>3079</v>
      </c>
      <c r="B871" s="12"/>
      <c r="C871" s="40" t="s">
        <v>2998</v>
      </c>
      <c r="D871" s="17"/>
      <c r="E871" s="17"/>
      <c r="F871" s="28" t="s">
        <v>114</v>
      </c>
      <c r="G871" s="29">
        <v>1</v>
      </c>
      <c r="H871" s="29"/>
      <c r="I871" s="29">
        <v>13.5</v>
      </c>
      <c r="J871" s="31">
        <v>18.64</v>
      </c>
      <c r="M871" s="32">
        <f>ROUND(ROUND(J871, 2)*I871, 2)</f>
        <v>251.64</v>
      </c>
      <c r="P871" s="31">
        <v>18.64</v>
      </c>
      <c r="S871" s="32">
        <f>ROUND(ROUND(P871, 2)*I871, 2)</f>
        <v>251.64</v>
      </c>
      <c r="V871" s="9">
        <f>ROUND(ROUND(P871, 2)/1.2, 2)</f>
        <v>15.53</v>
      </c>
      <c r="Y871" s="9">
        <f t="shared" si="89"/>
        <v>209.7</v>
      </c>
      <c r="AD871" s="5" t="s">
        <v>3080</v>
      </c>
      <c r="AE871" s="5" t="s">
        <v>3081</v>
      </c>
      <c r="AF871" s="5" t="s">
        <v>3001</v>
      </c>
      <c r="AK871" s="32">
        <f t="shared" si="90"/>
        <v>0</v>
      </c>
      <c r="AL871" s="32"/>
      <c r="AM871" s="32"/>
      <c r="AN871" s="34">
        <f t="shared" si="91"/>
        <v>0</v>
      </c>
      <c r="AO871" s="32"/>
      <c r="AP871" s="32"/>
    </row>
    <row r="872" spans="1:42" ht="18" x14ac:dyDescent="0.3">
      <c r="A872" s="12" t="s">
        <v>3082</v>
      </c>
      <c r="B872" s="12"/>
      <c r="C872" s="40" t="s">
        <v>2051</v>
      </c>
      <c r="D872" s="17"/>
      <c r="E872" s="17"/>
      <c r="F872" s="28" t="s">
        <v>102</v>
      </c>
      <c r="G872" s="29">
        <v>0.25</v>
      </c>
      <c r="H872" s="29"/>
      <c r="I872" s="29">
        <v>3.375</v>
      </c>
      <c r="J872" s="31">
        <v>101.66</v>
      </c>
      <c r="M872" s="32">
        <f>ROUND(ROUND(J872, 2)*I872, 2)</f>
        <v>343.1</v>
      </c>
      <c r="P872" s="31">
        <v>101.66</v>
      </c>
      <c r="S872" s="32">
        <f>ROUND(ROUND(P872, 2)*I872, 2)</f>
        <v>343.1</v>
      </c>
      <c r="V872" s="9">
        <f>ROUND(ROUND(P872, 2)/1.2, 2)</f>
        <v>84.72</v>
      </c>
      <c r="Y872" s="9">
        <f t="shared" si="89"/>
        <v>285.92</v>
      </c>
      <c r="AD872" s="5" t="s">
        <v>3083</v>
      </c>
      <c r="AE872" s="5" t="s">
        <v>3084</v>
      </c>
      <c r="AF872" s="5" t="s">
        <v>2054</v>
      </c>
      <c r="AK872" s="32">
        <f t="shared" si="90"/>
        <v>0</v>
      </c>
      <c r="AL872" s="32"/>
      <c r="AM872" s="32"/>
      <c r="AN872" s="34">
        <f t="shared" si="91"/>
        <v>0</v>
      </c>
      <c r="AO872" s="32"/>
      <c r="AP872" s="32"/>
    </row>
    <row r="873" spans="1:42" ht="90" x14ac:dyDescent="0.3">
      <c r="A873" s="12" t="s">
        <v>3085</v>
      </c>
      <c r="B873" s="12" t="s">
        <v>2989</v>
      </c>
      <c r="C873" s="16" t="s">
        <v>2990</v>
      </c>
      <c r="D873" s="17"/>
      <c r="E873" s="17" t="s">
        <v>3086</v>
      </c>
      <c r="F873" s="17" t="s">
        <v>67</v>
      </c>
      <c r="G873" s="18">
        <v>1</v>
      </c>
      <c r="H873" s="18"/>
      <c r="I873" s="18">
        <v>352.35</v>
      </c>
      <c r="J873" s="19">
        <v>240.67</v>
      </c>
      <c r="K873" s="20">
        <v>2956</v>
      </c>
      <c r="L873" s="19">
        <f>J873+ROUND(K873, 2)</f>
        <v>3196.67</v>
      </c>
      <c r="M873" s="19">
        <v>84800.07</v>
      </c>
      <c r="N873" s="19">
        <v>1041546.6</v>
      </c>
      <c r="O873" s="19">
        <f>M873+N873</f>
        <v>1126346.67</v>
      </c>
      <c r="P873" s="19">
        <v>240.67</v>
      </c>
      <c r="Q873" s="20">
        <v>4434</v>
      </c>
      <c r="R873" s="19">
        <f>P873+ROUND(Q873, 2)</f>
        <v>4674.67</v>
      </c>
      <c r="S873" s="19">
        <v>84800.07</v>
      </c>
      <c r="T873" s="19">
        <v>1562319.9</v>
      </c>
      <c r="U873" s="19">
        <f>S873+T873</f>
        <v>1647119.97</v>
      </c>
      <c r="V873" s="9">
        <f>ROUND(P873 / 1.2, 2)</f>
        <v>200.56</v>
      </c>
      <c r="W873" s="9">
        <f>ROUND(Q873 / 1.2, 2)</f>
        <v>3695</v>
      </c>
      <c r="X873" s="9">
        <f>ROUND(R873 / 1.2, 2)</f>
        <v>3895.56</v>
      </c>
      <c r="Y873" s="9">
        <f t="shared" si="89"/>
        <v>70666.73</v>
      </c>
      <c r="Z873" s="9">
        <f>ROUND(T873 / 1.2, 2)</f>
        <v>1301933.25</v>
      </c>
      <c r="AA873" s="9">
        <f>Y873+Z873</f>
        <v>1372599.98</v>
      </c>
      <c r="AD873" s="5">
        <v>378365957</v>
      </c>
      <c r="AE873" s="5">
        <v>29289990</v>
      </c>
      <c r="AG873" s="5" t="s">
        <v>2992</v>
      </c>
      <c r="AH873" s="5" t="s">
        <v>2993</v>
      </c>
      <c r="AI873" s="5" t="s">
        <v>593</v>
      </c>
      <c r="AK873" s="19">
        <f t="shared" si="90"/>
        <v>0</v>
      </c>
      <c r="AL873" s="19">
        <f>T873-N873</f>
        <v>520773.29999999993</v>
      </c>
      <c r="AM873" s="19">
        <f>U873-O873</f>
        <v>520773.30000000005</v>
      </c>
      <c r="AN873" s="22">
        <f t="shared" si="91"/>
        <v>0</v>
      </c>
      <c r="AO873" s="22">
        <f>IFERROR(AL873/N873,0)</f>
        <v>0.49999999999999994</v>
      </c>
      <c r="AP873" s="22">
        <f>IFERROR(AM873/O873,0)</f>
        <v>0.46235614120473234</v>
      </c>
    </row>
    <row r="874" spans="1:42" ht="18" x14ac:dyDescent="0.3">
      <c r="A874" s="12" t="s">
        <v>3087</v>
      </c>
      <c r="B874" s="12"/>
      <c r="C874" s="40" t="s">
        <v>2051</v>
      </c>
      <c r="D874" s="17"/>
      <c r="E874" s="17"/>
      <c r="F874" s="28" t="s">
        <v>102</v>
      </c>
      <c r="G874" s="29">
        <v>0.25</v>
      </c>
      <c r="H874" s="29"/>
      <c r="I874" s="29">
        <v>88.087999999999994</v>
      </c>
      <c r="J874" s="31">
        <v>101.66</v>
      </c>
      <c r="M874" s="32">
        <f>ROUND(ROUND(J874, 2)*I874, 2)</f>
        <v>8955.0300000000007</v>
      </c>
      <c r="P874" s="31">
        <v>101.66</v>
      </c>
      <c r="S874" s="32">
        <f>ROUND(ROUND(P874, 2)*I874, 2)</f>
        <v>8955.0300000000007</v>
      </c>
      <c r="V874" s="9">
        <f>ROUND(ROUND(P874, 2)/1.2, 2)</f>
        <v>84.72</v>
      </c>
      <c r="Y874" s="9">
        <f t="shared" si="89"/>
        <v>7462.53</v>
      </c>
      <c r="AD874" s="5" t="s">
        <v>3088</v>
      </c>
      <c r="AE874" s="5" t="s">
        <v>3089</v>
      </c>
      <c r="AF874" s="5" t="s">
        <v>2054</v>
      </c>
      <c r="AK874" s="32">
        <f t="shared" si="90"/>
        <v>0</v>
      </c>
      <c r="AL874" s="32"/>
      <c r="AM874" s="32"/>
      <c r="AN874" s="34">
        <f t="shared" si="91"/>
        <v>0</v>
      </c>
      <c r="AO874" s="32"/>
      <c r="AP874" s="32"/>
    </row>
    <row r="875" spans="1:42" ht="18" x14ac:dyDescent="0.3">
      <c r="A875" s="12" t="s">
        <v>3090</v>
      </c>
      <c r="B875" s="12"/>
      <c r="C875" s="40" t="s">
        <v>2998</v>
      </c>
      <c r="D875" s="17"/>
      <c r="E875" s="17"/>
      <c r="F875" s="28" t="s">
        <v>114</v>
      </c>
      <c r="G875" s="29">
        <v>1</v>
      </c>
      <c r="H875" s="29"/>
      <c r="I875" s="29">
        <v>352.35</v>
      </c>
      <c r="J875" s="31">
        <v>18.64</v>
      </c>
      <c r="M875" s="32">
        <f>ROUND(ROUND(J875, 2)*I875, 2)</f>
        <v>6567.8</v>
      </c>
      <c r="P875" s="31">
        <v>18.64</v>
      </c>
      <c r="S875" s="32">
        <f>ROUND(ROUND(P875, 2)*I875, 2)</f>
        <v>6567.8</v>
      </c>
      <c r="V875" s="9">
        <f>ROUND(ROUND(P875, 2)/1.2, 2)</f>
        <v>15.53</v>
      </c>
      <c r="Y875" s="9">
        <f t="shared" si="89"/>
        <v>5473.17</v>
      </c>
      <c r="AD875" s="5" t="s">
        <v>3091</v>
      </c>
      <c r="AE875" s="5" t="s">
        <v>3092</v>
      </c>
      <c r="AF875" s="5" t="s">
        <v>3001</v>
      </c>
      <c r="AK875" s="32">
        <f t="shared" si="90"/>
        <v>0</v>
      </c>
      <c r="AL875" s="32"/>
      <c r="AM875" s="32"/>
      <c r="AN875" s="34">
        <f t="shared" si="91"/>
        <v>0</v>
      </c>
      <c r="AO875" s="32"/>
      <c r="AP875" s="32"/>
    </row>
    <row r="876" spans="1:42" ht="18" x14ac:dyDescent="0.3">
      <c r="A876" s="12" t="s">
        <v>3093</v>
      </c>
      <c r="B876" s="12"/>
      <c r="C876" s="40" t="s">
        <v>3003</v>
      </c>
      <c r="D876" s="17"/>
      <c r="E876" s="17"/>
      <c r="F876" s="28" t="s">
        <v>67</v>
      </c>
      <c r="G876" s="29">
        <v>1.1000000000000001</v>
      </c>
      <c r="H876" s="29"/>
      <c r="I876" s="29">
        <v>387.58499999999998</v>
      </c>
      <c r="J876" s="31">
        <v>20.34</v>
      </c>
      <c r="M876" s="32">
        <f>ROUND(ROUND(J876, 2)*I876, 2)</f>
        <v>7883.48</v>
      </c>
      <c r="P876" s="31">
        <v>20.34</v>
      </c>
      <c r="S876" s="32">
        <f>ROUND(ROUND(P876, 2)*I876, 2)</f>
        <v>7883.48</v>
      </c>
      <c r="V876" s="9">
        <f>ROUND(ROUND(P876, 2)/1.2, 2)</f>
        <v>16.95</v>
      </c>
      <c r="Y876" s="9">
        <f t="shared" ref="Y876:Y907" si="92">ROUND(S876 / 1.2, 2)</f>
        <v>6569.57</v>
      </c>
      <c r="AD876" s="5" t="s">
        <v>3094</v>
      </c>
      <c r="AE876" s="5" t="s">
        <v>3095</v>
      </c>
      <c r="AF876" s="5" t="s">
        <v>3006</v>
      </c>
      <c r="AK876" s="32">
        <f t="shared" si="90"/>
        <v>0</v>
      </c>
      <c r="AL876" s="32"/>
      <c r="AM876" s="32"/>
      <c r="AN876" s="34">
        <f t="shared" si="91"/>
        <v>0</v>
      </c>
      <c r="AO876" s="32"/>
      <c r="AP876" s="32"/>
    </row>
    <row r="877" spans="1:42" ht="36" x14ac:dyDescent="0.3">
      <c r="A877" s="12" t="s">
        <v>3096</v>
      </c>
      <c r="B877" s="12"/>
      <c r="C877" s="27" t="s">
        <v>3016</v>
      </c>
      <c r="D877" s="17"/>
      <c r="E877" s="17"/>
      <c r="F877" s="28" t="s">
        <v>102</v>
      </c>
      <c r="G877" s="29">
        <v>1.1000000000000001</v>
      </c>
      <c r="H877" s="30"/>
      <c r="I877" s="30">
        <v>7751.7</v>
      </c>
      <c r="J877" s="31">
        <v>7.92</v>
      </c>
      <c r="M877" s="32">
        <f>ROUND(ROUND(J877, 2)*I877, 2)</f>
        <v>61393.46</v>
      </c>
      <c r="P877" s="31">
        <v>7.92</v>
      </c>
      <c r="S877" s="32">
        <f>ROUND(ROUND(P877, 2)*I877, 2)</f>
        <v>61393.46</v>
      </c>
      <c r="V877" s="9">
        <f>ROUND(ROUND(P877, 2)/1.2, 2)</f>
        <v>6.6</v>
      </c>
      <c r="Y877" s="9">
        <f t="shared" si="92"/>
        <v>51161.22</v>
      </c>
      <c r="AD877" s="5" t="s">
        <v>3097</v>
      </c>
      <c r="AE877" s="5" t="s">
        <v>3098</v>
      </c>
      <c r="AF877" s="5" t="s">
        <v>3019</v>
      </c>
      <c r="AK877" s="32">
        <f t="shared" si="90"/>
        <v>0</v>
      </c>
      <c r="AL877" s="32"/>
      <c r="AM877" s="32"/>
      <c r="AN877" s="34">
        <f t="shared" si="91"/>
        <v>0</v>
      </c>
      <c r="AO877" s="32"/>
      <c r="AP877" s="32"/>
    </row>
    <row r="878" spans="1:42" ht="72" x14ac:dyDescent="0.3">
      <c r="A878" s="12" t="s">
        <v>3099</v>
      </c>
      <c r="B878" s="12" t="s">
        <v>3100</v>
      </c>
      <c r="C878" s="16" t="s">
        <v>3101</v>
      </c>
      <c r="D878" s="17"/>
      <c r="E878" s="17" t="s">
        <v>3102</v>
      </c>
      <c r="F878" s="17" t="s">
        <v>67</v>
      </c>
      <c r="G878" s="18">
        <v>1</v>
      </c>
      <c r="H878" s="18"/>
      <c r="I878" s="18">
        <v>352.35</v>
      </c>
      <c r="J878" s="19">
        <v>91.01</v>
      </c>
      <c r="K878" s="20">
        <v>1001</v>
      </c>
      <c r="L878" s="19">
        <f>J878+ROUND(K878, 2)</f>
        <v>1092.01</v>
      </c>
      <c r="M878" s="19">
        <v>32067.37</v>
      </c>
      <c r="N878" s="19">
        <v>352702.35</v>
      </c>
      <c r="O878" s="19">
        <f>M878+N878</f>
        <v>384769.72</v>
      </c>
      <c r="P878" s="19">
        <v>91.01</v>
      </c>
      <c r="Q878" s="20">
        <v>1501.5</v>
      </c>
      <c r="R878" s="19">
        <f>P878+ROUND(Q878, 2)</f>
        <v>1592.51</v>
      </c>
      <c r="S878" s="19">
        <v>32067.37</v>
      </c>
      <c r="T878" s="19">
        <v>529053.53</v>
      </c>
      <c r="U878" s="19">
        <f>S878+T878</f>
        <v>561120.9</v>
      </c>
      <c r="V878" s="9">
        <f>ROUND(P878 / 1.2, 2)</f>
        <v>75.84</v>
      </c>
      <c r="W878" s="9">
        <f>ROUND(Q878 / 1.2, 2)</f>
        <v>1251.25</v>
      </c>
      <c r="X878" s="9">
        <f>ROUND(R878 / 1.2, 2)</f>
        <v>1327.09</v>
      </c>
      <c r="Y878" s="9">
        <f t="shared" si="92"/>
        <v>26722.81</v>
      </c>
      <c r="Z878" s="9">
        <f>ROUND(T878 / 1.2, 2)</f>
        <v>440877.94</v>
      </c>
      <c r="AA878" s="9">
        <f>Y878+Z878</f>
        <v>467600.75</v>
      </c>
      <c r="AD878" s="5">
        <v>378365749</v>
      </c>
      <c r="AE878" s="5">
        <v>29241734</v>
      </c>
      <c r="AG878" s="5" t="s">
        <v>3103</v>
      </c>
      <c r="AH878" s="5" t="s">
        <v>3104</v>
      </c>
      <c r="AI878" s="5" t="s">
        <v>593</v>
      </c>
      <c r="AK878" s="19">
        <f t="shared" si="90"/>
        <v>0</v>
      </c>
      <c r="AL878" s="19">
        <f>T878-N878</f>
        <v>176351.18000000005</v>
      </c>
      <c r="AM878" s="19">
        <f>U878-O878</f>
        <v>176351.18000000005</v>
      </c>
      <c r="AN878" s="22">
        <f t="shared" si="91"/>
        <v>0</v>
      </c>
      <c r="AO878" s="22">
        <f>IFERROR(AL878/N878,0)</f>
        <v>0.50000001417625961</v>
      </c>
      <c r="AP878" s="22">
        <f>IFERROR(AM878/O878,0)</f>
        <v>0.4583291533439795</v>
      </c>
    </row>
    <row r="879" spans="1:42" ht="18" x14ac:dyDescent="0.3">
      <c r="A879" s="12" t="s">
        <v>3105</v>
      </c>
      <c r="B879" s="12"/>
      <c r="C879" s="40" t="s">
        <v>730</v>
      </c>
      <c r="D879" s="17"/>
      <c r="E879" s="17"/>
      <c r="F879" s="28" t="s">
        <v>102</v>
      </c>
      <c r="G879" s="29">
        <v>0.15</v>
      </c>
      <c r="H879" s="29"/>
      <c r="I879" s="29">
        <v>52.853000000000002</v>
      </c>
      <c r="J879" s="31">
        <v>90.28</v>
      </c>
      <c r="M879" s="32">
        <f>ROUND(ROUND(J879, 2)*I879, 2)</f>
        <v>4771.57</v>
      </c>
      <c r="P879" s="31">
        <v>90.28</v>
      </c>
      <c r="S879" s="32">
        <f>ROUND(ROUND(P879, 2)*I879, 2)</f>
        <v>4771.57</v>
      </c>
      <c r="V879" s="9">
        <f>ROUND(ROUND(P879, 2)/1.2, 2)</f>
        <v>75.23</v>
      </c>
      <c r="Y879" s="9">
        <f t="shared" si="92"/>
        <v>3976.31</v>
      </c>
      <c r="AD879" s="5" t="s">
        <v>3106</v>
      </c>
      <c r="AE879" s="5" t="s">
        <v>3107</v>
      </c>
      <c r="AF879" s="5" t="s">
        <v>733</v>
      </c>
      <c r="AK879" s="32">
        <f t="shared" si="90"/>
        <v>0</v>
      </c>
      <c r="AL879" s="32"/>
      <c r="AM879" s="32"/>
      <c r="AN879" s="34">
        <f t="shared" si="91"/>
        <v>0</v>
      </c>
      <c r="AO879" s="32"/>
      <c r="AP879" s="32"/>
    </row>
    <row r="880" spans="1:42" ht="36" x14ac:dyDescent="0.3">
      <c r="A880" s="12" t="s">
        <v>3108</v>
      </c>
      <c r="B880" s="12"/>
      <c r="C880" s="27" t="s">
        <v>1912</v>
      </c>
      <c r="D880" s="17"/>
      <c r="E880" s="17"/>
      <c r="F880" s="28" t="s">
        <v>102</v>
      </c>
      <c r="G880" s="29">
        <v>4.5</v>
      </c>
      <c r="H880" s="29"/>
      <c r="I880" s="29">
        <v>1585.575</v>
      </c>
      <c r="J880" s="31">
        <v>12.26</v>
      </c>
      <c r="M880" s="32">
        <f>ROUND(ROUND(J880, 2)*I880, 2)</f>
        <v>19439.150000000001</v>
      </c>
      <c r="P880" s="31">
        <v>12.26</v>
      </c>
      <c r="S880" s="32">
        <f>ROUND(ROUND(P880, 2)*I880, 2)</f>
        <v>19439.150000000001</v>
      </c>
      <c r="V880" s="9">
        <f>ROUND(ROUND(P880, 2)/1.2, 2)</f>
        <v>10.220000000000001</v>
      </c>
      <c r="Y880" s="9">
        <f t="shared" si="92"/>
        <v>16199.29</v>
      </c>
      <c r="AD880" s="5" t="s">
        <v>3109</v>
      </c>
      <c r="AE880" s="5" t="s">
        <v>3110</v>
      </c>
      <c r="AF880" s="5" t="s">
        <v>1915</v>
      </c>
      <c r="AK880" s="32">
        <f t="shared" si="90"/>
        <v>0</v>
      </c>
      <c r="AL880" s="32"/>
      <c r="AM880" s="32"/>
      <c r="AN880" s="34">
        <f t="shared" si="91"/>
        <v>0</v>
      </c>
      <c r="AO880" s="32"/>
      <c r="AP880" s="32"/>
    </row>
    <row r="881" spans="1:42" ht="18" x14ac:dyDescent="0.3">
      <c r="A881" s="12" t="s">
        <v>3111</v>
      </c>
      <c r="B881" s="12"/>
      <c r="C881" s="40" t="s">
        <v>1954</v>
      </c>
      <c r="D881" s="17"/>
      <c r="E881" s="17"/>
      <c r="F881" s="28" t="s">
        <v>139</v>
      </c>
      <c r="G881" s="29">
        <v>0.3</v>
      </c>
      <c r="H881" s="29"/>
      <c r="I881" s="29">
        <v>105.705</v>
      </c>
      <c r="J881" s="31">
        <v>74.319999999999993</v>
      </c>
      <c r="M881" s="32">
        <f>ROUND(ROUND(J881, 2)*I881, 2)</f>
        <v>7856</v>
      </c>
      <c r="P881" s="31">
        <v>74.319999999999993</v>
      </c>
      <c r="S881" s="32">
        <f>ROUND(ROUND(P881, 2)*I881, 2)</f>
        <v>7856</v>
      </c>
      <c r="V881" s="9">
        <f>ROUND(ROUND(P881, 2)/1.2, 2)</f>
        <v>61.93</v>
      </c>
      <c r="Y881" s="9">
        <f t="shared" si="92"/>
        <v>6546.67</v>
      </c>
      <c r="AD881" s="5" t="s">
        <v>3112</v>
      </c>
      <c r="AE881" s="5" t="s">
        <v>3113</v>
      </c>
      <c r="AF881" s="5" t="s">
        <v>1957</v>
      </c>
      <c r="AK881" s="32">
        <f t="shared" si="90"/>
        <v>0</v>
      </c>
      <c r="AL881" s="32"/>
      <c r="AM881" s="32"/>
      <c r="AN881" s="34">
        <f t="shared" si="91"/>
        <v>0</v>
      </c>
      <c r="AO881" s="32"/>
      <c r="AP881" s="32"/>
    </row>
    <row r="882" spans="1:42" ht="72" x14ac:dyDescent="0.3">
      <c r="A882" s="12" t="s">
        <v>3114</v>
      </c>
      <c r="B882" s="12" t="s">
        <v>3100</v>
      </c>
      <c r="C882" s="16" t="s">
        <v>3101</v>
      </c>
      <c r="D882" s="17"/>
      <c r="E882" s="17" t="s">
        <v>3115</v>
      </c>
      <c r="F882" s="17" t="s">
        <v>67</v>
      </c>
      <c r="G882" s="18">
        <v>1</v>
      </c>
      <c r="H882" s="18"/>
      <c r="I882" s="18">
        <v>352.35</v>
      </c>
      <c r="J882" s="19">
        <v>68.709999999999994</v>
      </c>
      <c r="K882" s="20">
        <v>1001</v>
      </c>
      <c r="L882" s="19">
        <f>J882+ROUND(K882, 2)</f>
        <v>1069.71</v>
      </c>
      <c r="M882" s="19">
        <v>24209.97</v>
      </c>
      <c r="N882" s="19">
        <v>352702.35</v>
      </c>
      <c r="O882" s="19">
        <f>M882+N882</f>
        <v>376912.31999999995</v>
      </c>
      <c r="P882" s="19">
        <v>105.84</v>
      </c>
      <c r="Q882" s="20">
        <v>1501.5</v>
      </c>
      <c r="R882" s="19">
        <f>P882+ROUND(Q882, 2)</f>
        <v>1607.34</v>
      </c>
      <c r="S882" s="19">
        <v>37292.720000000001</v>
      </c>
      <c r="T882" s="19">
        <v>529053.53</v>
      </c>
      <c r="U882" s="19">
        <f>S882+T882</f>
        <v>566346.25</v>
      </c>
      <c r="V882" s="9">
        <f>ROUND(P882 / 1.2, 2)</f>
        <v>88.2</v>
      </c>
      <c r="W882" s="9">
        <f>ROUND(Q882 / 1.2, 2)</f>
        <v>1251.25</v>
      </c>
      <c r="X882" s="9">
        <f>ROUND(R882 / 1.2, 2)</f>
        <v>1339.45</v>
      </c>
      <c r="Y882" s="9">
        <f t="shared" si="92"/>
        <v>31077.27</v>
      </c>
      <c r="Z882" s="9">
        <f>ROUND(T882 / 1.2, 2)</f>
        <v>440877.94</v>
      </c>
      <c r="AA882" s="9">
        <f>Y882+Z882</f>
        <v>471955.21</v>
      </c>
      <c r="AD882" s="5">
        <v>378365958</v>
      </c>
      <c r="AE882" s="5">
        <v>29242660</v>
      </c>
      <c r="AG882" s="5" t="s">
        <v>3103</v>
      </c>
      <c r="AH882" s="5" t="s">
        <v>3104</v>
      </c>
      <c r="AI882" s="5" t="s">
        <v>593</v>
      </c>
      <c r="AK882" s="19">
        <f t="shared" si="90"/>
        <v>13082.75</v>
      </c>
      <c r="AL882" s="19">
        <f>T882-N882</f>
        <v>176351.18000000005</v>
      </c>
      <c r="AM882" s="19">
        <f>U882-O882</f>
        <v>189433.93000000005</v>
      </c>
      <c r="AN882" s="22">
        <f t="shared" si="91"/>
        <v>0.54038687367229288</v>
      </c>
      <c r="AO882" s="22">
        <f>IFERROR(AL882/N882,0)</f>
        <v>0.50000001417625961</v>
      </c>
      <c r="AP882" s="22">
        <f>IFERROR(AM882/O882,0)</f>
        <v>0.502594157707554</v>
      </c>
    </row>
    <row r="883" spans="1:42" ht="54" x14ac:dyDescent="0.3">
      <c r="A883" s="12" t="s">
        <v>3116</v>
      </c>
      <c r="B883" s="12"/>
      <c r="C883" s="27" t="s">
        <v>1912</v>
      </c>
      <c r="D883" s="17"/>
      <c r="E883" s="17" t="s">
        <v>1986</v>
      </c>
      <c r="F883" s="28" t="s">
        <v>102</v>
      </c>
      <c r="G883" s="29">
        <v>4.5</v>
      </c>
      <c r="H883" s="29"/>
      <c r="I883" s="29">
        <v>1585.575</v>
      </c>
      <c r="J883" s="31">
        <v>12.26</v>
      </c>
      <c r="M883" s="32">
        <f>ROUND(ROUND(J883, 2)*I883, 2)</f>
        <v>19439.150000000001</v>
      </c>
      <c r="P883" s="31">
        <v>20.51</v>
      </c>
      <c r="S883" s="32">
        <f>ROUND(ROUND(P883, 2)*I883, 2)</f>
        <v>32520.14</v>
      </c>
      <c r="V883" s="9">
        <f>ROUND(ROUND(P883, 2)/1.2, 2)</f>
        <v>17.09</v>
      </c>
      <c r="Y883" s="9">
        <f t="shared" si="92"/>
        <v>27100.12</v>
      </c>
      <c r="AD883" s="5" t="s">
        <v>3117</v>
      </c>
      <c r="AE883" s="5" t="s">
        <v>3118</v>
      </c>
      <c r="AF883" s="5" t="s">
        <v>1915</v>
      </c>
      <c r="AK883" s="32">
        <f t="shared" si="90"/>
        <v>13080.989999999998</v>
      </c>
      <c r="AL883" s="32"/>
      <c r="AM883" s="32"/>
      <c r="AN883" s="34">
        <f t="shared" si="91"/>
        <v>0.67291985503481366</v>
      </c>
      <c r="AO883" s="32"/>
      <c r="AP883" s="32"/>
    </row>
    <row r="884" spans="1:42" ht="18" x14ac:dyDescent="0.3">
      <c r="A884" s="12" t="s">
        <v>3119</v>
      </c>
      <c r="B884" s="12"/>
      <c r="C884" s="40" t="s">
        <v>730</v>
      </c>
      <c r="D884" s="17"/>
      <c r="E884" s="17"/>
      <c r="F884" s="28" t="s">
        <v>102</v>
      </c>
      <c r="G884" s="29">
        <v>0.15</v>
      </c>
      <c r="H884" s="29"/>
      <c r="I884" s="29">
        <v>52.853000000000002</v>
      </c>
      <c r="J884" s="31">
        <v>90.28</v>
      </c>
      <c r="M884" s="32">
        <f>ROUND(ROUND(J884, 2)*I884, 2)</f>
        <v>4771.57</v>
      </c>
      <c r="P884" s="31">
        <v>90.28</v>
      </c>
      <c r="S884" s="32">
        <f>ROUND(ROUND(P884, 2)*I884, 2)</f>
        <v>4771.57</v>
      </c>
      <c r="V884" s="9">
        <f>ROUND(ROUND(P884, 2)/1.2, 2)</f>
        <v>75.23</v>
      </c>
      <c r="Y884" s="9">
        <f t="shared" si="92"/>
        <v>3976.31</v>
      </c>
      <c r="AD884" s="5" t="s">
        <v>3120</v>
      </c>
      <c r="AE884" s="5" t="s">
        <v>3121</v>
      </c>
      <c r="AF884" s="5" t="s">
        <v>733</v>
      </c>
      <c r="AK884" s="32">
        <f t="shared" si="90"/>
        <v>0</v>
      </c>
      <c r="AL884" s="32"/>
      <c r="AM884" s="32"/>
      <c r="AN884" s="34">
        <f t="shared" si="91"/>
        <v>0</v>
      </c>
      <c r="AO884" s="32"/>
      <c r="AP884" s="32"/>
    </row>
    <row r="885" spans="1:42" ht="72" x14ac:dyDescent="0.3">
      <c r="A885" s="12" t="s">
        <v>3122</v>
      </c>
      <c r="B885" s="12" t="s">
        <v>3100</v>
      </c>
      <c r="C885" s="16" t="s">
        <v>3101</v>
      </c>
      <c r="D885" s="17"/>
      <c r="E885" s="17" t="s">
        <v>3123</v>
      </c>
      <c r="F885" s="17" t="s">
        <v>67</v>
      </c>
      <c r="G885" s="18">
        <v>1</v>
      </c>
      <c r="H885" s="18"/>
      <c r="I885" s="18">
        <v>15.75</v>
      </c>
      <c r="J885" s="19">
        <v>152.79</v>
      </c>
      <c r="K885" s="20">
        <v>1001</v>
      </c>
      <c r="L885" s="19">
        <f>J885+ROUND(K885, 2)</f>
        <v>1153.79</v>
      </c>
      <c r="M885" s="19">
        <v>2406.44</v>
      </c>
      <c r="N885" s="19">
        <v>15765.75</v>
      </c>
      <c r="O885" s="19">
        <f>M885+N885</f>
        <v>18172.189999999999</v>
      </c>
      <c r="P885" s="19">
        <v>152.79</v>
      </c>
      <c r="Q885" s="20">
        <v>1501.5</v>
      </c>
      <c r="R885" s="19">
        <f>P885+ROUND(Q885, 2)</f>
        <v>1654.29</v>
      </c>
      <c r="S885" s="19">
        <v>2406.44</v>
      </c>
      <c r="T885" s="19">
        <v>23648.63</v>
      </c>
      <c r="U885" s="19">
        <f>S885+T885</f>
        <v>26055.07</v>
      </c>
      <c r="V885" s="9">
        <f>ROUND(P885 / 1.2, 2)</f>
        <v>127.33</v>
      </c>
      <c r="W885" s="9">
        <f>ROUND(Q885 / 1.2, 2)</f>
        <v>1251.25</v>
      </c>
      <c r="X885" s="9">
        <f>ROUND(R885 / 1.2, 2)</f>
        <v>1378.58</v>
      </c>
      <c r="Y885" s="9">
        <f t="shared" si="92"/>
        <v>2005.37</v>
      </c>
      <c r="Z885" s="9">
        <f>ROUND(T885 / 1.2, 2)</f>
        <v>19707.189999999999</v>
      </c>
      <c r="AA885" s="9">
        <f>Y885+Z885</f>
        <v>21712.559999999998</v>
      </c>
      <c r="AD885" s="5">
        <v>378365959</v>
      </c>
      <c r="AE885" s="5">
        <v>29295730</v>
      </c>
      <c r="AG885" s="5" t="s">
        <v>3103</v>
      </c>
      <c r="AH885" s="5" t="s">
        <v>3104</v>
      </c>
      <c r="AI885" s="5" t="s">
        <v>593</v>
      </c>
      <c r="AK885" s="19">
        <f t="shared" si="90"/>
        <v>0</v>
      </c>
      <c r="AL885" s="19">
        <f>T885-N885</f>
        <v>7882.880000000001</v>
      </c>
      <c r="AM885" s="19">
        <f>U885-O885</f>
        <v>7882.880000000001</v>
      </c>
      <c r="AN885" s="22">
        <f t="shared" si="91"/>
        <v>0</v>
      </c>
      <c r="AO885" s="22">
        <f>IFERROR(AL885/N885,0)</f>
        <v>0.50000031714317439</v>
      </c>
      <c r="AP885" s="22">
        <f>IFERROR(AM885/O885,0)</f>
        <v>0.43378811249497179</v>
      </c>
    </row>
    <row r="886" spans="1:42" ht="18" x14ac:dyDescent="0.3">
      <c r="A886" s="12" t="s">
        <v>3124</v>
      </c>
      <c r="B886" s="12"/>
      <c r="C886" s="40" t="s">
        <v>730</v>
      </c>
      <c r="D886" s="17"/>
      <c r="E886" s="17"/>
      <c r="F886" s="28" t="s">
        <v>102</v>
      </c>
      <c r="G886" s="29">
        <v>0.15</v>
      </c>
      <c r="H886" s="29"/>
      <c r="I886" s="29">
        <v>2.363</v>
      </c>
      <c r="J886" s="31">
        <v>90.28</v>
      </c>
      <c r="M886" s="32">
        <f>ROUND(ROUND(J886, 2)*I886, 2)</f>
        <v>213.33</v>
      </c>
      <c r="P886" s="31">
        <v>90.28</v>
      </c>
      <c r="S886" s="32">
        <f>ROUND(ROUND(P886, 2)*I886, 2)</f>
        <v>213.33</v>
      </c>
      <c r="V886" s="9">
        <f>ROUND(ROUND(P886, 2)/1.2, 2)</f>
        <v>75.23</v>
      </c>
      <c r="Y886" s="9">
        <f t="shared" si="92"/>
        <v>177.78</v>
      </c>
      <c r="AD886" s="5" t="s">
        <v>3125</v>
      </c>
      <c r="AE886" s="5" t="s">
        <v>3126</v>
      </c>
      <c r="AF886" s="5" t="s">
        <v>733</v>
      </c>
      <c r="AK886" s="32">
        <f t="shared" si="90"/>
        <v>0</v>
      </c>
      <c r="AL886" s="32"/>
      <c r="AM886" s="32"/>
      <c r="AN886" s="34">
        <f t="shared" si="91"/>
        <v>0</v>
      </c>
      <c r="AO886" s="32"/>
      <c r="AP886" s="32"/>
    </row>
    <row r="887" spans="1:42" ht="18" x14ac:dyDescent="0.3">
      <c r="A887" s="12" t="s">
        <v>3127</v>
      </c>
      <c r="B887" s="12"/>
      <c r="C887" s="40" t="s">
        <v>1959</v>
      </c>
      <c r="D887" s="17"/>
      <c r="E887" s="17"/>
      <c r="F887" s="28" t="s">
        <v>102</v>
      </c>
      <c r="G887" s="29">
        <v>5</v>
      </c>
      <c r="H887" s="29"/>
      <c r="I887" s="29">
        <v>78.75</v>
      </c>
      <c r="J887" s="31">
        <v>23.39</v>
      </c>
      <c r="M887" s="32">
        <f>ROUND(ROUND(J887, 2)*I887, 2)</f>
        <v>1841.96</v>
      </c>
      <c r="P887" s="31">
        <v>23.39</v>
      </c>
      <c r="S887" s="32">
        <f>ROUND(ROUND(P887, 2)*I887, 2)</f>
        <v>1841.96</v>
      </c>
      <c r="V887" s="9">
        <f>ROUND(ROUND(P887, 2)/1.2, 2)</f>
        <v>19.489999999999998</v>
      </c>
      <c r="Y887" s="9">
        <f t="shared" si="92"/>
        <v>1534.97</v>
      </c>
      <c r="AD887" s="5" t="s">
        <v>3128</v>
      </c>
      <c r="AE887" s="5" t="s">
        <v>3129</v>
      </c>
      <c r="AF887" s="5" t="s">
        <v>1962</v>
      </c>
      <c r="AK887" s="32">
        <f t="shared" si="90"/>
        <v>0</v>
      </c>
      <c r="AL887" s="32"/>
      <c r="AM887" s="32"/>
      <c r="AN887" s="34">
        <f t="shared" si="91"/>
        <v>0</v>
      </c>
      <c r="AO887" s="32"/>
      <c r="AP887" s="32"/>
    </row>
    <row r="888" spans="1:42" ht="18" x14ac:dyDescent="0.3">
      <c r="A888" s="12" t="s">
        <v>3130</v>
      </c>
      <c r="B888" s="12"/>
      <c r="C888" s="40" t="s">
        <v>1954</v>
      </c>
      <c r="D888" s="17"/>
      <c r="E888" s="17"/>
      <c r="F888" s="28" t="s">
        <v>139</v>
      </c>
      <c r="G888" s="29">
        <v>0.3</v>
      </c>
      <c r="H888" s="29"/>
      <c r="I888" s="29">
        <v>4.7249999999999996</v>
      </c>
      <c r="J888" s="31">
        <v>74.319999999999993</v>
      </c>
      <c r="M888" s="32">
        <f>ROUND(ROUND(J888, 2)*I888, 2)</f>
        <v>351.16</v>
      </c>
      <c r="P888" s="31">
        <v>74.319999999999993</v>
      </c>
      <c r="S888" s="32">
        <f>ROUND(ROUND(P888, 2)*I888, 2)</f>
        <v>351.16</v>
      </c>
      <c r="V888" s="9">
        <f>ROUND(ROUND(P888, 2)/1.2, 2)</f>
        <v>61.93</v>
      </c>
      <c r="Y888" s="9">
        <f t="shared" si="92"/>
        <v>292.63</v>
      </c>
      <c r="AD888" s="5" t="s">
        <v>3131</v>
      </c>
      <c r="AE888" s="5" t="s">
        <v>3132</v>
      </c>
      <c r="AF888" s="5" t="s">
        <v>1957</v>
      </c>
      <c r="AK888" s="32">
        <f t="shared" si="90"/>
        <v>0</v>
      </c>
      <c r="AL888" s="32"/>
      <c r="AM888" s="32"/>
      <c r="AN888" s="34">
        <f t="shared" si="91"/>
        <v>0</v>
      </c>
      <c r="AO888" s="32"/>
      <c r="AP888" s="32"/>
    </row>
    <row r="889" spans="1:42" ht="72" x14ac:dyDescent="0.3">
      <c r="A889" s="12" t="s">
        <v>3133</v>
      </c>
      <c r="B889" s="12" t="s">
        <v>3100</v>
      </c>
      <c r="C889" s="16" t="s">
        <v>3101</v>
      </c>
      <c r="D889" s="17"/>
      <c r="E889" s="17" t="s">
        <v>3134</v>
      </c>
      <c r="F889" s="17" t="s">
        <v>67</v>
      </c>
      <c r="G889" s="18">
        <v>1</v>
      </c>
      <c r="H889" s="18"/>
      <c r="I889" s="18">
        <v>15.75</v>
      </c>
      <c r="J889" s="19">
        <v>130.49</v>
      </c>
      <c r="K889" s="20">
        <v>1001</v>
      </c>
      <c r="L889" s="19">
        <f>J889+ROUND(K889, 2)</f>
        <v>1131.49</v>
      </c>
      <c r="M889" s="19">
        <v>2055.2199999999998</v>
      </c>
      <c r="N889" s="19">
        <v>15765.75</v>
      </c>
      <c r="O889" s="19">
        <f>M889+N889</f>
        <v>17820.97</v>
      </c>
      <c r="P889" s="19">
        <v>130.49</v>
      </c>
      <c r="Q889" s="20">
        <v>1501.5</v>
      </c>
      <c r="R889" s="19">
        <f>P889+ROUND(Q889, 2)</f>
        <v>1631.99</v>
      </c>
      <c r="S889" s="19">
        <v>2055.2199999999998</v>
      </c>
      <c r="T889" s="19">
        <v>23648.63</v>
      </c>
      <c r="U889" s="19">
        <f>S889+T889</f>
        <v>25703.850000000002</v>
      </c>
      <c r="V889" s="9">
        <f>ROUND(P889 / 1.2, 2)</f>
        <v>108.74</v>
      </c>
      <c r="W889" s="9">
        <f>ROUND(Q889 / 1.2, 2)</f>
        <v>1251.25</v>
      </c>
      <c r="X889" s="9">
        <f>ROUND(R889 / 1.2, 2)</f>
        <v>1359.99</v>
      </c>
      <c r="Y889" s="9">
        <f t="shared" si="92"/>
        <v>1712.68</v>
      </c>
      <c r="Z889" s="9">
        <f>ROUND(T889 / 1.2, 2)</f>
        <v>19707.189999999999</v>
      </c>
      <c r="AA889" s="9">
        <f>Y889+Z889</f>
        <v>21419.87</v>
      </c>
      <c r="AD889" s="5">
        <v>378365960</v>
      </c>
      <c r="AE889" s="5">
        <v>29295731</v>
      </c>
      <c r="AG889" s="5" t="s">
        <v>3103</v>
      </c>
      <c r="AH889" s="5" t="s">
        <v>3104</v>
      </c>
      <c r="AI889" s="5" t="s">
        <v>593</v>
      </c>
      <c r="AK889" s="19">
        <f t="shared" si="90"/>
        <v>0</v>
      </c>
      <c r="AL889" s="19">
        <f>T889-N889</f>
        <v>7882.880000000001</v>
      </c>
      <c r="AM889" s="19">
        <f>U889-O889</f>
        <v>7882.880000000001</v>
      </c>
      <c r="AN889" s="22">
        <f t="shared" si="91"/>
        <v>0</v>
      </c>
      <c r="AO889" s="22">
        <f>IFERROR(AL889/N889,0)</f>
        <v>0.50000031714317439</v>
      </c>
      <c r="AP889" s="22">
        <f>IFERROR(AM889/O889,0)</f>
        <v>0.44233731384991953</v>
      </c>
    </row>
    <row r="890" spans="1:42" ht="18" x14ac:dyDescent="0.3">
      <c r="A890" s="12" t="s">
        <v>3135</v>
      </c>
      <c r="B890" s="12"/>
      <c r="C890" s="40" t="s">
        <v>1959</v>
      </c>
      <c r="D890" s="17"/>
      <c r="E890" s="17"/>
      <c r="F890" s="28" t="s">
        <v>102</v>
      </c>
      <c r="G890" s="29">
        <v>5</v>
      </c>
      <c r="H890" s="29"/>
      <c r="I890" s="29">
        <v>78.75</v>
      </c>
      <c r="J890" s="31">
        <v>23.39</v>
      </c>
      <c r="M890" s="32">
        <f>ROUND(ROUND(J890, 2)*I890, 2)</f>
        <v>1841.96</v>
      </c>
      <c r="P890" s="31">
        <v>23.39</v>
      </c>
      <c r="S890" s="32">
        <f>ROUND(ROUND(P890, 2)*I890, 2)</f>
        <v>1841.96</v>
      </c>
      <c r="V890" s="9">
        <f>ROUND(ROUND(P890, 2)/1.2, 2)</f>
        <v>19.489999999999998</v>
      </c>
      <c r="Y890" s="9">
        <f t="shared" si="92"/>
        <v>1534.97</v>
      </c>
      <c r="AD890" s="5" t="s">
        <v>3136</v>
      </c>
      <c r="AE890" s="5" t="s">
        <v>3137</v>
      </c>
      <c r="AF890" s="5" t="s">
        <v>1962</v>
      </c>
      <c r="AK890" s="32">
        <f t="shared" si="90"/>
        <v>0</v>
      </c>
      <c r="AL890" s="32"/>
      <c r="AM890" s="32"/>
      <c r="AN890" s="34">
        <f t="shared" si="91"/>
        <v>0</v>
      </c>
      <c r="AO890" s="32"/>
      <c r="AP890" s="32"/>
    </row>
    <row r="891" spans="1:42" ht="18" x14ac:dyDescent="0.3">
      <c r="A891" s="12" t="s">
        <v>3138</v>
      </c>
      <c r="B891" s="12"/>
      <c r="C891" s="40" t="s">
        <v>730</v>
      </c>
      <c r="D891" s="17"/>
      <c r="E891" s="17"/>
      <c r="F891" s="28" t="s">
        <v>102</v>
      </c>
      <c r="G891" s="29">
        <v>0.15</v>
      </c>
      <c r="H891" s="29"/>
      <c r="I891" s="29">
        <v>2.363</v>
      </c>
      <c r="J891" s="31">
        <v>90.28</v>
      </c>
      <c r="M891" s="32">
        <f>ROUND(ROUND(J891, 2)*I891, 2)</f>
        <v>213.33</v>
      </c>
      <c r="P891" s="31">
        <v>90.28</v>
      </c>
      <c r="S891" s="32">
        <f>ROUND(ROUND(P891, 2)*I891, 2)</f>
        <v>213.33</v>
      </c>
      <c r="V891" s="9">
        <f>ROUND(ROUND(P891, 2)/1.2, 2)</f>
        <v>75.23</v>
      </c>
      <c r="Y891" s="9">
        <f t="shared" si="92"/>
        <v>177.78</v>
      </c>
      <c r="AD891" s="5" t="s">
        <v>3139</v>
      </c>
      <c r="AE891" s="5" t="s">
        <v>3140</v>
      </c>
      <c r="AF891" s="5" t="s">
        <v>733</v>
      </c>
      <c r="AK891" s="32">
        <f t="shared" si="90"/>
        <v>0</v>
      </c>
      <c r="AL891" s="32"/>
      <c r="AM891" s="32"/>
      <c r="AN891" s="34">
        <f t="shared" si="91"/>
        <v>0</v>
      </c>
      <c r="AO891" s="32"/>
      <c r="AP891" s="32"/>
    </row>
    <row r="892" spans="1:42" ht="72" x14ac:dyDescent="0.3">
      <c r="A892" s="12" t="s">
        <v>3141</v>
      </c>
      <c r="B892" s="12" t="s">
        <v>3100</v>
      </c>
      <c r="C892" s="16" t="s">
        <v>3101</v>
      </c>
      <c r="D892" s="17"/>
      <c r="E892" s="17" t="s">
        <v>3142</v>
      </c>
      <c r="F892" s="17" t="s">
        <v>67</v>
      </c>
      <c r="G892" s="18">
        <v>1</v>
      </c>
      <c r="H892" s="18"/>
      <c r="I892" s="18">
        <v>259.20999999999998</v>
      </c>
      <c r="J892" s="19">
        <v>91.01</v>
      </c>
      <c r="K892" s="20">
        <v>1001</v>
      </c>
      <c r="L892" s="19">
        <f>J892+ROUND(K892, 2)</f>
        <v>1092.01</v>
      </c>
      <c r="M892" s="19">
        <v>23590.7</v>
      </c>
      <c r="N892" s="19">
        <v>259469.21</v>
      </c>
      <c r="O892" s="19">
        <f>M892+N892</f>
        <v>283059.90999999997</v>
      </c>
      <c r="P892" s="19">
        <v>91.01</v>
      </c>
      <c r="Q892" s="20">
        <v>1501.5</v>
      </c>
      <c r="R892" s="19">
        <f>P892+ROUND(Q892, 2)</f>
        <v>1592.51</v>
      </c>
      <c r="S892" s="19">
        <v>23590.7</v>
      </c>
      <c r="T892" s="19">
        <v>389203.82</v>
      </c>
      <c r="U892" s="19">
        <f>S892+T892</f>
        <v>412794.52</v>
      </c>
      <c r="V892" s="9">
        <f>ROUND(P892 / 1.2, 2)</f>
        <v>75.84</v>
      </c>
      <c r="W892" s="9">
        <f>ROUND(Q892 / 1.2, 2)</f>
        <v>1251.25</v>
      </c>
      <c r="X892" s="9">
        <f>ROUND(R892 / 1.2, 2)</f>
        <v>1327.09</v>
      </c>
      <c r="Y892" s="9">
        <f t="shared" si="92"/>
        <v>19658.919999999998</v>
      </c>
      <c r="Z892" s="9">
        <f>ROUND(T892 / 1.2, 2)</f>
        <v>324336.52</v>
      </c>
      <c r="AA892" s="9">
        <f>Y892+Z892</f>
        <v>343995.44</v>
      </c>
      <c r="AD892" s="5">
        <v>378365961</v>
      </c>
      <c r="AE892" s="5">
        <v>33693486</v>
      </c>
      <c r="AG892" s="5" t="s">
        <v>3103</v>
      </c>
      <c r="AH892" s="5" t="s">
        <v>3104</v>
      </c>
      <c r="AI892" s="5" t="s">
        <v>593</v>
      </c>
      <c r="AK892" s="19">
        <f t="shared" si="90"/>
        <v>0</v>
      </c>
      <c r="AL892" s="19">
        <f>T892-N892</f>
        <v>129734.61000000002</v>
      </c>
      <c r="AM892" s="19">
        <f>U892-O892</f>
        <v>129734.61000000004</v>
      </c>
      <c r="AN892" s="22">
        <f t="shared" si="91"/>
        <v>0</v>
      </c>
      <c r="AO892" s="22">
        <f>IFERROR(AL892/N892,0)</f>
        <v>0.50000001927010929</v>
      </c>
      <c r="AP892" s="22">
        <f>IFERROR(AM892/O892,0)</f>
        <v>0.45832915724448603</v>
      </c>
    </row>
    <row r="893" spans="1:42" ht="18" x14ac:dyDescent="0.3">
      <c r="A893" s="12" t="s">
        <v>3143</v>
      </c>
      <c r="B893" s="12"/>
      <c r="C893" s="40" t="s">
        <v>730</v>
      </c>
      <c r="D893" s="17"/>
      <c r="E893" s="17"/>
      <c r="F893" s="28" t="s">
        <v>102</v>
      </c>
      <c r="G893" s="29">
        <v>0.15</v>
      </c>
      <c r="H893" s="29"/>
      <c r="I893" s="29">
        <v>38.881999999999998</v>
      </c>
      <c r="J893" s="31">
        <v>90.28</v>
      </c>
      <c r="M893" s="32">
        <f>ROUND(ROUND(J893, 2)*I893, 2)</f>
        <v>3510.27</v>
      </c>
      <c r="P893" s="31">
        <v>90.28</v>
      </c>
      <c r="S893" s="32">
        <f>ROUND(ROUND(P893, 2)*I893, 2)</f>
        <v>3510.27</v>
      </c>
      <c r="V893" s="9">
        <f>ROUND(ROUND(P893, 2)/1.2, 2)</f>
        <v>75.23</v>
      </c>
      <c r="Y893" s="9">
        <f t="shared" si="92"/>
        <v>2925.23</v>
      </c>
      <c r="AD893" s="5" t="s">
        <v>3144</v>
      </c>
      <c r="AE893" s="5" t="s">
        <v>3145</v>
      </c>
      <c r="AF893" s="5" t="s">
        <v>733</v>
      </c>
      <c r="AK893" s="32">
        <f t="shared" si="90"/>
        <v>0</v>
      </c>
      <c r="AL893" s="32"/>
      <c r="AM893" s="32"/>
      <c r="AN893" s="34">
        <f t="shared" si="91"/>
        <v>0</v>
      </c>
      <c r="AO893" s="32"/>
      <c r="AP893" s="32"/>
    </row>
    <row r="894" spans="1:42" ht="36" x14ac:dyDescent="0.3">
      <c r="A894" s="12" t="s">
        <v>3146</v>
      </c>
      <c r="B894" s="12"/>
      <c r="C894" s="27" t="s">
        <v>1912</v>
      </c>
      <c r="D894" s="17"/>
      <c r="E894" s="17"/>
      <c r="F894" s="28" t="s">
        <v>102</v>
      </c>
      <c r="G894" s="29">
        <v>4.5</v>
      </c>
      <c r="H894" s="29"/>
      <c r="I894" s="29">
        <v>1166.4449999999999</v>
      </c>
      <c r="J894" s="31">
        <v>12.26</v>
      </c>
      <c r="M894" s="32">
        <f>ROUND(ROUND(J894, 2)*I894, 2)</f>
        <v>14300.62</v>
      </c>
      <c r="P894" s="31">
        <v>12.26</v>
      </c>
      <c r="S894" s="32">
        <f>ROUND(ROUND(P894, 2)*I894, 2)</f>
        <v>14300.62</v>
      </c>
      <c r="V894" s="9">
        <f>ROUND(ROUND(P894, 2)/1.2, 2)</f>
        <v>10.220000000000001</v>
      </c>
      <c r="Y894" s="9">
        <f t="shared" si="92"/>
        <v>11917.18</v>
      </c>
      <c r="AD894" s="5" t="s">
        <v>3147</v>
      </c>
      <c r="AE894" s="5" t="s">
        <v>3148</v>
      </c>
      <c r="AF894" s="5" t="s">
        <v>1915</v>
      </c>
      <c r="AK894" s="32">
        <f t="shared" si="90"/>
        <v>0</v>
      </c>
      <c r="AL894" s="32"/>
      <c r="AM894" s="32"/>
      <c r="AN894" s="34">
        <f t="shared" si="91"/>
        <v>0</v>
      </c>
      <c r="AO894" s="32"/>
      <c r="AP894" s="32"/>
    </row>
    <row r="895" spans="1:42" ht="18" x14ac:dyDescent="0.3">
      <c r="A895" s="12" t="s">
        <v>3149</v>
      </c>
      <c r="B895" s="12"/>
      <c r="C895" s="40" t="s">
        <v>1954</v>
      </c>
      <c r="D895" s="17"/>
      <c r="E895" s="17"/>
      <c r="F895" s="28" t="s">
        <v>139</v>
      </c>
      <c r="G895" s="29">
        <v>0.3</v>
      </c>
      <c r="H895" s="29"/>
      <c r="I895" s="29">
        <v>77.763000000000005</v>
      </c>
      <c r="J895" s="31">
        <v>74.319999999999993</v>
      </c>
      <c r="M895" s="32">
        <f>ROUND(ROUND(J895, 2)*I895, 2)</f>
        <v>5779.35</v>
      </c>
      <c r="P895" s="31">
        <v>74.319999999999993</v>
      </c>
      <c r="S895" s="32">
        <f>ROUND(ROUND(P895, 2)*I895, 2)</f>
        <v>5779.35</v>
      </c>
      <c r="V895" s="9">
        <f>ROUND(ROUND(P895, 2)/1.2, 2)</f>
        <v>61.93</v>
      </c>
      <c r="Y895" s="9">
        <f t="shared" si="92"/>
        <v>4816.13</v>
      </c>
      <c r="AD895" s="5" t="s">
        <v>3150</v>
      </c>
      <c r="AE895" s="5" t="s">
        <v>3151</v>
      </c>
      <c r="AF895" s="5" t="s">
        <v>1957</v>
      </c>
      <c r="AK895" s="32">
        <f t="shared" si="90"/>
        <v>0</v>
      </c>
      <c r="AL895" s="32"/>
      <c r="AM895" s="32"/>
      <c r="AN895" s="34">
        <f t="shared" si="91"/>
        <v>0</v>
      </c>
      <c r="AO895" s="32"/>
      <c r="AP895" s="32"/>
    </row>
    <row r="896" spans="1:42" ht="90" x14ac:dyDescent="0.3">
      <c r="A896" s="12" t="s">
        <v>3152</v>
      </c>
      <c r="B896" s="12" t="s">
        <v>3100</v>
      </c>
      <c r="C896" s="16" t="s">
        <v>3101</v>
      </c>
      <c r="D896" s="17"/>
      <c r="E896" s="17" t="s">
        <v>3153</v>
      </c>
      <c r="F896" s="17" t="s">
        <v>67</v>
      </c>
      <c r="G896" s="18">
        <v>1</v>
      </c>
      <c r="H896" s="18"/>
      <c r="I896" s="18">
        <v>284.49</v>
      </c>
      <c r="J896" s="19">
        <v>68.709999999999994</v>
      </c>
      <c r="K896" s="20">
        <v>1001</v>
      </c>
      <c r="L896" s="19">
        <f>J896+ROUND(K896, 2)</f>
        <v>1069.71</v>
      </c>
      <c r="M896" s="19">
        <v>19547.310000000001</v>
      </c>
      <c r="N896" s="19">
        <v>284774.49</v>
      </c>
      <c r="O896" s="19">
        <f>M896+N896</f>
        <v>304321.8</v>
      </c>
      <c r="P896" s="19">
        <v>105.84</v>
      </c>
      <c r="Q896" s="20">
        <v>1501.5</v>
      </c>
      <c r="R896" s="19">
        <f>P896+ROUND(Q896, 2)</f>
        <v>1607.34</v>
      </c>
      <c r="S896" s="19">
        <v>30110.42</v>
      </c>
      <c r="T896" s="19">
        <v>427161.74</v>
      </c>
      <c r="U896" s="19">
        <f>S896+T896</f>
        <v>457272.16</v>
      </c>
      <c r="V896" s="9">
        <f>ROUND(P896 / 1.2, 2)</f>
        <v>88.2</v>
      </c>
      <c r="W896" s="9">
        <f>ROUND(Q896 / 1.2, 2)</f>
        <v>1251.25</v>
      </c>
      <c r="X896" s="9">
        <f>ROUND(R896 / 1.2, 2)</f>
        <v>1339.45</v>
      </c>
      <c r="Y896" s="9">
        <f t="shared" si="92"/>
        <v>25092.02</v>
      </c>
      <c r="Z896" s="9">
        <f>ROUND(T896 / 1.2, 2)</f>
        <v>355968.12</v>
      </c>
      <c r="AA896" s="9">
        <f>Y896+Z896</f>
        <v>381060.14</v>
      </c>
      <c r="AD896" s="5">
        <v>378365962</v>
      </c>
      <c r="AE896" s="5">
        <v>33693487</v>
      </c>
      <c r="AG896" s="5" t="s">
        <v>3103</v>
      </c>
      <c r="AH896" s="5" t="s">
        <v>3104</v>
      </c>
      <c r="AI896" s="5" t="s">
        <v>593</v>
      </c>
      <c r="AK896" s="19">
        <f t="shared" si="90"/>
        <v>10563.109999999997</v>
      </c>
      <c r="AL896" s="19">
        <f>T896-N896</f>
        <v>142387.25</v>
      </c>
      <c r="AM896" s="19">
        <f>U896-O896</f>
        <v>152950.35999999999</v>
      </c>
      <c r="AN896" s="22">
        <f t="shared" si="91"/>
        <v>0.54038688699365778</v>
      </c>
      <c r="AO896" s="22">
        <f>IFERROR(AL896/N896,0)</f>
        <v>0.50000001755775247</v>
      </c>
      <c r="AP896" s="22">
        <f>IFERROR(AM896/O896,0)</f>
        <v>0.50259416183789651</v>
      </c>
    </row>
    <row r="897" spans="1:42" ht="54" x14ac:dyDescent="0.3">
      <c r="A897" s="12" t="s">
        <v>3154</v>
      </c>
      <c r="B897" s="12"/>
      <c r="C897" s="27" t="s">
        <v>1912</v>
      </c>
      <c r="D897" s="17"/>
      <c r="E897" s="17" t="s">
        <v>1986</v>
      </c>
      <c r="F897" s="28" t="s">
        <v>102</v>
      </c>
      <c r="G897" s="29">
        <v>4.5</v>
      </c>
      <c r="H897" s="29"/>
      <c r="I897" s="29">
        <v>1280.2049999999999</v>
      </c>
      <c r="J897" s="31">
        <v>12.26</v>
      </c>
      <c r="M897" s="32">
        <f>ROUND(ROUND(J897, 2)*I897, 2)</f>
        <v>15695.31</v>
      </c>
      <c r="P897" s="31">
        <v>20.51</v>
      </c>
      <c r="S897" s="32">
        <f>ROUND(ROUND(P897, 2)*I897, 2)</f>
        <v>26257</v>
      </c>
      <c r="V897" s="9">
        <f>ROUND(ROUND(P897, 2)/1.2, 2)</f>
        <v>17.09</v>
      </c>
      <c r="Y897" s="9">
        <f t="shared" si="92"/>
        <v>21880.83</v>
      </c>
      <c r="AD897" s="5" t="s">
        <v>3155</v>
      </c>
      <c r="AE897" s="5" t="s">
        <v>3156</v>
      </c>
      <c r="AF897" s="5" t="s">
        <v>1915</v>
      </c>
      <c r="AK897" s="32">
        <f t="shared" si="90"/>
        <v>10561.69</v>
      </c>
      <c r="AL897" s="32"/>
      <c r="AM897" s="32"/>
      <c r="AN897" s="34">
        <f t="shared" si="91"/>
        <v>0.67292012709529159</v>
      </c>
      <c r="AO897" s="32"/>
      <c r="AP897" s="32"/>
    </row>
    <row r="898" spans="1:42" ht="18" x14ac:dyDescent="0.3">
      <c r="A898" s="12" t="s">
        <v>3157</v>
      </c>
      <c r="B898" s="12"/>
      <c r="C898" s="40" t="s">
        <v>730</v>
      </c>
      <c r="D898" s="17"/>
      <c r="E898" s="17"/>
      <c r="F898" s="28" t="s">
        <v>102</v>
      </c>
      <c r="G898" s="29">
        <v>0.15</v>
      </c>
      <c r="H898" s="29"/>
      <c r="I898" s="29">
        <v>42.673999999999999</v>
      </c>
      <c r="J898" s="31">
        <v>90.28</v>
      </c>
      <c r="M898" s="32">
        <f>ROUND(ROUND(J898, 2)*I898, 2)</f>
        <v>3852.61</v>
      </c>
      <c r="P898" s="31">
        <v>90.28</v>
      </c>
      <c r="S898" s="32">
        <f>ROUND(ROUND(P898, 2)*I898, 2)</f>
        <v>3852.61</v>
      </c>
      <c r="V898" s="9">
        <f>ROUND(ROUND(P898, 2)/1.2, 2)</f>
        <v>75.23</v>
      </c>
      <c r="Y898" s="9">
        <f t="shared" si="92"/>
        <v>3210.51</v>
      </c>
      <c r="AD898" s="5" t="s">
        <v>3158</v>
      </c>
      <c r="AE898" s="5" t="s">
        <v>3159</v>
      </c>
      <c r="AF898" s="5" t="s">
        <v>733</v>
      </c>
      <c r="AK898" s="32">
        <f t="shared" si="90"/>
        <v>0</v>
      </c>
      <c r="AL898" s="32"/>
      <c r="AM898" s="32"/>
      <c r="AN898" s="34">
        <f t="shared" si="91"/>
        <v>0</v>
      </c>
      <c r="AO898" s="32"/>
      <c r="AP898" s="32"/>
    </row>
    <row r="899" spans="1:42" ht="72" x14ac:dyDescent="0.3">
      <c r="A899" s="12" t="s">
        <v>3160</v>
      </c>
      <c r="B899" s="12" t="s">
        <v>3100</v>
      </c>
      <c r="C899" s="16" t="s">
        <v>3101</v>
      </c>
      <c r="D899" s="17"/>
      <c r="E899" s="17" t="s">
        <v>3161</v>
      </c>
      <c r="F899" s="17" t="s">
        <v>67</v>
      </c>
      <c r="G899" s="18">
        <v>1</v>
      </c>
      <c r="H899" s="18"/>
      <c r="I899" s="18">
        <v>13.5</v>
      </c>
      <c r="J899" s="19">
        <v>91.01</v>
      </c>
      <c r="K899" s="20">
        <v>1001</v>
      </c>
      <c r="L899" s="19">
        <f>J899+ROUND(K899, 2)</f>
        <v>1092.01</v>
      </c>
      <c r="M899" s="19">
        <v>1228.6400000000001</v>
      </c>
      <c r="N899" s="19">
        <v>13513.5</v>
      </c>
      <c r="O899" s="19">
        <f>M899+N899</f>
        <v>14742.14</v>
      </c>
      <c r="P899" s="19">
        <v>91.01</v>
      </c>
      <c r="Q899" s="20">
        <v>1501.5</v>
      </c>
      <c r="R899" s="19">
        <f>P899+ROUND(Q899, 2)</f>
        <v>1592.51</v>
      </c>
      <c r="S899" s="19">
        <v>1228.6400000000001</v>
      </c>
      <c r="T899" s="19">
        <v>20270.25</v>
      </c>
      <c r="U899" s="19">
        <f>S899+T899</f>
        <v>21498.89</v>
      </c>
      <c r="V899" s="9">
        <f>ROUND(P899 / 1.2, 2)</f>
        <v>75.84</v>
      </c>
      <c r="W899" s="9">
        <f>ROUND(Q899 / 1.2, 2)</f>
        <v>1251.25</v>
      </c>
      <c r="X899" s="9">
        <f>ROUND(R899 / 1.2, 2)</f>
        <v>1327.09</v>
      </c>
      <c r="Y899" s="9">
        <f t="shared" si="92"/>
        <v>1023.87</v>
      </c>
      <c r="Z899" s="9">
        <f>ROUND(T899 / 1.2, 2)</f>
        <v>16891.88</v>
      </c>
      <c r="AA899" s="9">
        <f>Y899+Z899</f>
        <v>17915.75</v>
      </c>
      <c r="AD899" s="5">
        <v>378365963</v>
      </c>
      <c r="AE899" s="5">
        <v>33693488</v>
      </c>
      <c r="AG899" s="5" t="s">
        <v>3103</v>
      </c>
      <c r="AH899" s="5" t="s">
        <v>3104</v>
      </c>
      <c r="AI899" s="5" t="s">
        <v>593</v>
      </c>
      <c r="AK899" s="19">
        <f t="shared" si="90"/>
        <v>0</v>
      </c>
      <c r="AL899" s="19">
        <f>T899-N899</f>
        <v>6756.75</v>
      </c>
      <c r="AM899" s="19">
        <f>U899-O899</f>
        <v>6756.75</v>
      </c>
      <c r="AN899" s="22">
        <f t="shared" si="91"/>
        <v>0</v>
      </c>
      <c r="AO899" s="22">
        <f>IFERROR(AL899/N899,0)</f>
        <v>0.5</v>
      </c>
      <c r="AP899" s="22">
        <f>IFERROR(AM899/O899,0)</f>
        <v>0.45832898073142708</v>
      </c>
    </row>
    <row r="900" spans="1:42" ht="18" x14ac:dyDescent="0.3">
      <c r="A900" s="12" t="s">
        <v>3162</v>
      </c>
      <c r="B900" s="12"/>
      <c r="C900" s="40" t="s">
        <v>730</v>
      </c>
      <c r="D900" s="17"/>
      <c r="E900" s="17"/>
      <c r="F900" s="28" t="s">
        <v>102</v>
      </c>
      <c r="G900" s="29">
        <v>0.15</v>
      </c>
      <c r="H900" s="29"/>
      <c r="I900" s="29">
        <v>2.0249999999999999</v>
      </c>
      <c r="J900" s="31">
        <v>90.28</v>
      </c>
      <c r="M900" s="32">
        <f>ROUND(ROUND(J900, 2)*I900, 2)</f>
        <v>182.82</v>
      </c>
      <c r="P900" s="31">
        <v>90.28</v>
      </c>
      <c r="S900" s="32">
        <f>ROUND(ROUND(P900, 2)*I900, 2)</f>
        <v>182.82</v>
      </c>
      <c r="V900" s="9">
        <f>ROUND(ROUND(P900, 2)/1.2, 2)</f>
        <v>75.23</v>
      </c>
      <c r="Y900" s="9">
        <f t="shared" si="92"/>
        <v>152.35</v>
      </c>
      <c r="AD900" s="5" t="s">
        <v>3163</v>
      </c>
      <c r="AE900" s="5" t="s">
        <v>3164</v>
      </c>
      <c r="AF900" s="5" t="s">
        <v>733</v>
      </c>
      <c r="AK900" s="32">
        <f t="shared" si="90"/>
        <v>0</v>
      </c>
      <c r="AL900" s="32"/>
      <c r="AM900" s="32"/>
      <c r="AN900" s="34">
        <f t="shared" si="91"/>
        <v>0</v>
      </c>
      <c r="AO900" s="32"/>
      <c r="AP900" s="32"/>
    </row>
    <row r="901" spans="1:42" ht="36" x14ac:dyDescent="0.3">
      <c r="A901" s="12" t="s">
        <v>3165</v>
      </c>
      <c r="B901" s="12"/>
      <c r="C901" s="27" t="s">
        <v>1912</v>
      </c>
      <c r="D901" s="17"/>
      <c r="E901" s="17"/>
      <c r="F901" s="28" t="s">
        <v>102</v>
      </c>
      <c r="G901" s="29">
        <v>4.5</v>
      </c>
      <c r="H901" s="29"/>
      <c r="I901" s="29">
        <v>60.75</v>
      </c>
      <c r="J901" s="31">
        <v>12.26</v>
      </c>
      <c r="M901" s="32">
        <f>ROUND(ROUND(J901, 2)*I901, 2)</f>
        <v>744.8</v>
      </c>
      <c r="P901" s="31">
        <v>12.26</v>
      </c>
      <c r="S901" s="32">
        <f>ROUND(ROUND(P901, 2)*I901, 2)</f>
        <v>744.8</v>
      </c>
      <c r="V901" s="9">
        <f>ROUND(ROUND(P901, 2)/1.2, 2)</f>
        <v>10.220000000000001</v>
      </c>
      <c r="Y901" s="9">
        <f t="shared" si="92"/>
        <v>620.66999999999996</v>
      </c>
      <c r="AD901" s="5" t="s">
        <v>3166</v>
      </c>
      <c r="AE901" s="5" t="s">
        <v>3167</v>
      </c>
      <c r="AF901" s="5" t="s">
        <v>1915</v>
      </c>
      <c r="AK901" s="32">
        <f t="shared" si="90"/>
        <v>0</v>
      </c>
      <c r="AL901" s="32"/>
      <c r="AM901" s="32"/>
      <c r="AN901" s="34">
        <f t="shared" si="91"/>
        <v>0</v>
      </c>
      <c r="AO901" s="32"/>
      <c r="AP901" s="32"/>
    </row>
    <row r="902" spans="1:42" ht="18" x14ac:dyDescent="0.3">
      <c r="A902" s="12" t="s">
        <v>3168</v>
      </c>
      <c r="B902" s="12"/>
      <c r="C902" s="40" t="s">
        <v>1954</v>
      </c>
      <c r="D902" s="17"/>
      <c r="E902" s="17"/>
      <c r="F902" s="28" t="s">
        <v>139</v>
      </c>
      <c r="G902" s="29">
        <v>0.3</v>
      </c>
      <c r="H902" s="29"/>
      <c r="I902" s="29">
        <v>4.05</v>
      </c>
      <c r="J902" s="31">
        <v>74.319999999999993</v>
      </c>
      <c r="M902" s="32">
        <f>ROUND(ROUND(J902, 2)*I902, 2)</f>
        <v>301</v>
      </c>
      <c r="P902" s="31">
        <v>74.319999999999993</v>
      </c>
      <c r="S902" s="32">
        <f>ROUND(ROUND(P902, 2)*I902, 2)</f>
        <v>301</v>
      </c>
      <c r="V902" s="9">
        <f>ROUND(ROUND(P902, 2)/1.2, 2)</f>
        <v>61.93</v>
      </c>
      <c r="Y902" s="9">
        <f t="shared" si="92"/>
        <v>250.83</v>
      </c>
      <c r="AD902" s="5" t="s">
        <v>3169</v>
      </c>
      <c r="AE902" s="5" t="s">
        <v>3170</v>
      </c>
      <c r="AF902" s="5" t="s">
        <v>1957</v>
      </c>
      <c r="AK902" s="32">
        <f t="shared" si="90"/>
        <v>0</v>
      </c>
      <c r="AL902" s="32"/>
      <c r="AM902" s="32"/>
      <c r="AN902" s="34">
        <f t="shared" si="91"/>
        <v>0</v>
      </c>
      <c r="AO902" s="32"/>
      <c r="AP902" s="32"/>
    </row>
    <row r="903" spans="1:42" ht="72" x14ac:dyDescent="0.3">
      <c r="A903" s="12" t="s">
        <v>3171</v>
      </c>
      <c r="B903" s="12" t="s">
        <v>3100</v>
      </c>
      <c r="C903" s="16" t="s">
        <v>3101</v>
      </c>
      <c r="D903" s="17"/>
      <c r="E903" s="17" t="s">
        <v>3172</v>
      </c>
      <c r="F903" s="17" t="s">
        <v>67</v>
      </c>
      <c r="G903" s="18">
        <v>1</v>
      </c>
      <c r="H903" s="18"/>
      <c r="I903" s="18">
        <v>13.5</v>
      </c>
      <c r="J903" s="19">
        <v>68.709999999999994</v>
      </c>
      <c r="K903" s="20">
        <v>1001</v>
      </c>
      <c r="L903" s="19">
        <f>J903+ROUND(K903, 2)</f>
        <v>1069.71</v>
      </c>
      <c r="M903" s="19">
        <v>927.59</v>
      </c>
      <c r="N903" s="19">
        <v>13513.5</v>
      </c>
      <c r="O903" s="19">
        <f>M903+N903</f>
        <v>14441.09</v>
      </c>
      <c r="P903" s="19">
        <v>105.84</v>
      </c>
      <c r="Q903" s="20">
        <v>1501.5</v>
      </c>
      <c r="R903" s="19">
        <f>P903+ROUND(Q903, 2)</f>
        <v>1607.34</v>
      </c>
      <c r="S903" s="19">
        <v>1428.84</v>
      </c>
      <c r="T903" s="19">
        <v>20270.25</v>
      </c>
      <c r="U903" s="19">
        <f>S903+T903</f>
        <v>21699.09</v>
      </c>
      <c r="V903" s="9">
        <f>ROUND(P903 / 1.2, 2)</f>
        <v>88.2</v>
      </c>
      <c r="W903" s="9">
        <f>ROUND(Q903 / 1.2, 2)</f>
        <v>1251.25</v>
      </c>
      <c r="X903" s="9">
        <f>ROUND(R903 / 1.2, 2)</f>
        <v>1339.45</v>
      </c>
      <c r="Y903" s="9">
        <f t="shared" si="92"/>
        <v>1190.7</v>
      </c>
      <c r="Z903" s="9">
        <f>ROUND(T903 / 1.2, 2)</f>
        <v>16891.88</v>
      </c>
      <c r="AA903" s="9">
        <f>Y903+Z903</f>
        <v>18082.580000000002</v>
      </c>
      <c r="AD903" s="5">
        <v>378365964</v>
      </c>
      <c r="AE903" s="5">
        <v>33693489</v>
      </c>
      <c r="AG903" s="5" t="s">
        <v>3103</v>
      </c>
      <c r="AH903" s="5" t="s">
        <v>3104</v>
      </c>
      <c r="AI903" s="5" t="s">
        <v>593</v>
      </c>
      <c r="AK903" s="19">
        <f t="shared" si="90"/>
        <v>501.24999999999989</v>
      </c>
      <c r="AL903" s="19">
        <f>T903-N903</f>
        <v>6756.75</v>
      </c>
      <c r="AM903" s="19">
        <f>U903-O903</f>
        <v>7258</v>
      </c>
      <c r="AN903" s="22">
        <f t="shared" si="91"/>
        <v>0.54037883116463081</v>
      </c>
      <c r="AO903" s="22">
        <f>IFERROR(AL903/N903,0)</f>
        <v>0.5</v>
      </c>
      <c r="AP903" s="22">
        <f>IFERROR(AM903/O903,0)</f>
        <v>0.50259364078473301</v>
      </c>
    </row>
    <row r="904" spans="1:42" ht="54" x14ac:dyDescent="0.3">
      <c r="A904" s="12" t="s">
        <v>3173</v>
      </c>
      <c r="B904" s="12"/>
      <c r="C904" s="27" t="s">
        <v>1912</v>
      </c>
      <c r="D904" s="17"/>
      <c r="E904" s="17" t="s">
        <v>1986</v>
      </c>
      <c r="F904" s="28" t="s">
        <v>102</v>
      </c>
      <c r="G904" s="29">
        <v>4.5</v>
      </c>
      <c r="H904" s="29"/>
      <c r="I904" s="29">
        <v>60.75</v>
      </c>
      <c r="J904" s="31">
        <v>12.26</v>
      </c>
      <c r="M904" s="32">
        <f>ROUND(ROUND(J904, 2)*I904, 2)</f>
        <v>744.8</v>
      </c>
      <c r="P904" s="31">
        <v>20.51</v>
      </c>
      <c r="S904" s="32">
        <f>ROUND(ROUND(P904, 2)*I904, 2)</f>
        <v>1245.98</v>
      </c>
      <c r="V904" s="9">
        <f>ROUND(ROUND(P904, 2)/1.2, 2)</f>
        <v>17.09</v>
      </c>
      <c r="Y904" s="9">
        <f t="shared" si="92"/>
        <v>1038.32</v>
      </c>
      <c r="AD904" s="5" t="s">
        <v>3174</v>
      </c>
      <c r="AE904" s="5" t="s">
        <v>3175</v>
      </c>
      <c r="AF904" s="5" t="s">
        <v>1915</v>
      </c>
      <c r="AK904" s="32">
        <f t="shared" si="90"/>
        <v>501.18000000000006</v>
      </c>
      <c r="AL904" s="32"/>
      <c r="AM904" s="32"/>
      <c r="AN904" s="34">
        <f t="shared" si="91"/>
        <v>0.67290547798066602</v>
      </c>
      <c r="AO904" s="32"/>
      <c r="AP904" s="32"/>
    </row>
    <row r="905" spans="1:42" ht="18" x14ac:dyDescent="0.3">
      <c r="A905" s="12" t="s">
        <v>3176</v>
      </c>
      <c r="B905" s="12"/>
      <c r="C905" s="40" t="s">
        <v>730</v>
      </c>
      <c r="D905" s="17"/>
      <c r="E905" s="17"/>
      <c r="F905" s="28" t="s">
        <v>102</v>
      </c>
      <c r="G905" s="29">
        <v>0.15</v>
      </c>
      <c r="H905" s="29"/>
      <c r="I905" s="29">
        <v>2.0249999999999999</v>
      </c>
      <c r="J905" s="31">
        <v>90.28</v>
      </c>
      <c r="M905" s="32">
        <f>ROUND(ROUND(J905, 2)*I905, 2)</f>
        <v>182.82</v>
      </c>
      <c r="P905" s="31">
        <v>90.28</v>
      </c>
      <c r="S905" s="32">
        <f>ROUND(ROUND(P905, 2)*I905, 2)</f>
        <v>182.82</v>
      </c>
      <c r="V905" s="9">
        <f>ROUND(ROUND(P905, 2)/1.2, 2)</f>
        <v>75.23</v>
      </c>
      <c r="Y905" s="9">
        <f t="shared" si="92"/>
        <v>152.35</v>
      </c>
      <c r="AD905" s="5" t="s">
        <v>3177</v>
      </c>
      <c r="AE905" s="5" t="s">
        <v>3178</v>
      </c>
      <c r="AF905" s="5" t="s">
        <v>733</v>
      </c>
      <c r="AK905" s="32">
        <f t="shared" si="90"/>
        <v>0</v>
      </c>
      <c r="AL905" s="32"/>
      <c r="AM905" s="32"/>
      <c r="AN905" s="34">
        <f t="shared" si="91"/>
        <v>0</v>
      </c>
      <c r="AO905" s="32"/>
      <c r="AP905" s="32"/>
    </row>
    <row r="906" spans="1:42" ht="36" x14ac:dyDescent="0.3">
      <c r="A906" s="12" t="s">
        <v>3179</v>
      </c>
      <c r="B906" s="12" t="s">
        <v>3180</v>
      </c>
      <c r="C906" s="16" t="s">
        <v>3181</v>
      </c>
      <c r="D906" s="17"/>
      <c r="E906" s="17"/>
      <c r="F906" s="17" t="s">
        <v>67</v>
      </c>
      <c r="G906" s="18">
        <v>1</v>
      </c>
      <c r="H906" s="18"/>
      <c r="I906" s="18">
        <v>0</v>
      </c>
      <c r="J906" s="19">
        <v>0</v>
      </c>
      <c r="K906" s="20">
        <v>1477</v>
      </c>
      <c r="L906" s="19">
        <f>J906+ROUND(K906, 2)</f>
        <v>1477</v>
      </c>
      <c r="M906" s="19">
        <v>0</v>
      </c>
      <c r="N906" s="19">
        <v>0</v>
      </c>
      <c r="O906" s="19">
        <f>M906+N906</f>
        <v>0</v>
      </c>
      <c r="P906" s="19">
        <v>2032.78</v>
      </c>
      <c r="Q906" s="20">
        <v>1477</v>
      </c>
      <c r="R906" s="19">
        <f>P906+ROUND(Q906, 2)</f>
        <v>3509.7799999999997</v>
      </c>
      <c r="S906" s="19">
        <v>0</v>
      </c>
      <c r="T906" s="19">
        <v>0</v>
      </c>
      <c r="U906" s="19">
        <f>S906+T906</f>
        <v>0</v>
      </c>
      <c r="V906" s="9">
        <f>ROUND(P906 / 1.2, 2)</f>
        <v>1693.98</v>
      </c>
      <c r="W906" s="9">
        <f>ROUND(Q906 / 1.2, 2)</f>
        <v>1230.83</v>
      </c>
      <c r="X906" s="9">
        <f>ROUND(R906 / 1.2, 2)</f>
        <v>2924.82</v>
      </c>
      <c r="Y906" s="9">
        <f t="shared" si="92"/>
        <v>0</v>
      </c>
      <c r="Z906" s="9">
        <f>ROUND(T906 / 1.2, 2)</f>
        <v>0</v>
      </c>
      <c r="AA906" s="9">
        <f>Y906+Z906</f>
        <v>0</v>
      </c>
      <c r="AD906" s="5">
        <v>378365751</v>
      </c>
      <c r="AE906" s="5">
        <v>27245600</v>
      </c>
      <c r="AG906" s="5" t="s">
        <v>3182</v>
      </c>
      <c r="AH906" s="5" t="s">
        <v>3183</v>
      </c>
      <c r="AI906" s="5" t="s">
        <v>593</v>
      </c>
      <c r="AK906" s="19">
        <f t="shared" si="90"/>
        <v>0</v>
      </c>
      <c r="AL906" s="19">
        <f>T906-N906</f>
        <v>0</v>
      </c>
      <c r="AM906" s="19">
        <f>U906-O906</f>
        <v>0</v>
      </c>
      <c r="AN906" s="22">
        <f t="shared" si="91"/>
        <v>0</v>
      </c>
      <c r="AO906" s="22">
        <f>IFERROR(AL906/N906,0)</f>
        <v>0</v>
      </c>
      <c r="AP906" s="22">
        <f>IFERROR(AM906/O906,0)</f>
        <v>0</v>
      </c>
    </row>
    <row r="907" spans="1:42" ht="18" x14ac:dyDescent="0.3">
      <c r="A907" s="12" t="s">
        <v>3184</v>
      </c>
      <c r="B907" s="12"/>
      <c r="C907" s="40" t="s">
        <v>3185</v>
      </c>
      <c r="D907" s="17"/>
      <c r="E907" s="17"/>
      <c r="F907" s="28" t="s">
        <v>67</v>
      </c>
      <c r="G907" s="29">
        <v>1.1000000000000001</v>
      </c>
      <c r="H907" s="30"/>
      <c r="I907" s="30">
        <v>0</v>
      </c>
      <c r="J907" s="31">
        <v>0</v>
      </c>
      <c r="M907" s="32">
        <f>ROUND(ROUND(J907, 2)*I907, 2)</f>
        <v>0</v>
      </c>
      <c r="P907" s="31">
        <v>1520.33</v>
      </c>
      <c r="S907" s="32">
        <f>ROUND(ROUND(P907, 2)*I907, 2)</f>
        <v>0</v>
      </c>
      <c r="V907" s="9">
        <f>ROUND(ROUND(P907, 2)/1.2, 2)</f>
        <v>1266.94</v>
      </c>
      <c r="Y907" s="9">
        <f t="shared" si="92"/>
        <v>0</v>
      </c>
      <c r="AD907" s="5" t="s">
        <v>3186</v>
      </c>
      <c r="AE907" s="5" t="s">
        <v>3187</v>
      </c>
      <c r="AF907" s="5" t="s">
        <v>3188</v>
      </c>
      <c r="AK907" s="32">
        <f t="shared" si="90"/>
        <v>0</v>
      </c>
      <c r="AL907" s="32"/>
      <c r="AM907" s="32"/>
      <c r="AN907" s="34">
        <f t="shared" si="91"/>
        <v>0</v>
      </c>
      <c r="AO907" s="32"/>
      <c r="AP907" s="32"/>
    </row>
    <row r="908" spans="1:42" ht="18" x14ac:dyDescent="0.3">
      <c r="A908" s="12" t="s">
        <v>3189</v>
      </c>
      <c r="B908" s="12"/>
      <c r="C908" s="40" t="s">
        <v>3190</v>
      </c>
      <c r="D908" s="17"/>
      <c r="E908" s="17"/>
      <c r="F908" s="28" t="s">
        <v>114</v>
      </c>
      <c r="G908" s="29">
        <v>1</v>
      </c>
      <c r="H908" s="30"/>
      <c r="I908" s="30">
        <v>0</v>
      </c>
      <c r="J908" s="31">
        <v>44.71</v>
      </c>
      <c r="M908" s="32">
        <f>ROUND(ROUND(J908, 2)*I908, 2)</f>
        <v>0</v>
      </c>
      <c r="P908" s="31">
        <v>44.71</v>
      </c>
      <c r="S908" s="32">
        <f>ROUND(ROUND(P908, 2)*I908, 2)</f>
        <v>0</v>
      </c>
      <c r="V908" s="9">
        <f>ROUND(ROUND(P908, 2)/1.2, 2)</f>
        <v>37.26</v>
      </c>
      <c r="Y908" s="9">
        <f t="shared" ref="Y908:Y925" si="93">ROUND(S908 / 1.2, 2)</f>
        <v>0</v>
      </c>
      <c r="AD908" s="5" t="s">
        <v>3191</v>
      </c>
      <c r="AE908" s="5" t="s">
        <v>3192</v>
      </c>
      <c r="AF908" s="5" t="s">
        <v>3193</v>
      </c>
      <c r="AK908" s="32">
        <f t="shared" si="90"/>
        <v>0</v>
      </c>
      <c r="AL908" s="32"/>
      <c r="AM908" s="32"/>
      <c r="AN908" s="34">
        <f t="shared" si="91"/>
        <v>0</v>
      </c>
      <c r="AO908" s="32"/>
      <c r="AP908" s="32"/>
    </row>
    <row r="909" spans="1:42" ht="18" x14ac:dyDescent="0.3">
      <c r="A909" s="12" t="s">
        <v>3194</v>
      </c>
      <c r="B909" s="12"/>
      <c r="C909" s="40" t="s">
        <v>407</v>
      </c>
      <c r="D909" s="17"/>
      <c r="E909" s="17"/>
      <c r="F909" s="28" t="s">
        <v>114</v>
      </c>
      <c r="G909" s="29">
        <v>1</v>
      </c>
      <c r="H909" s="30"/>
      <c r="I909" s="30">
        <v>0</v>
      </c>
      <c r="J909" s="31">
        <v>35.76</v>
      </c>
      <c r="M909" s="32">
        <f>ROUND(ROUND(J909, 2)*I909, 2)</f>
        <v>0</v>
      </c>
      <c r="P909" s="31">
        <v>35.76</v>
      </c>
      <c r="S909" s="32">
        <f>ROUND(ROUND(P909, 2)*I909, 2)</f>
        <v>0</v>
      </c>
      <c r="V909" s="9">
        <f>ROUND(ROUND(P909, 2)/1.2, 2)</f>
        <v>29.8</v>
      </c>
      <c r="Y909" s="9">
        <f t="shared" si="93"/>
        <v>0</v>
      </c>
      <c r="AD909" s="5" t="s">
        <v>3195</v>
      </c>
      <c r="AE909" s="5" t="s">
        <v>3196</v>
      </c>
      <c r="AF909" s="5" t="s">
        <v>410</v>
      </c>
      <c r="AK909" s="32">
        <f t="shared" si="90"/>
        <v>0</v>
      </c>
      <c r="AL909" s="32"/>
      <c r="AM909" s="32"/>
      <c r="AN909" s="34">
        <f t="shared" si="91"/>
        <v>0</v>
      </c>
      <c r="AO909" s="32"/>
      <c r="AP909" s="32"/>
    </row>
    <row r="910" spans="1:42" ht="18" x14ac:dyDescent="0.3">
      <c r="A910" s="12" t="s">
        <v>3197</v>
      </c>
      <c r="B910" s="12"/>
      <c r="C910" s="40" t="s">
        <v>3198</v>
      </c>
      <c r="D910" s="17"/>
      <c r="E910" s="17"/>
      <c r="F910" s="28" t="s">
        <v>139</v>
      </c>
      <c r="G910" s="29">
        <v>1</v>
      </c>
      <c r="H910" s="30"/>
      <c r="I910" s="30">
        <v>0</v>
      </c>
      <c r="J910" s="31">
        <v>80</v>
      </c>
      <c r="M910" s="32">
        <f>ROUND(ROUND(J910, 2)*I910, 2)</f>
        <v>0</v>
      </c>
      <c r="P910" s="31">
        <v>80</v>
      </c>
      <c r="S910" s="32">
        <f>ROUND(ROUND(P910, 2)*I910, 2)</f>
        <v>0</v>
      </c>
      <c r="V910" s="9">
        <f>ROUND(ROUND(P910, 2)/1.2, 2)</f>
        <v>66.67</v>
      </c>
      <c r="Y910" s="9">
        <f t="shared" si="93"/>
        <v>0</v>
      </c>
      <c r="AD910" s="5" t="s">
        <v>3199</v>
      </c>
      <c r="AE910" s="5" t="s">
        <v>3200</v>
      </c>
      <c r="AF910" s="5" t="s">
        <v>3201</v>
      </c>
      <c r="AK910" s="32">
        <f t="shared" si="90"/>
        <v>0</v>
      </c>
      <c r="AL910" s="32"/>
      <c r="AM910" s="32"/>
      <c r="AN910" s="34">
        <f t="shared" si="91"/>
        <v>0</v>
      </c>
      <c r="AO910" s="32"/>
      <c r="AP910" s="32"/>
    </row>
    <row r="911" spans="1:42" ht="36" x14ac:dyDescent="0.3">
      <c r="A911" s="12" t="s">
        <v>3202</v>
      </c>
      <c r="B911" s="12" t="s">
        <v>3180</v>
      </c>
      <c r="C911" s="16" t="s">
        <v>3181</v>
      </c>
      <c r="D911" s="17"/>
      <c r="E911" s="17"/>
      <c r="F911" s="17" t="s">
        <v>67</v>
      </c>
      <c r="G911" s="18">
        <v>1</v>
      </c>
      <c r="H911" s="18"/>
      <c r="I911" s="18">
        <v>0</v>
      </c>
      <c r="J911" s="19">
        <v>0</v>
      </c>
      <c r="K911" s="20">
        <v>1477</v>
      </c>
      <c r="L911" s="19">
        <f>J911+ROUND(K911, 2)</f>
        <v>1477</v>
      </c>
      <c r="M911" s="19">
        <v>0</v>
      </c>
      <c r="N911" s="19">
        <v>0</v>
      </c>
      <c r="O911" s="19">
        <f>M911+N911</f>
        <v>0</v>
      </c>
      <c r="P911" s="19">
        <v>475.79</v>
      </c>
      <c r="Q911" s="20">
        <v>1477</v>
      </c>
      <c r="R911" s="19">
        <f>P911+ROUND(Q911, 2)</f>
        <v>1952.79</v>
      </c>
      <c r="S911" s="19">
        <v>0</v>
      </c>
      <c r="T911" s="19">
        <v>0</v>
      </c>
      <c r="U911" s="19">
        <f>S911+T911</f>
        <v>0</v>
      </c>
      <c r="V911" s="9">
        <f>ROUND(P911 / 1.2, 2)</f>
        <v>396.49</v>
      </c>
      <c r="W911" s="9">
        <f>ROUND(Q911 / 1.2, 2)</f>
        <v>1230.83</v>
      </c>
      <c r="X911" s="9">
        <f>ROUND(R911 / 1.2, 2)</f>
        <v>1627.33</v>
      </c>
      <c r="Y911" s="9">
        <f t="shared" si="93"/>
        <v>0</v>
      </c>
      <c r="Z911" s="9">
        <f>ROUND(T911 / 1.2, 2)</f>
        <v>0</v>
      </c>
      <c r="AA911" s="9">
        <f>Y911+Z911</f>
        <v>0</v>
      </c>
      <c r="AD911" s="5">
        <v>378365965</v>
      </c>
      <c r="AE911" s="5">
        <v>27245601</v>
      </c>
      <c r="AG911" s="5" t="s">
        <v>3182</v>
      </c>
      <c r="AH911" s="5" t="s">
        <v>3183</v>
      </c>
      <c r="AI911" s="5" t="s">
        <v>593</v>
      </c>
      <c r="AK911" s="19">
        <f t="shared" si="90"/>
        <v>0</v>
      </c>
      <c r="AL911" s="19">
        <f>T911-N911</f>
        <v>0</v>
      </c>
      <c r="AM911" s="19">
        <f>U911-O911</f>
        <v>0</v>
      </c>
      <c r="AN911" s="22">
        <f t="shared" si="91"/>
        <v>0</v>
      </c>
      <c r="AO911" s="22">
        <f>IFERROR(AL911/N911,0)</f>
        <v>0</v>
      </c>
      <c r="AP911" s="22">
        <f>IFERROR(AM911/O911,0)</f>
        <v>0</v>
      </c>
    </row>
    <row r="912" spans="1:42" ht="18" x14ac:dyDescent="0.3">
      <c r="A912" s="12" t="s">
        <v>3203</v>
      </c>
      <c r="B912" s="12"/>
      <c r="C912" s="40" t="s">
        <v>3198</v>
      </c>
      <c r="D912" s="17"/>
      <c r="E912" s="17"/>
      <c r="F912" s="28" t="s">
        <v>139</v>
      </c>
      <c r="G912" s="29">
        <v>1</v>
      </c>
      <c r="H912" s="30"/>
      <c r="I912" s="30">
        <v>0</v>
      </c>
      <c r="J912" s="31">
        <v>80</v>
      </c>
      <c r="M912" s="32">
        <f>ROUND(ROUND(J912, 2)*I912, 2)</f>
        <v>0</v>
      </c>
      <c r="P912" s="31">
        <v>80</v>
      </c>
      <c r="S912" s="32">
        <f>ROUND(ROUND(P912, 2)*I912, 2)</f>
        <v>0</v>
      </c>
      <c r="V912" s="9">
        <f>ROUND(ROUND(P912, 2)/1.2, 2)</f>
        <v>66.67</v>
      </c>
      <c r="Y912" s="9">
        <f t="shared" si="93"/>
        <v>0</v>
      </c>
      <c r="AD912" s="5" t="s">
        <v>3204</v>
      </c>
      <c r="AE912" s="5" t="s">
        <v>3205</v>
      </c>
      <c r="AF912" s="5" t="s">
        <v>3201</v>
      </c>
      <c r="AK912" s="32">
        <f t="shared" si="90"/>
        <v>0</v>
      </c>
      <c r="AL912" s="32"/>
      <c r="AM912" s="32"/>
      <c r="AN912" s="34">
        <f t="shared" si="91"/>
        <v>0</v>
      </c>
      <c r="AO912" s="32"/>
      <c r="AP912" s="32"/>
    </row>
    <row r="913" spans="1:42" ht="18" x14ac:dyDescent="0.3">
      <c r="A913" s="12" t="s">
        <v>3206</v>
      </c>
      <c r="B913" s="12"/>
      <c r="C913" s="40" t="s">
        <v>3190</v>
      </c>
      <c r="D913" s="17"/>
      <c r="E913" s="17"/>
      <c r="F913" s="28" t="s">
        <v>114</v>
      </c>
      <c r="G913" s="29">
        <v>1</v>
      </c>
      <c r="H913" s="30"/>
      <c r="I913" s="30">
        <v>0</v>
      </c>
      <c r="J913" s="31">
        <v>44.71</v>
      </c>
      <c r="M913" s="32">
        <f>ROUND(ROUND(J913, 2)*I913, 2)</f>
        <v>0</v>
      </c>
      <c r="P913" s="31">
        <v>44.71</v>
      </c>
      <c r="S913" s="32">
        <f>ROUND(ROUND(P913, 2)*I913, 2)</f>
        <v>0</v>
      </c>
      <c r="V913" s="9">
        <f>ROUND(ROUND(P913, 2)/1.2, 2)</f>
        <v>37.26</v>
      </c>
      <c r="Y913" s="9">
        <f t="shared" si="93"/>
        <v>0</v>
      </c>
      <c r="AD913" s="5" t="s">
        <v>3207</v>
      </c>
      <c r="AE913" s="5" t="s">
        <v>3208</v>
      </c>
      <c r="AF913" s="5" t="s">
        <v>3193</v>
      </c>
      <c r="AK913" s="32">
        <f t="shared" si="90"/>
        <v>0</v>
      </c>
      <c r="AL913" s="32"/>
      <c r="AM913" s="32"/>
      <c r="AN913" s="34">
        <f t="shared" si="91"/>
        <v>0</v>
      </c>
      <c r="AO913" s="32"/>
      <c r="AP913" s="32"/>
    </row>
    <row r="914" spans="1:42" ht="18" x14ac:dyDescent="0.3">
      <c r="A914" s="12" t="s">
        <v>3209</v>
      </c>
      <c r="B914" s="12"/>
      <c r="C914" s="40" t="s">
        <v>407</v>
      </c>
      <c r="D914" s="17"/>
      <c r="E914" s="17"/>
      <c r="F914" s="28" t="s">
        <v>114</v>
      </c>
      <c r="G914" s="29">
        <v>1</v>
      </c>
      <c r="H914" s="30"/>
      <c r="I914" s="30">
        <v>0</v>
      </c>
      <c r="J914" s="31">
        <v>35.76</v>
      </c>
      <c r="M914" s="32">
        <f>ROUND(ROUND(J914, 2)*I914, 2)</f>
        <v>0</v>
      </c>
      <c r="P914" s="31">
        <v>35.76</v>
      </c>
      <c r="S914" s="32">
        <f>ROUND(ROUND(P914, 2)*I914, 2)</f>
        <v>0</v>
      </c>
      <c r="V914" s="9">
        <f>ROUND(ROUND(P914, 2)/1.2, 2)</f>
        <v>29.8</v>
      </c>
      <c r="Y914" s="9">
        <f t="shared" si="93"/>
        <v>0</v>
      </c>
      <c r="AD914" s="5" t="s">
        <v>3210</v>
      </c>
      <c r="AE914" s="5" t="s">
        <v>3211</v>
      </c>
      <c r="AF914" s="5" t="s">
        <v>410</v>
      </c>
      <c r="AK914" s="32">
        <f t="shared" si="90"/>
        <v>0</v>
      </c>
      <c r="AL914" s="32"/>
      <c r="AM914" s="32"/>
      <c r="AN914" s="34">
        <f t="shared" si="91"/>
        <v>0</v>
      </c>
      <c r="AO914" s="32"/>
      <c r="AP914" s="32"/>
    </row>
    <row r="915" spans="1:42" ht="18" x14ac:dyDescent="0.3">
      <c r="A915" s="12" t="s">
        <v>3212</v>
      </c>
      <c r="B915" s="12"/>
      <c r="C915" s="27" t="s">
        <v>430</v>
      </c>
      <c r="D915" s="17"/>
      <c r="E915" s="17"/>
      <c r="F915" s="28" t="s">
        <v>67</v>
      </c>
      <c r="G915" s="29">
        <v>1.1000000000000001</v>
      </c>
      <c r="H915" s="30"/>
      <c r="I915" s="30">
        <v>0</v>
      </c>
      <c r="J915" s="31">
        <v>309.39999999999998</v>
      </c>
      <c r="M915" s="32">
        <f>ROUND(ROUND(J915, 2)*I915, 2)</f>
        <v>0</v>
      </c>
      <c r="P915" s="31">
        <v>104.57</v>
      </c>
      <c r="S915" s="32">
        <f>ROUND(ROUND(P915, 2)*I915, 2)</f>
        <v>0</v>
      </c>
      <c r="V915" s="9">
        <f>ROUND(ROUND(P915, 2)/1.2, 2)</f>
        <v>87.14</v>
      </c>
      <c r="Y915" s="9">
        <f t="shared" si="93"/>
        <v>0</v>
      </c>
      <c r="AD915" s="5" t="s">
        <v>3213</v>
      </c>
      <c r="AE915" s="5" t="s">
        <v>3214</v>
      </c>
      <c r="AF915" s="5" t="s">
        <v>433</v>
      </c>
      <c r="AK915" s="32">
        <f t="shared" si="90"/>
        <v>0</v>
      </c>
      <c r="AL915" s="32"/>
      <c r="AM915" s="32"/>
      <c r="AN915" s="34">
        <f t="shared" si="91"/>
        <v>0</v>
      </c>
      <c r="AO915" s="32"/>
      <c r="AP915" s="32"/>
    </row>
    <row r="916" spans="1:42" ht="72" x14ac:dyDescent="0.3">
      <c r="A916" s="12" t="s">
        <v>3215</v>
      </c>
      <c r="B916" s="12" t="s">
        <v>3180</v>
      </c>
      <c r="C916" s="16" t="s">
        <v>3181</v>
      </c>
      <c r="D916" s="17"/>
      <c r="E916" s="17" t="s">
        <v>3216</v>
      </c>
      <c r="F916" s="17" t="s">
        <v>67</v>
      </c>
      <c r="G916" s="18">
        <v>1</v>
      </c>
      <c r="H916" s="18"/>
      <c r="I916" s="18">
        <v>118.4</v>
      </c>
      <c r="J916" s="19">
        <v>360.42</v>
      </c>
      <c r="K916" s="20">
        <v>1477</v>
      </c>
      <c r="L916" s="19">
        <f>J916+ROUND(K916, 2)</f>
        <v>1837.42</v>
      </c>
      <c r="M916" s="19">
        <v>42673.73</v>
      </c>
      <c r="N916" s="19">
        <v>174876.79999999999</v>
      </c>
      <c r="O916" s="19">
        <f>M916+N916</f>
        <v>217550.53</v>
      </c>
      <c r="P916" s="19">
        <v>2032.78</v>
      </c>
      <c r="Q916" s="20">
        <v>2215.5</v>
      </c>
      <c r="R916" s="19">
        <f>P916+ROUND(Q916, 2)</f>
        <v>4248.28</v>
      </c>
      <c r="S916" s="19">
        <v>240681.15</v>
      </c>
      <c r="T916" s="19">
        <v>262315.2</v>
      </c>
      <c r="U916" s="19">
        <f>S916+T916</f>
        <v>502996.35</v>
      </c>
      <c r="V916" s="9">
        <f>ROUND(P916 / 1.2, 2)</f>
        <v>1693.98</v>
      </c>
      <c r="W916" s="9">
        <f>ROUND(Q916 / 1.2, 2)</f>
        <v>1846.25</v>
      </c>
      <c r="X916" s="9">
        <f>ROUND(R916 / 1.2, 2)</f>
        <v>3540.23</v>
      </c>
      <c r="Y916" s="9">
        <f t="shared" si="93"/>
        <v>200567.63</v>
      </c>
      <c r="Z916" s="9">
        <f>ROUND(T916 / 1.2, 2)</f>
        <v>218596</v>
      </c>
      <c r="AA916" s="9">
        <f>Y916+Z916</f>
        <v>419163.63</v>
      </c>
      <c r="AD916" s="5">
        <v>378365966</v>
      </c>
      <c r="AE916" s="5">
        <v>27245791</v>
      </c>
      <c r="AG916" s="5" t="s">
        <v>3182</v>
      </c>
      <c r="AH916" s="5" t="s">
        <v>3183</v>
      </c>
      <c r="AI916" s="5" t="s">
        <v>593</v>
      </c>
      <c r="AK916" s="19">
        <f t="shared" si="90"/>
        <v>198007.41999999998</v>
      </c>
      <c r="AL916" s="19">
        <f>T916-N916</f>
        <v>87438.400000000023</v>
      </c>
      <c r="AM916" s="19">
        <f>U916-O916</f>
        <v>285445.81999999995</v>
      </c>
      <c r="AN916" s="22">
        <f t="shared" si="91"/>
        <v>4.6400307636571716</v>
      </c>
      <c r="AO916" s="22">
        <f>IFERROR(AL916/N916,0)</f>
        <v>0.50000000000000011</v>
      </c>
      <c r="AP916" s="22">
        <f>IFERROR(AM916/O916,0)</f>
        <v>1.3120897476094402</v>
      </c>
    </row>
    <row r="917" spans="1:42" ht="18" x14ac:dyDescent="0.3">
      <c r="A917" s="12" t="s">
        <v>3217</v>
      </c>
      <c r="B917" s="12"/>
      <c r="C917" s="40" t="s">
        <v>3185</v>
      </c>
      <c r="D917" s="17"/>
      <c r="E917" s="17"/>
      <c r="F917" s="28" t="s">
        <v>67</v>
      </c>
      <c r="G917" s="29">
        <v>1.1000000000000001</v>
      </c>
      <c r="H917" s="30"/>
      <c r="I917" s="30">
        <v>130.24</v>
      </c>
      <c r="J917" s="31">
        <v>0</v>
      </c>
      <c r="M917" s="32">
        <f>ROUND(ROUND(J917, 2)*I917, 2)</f>
        <v>0</v>
      </c>
      <c r="P917" s="31">
        <v>1520.33</v>
      </c>
      <c r="S917" s="32">
        <f>ROUND(ROUND(P917, 2)*I917, 2)</f>
        <v>198007.78</v>
      </c>
      <c r="V917" s="9">
        <f>ROUND(ROUND(P917, 2)/1.2, 2)</f>
        <v>1266.94</v>
      </c>
      <c r="Y917" s="9">
        <f t="shared" si="93"/>
        <v>165006.48000000001</v>
      </c>
      <c r="AD917" s="5" t="s">
        <v>3218</v>
      </c>
      <c r="AE917" s="5" t="s">
        <v>3219</v>
      </c>
      <c r="AF917" s="5" t="s">
        <v>3188</v>
      </c>
      <c r="AK917" s="32">
        <f t="shared" ref="AK917:AK980" si="94">S917-M917</f>
        <v>198007.78</v>
      </c>
      <c r="AL917" s="32"/>
      <c r="AM917" s="32"/>
      <c r="AN917" s="34">
        <f t="shared" ref="AN917:AN980" si="95">IFERROR(AK917/M917,0)</f>
        <v>0</v>
      </c>
      <c r="AO917" s="32"/>
      <c r="AP917" s="32"/>
    </row>
    <row r="918" spans="1:42" ht="18" x14ac:dyDescent="0.3">
      <c r="A918" s="12" t="s">
        <v>3220</v>
      </c>
      <c r="B918" s="12"/>
      <c r="C918" s="40" t="s">
        <v>3190</v>
      </c>
      <c r="D918" s="17"/>
      <c r="E918" s="17"/>
      <c r="F918" s="28" t="s">
        <v>114</v>
      </c>
      <c r="G918" s="29">
        <v>1</v>
      </c>
      <c r="H918" s="30"/>
      <c r="I918" s="30">
        <v>592</v>
      </c>
      <c r="J918" s="31">
        <v>44.71</v>
      </c>
      <c r="M918" s="32">
        <f>ROUND(ROUND(J918, 2)*I918, 2)</f>
        <v>26468.32</v>
      </c>
      <c r="P918" s="31">
        <v>44.71</v>
      </c>
      <c r="S918" s="32">
        <f>ROUND(ROUND(P918, 2)*I918, 2)</f>
        <v>26468.32</v>
      </c>
      <c r="V918" s="9">
        <f>ROUND(ROUND(P918, 2)/1.2, 2)</f>
        <v>37.26</v>
      </c>
      <c r="Y918" s="9">
        <f t="shared" si="93"/>
        <v>22056.93</v>
      </c>
      <c r="AD918" s="5" t="s">
        <v>3221</v>
      </c>
      <c r="AE918" s="5" t="s">
        <v>3222</v>
      </c>
      <c r="AF918" s="5" t="s">
        <v>3193</v>
      </c>
      <c r="AK918" s="32">
        <f t="shared" si="94"/>
        <v>0</v>
      </c>
      <c r="AL918" s="32"/>
      <c r="AM918" s="32"/>
      <c r="AN918" s="34">
        <f t="shared" si="95"/>
        <v>0</v>
      </c>
      <c r="AO918" s="32"/>
      <c r="AP918" s="32"/>
    </row>
    <row r="919" spans="1:42" ht="18" x14ac:dyDescent="0.3">
      <c r="A919" s="12" t="s">
        <v>3223</v>
      </c>
      <c r="B919" s="12"/>
      <c r="C919" s="40" t="s">
        <v>407</v>
      </c>
      <c r="D919" s="17"/>
      <c r="E919" s="17"/>
      <c r="F919" s="28" t="s">
        <v>114</v>
      </c>
      <c r="G919" s="29">
        <v>1</v>
      </c>
      <c r="H919" s="30"/>
      <c r="I919" s="30">
        <v>178</v>
      </c>
      <c r="J919" s="31">
        <v>35.76</v>
      </c>
      <c r="M919" s="32">
        <f>ROUND(ROUND(J919, 2)*I919, 2)</f>
        <v>6365.28</v>
      </c>
      <c r="P919" s="31">
        <v>35.76</v>
      </c>
      <c r="S919" s="32">
        <f>ROUND(ROUND(P919, 2)*I919, 2)</f>
        <v>6365.28</v>
      </c>
      <c r="V919" s="9">
        <f>ROUND(ROUND(P919, 2)/1.2, 2)</f>
        <v>29.8</v>
      </c>
      <c r="Y919" s="9">
        <f t="shared" si="93"/>
        <v>5304.4</v>
      </c>
      <c r="AD919" s="5" t="s">
        <v>3224</v>
      </c>
      <c r="AE919" s="5" t="s">
        <v>3225</v>
      </c>
      <c r="AF919" s="5" t="s">
        <v>410</v>
      </c>
      <c r="AK919" s="32">
        <f t="shared" si="94"/>
        <v>0</v>
      </c>
      <c r="AL919" s="32"/>
      <c r="AM919" s="32"/>
      <c r="AN919" s="34">
        <f t="shared" si="95"/>
        <v>0</v>
      </c>
      <c r="AO919" s="32"/>
      <c r="AP919" s="32"/>
    </row>
    <row r="920" spans="1:42" ht="18" x14ac:dyDescent="0.3">
      <c r="A920" s="12" t="s">
        <v>3226</v>
      </c>
      <c r="B920" s="12"/>
      <c r="C920" s="40" t="s">
        <v>3198</v>
      </c>
      <c r="D920" s="17"/>
      <c r="E920" s="17"/>
      <c r="F920" s="28" t="s">
        <v>139</v>
      </c>
      <c r="G920" s="29">
        <v>1</v>
      </c>
      <c r="H920" s="30"/>
      <c r="I920" s="30">
        <v>123</v>
      </c>
      <c r="J920" s="31">
        <v>80</v>
      </c>
      <c r="M920" s="32">
        <f>ROUND(ROUND(J920, 2)*I920, 2)</f>
        <v>9840</v>
      </c>
      <c r="P920" s="31">
        <v>80</v>
      </c>
      <c r="S920" s="32">
        <f>ROUND(ROUND(P920, 2)*I920, 2)</f>
        <v>9840</v>
      </c>
      <c r="V920" s="9">
        <f>ROUND(ROUND(P920, 2)/1.2, 2)</f>
        <v>66.67</v>
      </c>
      <c r="Y920" s="9">
        <f t="shared" si="93"/>
        <v>8200</v>
      </c>
      <c r="AD920" s="5" t="s">
        <v>3227</v>
      </c>
      <c r="AE920" s="5" t="s">
        <v>3228</v>
      </c>
      <c r="AF920" s="5" t="s">
        <v>3201</v>
      </c>
      <c r="AK920" s="32">
        <f t="shared" si="94"/>
        <v>0</v>
      </c>
      <c r="AL920" s="32"/>
      <c r="AM920" s="32"/>
      <c r="AN920" s="34">
        <f t="shared" si="95"/>
        <v>0</v>
      </c>
      <c r="AO920" s="32"/>
      <c r="AP920" s="32"/>
    </row>
    <row r="921" spans="1:42" ht="144" x14ac:dyDescent="0.3">
      <c r="A921" s="12" t="s">
        <v>3229</v>
      </c>
      <c r="B921" s="12" t="s">
        <v>3180</v>
      </c>
      <c r="C921" s="16" t="s">
        <v>3181</v>
      </c>
      <c r="D921" s="17"/>
      <c r="E921" s="17" t="s">
        <v>3230</v>
      </c>
      <c r="F921" s="17" t="s">
        <v>67</v>
      </c>
      <c r="G921" s="18">
        <v>1</v>
      </c>
      <c r="H921" s="18"/>
      <c r="I921" s="18">
        <v>309.56</v>
      </c>
      <c r="J921" s="19">
        <v>701.1</v>
      </c>
      <c r="K921" s="20">
        <v>1477</v>
      </c>
      <c r="L921" s="19">
        <f>J921+ROUND(K921, 2)</f>
        <v>2178.1</v>
      </c>
      <c r="M921" s="19">
        <v>217032.52</v>
      </c>
      <c r="N921" s="19">
        <v>457220.12</v>
      </c>
      <c r="O921" s="19">
        <f>M921+N921</f>
        <v>674252.64</v>
      </c>
      <c r="P921" s="19">
        <v>475.79</v>
      </c>
      <c r="Q921" s="20">
        <v>2215.5</v>
      </c>
      <c r="R921" s="19">
        <f>P921+ROUND(Q921, 2)</f>
        <v>2691.29</v>
      </c>
      <c r="S921" s="19">
        <v>147285.54999999999</v>
      </c>
      <c r="T921" s="19">
        <v>685830.18</v>
      </c>
      <c r="U921" s="19">
        <f>S921+T921</f>
        <v>833115.73</v>
      </c>
      <c r="V921" s="9">
        <f>ROUND(P921 / 1.2, 2)</f>
        <v>396.49</v>
      </c>
      <c r="W921" s="9">
        <f>ROUND(Q921 / 1.2, 2)</f>
        <v>1846.25</v>
      </c>
      <c r="X921" s="9">
        <f>ROUND(R921 / 1.2, 2)</f>
        <v>2242.7399999999998</v>
      </c>
      <c r="Y921" s="9">
        <f t="shared" si="93"/>
        <v>122737.96</v>
      </c>
      <c r="Z921" s="9">
        <f>ROUND(T921 / 1.2, 2)</f>
        <v>571525.15</v>
      </c>
      <c r="AA921" s="9">
        <f>Y921+Z921</f>
        <v>694263.11</v>
      </c>
      <c r="AD921" s="5">
        <v>378365967</v>
      </c>
      <c r="AE921" s="5">
        <v>27245790</v>
      </c>
      <c r="AG921" s="5" t="s">
        <v>3182</v>
      </c>
      <c r="AH921" s="5" t="s">
        <v>3183</v>
      </c>
      <c r="AI921" s="5" t="s">
        <v>593</v>
      </c>
      <c r="AK921" s="19">
        <f t="shared" si="94"/>
        <v>-69746.97</v>
      </c>
      <c r="AL921" s="19">
        <f>T921-N921</f>
        <v>228610.06000000006</v>
      </c>
      <c r="AM921" s="19">
        <f>U921-O921</f>
        <v>158863.08999999997</v>
      </c>
      <c r="AN921" s="22">
        <f t="shared" si="95"/>
        <v>-0.32136644775630863</v>
      </c>
      <c r="AO921" s="22">
        <f>IFERROR(AL921/N921,0)</f>
        <v>0.50000000000000011</v>
      </c>
      <c r="AP921" s="22">
        <f>IFERROR(AM921/O921,0)</f>
        <v>0.23561359730085737</v>
      </c>
    </row>
    <row r="922" spans="1:42" ht="18" x14ac:dyDescent="0.3">
      <c r="A922" s="12" t="s">
        <v>3232</v>
      </c>
      <c r="B922" s="12"/>
      <c r="C922" s="40" t="s">
        <v>3198</v>
      </c>
      <c r="D922" s="17"/>
      <c r="E922" s="17"/>
      <c r="F922" s="28" t="s">
        <v>139</v>
      </c>
      <c r="G922" s="29">
        <v>1</v>
      </c>
      <c r="H922" s="30"/>
      <c r="I922" s="30">
        <v>322.76400000000001</v>
      </c>
      <c r="J922" s="31">
        <v>80</v>
      </c>
      <c r="M922" s="32">
        <f>ROUND(ROUND(J922, 2)*I922, 2)</f>
        <v>25821.119999999999</v>
      </c>
      <c r="P922" s="31">
        <v>80</v>
      </c>
      <c r="S922" s="32">
        <f>ROUND(ROUND(P922, 2)*I922, 2)</f>
        <v>25821.119999999999</v>
      </c>
      <c r="V922" s="9">
        <f>ROUND(ROUND(P922, 2)/1.2, 2)</f>
        <v>66.67</v>
      </c>
      <c r="Y922" s="9">
        <f t="shared" si="93"/>
        <v>21517.599999999999</v>
      </c>
      <c r="AD922" s="5" t="s">
        <v>3233</v>
      </c>
      <c r="AE922" s="5" t="s">
        <v>3234</v>
      </c>
      <c r="AF922" s="5" t="s">
        <v>3201</v>
      </c>
      <c r="AK922" s="32">
        <f t="shared" si="94"/>
        <v>0</v>
      </c>
      <c r="AL922" s="32"/>
      <c r="AM922" s="32"/>
      <c r="AN922" s="34">
        <f t="shared" si="95"/>
        <v>0</v>
      </c>
      <c r="AO922" s="32"/>
      <c r="AP922" s="32"/>
    </row>
    <row r="923" spans="1:42" ht="18" x14ac:dyDescent="0.3">
      <c r="A923" s="12" t="s">
        <v>3237</v>
      </c>
      <c r="B923" s="12"/>
      <c r="C923" s="40" t="s">
        <v>3190</v>
      </c>
      <c r="D923" s="17"/>
      <c r="E923" s="17"/>
      <c r="F923" s="28" t="s">
        <v>114</v>
      </c>
      <c r="G923" s="29">
        <v>1</v>
      </c>
      <c r="H923" s="30"/>
      <c r="I923" s="30">
        <v>1548.232</v>
      </c>
      <c r="J923" s="31">
        <v>44.71</v>
      </c>
      <c r="M923" s="32">
        <f>ROUND(ROUND(J923, 2)*I923, 2)</f>
        <v>69221.45</v>
      </c>
      <c r="P923" s="31">
        <v>44.71</v>
      </c>
      <c r="S923" s="32">
        <f>ROUND(ROUND(P923, 2)*I923, 2)</f>
        <v>69221.45</v>
      </c>
      <c r="V923" s="9">
        <f>ROUND(ROUND(P923, 2)/1.2, 2)</f>
        <v>37.26</v>
      </c>
      <c r="Y923" s="9">
        <f t="shared" si="93"/>
        <v>57684.54</v>
      </c>
      <c r="AD923" s="5" t="s">
        <v>3238</v>
      </c>
      <c r="AE923" s="5" t="s">
        <v>3239</v>
      </c>
      <c r="AF923" s="5" t="s">
        <v>3193</v>
      </c>
      <c r="AK923" s="32">
        <f t="shared" si="94"/>
        <v>0</v>
      </c>
      <c r="AL923" s="32"/>
      <c r="AM923" s="32"/>
      <c r="AN923" s="34">
        <f t="shared" si="95"/>
        <v>0</v>
      </c>
      <c r="AO923" s="32"/>
      <c r="AP923" s="32"/>
    </row>
    <row r="924" spans="1:42" ht="18" x14ac:dyDescent="0.3">
      <c r="A924" s="12" t="s">
        <v>3242</v>
      </c>
      <c r="B924" s="12"/>
      <c r="C924" s="40" t="s">
        <v>407</v>
      </c>
      <c r="D924" s="17"/>
      <c r="E924" s="17"/>
      <c r="F924" s="28" t="s">
        <v>114</v>
      </c>
      <c r="G924" s="29">
        <v>1</v>
      </c>
      <c r="H924" s="30"/>
      <c r="I924" s="30">
        <v>465.16</v>
      </c>
      <c r="J924" s="31">
        <v>35.76</v>
      </c>
      <c r="M924" s="32">
        <f>ROUND(ROUND(J924, 2)*I924, 2)</f>
        <v>16634.12</v>
      </c>
      <c r="P924" s="31">
        <v>35.76</v>
      </c>
      <c r="S924" s="32">
        <f>ROUND(ROUND(P924, 2)*I924, 2)</f>
        <v>16634.12</v>
      </c>
      <c r="V924" s="9">
        <f>ROUND(ROUND(P924, 2)/1.2, 2)</f>
        <v>29.8</v>
      </c>
      <c r="Y924" s="9">
        <f t="shared" si="93"/>
        <v>13861.77</v>
      </c>
      <c r="AD924" s="5" t="s">
        <v>3243</v>
      </c>
      <c r="AE924" s="5" t="s">
        <v>3244</v>
      </c>
      <c r="AF924" s="5" t="s">
        <v>410</v>
      </c>
      <c r="AK924" s="32">
        <f t="shared" si="94"/>
        <v>0</v>
      </c>
      <c r="AL924" s="32"/>
      <c r="AM924" s="32"/>
      <c r="AN924" s="34">
        <f t="shared" si="95"/>
        <v>0</v>
      </c>
      <c r="AO924" s="32"/>
      <c r="AP924" s="32"/>
    </row>
    <row r="925" spans="1:42" ht="18" x14ac:dyDescent="0.3">
      <c r="A925" s="12" t="s">
        <v>3247</v>
      </c>
      <c r="B925" s="12"/>
      <c r="C925" s="27" t="s">
        <v>430</v>
      </c>
      <c r="D925" s="17"/>
      <c r="E925" s="17"/>
      <c r="F925" s="28" t="s">
        <v>67</v>
      </c>
      <c r="G925" s="29">
        <v>1.1000000000000001</v>
      </c>
      <c r="H925" s="30"/>
      <c r="I925" s="30">
        <v>340.51600000000002</v>
      </c>
      <c r="J925" s="31">
        <v>309.39999999999998</v>
      </c>
      <c r="M925" s="32">
        <f>ROUND(ROUND(J925, 2)*I925, 2)</f>
        <v>105355.65</v>
      </c>
      <c r="P925" s="31">
        <v>104.57</v>
      </c>
      <c r="S925" s="32">
        <f>ROUND(ROUND(P925, 2)*I925, 2)</f>
        <v>35607.760000000002</v>
      </c>
      <c r="V925" s="9">
        <f>ROUND(ROUND(P925, 2)/1.2, 2)</f>
        <v>87.14</v>
      </c>
      <c r="Y925" s="9">
        <f t="shared" si="93"/>
        <v>29673.13</v>
      </c>
      <c r="AD925" s="5" t="s">
        <v>3248</v>
      </c>
      <c r="AE925" s="5" t="s">
        <v>3249</v>
      </c>
      <c r="AF925" s="5" t="s">
        <v>433</v>
      </c>
      <c r="AK925" s="32">
        <f t="shared" si="94"/>
        <v>-69747.889999999985</v>
      </c>
      <c r="AL925" s="32"/>
      <c r="AM925" s="32"/>
      <c r="AN925" s="34">
        <f t="shared" si="95"/>
        <v>-0.66202325171929544</v>
      </c>
      <c r="AO925" s="32"/>
      <c r="AP925" s="32"/>
    </row>
    <row r="926" spans="1:42" ht="16.95" customHeight="1" x14ac:dyDescent="0.3">
      <c r="A926" s="12" t="s">
        <v>3252</v>
      </c>
      <c r="B926" s="81" t="s">
        <v>3253</v>
      </c>
      <c r="C926" s="483" t="s">
        <v>3254</v>
      </c>
      <c r="D926" s="484"/>
      <c r="E926" s="484"/>
      <c r="F926" s="484"/>
      <c r="G926" s="484"/>
      <c r="H926" s="484"/>
      <c r="I926" s="485"/>
      <c r="M926" s="6">
        <f>SUM(M927,M929,M931,M933,M935,M937,M939,M941,M943,M945,M947)</f>
        <v>321584.70999999996</v>
      </c>
      <c r="N926" s="6">
        <f>SUM(N927,N929,N931,N933,N935,N937,N939,N941,N943,N945,N947)</f>
        <v>40442</v>
      </c>
      <c r="O926" s="6">
        <f>SUM(O927,O929,O931,O933,O935,O937,O939,O941,O943,O945,O947)</f>
        <v>362026.70999999996</v>
      </c>
      <c r="S926" s="6">
        <f>SUM(S927,S929,S931,S933,S935,S937,S939,S941,S943,S945,S947)</f>
        <v>551160</v>
      </c>
      <c r="T926" s="6">
        <f>SUM(T927,T929,T931,T933,T935,T937,T939,T941,T943,T945,T947)</f>
        <v>60663</v>
      </c>
      <c r="U926" s="6">
        <f>SUM(U927,U929,U931,U933,U935,U937,U939,U941,U943,U945,U947)</f>
        <v>611823</v>
      </c>
      <c r="Y926" s="9">
        <f>SUM(Y927,Y929,Y931,Y933,Y935,Y937,Y939,Y941,Y943,Y945,Y947)</f>
        <v>459300</v>
      </c>
      <c r="Z926" s="9">
        <f>SUM(Z927,Z929,Z931,Z933,Z935,Z937,Z939,Z941,Z943,Z945,Z947)</f>
        <v>50552.5</v>
      </c>
      <c r="AA926" s="9">
        <f>SUM(AA927,AA929,AA931,AA933,AA935,AA937,AA939,AA941,AA943,AA945,AA947)</f>
        <v>509852.5</v>
      </c>
      <c r="AD926" s="5">
        <v>378365752</v>
      </c>
      <c r="AE926" s="5">
        <v>33560260</v>
      </c>
      <c r="AK926" s="6">
        <f t="shared" si="94"/>
        <v>229575.29000000004</v>
      </c>
      <c r="AL926" s="6">
        <f>T926-N926</f>
        <v>20221</v>
      </c>
      <c r="AM926" s="6">
        <f>U926-O926</f>
        <v>249796.29000000004</v>
      </c>
      <c r="AN926" s="10">
        <f t="shared" si="95"/>
        <v>0.71388745441286705</v>
      </c>
      <c r="AO926" s="10">
        <f>IFERROR(AL926/N926,0)</f>
        <v>0.5</v>
      </c>
      <c r="AP926" s="10">
        <f>IFERROR(AM926/O926,0)</f>
        <v>0.68999408911016558</v>
      </c>
    </row>
    <row r="927" spans="1:42" ht="108" x14ac:dyDescent="0.3">
      <c r="A927" s="12" t="s">
        <v>3255</v>
      </c>
      <c r="B927" s="12" t="s">
        <v>3256</v>
      </c>
      <c r="C927" s="16" t="s">
        <v>3257</v>
      </c>
      <c r="D927" s="17"/>
      <c r="E927" s="17" t="s">
        <v>3258</v>
      </c>
      <c r="F927" s="17" t="s">
        <v>139</v>
      </c>
      <c r="G927" s="18">
        <v>1</v>
      </c>
      <c r="H927" s="18"/>
      <c r="I927" s="18">
        <v>39</v>
      </c>
      <c r="J927" s="19">
        <v>2455.25</v>
      </c>
      <c r="K927" s="20">
        <v>277</v>
      </c>
      <c r="L927" s="19">
        <f>J927+ROUND(K927, 2)</f>
        <v>2732.25</v>
      </c>
      <c r="M927" s="19">
        <v>95754.75</v>
      </c>
      <c r="N927" s="19">
        <v>10803</v>
      </c>
      <c r="O927" s="19">
        <f>M927+N927</f>
        <v>106557.75</v>
      </c>
      <c r="P927" s="19">
        <v>4600</v>
      </c>
      <c r="Q927" s="20">
        <v>415.5</v>
      </c>
      <c r="R927" s="19">
        <f>P927+ROUND(Q927, 2)</f>
        <v>5015.5</v>
      </c>
      <c r="S927" s="19">
        <v>179400</v>
      </c>
      <c r="T927" s="19">
        <v>16204.5</v>
      </c>
      <c r="U927" s="19">
        <f>S927+T927</f>
        <v>195604.5</v>
      </c>
      <c r="V927" s="9">
        <f>ROUND(P927 / 1.2, 2)</f>
        <v>3833.33</v>
      </c>
      <c r="W927" s="9">
        <f>ROUND(Q927 / 1.2, 2)</f>
        <v>346.25</v>
      </c>
      <c r="X927" s="9">
        <f>ROUND(R927 / 1.2, 2)</f>
        <v>4179.58</v>
      </c>
      <c r="Y927" s="9">
        <f>ROUND(S927 / 1.2, 2)</f>
        <v>149500</v>
      </c>
      <c r="Z927" s="9">
        <f>ROUND(T927 / 1.2, 2)</f>
        <v>13503.75</v>
      </c>
      <c r="AA927" s="9">
        <f>Y927+Z927</f>
        <v>163003.75</v>
      </c>
      <c r="AD927" s="5">
        <v>378365754</v>
      </c>
      <c r="AE927" s="5">
        <v>33560273</v>
      </c>
      <c r="AG927" s="5" t="s">
        <v>3259</v>
      </c>
      <c r="AH927" s="5" t="s">
        <v>3260</v>
      </c>
      <c r="AI927" s="5" t="s">
        <v>593</v>
      </c>
      <c r="AK927" s="19">
        <f t="shared" si="94"/>
        <v>83645.25</v>
      </c>
      <c r="AL927" s="19">
        <f>T927-N927</f>
        <v>5401.5</v>
      </c>
      <c r="AM927" s="19">
        <f>U927-O927</f>
        <v>89046.75</v>
      </c>
      <c r="AN927" s="22">
        <f t="shared" si="95"/>
        <v>0.87353629976580793</v>
      </c>
      <c r="AO927" s="22">
        <f>IFERROR(AL927/N927,0)</f>
        <v>0.5</v>
      </c>
      <c r="AP927" s="22">
        <f>IFERROR(AM927/O927,0)</f>
        <v>0.83566657516698695</v>
      </c>
    </row>
    <row r="928" spans="1:42" ht="18" x14ac:dyDescent="0.3">
      <c r="A928" s="12" t="s">
        <v>3261</v>
      </c>
      <c r="B928" s="12"/>
      <c r="C928" s="40" t="s">
        <v>3262</v>
      </c>
      <c r="D928" s="17"/>
      <c r="E928" s="17"/>
      <c r="F928" s="28" t="s">
        <v>139</v>
      </c>
      <c r="G928" s="29">
        <v>1</v>
      </c>
      <c r="H928" s="30"/>
      <c r="I928" s="30">
        <v>39</v>
      </c>
      <c r="J928" s="31">
        <v>2455.25</v>
      </c>
      <c r="M928" s="32">
        <f>ROUND(ROUND(J928, 2)*I928, 2)</f>
        <v>95754.75</v>
      </c>
      <c r="P928" s="31">
        <v>4600</v>
      </c>
      <c r="S928" s="32">
        <f>ROUND(ROUND(P928, 2)*I928, 2)</f>
        <v>179400</v>
      </c>
      <c r="V928" s="9">
        <f>ROUND(ROUND(P928, 2)/1.2, 2)</f>
        <v>3833.33</v>
      </c>
      <c r="Y928" s="9">
        <f t="shared" ref="Y928:Y948" si="96">ROUND(S928 / 1.2, 2)</f>
        <v>149500</v>
      </c>
      <c r="AD928" s="5" t="s">
        <v>3263</v>
      </c>
      <c r="AE928" s="5" t="s">
        <v>3264</v>
      </c>
      <c r="AF928" s="5" t="s">
        <v>3265</v>
      </c>
      <c r="AK928" s="32">
        <f t="shared" si="94"/>
        <v>83645.25</v>
      </c>
      <c r="AL928" s="32"/>
      <c r="AM928" s="32"/>
      <c r="AN928" s="34">
        <f t="shared" si="95"/>
        <v>0.87353629976580793</v>
      </c>
      <c r="AO928" s="32"/>
      <c r="AP928" s="32"/>
    </row>
    <row r="929" spans="1:42" ht="90" x14ac:dyDescent="0.3">
      <c r="A929" s="12" t="s">
        <v>3266</v>
      </c>
      <c r="B929" s="12" t="s">
        <v>3256</v>
      </c>
      <c r="C929" s="16" t="s">
        <v>3257</v>
      </c>
      <c r="D929" s="17"/>
      <c r="E929" s="17" t="s">
        <v>3267</v>
      </c>
      <c r="F929" s="17" t="s">
        <v>139</v>
      </c>
      <c r="G929" s="18">
        <v>1</v>
      </c>
      <c r="H929" s="18"/>
      <c r="I929" s="18">
        <v>3</v>
      </c>
      <c r="J929" s="19">
        <v>2013</v>
      </c>
      <c r="K929" s="20">
        <v>277</v>
      </c>
      <c r="L929" s="19">
        <f>J929+ROUND(K929, 2)</f>
        <v>2290</v>
      </c>
      <c r="M929" s="19">
        <v>6039</v>
      </c>
      <c r="N929" s="19">
        <v>831</v>
      </c>
      <c r="O929" s="19">
        <f>M929+N929</f>
        <v>6870</v>
      </c>
      <c r="P929" s="19">
        <v>4400</v>
      </c>
      <c r="Q929" s="20">
        <v>415.5</v>
      </c>
      <c r="R929" s="19">
        <f>P929+ROUND(Q929, 2)</f>
        <v>4815.5</v>
      </c>
      <c r="S929" s="19">
        <v>13200</v>
      </c>
      <c r="T929" s="19">
        <v>1246.5</v>
      </c>
      <c r="U929" s="19">
        <f>S929+T929</f>
        <v>14446.5</v>
      </c>
      <c r="V929" s="9">
        <f>ROUND(P929 / 1.2, 2)</f>
        <v>3666.67</v>
      </c>
      <c r="W929" s="9">
        <f>ROUND(Q929 / 1.2, 2)</f>
        <v>346.25</v>
      </c>
      <c r="X929" s="9">
        <f>ROUND(R929 / 1.2, 2)</f>
        <v>4012.92</v>
      </c>
      <c r="Y929" s="9">
        <f t="shared" si="96"/>
        <v>11000</v>
      </c>
      <c r="Z929" s="9">
        <f>ROUND(T929 / 1.2, 2)</f>
        <v>1038.75</v>
      </c>
      <c r="AA929" s="9">
        <f>Y929+Z929</f>
        <v>12038.75</v>
      </c>
      <c r="AD929" s="5">
        <v>378365968</v>
      </c>
      <c r="AE929" s="5">
        <v>33560272</v>
      </c>
      <c r="AG929" s="5" t="s">
        <v>3259</v>
      </c>
      <c r="AH929" s="5" t="s">
        <v>3260</v>
      </c>
      <c r="AI929" s="5" t="s">
        <v>593</v>
      </c>
      <c r="AK929" s="19">
        <f t="shared" si="94"/>
        <v>7161</v>
      </c>
      <c r="AL929" s="19">
        <f>T929-N929</f>
        <v>415.5</v>
      </c>
      <c r="AM929" s="19">
        <f>U929-O929</f>
        <v>7576.5</v>
      </c>
      <c r="AN929" s="22">
        <f t="shared" si="95"/>
        <v>1.1857923497267759</v>
      </c>
      <c r="AO929" s="22">
        <f>IFERROR(AL929/N929,0)</f>
        <v>0.5</v>
      </c>
      <c r="AP929" s="22">
        <f>IFERROR(AM929/O929,0)</f>
        <v>1.1028384279475982</v>
      </c>
    </row>
    <row r="930" spans="1:42" ht="36" x14ac:dyDescent="0.3">
      <c r="A930" s="12" t="s">
        <v>3268</v>
      </c>
      <c r="B930" s="12"/>
      <c r="C930" s="40" t="s">
        <v>3269</v>
      </c>
      <c r="D930" s="17"/>
      <c r="E930" s="17"/>
      <c r="F930" s="28" t="s">
        <v>139</v>
      </c>
      <c r="G930" s="29">
        <v>1</v>
      </c>
      <c r="H930" s="30"/>
      <c r="I930" s="30">
        <v>3</v>
      </c>
      <c r="J930" s="31">
        <v>2013</v>
      </c>
      <c r="M930" s="32">
        <f>ROUND(ROUND(J930, 2)*I930, 2)</f>
        <v>6039</v>
      </c>
      <c r="P930" s="31">
        <v>4400</v>
      </c>
      <c r="S930" s="32">
        <f>ROUND(ROUND(P930, 2)*I930, 2)</f>
        <v>13200</v>
      </c>
      <c r="V930" s="9">
        <f>ROUND(ROUND(P930, 2)/1.2, 2)</f>
        <v>3666.67</v>
      </c>
      <c r="Y930" s="9">
        <f t="shared" si="96"/>
        <v>11000</v>
      </c>
      <c r="AD930" s="5" t="s">
        <v>3270</v>
      </c>
      <c r="AE930" s="5" t="s">
        <v>3271</v>
      </c>
      <c r="AF930" s="5" t="s">
        <v>3272</v>
      </c>
      <c r="AK930" s="32">
        <f t="shared" si="94"/>
        <v>7161</v>
      </c>
      <c r="AL930" s="32"/>
      <c r="AM930" s="32"/>
      <c r="AN930" s="34">
        <f t="shared" si="95"/>
        <v>1.1857923497267759</v>
      </c>
      <c r="AO930" s="32"/>
      <c r="AP930" s="32"/>
    </row>
    <row r="931" spans="1:42" ht="90" x14ac:dyDescent="0.3">
      <c r="A931" s="12" t="s">
        <v>3273</v>
      </c>
      <c r="B931" s="12" t="s">
        <v>3256</v>
      </c>
      <c r="C931" s="16" t="s">
        <v>3257</v>
      </c>
      <c r="D931" s="17"/>
      <c r="E931" s="17" t="s">
        <v>3274</v>
      </c>
      <c r="F931" s="17" t="s">
        <v>139</v>
      </c>
      <c r="G931" s="18">
        <v>1</v>
      </c>
      <c r="H931" s="18"/>
      <c r="I931" s="18">
        <v>4</v>
      </c>
      <c r="J931" s="19">
        <v>2572.16</v>
      </c>
      <c r="K931" s="20">
        <v>277</v>
      </c>
      <c r="L931" s="19">
        <f>J931+ROUND(K931, 2)</f>
        <v>2849.16</v>
      </c>
      <c r="M931" s="19">
        <v>10288.64</v>
      </c>
      <c r="N931" s="19">
        <v>1108</v>
      </c>
      <c r="O931" s="19">
        <f>M931+N931</f>
        <v>11396.64</v>
      </c>
      <c r="P931" s="19">
        <v>4240</v>
      </c>
      <c r="Q931" s="20">
        <v>415.5</v>
      </c>
      <c r="R931" s="19">
        <f>P931+ROUND(Q931, 2)</f>
        <v>4655.5</v>
      </c>
      <c r="S931" s="19">
        <v>16960</v>
      </c>
      <c r="T931" s="19">
        <v>1662</v>
      </c>
      <c r="U931" s="19">
        <f>S931+T931</f>
        <v>18622</v>
      </c>
      <c r="V931" s="9">
        <f>ROUND(P931 / 1.2, 2)</f>
        <v>3533.33</v>
      </c>
      <c r="W931" s="9">
        <f>ROUND(Q931 / 1.2, 2)</f>
        <v>346.25</v>
      </c>
      <c r="X931" s="9">
        <f>ROUND(R931 / 1.2, 2)</f>
        <v>3879.58</v>
      </c>
      <c r="Y931" s="9">
        <f t="shared" si="96"/>
        <v>14133.33</v>
      </c>
      <c r="Z931" s="9">
        <f>ROUND(T931 / 1.2, 2)</f>
        <v>1385</v>
      </c>
      <c r="AA931" s="9">
        <f>Y931+Z931</f>
        <v>15518.33</v>
      </c>
      <c r="AD931" s="5">
        <v>378365969</v>
      </c>
      <c r="AE931" s="5">
        <v>33560270</v>
      </c>
      <c r="AG931" s="5" t="s">
        <v>3259</v>
      </c>
      <c r="AH931" s="5" t="s">
        <v>3260</v>
      </c>
      <c r="AI931" s="5" t="s">
        <v>593</v>
      </c>
      <c r="AK931" s="19">
        <f t="shared" si="94"/>
        <v>6671.3600000000006</v>
      </c>
      <c r="AL931" s="19">
        <f>T931-N931</f>
        <v>554</v>
      </c>
      <c r="AM931" s="19">
        <f>U931-O931</f>
        <v>7225.3600000000006</v>
      </c>
      <c r="AN931" s="22">
        <f t="shared" si="95"/>
        <v>0.64842000497636232</v>
      </c>
      <c r="AO931" s="22">
        <f>IFERROR(AL931/N931,0)</f>
        <v>0.5</v>
      </c>
      <c r="AP931" s="22">
        <f>IFERROR(AM931/O931,0)</f>
        <v>0.63399036909124096</v>
      </c>
    </row>
    <row r="932" spans="1:42" ht="36" x14ac:dyDescent="0.3">
      <c r="A932" s="12" t="s">
        <v>3275</v>
      </c>
      <c r="B932" s="12"/>
      <c r="C932" s="40" t="s">
        <v>3276</v>
      </c>
      <c r="D932" s="17"/>
      <c r="E932" s="17"/>
      <c r="F932" s="28" t="s">
        <v>139</v>
      </c>
      <c r="G932" s="29">
        <v>1</v>
      </c>
      <c r="H932" s="30"/>
      <c r="I932" s="30">
        <v>4</v>
      </c>
      <c r="J932" s="31">
        <v>2572.16</v>
      </c>
      <c r="M932" s="32">
        <f>ROUND(ROUND(J932, 2)*I932, 2)</f>
        <v>10288.64</v>
      </c>
      <c r="P932" s="31">
        <v>4240</v>
      </c>
      <c r="S932" s="32">
        <f>ROUND(ROUND(P932, 2)*I932, 2)</f>
        <v>16960</v>
      </c>
      <c r="V932" s="9">
        <f>ROUND(ROUND(P932, 2)/1.2, 2)</f>
        <v>3533.33</v>
      </c>
      <c r="Y932" s="9">
        <f t="shared" si="96"/>
        <v>14133.33</v>
      </c>
      <c r="AD932" s="5" t="s">
        <v>3277</v>
      </c>
      <c r="AE932" s="5" t="s">
        <v>3278</v>
      </c>
      <c r="AF932" s="5" t="s">
        <v>3279</v>
      </c>
      <c r="AK932" s="32">
        <f t="shared" si="94"/>
        <v>6671.3600000000006</v>
      </c>
      <c r="AL932" s="32"/>
      <c r="AM932" s="32"/>
      <c r="AN932" s="34">
        <f t="shared" si="95"/>
        <v>0.64842000497636232</v>
      </c>
      <c r="AO932" s="32"/>
      <c r="AP932" s="32"/>
    </row>
    <row r="933" spans="1:42" ht="90" x14ac:dyDescent="0.3">
      <c r="A933" s="12" t="s">
        <v>3280</v>
      </c>
      <c r="B933" s="12" t="s">
        <v>3256</v>
      </c>
      <c r="C933" s="16" t="s">
        <v>3257</v>
      </c>
      <c r="D933" s="17"/>
      <c r="E933" s="17" t="s">
        <v>3281</v>
      </c>
      <c r="F933" s="17" t="s">
        <v>139</v>
      </c>
      <c r="G933" s="18">
        <v>1</v>
      </c>
      <c r="H933" s="18"/>
      <c r="I933" s="18">
        <v>2</v>
      </c>
      <c r="J933" s="19">
        <v>2572.16</v>
      </c>
      <c r="K933" s="20">
        <v>277</v>
      </c>
      <c r="L933" s="19">
        <f>J933+ROUND(K933, 2)</f>
        <v>2849.16</v>
      </c>
      <c r="M933" s="19">
        <v>5144.32</v>
      </c>
      <c r="N933" s="19">
        <v>554</v>
      </c>
      <c r="O933" s="19">
        <f>M933+N933</f>
        <v>5698.32</v>
      </c>
      <c r="P933" s="19">
        <v>5040</v>
      </c>
      <c r="Q933" s="20">
        <v>415.5</v>
      </c>
      <c r="R933" s="19">
        <f>P933+ROUND(Q933, 2)</f>
        <v>5455.5</v>
      </c>
      <c r="S933" s="19">
        <v>10080</v>
      </c>
      <c r="T933" s="19">
        <v>831</v>
      </c>
      <c r="U933" s="19">
        <f>S933+T933</f>
        <v>10911</v>
      </c>
      <c r="V933" s="9">
        <f>ROUND(P933 / 1.2, 2)</f>
        <v>4200</v>
      </c>
      <c r="W933" s="9">
        <f>ROUND(Q933 / 1.2, 2)</f>
        <v>346.25</v>
      </c>
      <c r="X933" s="9">
        <f>ROUND(R933 / 1.2, 2)</f>
        <v>4546.25</v>
      </c>
      <c r="Y933" s="9">
        <f t="shared" si="96"/>
        <v>8400</v>
      </c>
      <c r="Z933" s="9">
        <f>ROUND(T933 / 1.2, 2)</f>
        <v>692.5</v>
      </c>
      <c r="AA933" s="9">
        <f>Y933+Z933</f>
        <v>9092.5</v>
      </c>
      <c r="AD933" s="5">
        <v>378365970</v>
      </c>
      <c r="AE933" s="5">
        <v>33560266</v>
      </c>
      <c r="AG933" s="5" t="s">
        <v>3259</v>
      </c>
      <c r="AH933" s="5" t="s">
        <v>3260</v>
      </c>
      <c r="AI933" s="5" t="s">
        <v>593</v>
      </c>
      <c r="AK933" s="19">
        <f t="shared" si="94"/>
        <v>4935.68</v>
      </c>
      <c r="AL933" s="19">
        <f>T933-N933</f>
        <v>277</v>
      </c>
      <c r="AM933" s="19">
        <f>U933-O933</f>
        <v>5212.68</v>
      </c>
      <c r="AN933" s="22">
        <f t="shared" si="95"/>
        <v>0.95944264742473262</v>
      </c>
      <c r="AO933" s="22">
        <f>IFERROR(AL933/N933,0)</f>
        <v>0.5</v>
      </c>
      <c r="AP933" s="22">
        <f>IFERROR(AM933/O933,0)</f>
        <v>0.91477488101756321</v>
      </c>
    </row>
    <row r="934" spans="1:42" ht="36" x14ac:dyDescent="0.3">
      <c r="A934" s="12" t="s">
        <v>3282</v>
      </c>
      <c r="B934" s="12"/>
      <c r="C934" s="40" t="s">
        <v>3276</v>
      </c>
      <c r="D934" s="17"/>
      <c r="E934" s="17"/>
      <c r="F934" s="28" t="s">
        <v>139</v>
      </c>
      <c r="G934" s="29">
        <v>1</v>
      </c>
      <c r="H934" s="30"/>
      <c r="I934" s="30">
        <v>2</v>
      </c>
      <c r="J934" s="31">
        <v>2572.16</v>
      </c>
      <c r="M934" s="32">
        <f>ROUND(ROUND(J934, 2)*I934, 2)</f>
        <v>5144.32</v>
      </c>
      <c r="P934" s="31">
        <v>5040</v>
      </c>
      <c r="S934" s="32">
        <f>ROUND(ROUND(P934, 2)*I934, 2)</f>
        <v>10080</v>
      </c>
      <c r="V934" s="9">
        <f>ROUND(ROUND(P934, 2)/1.2, 2)</f>
        <v>4200</v>
      </c>
      <c r="Y934" s="9">
        <f t="shared" si="96"/>
        <v>8400</v>
      </c>
      <c r="AD934" s="5" t="s">
        <v>3283</v>
      </c>
      <c r="AE934" s="5" t="s">
        <v>3284</v>
      </c>
      <c r="AF934" s="5" t="s">
        <v>3279</v>
      </c>
      <c r="AK934" s="32">
        <f t="shared" si="94"/>
        <v>4935.68</v>
      </c>
      <c r="AL934" s="32"/>
      <c r="AM934" s="32"/>
      <c r="AN934" s="34">
        <f t="shared" si="95"/>
        <v>0.95944264742473262</v>
      </c>
      <c r="AO934" s="32"/>
      <c r="AP934" s="32"/>
    </row>
    <row r="935" spans="1:42" ht="90" x14ac:dyDescent="0.3">
      <c r="A935" s="12" t="s">
        <v>3285</v>
      </c>
      <c r="B935" s="12" t="s">
        <v>3256</v>
      </c>
      <c r="C935" s="16" t="s">
        <v>3257</v>
      </c>
      <c r="D935" s="17"/>
      <c r="E935" s="17" t="s">
        <v>3286</v>
      </c>
      <c r="F935" s="17" t="s">
        <v>139</v>
      </c>
      <c r="G935" s="18">
        <v>1</v>
      </c>
      <c r="H935" s="18"/>
      <c r="I935" s="18">
        <v>2</v>
      </c>
      <c r="J935" s="19">
        <v>2572.16</v>
      </c>
      <c r="K935" s="20">
        <v>277</v>
      </c>
      <c r="L935" s="19">
        <f>J935+ROUND(K935, 2)</f>
        <v>2849.16</v>
      </c>
      <c r="M935" s="19">
        <v>5144.32</v>
      </c>
      <c r="N935" s="19">
        <v>554</v>
      </c>
      <c r="O935" s="19">
        <f>M935+N935</f>
        <v>5698.32</v>
      </c>
      <c r="P935" s="19">
        <v>4240</v>
      </c>
      <c r="Q935" s="20">
        <v>415.5</v>
      </c>
      <c r="R935" s="19">
        <f>P935+ROUND(Q935, 2)</f>
        <v>4655.5</v>
      </c>
      <c r="S935" s="19">
        <v>8480</v>
      </c>
      <c r="T935" s="19">
        <v>831</v>
      </c>
      <c r="U935" s="19">
        <f>S935+T935</f>
        <v>9311</v>
      </c>
      <c r="V935" s="9">
        <f>ROUND(P935 / 1.2, 2)</f>
        <v>3533.33</v>
      </c>
      <c r="W935" s="9">
        <f>ROUND(Q935 / 1.2, 2)</f>
        <v>346.25</v>
      </c>
      <c r="X935" s="9">
        <f>ROUND(R935 / 1.2, 2)</f>
        <v>3879.58</v>
      </c>
      <c r="Y935" s="9">
        <f t="shared" si="96"/>
        <v>7066.67</v>
      </c>
      <c r="Z935" s="9">
        <f>ROUND(T935 / 1.2, 2)</f>
        <v>692.5</v>
      </c>
      <c r="AA935" s="9">
        <f>Y935+Z935</f>
        <v>7759.17</v>
      </c>
      <c r="AD935" s="5">
        <v>378365971</v>
      </c>
      <c r="AE935" s="5">
        <v>33560271</v>
      </c>
      <c r="AG935" s="5" t="s">
        <v>3259</v>
      </c>
      <c r="AH935" s="5" t="s">
        <v>3260</v>
      </c>
      <c r="AI935" s="5" t="s">
        <v>593</v>
      </c>
      <c r="AK935" s="19">
        <f t="shared" si="94"/>
        <v>3335.6800000000003</v>
      </c>
      <c r="AL935" s="19">
        <f>T935-N935</f>
        <v>277</v>
      </c>
      <c r="AM935" s="19">
        <f>U935-O935</f>
        <v>3612.6800000000003</v>
      </c>
      <c r="AN935" s="22">
        <f t="shared" si="95"/>
        <v>0.64842000497636232</v>
      </c>
      <c r="AO935" s="22">
        <f>IFERROR(AL935/N935,0)</f>
        <v>0.5</v>
      </c>
      <c r="AP935" s="22">
        <f>IFERROR(AM935/O935,0)</f>
        <v>0.63399036909124096</v>
      </c>
    </row>
    <row r="936" spans="1:42" ht="36" x14ac:dyDescent="0.3">
      <c r="A936" s="12" t="s">
        <v>3287</v>
      </c>
      <c r="B936" s="12"/>
      <c r="C936" s="40" t="s">
        <v>3276</v>
      </c>
      <c r="D936" s="17"/>
      <c r="E936" s="17"/>
      <c r="F936" s="28" t="s">
        <v>139</v>
      </c>
      <c r="G936" s="29">
        <v>1</v>
      </c>
      <c r="H936" s="30"/>
      <c r="I936" s="30">
        <v>2</v>
      </c>
      <c r="J936" s="31">
        <v>2572.16</v>
      </c>
      <c r="M936" s="32">
        <f>ROUND(ROUND(J936, 2)*I936, 2)</f>
        <v>5144.32</v>
      </c>
      <c r="P936" s="31">
        <v>4240</v>
      </c>
      <c r="S936" s="32">
        <f>ROUND(ROUND(P936, 2)*I936, 2)</f>
        <v>8480</v>
      </c>
      <c r="V936" s="9">
        <f>ROUND(ROUND(P936, 2)/1.2, 2)</f>
        <v>3533.33</v>
      </c>
      <c r="Y936" s="9">
        <f t="shared" si="96"/>
        <v>7066.67</v>
      </c>
      <c r="AD936" s="5" t="s">
        <v>3288</v>
      </c>
      <c r="AE936" s="5" t="s">
        <v>3289</v>
      </c>
      <c r="AF936" s="5" t="s">
        <v>3279</v>
      </c>
      <c r="AK936" s="32">
        <f t="shared" si="94"/>
        <v>3335.6800000000003</v>
      </c>
      <c r="AL936" s="32"/>
      <c r="AM936" s="32"/>
      <c r="AN936" s="34">
        <f t="shared" si="95"/>
        <v>0.64842000497636232</v>
      </c>
      <c r="AO936" s="32"/>
      <c r="AP936" s="32"/>
    </row>
    <row r="937" spans="1:42" ht="90" x14ac:dyDescent="0.3">
      <c r="A937" s="12" t="s">
        <v>3290</v>
      </c>
      <c r="B937" s="12" t="s">
        <v>3256</v>
      </c>
      <c r="C937" s="16" t="s">
        <v>3257</v>
      </c>
      <c r="D937" s="17"/>
      <c r="E937" s="17" t="s">
        <v>3291</v>
      </c>
      <c r="F937" s="17" t="s">
        <v>139</v>
      </c>
      <c r="G937" s="18">
        <v>1</v>
      </c>
      <c r="H937" s="18"/>
      <c r="I937" s="18">
        <v>15</v>
      </c>
      <c r="J937" s="19">
        <v>2572.16</v>
      </c>
      <c r="K937" s="20">
        <v>277</v>
      </c>
      <c r="L937" s="19">
        <f>J937+ROUND(K937, 2)</f>
        <v>2849.16</v>
      </c>
      <c r="M937" s="19">
        <v>38582.400000000001</v>
      </c>
      <c r="N937" s="19">
        <v>4155</v>
      </c>
      <c r="O937" s="19">
        <f>M937+N937</f>
        <v>42737.4</v>
      </c>
      <c r="P937" s="19">
        <v>3840</v>
      </c>
      <c r="Q937" s="20">
        <v>415.5</v>
      </c>
      <c r="R937" s="19">
        <f>P937+ROUND(Q937, 2)</f>
        <v>4255.5</v>
      </c>
      <c r="S937" s="19">
        <v>57600</v>
      </c>
      <c r="T937" s="19">
        <v>6232.5</v>
      </c>
      <c r="U937" s="19">
        <f>S937+T937</f>
        <v>63832.5</v>
      </c>
      <c r="V937" s="9">
        <f>ROUND(P937 / 1.2, 2)</f>
        <v>3200</v>
      </c>
      <c r="W937" s="9">
        <f>ROUND(Q937 / 1.2, 2)</f>
        <v>346.25</v>
      </c>
      <c r="X937" s="9">
        <f>ROUND(R937 / 1.2, 2)</f>
        <v>3546.25</v>
      </c>
      <c r="Y937" s="9">
        <f t="shared" si="96"/>
        <v>48000</v>
      </c>
      <c r="Z937" s="9">
        <f>ROUND(T937 / 1.2, 2)</f>
        <v>5193.75</v>
      </c>
      <c r="AA937" s="9">
        <f>Y937+Z937</f>
        <v>53193.75</v>
      </c>
      <c r="AD937" s="5">
        <v>378365972</v>
      </c>
      <c r="AE937" s="5">
        <v>33560269</v>
      </c>
      <c r="AG937" s="5" t="s">
        <v>3259</v>
      </c>
      <c r="AH937" s="5" t="s">
        <v>3260</v>
      </c>
      <c r="AI937" s="5" t="s">
        <v>593</v>
      </c>
      <c r="AK937" s="19">
        <f t="shared" si="94"/>
        <v>19017.599999999999</v>
      </c>
      <c r="AL937" s="19">
        <f>T937-N937</f>
        <v>2077.5</v>
      </c>
      <c r="AM937" s="19">
        <f>U937-O937</f>
        <v>21095.1</v>
      </c>
      <c r="AN937" s="22">
        <f t="shared" si="95"/>
        <v>0.49290868375217711</v>
      </c>
      <c r="AO937" s="22">
        <f>IFERROR(AL937/N937,0)</f>
        <v>0.5</v>
      </c>
      <c r="AP937" s="22">
        <f>IFERROR(AM937/O937,0)</f>
        <v>0.49359811312807983</v>
      </c>
    </row>
    <row r="938" spans="1:42" ht="36" x14ac:dyDescent="0.3">
      <c r="A938" s="12" t="s">
        <v>3292</v>
      </c>
      <c r="B938" s="12"/>
      <c r="C938" s="40" t="s">
        <v>3276</v>
      </c>
      <c r="D938" s="17"/>
      <c r="E938" s="17"/>
      <c r="F938" s="28" t="s">
        <v>139</v>
      </c>
      <c r="G938" s="29">
        <v>1</v>
      </c>
      <c r="H938" s="30"/>
      <c r="I938" s="30">
        <v>15</v>
      </c>
      <c r="J938" s="31">
        <v>2572.16</v>
      </c>
      <c r="M938" s="32">
        <f>ROUND(ROUND(J938, 2)*I938, 2)</f>
        <v>38582.400000000001</v>
      </c>
      <c r="P938" s="31">
        <v>3840</v>
      </c>
      <c r="S938" s="32">
        <f>ROUND(ROUND(P938, 2)*I938, 2)</f>
        <v>57600</v>
      </c>
      <c r="V938" s="9">
        <f>ROUND(ROUND(P938, 2)/1.2, 2)</f>
        <v>3200</v>
      </c>
      <c r="Y938" s="9">
        <f t="shared" si="96"/>
        <v>48000</v>
      </c>
      <c r="AD938" s="5" t="s">
        <v>3293</v>
      </c>
      <c r="AE938" s="5" t="s">
        <v>3294</v>
      </c>
      <c r="AF938" s="5" t="s">
        <v>3279</v>
      </c>
      <c r="AK938" s="32">
        <f t="shared" si="94"/>
        <v>19017.599999999999</v>
      </c>
      <c r="AL938" s="32"/>
      <c r="AM938" s="32"/>
      <c r="AN938" s="34">
        <f t="shared" si="95"/>
        <v>0.49290868375217711</v>
      </c>
      <c r="AO938" s="32"/>
      <c r="AP938" s="32"/>
    </row>
    <row r="939" spans="1:42" ht="108" x14ac:dyDescent="0.3">
      <c r="A939" s="12" t="s">
        <v>3295</v>
      </c>
      <c r="B939" s="12" t="s">
        <v>3256</v>
      </c>
      <c r="C939" s="16" t="s">
        <v>3257</v>
      </c>
      <c r="D939" s="17"/>
      <c r="E939" s="17" t="s">
        <v>3296</v>
      </c>
      <c r="F939" s="17" t="s">
        <v>139</v>
      </c>
      <c r="G939" s="18">
        <v>1</v>
      </c>
      <c r="H939" s="18"/>
      <c r="I939" s="18">
        <v>32</v>
      </c>
      <c r="J939" s="19">
        <v>2455.25</v>
      </c>
      <c r="K939" s="20">
        <v>277</v>
      </c>
      <c r="L939" s="19">
        <f>J939+ROUND(K939, 2)</f>
        <v>2732.25</v>
      </c>
      <c r="M939" s="19">
        <v>78568</v>
      </c>
      <c r="N939" s="19">
        <v>8864</v>
      </c>
      <c r="O939" s="19">
        <f>M939+N939</f>
        <v>87432</v>
      </c>
      <c r="P939" s="19">
        <v>3520</v>
      </c>
      <c r="Q939" s="20">
        <v>415.5</v>
      </c>
      <c r="R939" s="19">
        <f>P939+ROUND(Q939, 2)</f>
        <v>3935.5</v>
      </c>
      <c r="S939" s="19">
        <v>112640</v>
      </c>
      <c r="T939" s="19">
        <v>13296</v>
      </c>
      <c r="U939" s="19">
        <f>S939+T939</f>
        <v>125936</v>
      </c>
      <c r="V939" s="9">
        <f>ROUND(P939 / 1.2, 2)</f>
        <v>2933.33</v>
      </c>
      <c r="W939" s="9">
        <f>ROUND(Q939 / 1.2, 2)</f>
        <v>346.25</v>
      </c>
      <c r="X939" s="9">
        <f>ROUND(R939 / 1.2, 2)</f>
        <v>3279.58</v>
      </c>
      <c r="Y939" s="9">
        <f t="shared" si="96"/>
        <v>93866.67</v>
      </c>
      <c r="Z939" s="9">
        <f>ROUND(T939 / 1.2, 2)</f>
        <v>11080</v>
      </c>
      <c r="AA939" s="9">
        <f>Y939+Z939</f>
        <v>104946.67</v>
      </c>
      <c r="AD939" s="5">
        <v>378365973</v>
      </c>
      <c r="AE939" s="5">
        <v>33560268</v>
      </c>
      <c r="AG939" s="5" t="s">
        <v>3259</v>
      </c>
      <c r="AH939" s="5" t="s">
        <v>3260</v>
      </c>
      <c r="AI939" s="5" t="s">
        <v>593</v>
      </c>
      <c r="AK939" s="19">
        <f t="shared" si="94"/>
        <v>34072</v>
      </c>
      <c r="AL939" s="19">
        <f>T939-N939</f>
        <v>4432</v>
      </c>
      <c r="AM939" s="19">
        <f>U939-O939</f>
        <v>38504</v>
      </c>
      <c r="AN939" s="22">
        <f t="shared" si="95"/>
        <v>0.43366255982079216</v>
      </c>
      <c r="AO939" s="22">
        <f>IFERROR(AL939/N939,0)</f>
        <v>0.5</v>
      </c>
      <c r="AP939" s="22">
        <f>IFERROR(AM939/O939,0)</f>
        <v>0.44038795864214475</v>
      </c>
    </row>
    <row r="940" spans="1:42" ht="18" x14ac:dyDescent="0.3">
      <c r="A940" s="12" t="s">
        <v>3297</v>
      </c>
      <c r="B940" s="12"/>
      <c r="C940" s="40" t="s">
        <v>3262</v>
      </c>
      <c r="D940" s="17"/>
      <c r="E940" s="17"/>
      <c r="F940" s="28" t="s">
        <v>139</v>
      </c>
      <c r="G940" s="29">
        <v>1</v>
      </c>
      <c r="H940" s="30"/>
      <c r="I940" s="30">
        <v>32</v>
      </c>
      <c r="J940" s="31">
        <v>2455.25</v>
      </c>
      <c r="M940" s="32">
        <f>ROUND(ROUND(J940, 2)*I940, 2)</f>
        <v>78568</v>
      </c>
      <c r="P940" s="31">
        <v>3520</v>
      </c>
      <c r="S940" s="32">
        <f>ROUND(ROUND(P940, 2)*I940, 2)</f>
        <v>112640</v>
      </c>
      <c r="V940" s="9">
        <f>ROUND(ROUND(P940, 2)/1.2, 2)</f>
        <v>2933.33</v>
      </c>
      <c r="Y940" s="9">
        <f t="shared" si="96"/>
        <v>93866.67</v>
      </c>
      <c r="AD940" s="5" t="s">
        <v>3298</v>
      </c>
      <c r="AE940" s="5" t="s">
        <v>3299</v>
      </c>
      <c r="AF940" s="5" t="s">
        <v>3265</v>
      </c>
      <c r="AK940" s="32">
        <f t="shared" si="94"/>
        <v>34072</v>
      </c>
      <c r="AL940" s="32"/>
      <c r="AM940" s="32"/>
      <c r="AN940" s="34">
        <f t="shared" si="95"/>
        <v>0.43366255982079216</v>
      </c>
      <c r="AO940" s="32"/>
      <c r="AP940" s="32"/>
    </row>
    <row r="941" spans="1:42" ht="90" x14ac:dyDescent="0.3">
      <c r="A941" s="12" t="s">
        <v>3300</v>
      </c>
      <c r="B941" s="12" t="s">
        <v>3256</v>
      </c>
      <c r="C941" s="16" t="s">
        <v>3257</v>
      </c>
      <c r="D941" s="17"/>
      <c r="E941" s="17" t="s">
        <v>3301</v>
      </c>
      <c r="F941" s="17" t="s">
        <v>139</v>
      </c>
      <c r="G941" s="18">
        <v>1</v>
      </c>
      <c r="H941" s="18"/>
      <c r="I941" s="18">
        <v>8</v>
      </c>
      <c r="J941" s="19">
        <v>2455.25</v>
      </c>
      <c r="K941" s="20">
        <v>277</v>
      </c>
      <c r="L941" s="19">
        <f>J941+ROUND(K941, 2)</f>
        <v>2732.25</v>
      </c>
      <c r="M941" s="19">
        <v>19642</v>
      </c>
      <c r="N941" s="19">
        <v>2216</v>
      </c>
      <c r="O941" s="19">
        <f>M941+N941</f>
        <v>21858</v>
      </c>
      <c r="P941" s="19">
        <v>3440</v>
      </c>
      <c r="Q941" s="20">
        <v>415.5</v>
      </c>
      <c r="R941" s="19">
        <f>P941+ROUND(Q941, 2)</f>
        <v>3855.5</v>
      </c>
      <c r="S941" s="19">
        <v>27520</v>
      </c>
      <c r="T941" s="19">
        <v>3324</v>
      </c>
      <c r="U941" s="19">
        <f>S941+T941</f>
        <v>30844</v>
      </c>
      <c r="V941" s="9">
        <f>ROUND(P941 / 1.2, 2)</f>
        <v>2866.67</v>
      </c>
      <c r="W941" s="9">
        <f>ROUND(Q941 / 1.2, 2)</f>
        <v>346.25</v>
      </c>
      <c r="X941" s="9">
        <f>ROUND(R941 / 1.2, 2)</f>
        <v>3212.92</v>
      </c>
      <c r="Y941" s="9">
        <f t="shared" si="96"/>
        <v>22933.33</v>
      </c>
      <c r="Z941" s="9">
        <f>ROUND(T941 / 1.2, 2)</f>
        <v>2770</v>
      </c>
      <c r="AA941" s="9">
        <f>Y941+Z941</f>
        <v>25703.33</v>
      </c>
      <c r="AD941" s="5">
        <v>378365974</v>
      </c>
      <c r="AE941" s="5">
        <v>33560265</v>
      </c>
      <c r="AG941" s="5" t="s">
        <v>3259</v>
      </c>
      <c r="AH941" s="5" t="s">
        <v>3260</v>
      </c>
      <c r="AI941" s="5" t="s">
        <v>593</v>
      </c>
      <c r="AK941" s="19">
        <f t="shared" si="94"/>
        <v>7878</v>
      </c>
      <c r="AL941" s="19">
        <f>T941-N941</f>
        <v>1108</v>
      </c>
      <c r="AM941" s="19">
        <f>U941-O941</f>
        <v>8986</v>
      </c>
      <c r="AN941" s="22">
        <f t="shared" si="95"/>
        <v>0.40107931982486511</v>
      </c>
      <c r="AO941" s="22">
        <f>IFERROR(AL941/N941,0)</f>
        <v>0.5</v>
      </c>
      <c r="AP941" s="22">
        <f>IFERROR(AM941/O941,0)</f>
        <v>0.41110806112178605</v>
      </c>
    </row>
    <row r="942" spans="1:42" ht="18" x14ac:dyDescent="0.3">
      <c r="A942" s="12" t="s">
        <v>3302</v>
      </c>
      <c r="B942" s="12"/>
      <c r="C942" s="40" t="s">
        <v>3262</v>
      </c>
      <c r="D942" s="17"/>
      <c r="E942" s="17"/>
      <c r="F942" s="28" t="s">
        <v>139</v>
      </c>
      <c r="G942" s="29">
        <v>1</v>
      </c>
      <c r="H942" s="30"/>
      <c r="I942" s="30">
        <v>8</v>
      </c>
      <c r="J942" s="31">
        <v>2455.25</v>
      </c>
      <c r="M942" s="32">
        <f>ROUND(ROUND(J942, 2)*I942, 2)</f>
        <v>19642</v>
      </c>
      <c r="P942" s="31">
        <v>3440</v>
      </c>
      <c r="S942" s="32">
        <f>ROUND(ROUND(P942, 2)*I942, 2)</f>
        <v>27520</v>
      </c>
      <c r="V942" s="9">
        <f>ROUND(ROUND(P942, 2)/1.2, 2)</f>
        <v>2866.67</v>
      </c>
      <c r="Y942" s="9">
        <f t="shared" si="96"/>
        <v>22933.33</v>
      </c>
      <c r="AD942" s="5" t="s">
        <v>3303</v>
      </c>
      <c r="AE942" s="5" t="s">
        <v>3304</v>
      </c>
      <c r="AF942" s="5" t="s">
        <v>3265</v>
      </c>
      <c r="AK942" s="32">
        <f t="shared" si="94"/>
        <v>7878</v>
      </c>
      <c r="AL942" s="32"/>
      <c r="AM942" s="32"/>
      <c r="AN942" s="34">
        <f t="shared" si="95"/>
        <v>0.40107931982486511</v>
      </c>
      <c r="AO942" s="32"/>
      <c r="AP942" s="32"/>
    </row>
    <row r="943" spans="1:42" ht="90" x14ac:dyDescent="0.3">
      <c r="A943" s="12" t="s">
        <v>3305</v>
      </c>
      <c r="B943" s="12" t="s">
        <v>3256</v>
      </c>
      <c r="C943" s="16" t="s">
        <v>3257</v>
      </c>
      <c r="D943" s="17"/>
      <c r="E943" s="17" t="s">
        <v>3306</v>
      </c>
      <c r="F943" s="17" t="s">
        <v>139</v>
      </c>
      <c r="G943" s="18">
        <v>1</v>
      </c>
      <c r="H943" s="18"/>
      <c r="I943" s="18">
        <v>3</v>
      </c>
      <c r="J943" s="19">
        <v>2572.16</v>
      </c>
      <c r="K943" s="20">
        <v>277</v>
      </c>
      <c r="L943" s="19">
        <f>J943+ROUND(K943, 2)</f>
        <v>2849.16</v>
      </c>
      <c r="M943" s="19">
        <v>7716.48</v>
      </c>
      <c r="N943" s="19">
        <v>831</v>
      </c>
      <c r="O943" s="19">
        <f>M943+N943</f>
        <v>8547.48</v>
      </c>
      <c r="P943" s="19">
        <v>3200</v>
      </c>
      <c r="Q943" s="20">
        <v>415.5</v>
      </c>
      <c r="R943" s="19">
        <f>P943+ROUND(Q943, 2)</f>
        <v>3615.5</v>
      </c>
      <c r="S943" s="19">
        <v>9600</v>
      </c>
      <c r="T943" s="19">
        <v>1246.5</v>
      </c>
      <c r="U943" s="19">
        <f>S943+T943</f>
        <v>10846.5</v>
      </c>
      <c r="V943" s="9">
        <f>ROUND(P943 / 1.2, 2)</f>
        <v>2666.67</v>
      </c>
      <c r="W943" s="9">
        <f>ROUND(Q943 / 1.2, 2)</f>
        <v>346.25</v>
      </c>
      <c r="X943" s="9">
        <f>ROUND(R943 / 1.2, 2)</f>
        <v>3012.92</v>
      </c>
      <c r="Y943" s="9">
        <f t="shared" si="96"/>
        <v>8000</v>
      </c>
      <c r="Z943" s="9">
        <f>ROUND(T943 / 1.2, 2)</f>
        <v>1038.75</v>
      </c>
      <c r="AA943" s="9">
        <f>Y943+Z943</f>
        <v>9038.75</v>
      </c>
      <c r="AD943" s="5">
        <v>378365975</v>
      </c>
      <c r="AE943" s="5">
        <v>33560267</v>
      </c>
      <c r="AG943" s="5" t="s">
        <v>3259</v>
      </c>
      <c r="AH943" s="5" t="s">
        <v>3260</v>
      </c>
      <c r="AI943" s="5" t="s">
        <v>593</v>
      </c>
      <c r="AK943" s="19">
        <f t="shared" si="94"/>
        <v>1883.5200000000004</v>
      </c>
      <c r="AL943" s="19">
        <f>T943-N943</f>
        <v>415.5</v>
      </c>
      <c r="AM943" s="19">
        <f>U943-O943</f>
        <v>2299.0200000000004</v>
      </c>
      <c r="AN943" s="22">
        <f t="shared" si="95"/>
        <v>0.24409056979348104</v>
      </c>
      <c r="AO943" s="22">
        <f>IFERROR(AL943/N943,0)</f>
        <v>0.5</v>
      </c>
      <c r="AP943" s="22">
        <f>IFERROR(AM943/O943,0)</f>
        <v>0.26897050358702218</v>
      </c>
    </row>
    <row r="944" spans="1:42" ht="36" x14ac:dyDescent="0.3">
      <c r="A944" s="12" t="s">
        <v>3307</v>
      </c>
      <c r="B944" s="12"/>
      <c r="C944" s="40" t="s">
        <v>3276</v>
      </c>
      <c r="D944" s="17"/>
      <c r="E944" s="17"/>
      <c r="F944" s="28" t="s">
        <v>139</v>
      </c>
      <c r="G944" s="29">
        <v>1</v>
      </c>
      <c r="H944" s="30"/>
      <c r="I944" s="30">
        <v>3</v>
      </c>
      <c r="J944" s="31">
        <v>2572.16</v>
      </c>
      <c r="M944" s="32">
        <f>ROUND(ROUND(J944, 2)*I944, 2)</f>
        <v>7716.48</v>
      </c>
      <c r="P944" s="31">
        <v>3200</v>
      </c>
      <c r="S944" s="32">
        <f>ROUND(ROUND(P944, 2)*I944, 2)</f>
        <v>9600</v>
      </c>
      <c r="V944" s="9">
        <f>ROUND(ROUND(P944, 2)/1.2, 2)</f>
        <v>2666.67</v>
      </c>
      <c r="Y944" s="9">
        <f t="shared" si="96"/>
        <v>8000</v>
      </c>
      <c r="AD944" s="5" t="s">
        <v>3308</v>
      </c>
      <c r="AE944" s="5" t="s">
        <v>3309</v>
      </c>
      <c r="AF944" s="5" t="s">
        <v>3279</v>
      </c>
      <c r="AK944" s="32">
        <f t="shared" si="94"/>
        <v>1883.5200000000004</v>
      </c>
      <c r="AL944" s="32"/>
      <c r="AM944" s="32"/>
      <c r="AN944" s="34">
        <f t="shared" si="95"/>
        <v>0.24409056979348104</v>
      </c>
      <c r="AO944" s="32"/>
      <c r="AP944" s="32"/>
    </row>
    <row r="945" spans="1:42" ht="90" x14ac:dyDescent="0.3">
      <c r="A945" s="12" t="s">
        <v>3310</v>
      </c>
      <c r="B945" s="12" t="s">
        <v>3256</v>
      </c>
      <c r="C945" s="16" t="s">
        <v>3257</v>
      </c>
      <c r="D945" s="17"/>
      <c r="E945" s="17" t="s">
        <v>3311</v>
      </c>
      <c r="F945" s="17" t="s">
        <v>139</v>
      </c>
      <c r="G945" s="18">
        <v>1</v>
      </c>
      <c r="H945" s="18"/>
      <c r="I945" s="18">
        <v>2</v>
      </c>
      <c r="J945" s="19">
        <v>1439.6</v>
      </c>
      <c r="K945" s="20">
        <v>277</v>
      </c>
      <c r="L945" s="19">
        <f>J945+ROUND(K945, 2)</f>
        <v>1716.6</v>
      </c>
      <c r="M945" s="19">
        <v>2879.2</v>
      </c>
      <c r="N945" s="19">
        <v>554</v>
      </c>
      <c r="O945" s="19">
        <f>M945+N945</f>
        <v>3433.2</v>
      </c>
      <c r="P945" s="19">
        <v>3120</v>
      </c>
      <c r="Q945" s="20">
        <v>415.5</v>
      </c>
      <c r="R945" s="19">
        <f>P945+ROUND(Q945, 2)</f>
        <v>3535.5</v>
      </c>
      <c r="S945" s="19">
        <v>6240</v>
      </c>
      <c r="T945" s="19">
        <v>831</v>
      </c>
      <c r="U945" s="19">
        <f>S945+T945</f>
        <v>7071</v>
      </c>
      <c r="V945" s="9">
        <f>ROUND(P945 / 1.2, 2)</f>
        <v>2600</v>
      </c>
      <c r="W945" s="9">
        <f>ROUND(Q945 / 1.2, 2)</f>
        <v>346.25</v>
      </c>
      <c r="X945" s="9">
        <f>ROUND(R945 / 1.2, 2)</f>
        <v>2946.25</v>
      </c>
      <c r="Y945" s="9">
        <f t="shared" si="96"/>
        <v>5200</v>
      </c>
      <c r="Z945" s="9">
        <f>ROUND(T945 / 1.2, 2)</f>
        <v>692.5</v>
      </c>
      <c r="AA945" s="9">
        <f>Y945+Z945</f>
        <v>5892.5</v>
      </c>
      <c r="AD945" s="5">
        <v>378365976</v>
      </c>
      <c r="AE945" s="5">
        <v>33560264</v>
      </c>
      <c r="AG945" s="5" t="s">
        <v>3259</v>
      </c>
      <c r="AH945" s="5" t="s">
        <v>3260</v>
      </c>
      <c r="AI945" s="5" t="s">
        <v>593</v>
      </c>
      <c r="AK945" s="19">
        <f t="shared" si="94"/>
        <v>3360.8</v>
      </c>
      <c r="AL945" s="19">
        <f>T945-N945</f>
        <v>277</v>
      </c>
      <c r="AM945" s="19">
        <f>U945-O945</f>
        <v>3637.8</v>
      </c>
      <c r="AN945" s="22">
        <f t="shared" si="95"/>
        <v>1.1672686857460408</v>
      </c>
      <c r="AO945" s="22">
        <f>IFERROR(AL945/N945,0)</f>
        <v>0.5</v>
      </c>
      <c r="AP945" s="22">
        <f>IFERROR(AM945/O945,0)</f>
        <v>1.0595945473610626</v>
      </c>
    </row>
    <row r="946" spans="1:42" ht="36" x14ac:dyDescent="0.3">
      <c r="A946" s="12" t="s">
        <v>3312</v>
      </c>
      <c r="B946" s="12"/>
      <c r="C946" s="40" t="s">
        <v>3313</v>
      </c>
      <c r="D946" s="17"/>
      <c r="E946" s="17"/>
      <c r="F946" s="28" t="s">
        <v>139</v>
      </c>
      <c r="G946" s="29">
        <v>1</v>
      </c>
      <c r="H946" s="30"/>
      <c r="I946" s="30">
        <v>2</v>
      </c>
      <c r="J946" s="31">
        <v>1439.6</v>
      </c>
      <c r="M946" s="32">
        <f>ROUND(ROUND(J946, 2)*I946, 2)</f>
        <v>2879.2</v>
      </c>
      <c r="P946" s="31">
        <v>3120</v>
      </c>
      <c r="S946" s="32">
        <f>ROUND(ROUND(P946, 2)*I946, 2)</f>
        <v>6240</v>
      </c>
      <c r="V946" s="9">
        <f>ROUND(ROUND(P946, 2)/1.2, 2)</f>
        <v>2600</v>
      </c>
      <c r="Y946" s="9">
        <f t="shared" si="96"/>
        <v>5200</v>
      </c>
      <c r="AD946" s="5" t="s">
        <v>3314</v>
      </c>
      <c r="AE946" s="5" t="s">
        <v>3315</v>
      </c>
      <c r="AF946" s="5" t="s">
        <v>3316</v>
      </c>
      <c r="AK946" s="32">
        <f t="shared" si="94"/>
        <v>3360.8</v>
      </c>
      <c r="AL946" s="32"/>
      <c r="AM946" s="32"/>
      <c r="AN946" s="34">
        <f t="shared" si="95"/>
        <v>1.1672686857460408</v>
      </c>
      <c r="AO946" s="32"/>
      <c r="AP946" s="32"/>
    </row>
    <row r="947" spans="1:42" ht="108" x14ac:dyDescent="0.3">
      <c r="A947" s="12" t="s">
        <v>3317</v>
      </c>
      <c r="B947" s="12" t="s">
        <v>3256</v>
      </c>
      <c r="C947" s="16" t="s">
        <v>3257</v>
      </c>
      <c r="D947" s="17"/>
      <c r="E947" s="17" t="s">
        <v>3318</v>
      </c>
      <c r="F947" s="17" t="s">
        <v>139</v>
      </c>
      <c r="G947" s="18">
        <v>1</v>
      </c>
      <c r="H947" s="18"/>
      <c r="I947" s="18">
        <v>36</v>
      </c>
      <c r="J947" s="19">
        <v>1439.6</v>
      </c>
      <c r="K947" s="20">
        <v>277</v>
      </c>
      <c r="L947" s="19">
        <f>J947+ROUND(K947, 2)</f>
        <v>1716.6</v>
      </c>
      <c r="M947" s="19">
        <v>51825.599999999999</v>
      </c>
      <c r="N947" s="19">
        <v>9972</v>
      </c>
      <c r="O947" s="19">
        <f>M947+N947</f>
        <v>61797.599999999999</v>
      </c>
      <c r="P947" s="19">
        <v>3040</v>
      </c>
      <c r="Q947" s="20">
        <v>415.5</v>
      </c>
      <c r="R947" s="19">
        <f>P947+ROUND(Q947, 2)</f>
        <v>3455.5</v>
      </c>
      <c r="S947" s="19">
        <v>109440</v>
      </c>
      <c r="T947" s="19">
        <v>14958</v>
      </c>
      <c r="U947" s="19">
        <f>S947+T947</f>
        <v>124398</v>
      </c>
      <c r="V947" s="9">
        <f>ROUND(P947 / 1.2, 2)</f>
        <v>2533.33</v>
      </c>
      <c r="W947" s="9">
        <f>ROUND(Q947 / 1.2, 2)</f>
        <v>346.25</v>
      </c>
      <c r="X947" s="9">
        <f>ROUND(R947 / 1.2, 2)</f>
        <v>2879.58</v>
      </c>
      <c r="Y947" s="9">
        <f t="shared" si="96"/>
        <v>91200</v>
      </c>
      <c r="Z947" s="9">
        <f>ROUND(T947 / 1.2, 2)</f>
        <v>12465</v>
      </c>
      <c r="AA947" s="9">
        <f>Y947+Z947</f>
        <v>103665</v>
      </c>
      <c r="AD947" s="5">
        <v>378365977</v>
      </c>
      <c r="AE947" s="5">
        <v>33560263</v>
      </c>
      <c r="AG947" s="5" t="s">
        <v>3259</v>
      </c>
      <c r="AH947" s="5" t="s">
        <v>3260</v>
      </c>
      <c r="AI947" s="5" t="s">
        <v>593</v>
      </c>
      <c r="AK947" s="19">
        <f t="shared" si="94"/>
        <v>57614.400000000001</v>
      </c>
      <c r="AL947" s="19">
        <f>T947-N947</f>
        <v>4986</v>
      </c>
      <c r="AM947" s="19">
        <f>U947-O947</f>
        <v>62600.4</v>
      </c>
      <c r="AN947" s="22">
        <f t="shared" si="95"/>
        <v>1.1116976938038345</v>
      </c>
      <c r="AO947" s="22">
        <f>IFERROR(AL947/N947,0)</f>
        <v>0.5</v>
      </c>
      <c r="AP947" s="22">
        <f>IFERROR(AM947/O947,0)</f>
        <v>1.0129907957590587</v>
      </c>
    </row>
    <row r="948" spans="1:42" ht="36" x14ac:dyDescent="0.3">
      <c r="A948" s="12" t="s">
        <v>3319</v>
      </c>
      <c r="B948" s="12"/>
      <c r="C948" s="40" t="s">
        <v>3313</v>
      </c>
      <c r="D948" s="17"/>
      <c r="E948" s="17"/>
      <c r="F948" s="28" t="s">
        <v>139</v>
      </c>
      <c r="G948" s="29">
        <v>1</v>
      </c>
      <c r="H948" s="30"/>
      <c r="I948" s="30">
        <v>36</v>
      </c>
      <c r="J948" s="31">
        <v>1439.6</v>
      </c>
      <c r="M948" s="32">
        <f>ROUND(ROUND(J948, 2)*I948, 2)</f>
        <v>51825.599999999999</v>
      </c>
      <c r="P948" s="31">
        <v>3040</v>
      </c>
      <c r="S948" s="32">
        <f>ROUND(ROUND(P948, 2)*I948, 2)</f>
        <v>109440</v>
      </c>
      <c r="V948" s="9">
        <f>ROUND(ROUND(P948, 2)/1.2, 2)</f>
        <v>2533.33</v>
      </c>
      <c r="Y948" s="9">
        <f t="shared" si="96"/>
        <v>91200</v>
      </c>
      <c r="AD948" s="5" t="s">
        <v>3320</v>
      </c>
      <c r="AE948" s="5" t="s">
        <v>3321</v>
      </c>
      <c r="AF948" s="5" t="s">
        <v>3316</v>
      </c>
      <c r="AK948" s="32">
        <f t="shared" si="94"/>
        <v>57614.400000000001</v>
      </c>
      <c r="AL948" s="32"/>
      <c r="AM948" s="32"/>
      <c r="AN948" s="34">
        <f t="shared" si="95"/>
        <v>1.1116976938038345</v>
      </c>
      <c r="AO948" s="32"/>
      <c r="AP948" s="32"/>
    </row>
    <row r="949" spans="1:42" ht="16.95" customHeight="1" x14ac:dyDescent="0.3">
      <c r="A949" s="12" t="s">
        <v>3322</v>
      </c>
      <c r="B949" s="80" t="s">
        <v>3323</v>
      </c>
      <c r="C949" s="480" t="s">
        <v>3324</v>
      </c>
      <c r="D949" s="481"/>
      <c r="E949" s="481"/>
      <c r="F949" s="481"/>
      <c r="G949" s="481"/>
      <c r="H949" s="481"/>
      <c r="I949" s="482"/>
      <c r="M949" s="6">
        <f>SUM(M950,M984)</f>
        <v>1457619.4899999998</v>
      </c>
      <c r="N949" s="6">
        <f>SUM(N950,N984)</f>
        <v>7422826.1800000006</v>
      </c>
      <c r="O949" s="6">
        <f>SUM(O950,O984)</f>
        <v>8880445.6699999999</v>
      </c>
      <c r="S949" s="6">
        <f>SUM(S950,S984)</f>
        <v>947207.24000000022</v>
      </c>
      <c r="T949" s="6">
        <f>SUM(T950,T984)</f>
        <v>11134239.280000001</v>
      </c>
      <c r="U949" s="6">
        <f>SUM(U950,U984)</f>
        <v>12081446.52</v>
      </c>
      <c r="Y949" s="9">
        <f>SUM(Y950,Y984)</f>
        <v>789339.37999999989</v>
      </c>
      <c r="Z949" s="9">
        <f>SUM(Z950,Z984)</f>
        <v>9278532.75</v>
      </c>
      <c r="AA949" s="9">
        <f>SUM(AA950,AA984)</f>
        <v>10067872.130000001</v>
      </c>
      <c r="AD949" s="5">
        <v>378365755</v>
      </c>
      <c r="AE949" s="5">
        <v>27245631</v>
      </c>
      <c r="AK949" s="6">
        <f t="shared" si="94"/>
        <v>-510412.24999999953</v>
      </c>
      <c r="AL949" s="6">
        <f t="shared" ref="AL949:AM951" si="97">T949-N949</f>
        <v>3711413.1000000006</v>
      </c>
      <c r="AM949" s="6">
        <f t="shared" si="97"/>
        <v>3201000.8499999996</v>
      </c>
      <c r="AN949" s="10">
        <f t="shared" si="95"/>
        <v>-0.35016837624749353</v>
      </c>
      <c r="AO949" s="10">
        <f t="shared" ref="AO949:AP951" si="98">IFERROR(AL949/N949,0)</f>
        <v>0.5000000013471958</v>
      </c>
      <c r="AP949" s="10">
        <f t="shared" si="98"/>
        <v>0.36045497815651856</v>
      </c>
    </row>
    <row r="950" spans="1:42" ht="16.95" customHeight="1" x14ac:dyDescent="0.3">
      <c r="A950" s="12" t="s">
        <v>3325</v>
      </c>
      <c r="B950" s="81" t="s">
        <v>3326</v>
      </c>
      <c r="C950" s="483" t="s">
        <v>3327</v>
      </c>
      <c r="D950" s="484"/>
      <c r="E950" s="484"/>
      <c r="F950" s="484"/>
      <c r="G950" s="484"/>
      <c r="H950" s="484"/>
      <c r="I950" s="485"/>
      <c r="M950" s="6">
        <f>SUM(M951,M954,M957,M960,M963,M966,M969,M972,M975,M978,M981)</f>
        <v>490253.43999999989</v>
      </c>
      <c r="N950" s="6">
        <f>SUM(N951,N954,N957,N960,N963,N966,N969,N972,N975,N978,N981)</f>
        <v>6109423.1400000006</v>
      </c>
      <c r="O950" s="6">
        <f>SUM(O951,O954,O957,O960,O963,O966,O969,O972,O975,O978,O981)</f>
        <v>6599676.5800000001</v>
      </c>
      <c r="S950" s="6">
        <f>SUM(S951,S954,S957,S960,S963,S966,S969,S972,S975,S978,S981)</f>
        <v>487331.76000000007</v>
      </c>
      <c r="T950" s="6">
        <f>SUM(T951,T954,T957,T960,T963,T966,T969,T972,T975,T978,T981)</f>
        <v>9164134.7200000007</v>
      </c>
      <c r="U950" s="6">
        <f>SUM(U951,U954,U957,U960,U963,U966,U969,U972,U975,U978,U981)</f>
        <v>9651466.4800000004</v>
      </c>
      <c r="Y950" s="9">
        <f>SUM(Y951,Y954,Y957,Y960,Y963,Y966,Y969,Y972,Y975,Y978,Y981)</f>
        <v>406109.79999999993</v>
      </c>
      <c r="Z950" s="9">
        <f>SUM(Z951,Z954,Z957,Z960,Z963,Z966,Z969,Z972,Z975,Z978,Z981)</f>
        <v>7636778.9499999993</v>
      </c>
      <c r="AA950" s="9">
        <f>SUM(AA951,AA954,AA957,AA960,AA963,AA966,AA969,AA972,AA975,AA978,AA981)</f>
        <v>8042888.7500000009</v>
      </c>
      <c r="AD950" s="5">
        <v>378365756</v>
      </c>
      <c r="AE950" s="5">
        <v>27245690</v>
      </c>
      <c r="AK950" s="6">
        <f t="shared" si="94"/>
        <v>-2921.6799999998184</v>
      </c>
      <c r="AL950" s="6">
        <f t="shared" si="97"/>
        <v>3054711.58</v>
      </c>
      <c r="AM950" s="6">
        <f t="shared" si="97"/>
        <v>3051789.9000000004</v>
      </c>
      <c r="AN950" s="10">
        <f t="shared" si="95"/>
        <v>-5.9595298301217819E-3</v>
      </c>
      <c r="AO950" s="10">
        <f t="shared" si="98"/>
        <v>0.50000000163681568</v>
      </c>
      <c r="AP950" s="10">
        <f t="shared" si="98"/>
        <v>0.46241506883053962</v>
      </c>
    </row>
    <row r="951" spans="1:42" ht="108" x14ac:dyDescent="0.3">
      <c r="A951" s="12" t="s">
        <v>3328</v>
      </c>
      <c r="B951" s="12" t="s">
        <v>3329</v>
      </c>
      <c r="C951" s="16" t="s">
        <v>3330</v>
      </c>
      <c r="D951" s="17"/>
      <c r="E951" s="17" t="s">
        <v>3331</v>
      </c>
      <c r="F951" s="17" t="s">
        <v>67</v>
      </c>
      <c r="G951" s="18">
        <v>1</v>
      </c>
      <c r="H951" s="18"/>
      <c r="I951" s="18">
        <v>303.92</v>
      </c>
      <c r="J951" s="19">
        <v>65.02</v>
      </c>
      <c r="K951" s="20">
        <v>629</v>
      </c>
      <c r="L951" s="19">
        <f>J951+ROUND(K951, 2)</f>
        <v>694.02</v>
      </c>
      <c r="M951" s="19">
        <v>19760.88</v>
      </c>
      <c r="N951" s="19">
        <v>191165.68</v>
      </c>
      <c r="O951" s="19">
        <f>M951+N951</f>
        <v>210926.56</v>
      </c>
      <c r="P951" s="19">
        <v>65.02</v>
      </c>
      <c r="Q951" s="20">
        <v>943.5</v>
      </c>
      <c r="R951" s="19">
        <f>P951+ROUND(Q951, 2)</f>
        <v>1008.52</v>
      </c>
      <c r="S951" s="19">
        <v>19760.88</v>
      </c>
      <c r="T951" s="19">
        <v>286748.52</v>
      </c>
      <c r="U951" s="19">
        <f>S951+T951</f>
        <v>306509.40000000002</v>
      </c>
      <c r="V951" s="9">
        <f>ROUND(P951 / 1.2, 2)</f>
        <v>54.18</v>
      </c>
      <c r="W951" s="9">
        <f>ROUND(Q951 / 1.2, 2)</f>
        <v>786.25</v>
      </c>
      <c r="X951" s="9">
        <f>ROUND(R951 / 1.2, 2)</f>
        <v>840.43</v>
      </c>
      <c r="Y951" s="9">
        <f>ROUND(S951 / 1.2, 2)</f>
        <v>16467.400000000001</v>
      </c>
      <c r="Z951" s="9">
        <f>ROUND(T951 / 1.2, 2)</f>
        <v>238957.1</v>
      </c>
      <c r="AA951" s="9">
        <f>Y951+Z951</f>
        <v>255424.5</v>
      </c>
      <c r="AD951" s="5">
        <v>378365758</v>
      </c>
      <c r="AE951" s="5">
        <v>34040362</v>
      </c>
      <c r="AG951" s="5" t="s">
        <v>3332</v>
      </c>
      <c r="AH951" s="5" t="s">
        <v>3333</v>
      </c>
      <c r="AI951" s="5" t="s">
        <v>593</v>
      </c>
      <c r="AK951" s="19">
        <f t="shared" si="94"/>
        <v>0</v>
      </c>
      <c r="AL951" s="19">
        <f t="shared" si="97"/>
        <v>95582.840000000026</v>
      </c>
      <c r="AM951" s="19">
        <f t="shared" si="97"/>
        <v>95582.840000000026</v>
      </c>
      <c r="AN951" s="22">
        <f t="shared" si="95"/>
        <v>0</v>
      </c>
      <c r="AO951" s="22">
        <f t="shared" si="98"/>
        <v>0.50000000000000011</v>
      </c>
      <c r="AP951" s="22">
        <f t="shared" si="98"/>
        <v>0.45315696610232503</v>
      </c>
    </row>
    <row r="952" spans="1:42" ht="18" x14ac:dyDescent="0.3">
      <c r="A952" s="12" t="s">
        <v>3334</v>
      </c>
      <c r="B952" s="12"/>
      <c r="C952" s="40" t="s">
        <v>2051</v>
      </c>
      <c r="D952" s="17"/>
      <c r="E952" s="17"/>
      <c r="F952" s="28" t="s">
        <v>102</v>
      </c>
      <c r="G952" s="29">
        <v>0.25</v>
      </c>
      <c r="H952" s="29"/>
      <c r="I952" s="29">
        <v>75.98</v>
      </c>
      <c r="J952" s="31">
        <v>101.66</v>
      </c>
      <c r="M952" s="32">
        <f>ROUND(ROUND(J952, 2)*I952, 2)</f>
        <v>7724.13</v>
      </c>
      <c r="P952" s="31">
        <v>101.66</v>
      </c>
      <c r="S952" s="32">
        <f>ROUND(ROUND(P952, 2)*I952, 2)</f>
        <v>7724.13</v>
      </c>
      <c r="V952" s="9">
        <f>ROUND(ROUND(P952, 2)/1.2, 2)</f>
        <v>84.72</v>
      </c>
      <c r="Y952" s="9">
        <f t="shared" ref="Y952:Y983" si="99">ROUND(S952 / 1.2, 2)</f>
        <v>6436.78</v>
      </c>
      <c r="AD952" s="5" t="s">
        <v>3335</v>
      </c>
      <c r="AE952" s="5" t="s">
        <v>3336</v>
      </c>
      <c r="AF952" s="5" t="s">
        <v>2054</v>
      </c>
      <c r="AK952" s="32">
        <f t="shared" si="94"/>
        <v>0</v>
      </c>
      <c r="AL952" s="32"/>
      <c r="AM952" s="32"/>
      <c r="AN952" s="34">
        <f t="shared" si="95"/>
        <v>0</v>
      </c>
      <c r="AO952" s="32"/>
      <c r="AP952" s="32"/>
    </row>
    <row r="953" spans="1:42" ht="36" x14ac:dyDescent="0.3">
      <c r="A953" s="12" t="s">
        <v>3337</v>
      </c>
      <c r="B953" s="12"/>
      <c r="C953" s="27" t="s">
        <v>2059</v>
      </c>
      <c r="D953" s="17"/>
      <c r="E953" s="17"/>
      <c r="F953" s="28" t="s">
        <v>102</v>
      </c>
      <c r="G953" s="29">
        <v>1</v>
      </c>
      <c r="H953" s="30"/>
      <c r="I953" s="30">
        <v>1519.6</v>
      </c>
      <c r="J953" s="31">
        <v>7.92</v>
      </c>
      <c r="M953" s="32">
        <f>ROUND(ROUND(J953, 2)*I953, 2)</f>
        <v>12035.23</v>
      </c>
      <c r="P953" s="31">
        <v>7.92</v>
      </c>
      <c r="S953" s="32">
        <f>ROUND(ROUND(P953, 2)*I953, 2)</f>
        <v>12035.23</v>
      </c>
      <c r="V953" s="9">
        <f>ROUND(ROUND(P953, 2)/1.2, 2)</f>
        <v>6.6</v>
      </c>
      <c r="Y953" s="9">
        <f t="shared" si="99"/>
        <v>10029.36</v>
      </c>
      <c r="AD953" s="5" t="s">
        <v>3338</v>
      </c>
      <c r="AE953" s="5" t="s">
        <v>3339</v>
      </c>
      <c r="AF953" s="5" t="s">
        <v>2062</v>
      </c>
      <c r="AK953" s="32">
        <f t="shared" si="94"/>
        <v>0</v>
      </c>
      <c r="AL953" s="32"/>
      <c r="AM953" s="32"/>
      <c r="AN953" s="34">
        <f t="shared" si="95"/>
        <v>0</v>
      </c>
      <c r="AO953" s="32"/>
      <c r="AP953" s="32"/>
    </row>
    <row r="954" spans="1:42" ht="108" x14ac:dyDescent="0.3">
      <c r="A954" s="12" t="s">
        <v>3340</v>
      </c>
      <c r="B954" s="12" t="s">
        <v>3329</v>
      </c>
      <c r="C954" s="16" t="s">
        <v>3330</v>
      </c>
      <c r="D954" s="17"/>
      <c r="E954" s="17" t="s">
        <v>3341</v>
      </c>
      <c r="F954" s="17" t="s">
        <v>67</v>
      </c>
      <c r="G954" s="18">
        <v>1</v>
      </c>
      <c r="H954" s="18"/>
      <c r="I954" s="18">
        <v>3849.47</v>
      </c>
      <c r="J954" s="19">
        <v>65.02</v>
      </c>
      <c r="K954" s="20">
        <v>629</v>
      </c>
      <c r="L954" s="19">
        <f>J954+ROUND(K954, 2)</f>
        <v>694.02</v>
      </c>
      <c r="M954" s="19">
        <v>250292.54</v>
      </c>
      <c r="N954" s="19">
        <v>2421316.63</v>
      </c>
      <c r="O954" s="19">
        <f>M954+N954</f>
        <v>2671609.17</v>
      </c>
      <c r="P954" s="19">
        <v>65.02</v>
      </c>
      <c r="Q954" s="20">
        <v>943.5</v>
      </c>
      <c r="R954" s="19">
        <f>P954+ROUND(Q954, 2)</f>
        <v>1008.52</v>
      </c>
      <c r="S954" s="19">
        <v>250292.54</v>
      </c>
      <c r="T954" s="19">
        <v>3631974.95</v>
      </c>
      <c r="U954" s="19">
        <f>S954+T954</f>
        <v>3882267.49</v>
      </c>
      <c r="V954" s="9">
        <f>ROUND(P954 / 1.2, 2)</f>
        <v>54.18</v>
      </c>
      <c r="W954" s="9">
        <f>ROUND(Q954 / 1.2, 2)</f>
        <v>786.25</v>
      </c>
      <c r="X954" s="9">
        <f>ROUND(R954 / 1.2, 2)</f>
        <v>840.43</v>
      </c>
      <c r="Y954" s="9">
        <f t="shared" si="99"/>
        <v>208577.12</v>
      </c>
      <c r="Z954" s="9">
        <f>ROUND(T954 / 1.2, 2)</f>
        <v>3026645.79</v>
      </c>
      <c r="AA954" s="9">
        <f>Y954+Z954</f>
        <v>3235222.91</v>
      </c>
      <c r="AD954" s="5">
        <v>378365978</v>
      </c>
      <c r="AE954" s="5">
        <v>34040363</v>
      </c>
      <c r="AG954" s="5" t="s">
        <v>3332</v>
      </c>
      <c r="AH954" s="5" t="s">
        <v>3333</v>
      </c>
      <c r="AI954" s="5" t="s">
        <v>593</v>
      </c>
      <c r="AK954" s="19">
        <f t="shared" si="94"/>
        <v>0</v>
      </c>
      <c r="AL954" s="19">
        <f>T954-N954</f>
        <v>1210658.3200000003</v>
      </c>
      <c r="AM954" s="19">
        <f>U954-O954</f>
        <v>1210658.3200000003</v>
      </c>
      <c r="AN954" s="22">
        <f t="shared" si="95"/>
        <v>0</v>
      </c>
      <c r="AO954" s="22">
        <f>IFERROR(AL954/N954,0)</f>
        <v>0.5000000020649924</v>
      </c>
      <c r="AP954" s="22">
        <f>IFERROR(AM954/O954,0)</f>
        <v>0.45315697130954236</v>
      </c>
    </row>
    <row r="955" spans="1:42" ht="36" x14ac:dyDescent="0.3">
      <c r="A955" s="12" t="s">
        <v>3342</v>
      </c>
      <c r="B955" s="12"/>
      <c r="C955" s="27" t="s">
        <v>2059</v>
      </c>
      <c r="D955" s="17"/>
      <c r="E955" s="17"/>
      <c r="F955" s="28" t="s">
        <v>102</v>
      </c>
      <c r="G955" s="29">
        <v>1</v>
      </c>
      <c r="H955" s="30"/>
      <c r="I955" s="30">
        <v>19247.349999999999</v>
      </c>
      <c r="J955" s="31">
        <v>7.92</v>
      </c>
      <c r="M955" s="32">
        <f>ROUND(ROUND(J955, 2)*I955, 2)</f>
        <v>152439.01</v>
      </c>
      <c r="P955" s="31">
        <v>7.92</v>
      </c>
      <c r="S955" s="32">
        <f>ROUND(ROUND(P955, 2)*I955, 2)</f>
        <v>152439.01</v>
      </c>
      <c r="V955" s="9">
        <f>ROUND(ROUND(P955, 2)/1.2, 2)</f>
        <v>6.6</v>
      </c>
      <c r="Y955" s="9">
        <f t="shared" si="99"/>
        <v>127032.51</v>
      </c>
      <c r="AD955" s="5" t="s">
        <v>3343</v>
      </c>
      <c r="AE955" s="5" t="s">
        <v>3344</v>
      </c>
      <c r="AF955" s="5" t="s">
        <v>2062</v>
      </c>
      <c r="AK955" s="32">
        <f t="shared" si="94"/>
        <v>0</v>
      </c>
      <c r="AL955" s="32"/>
      <c r="AM955" s="32"/>
      <c r="AN955" s="34">
        <f t="shared" si="95"/>
        <v>0</v>
      </c>
      <c r="AO955" s="32"/>
      <c r="AP955" s="32"/>
    </row>
    <row r="956" spans="1:42" ht="18" x14ac:dyDescent="0.3">
      <c r="A956" s="12" t="s">
        <v>3345</v>
      </c>
      <c r="B956" s="12"/>
      <c r="C956" s="40" t="s">
        <v>2051</v>
      </c>
      <c r="D956" s="17"/>
      <c r="E956" s="17"/>
      <c r="F956" s="28" t="s">
        <v>102</v>
      </c>
      <c r="G956" s="29">
        <v>0.25</v>
      </c>
      <c r="H956" s="29"/>
      <c r="I956" s="29">
        <v>962.36800000000005</v>
      </c>
      <c r="J956" s="31">
        <v>101.66</v>
      </c>
      <c r="M956" s="32">
        <f>ROUND(ROUND(J956, 2)*I956, 2)</f>
        <v>97834.33</v>
      </c>
      <c r="P956" s="31">
        <v>101.66</v>
      </c>
      <c r="S956" s="32">
        <f>ROUND(ROUND(P956, 2)*I956, 2)</f>
        <v>97834.33</v>
      </c>
      <c r="V956" s="9">
        <f>ROUND(ROUND(P956, 2)/1.2, 2)</f>
        <v>84.72</v>
      </c>
      <c r="Y956" s="9">
        <f t="shared" si="99"/>
        <v>81528.61</v>
      </c>
      <c r="AD956" s="5" t="s">
        <v>3346</v>
      </c>
      <c r="AE956" s="5" t="s">
        <v>3347</v>
      </c>
      <c r="AF956" s="5" t="s">
        <v>2054</v>
      </c>
      <c r="AK956" s="32">
        <f t="shared" si="94"/>
        <v>0</v>
      </c>
      <c r="AL956" s="32"/>
      <c r="AM956" s="32"/>
      <c r="AN956" s="34">
        <f t="shared" si="95"/>
        <v>0</v>
      </c>
      <c r="AO956" s="32"/>
      <c r="AP956" s="32"/>
    </row>
    <row r="957" spans="1:42" ht="108" x14ac:dyDescent="0.3">
      <c r="A957" s="12" t="s">
        <v>3348</v>
      </c>
      <c r="B957" s="12" t="s">
        <v>3329</v>
      </c>
      <c r="C957" s="16" t="s">
        <v>3330</v>
      </c>
      <c r="D957" s="17"/>
      <c r="E957" s="17" t="s">
        <v>3349</v>
      </c>
      <c r="F957" s="17" t="s">
        <v>67</v>
      </c>
      <c r="G957" s="18">
        <v>1</v>
      </c>
      <c r="H957" s="18"/>
      <c r="I957" s="18">
        <v>66.17</v>
      </c>
      <c r="J957" s="19">
        <v>65.02</v>
      </c>
      <c r="K957" s="20">
        <v>629</v>
      </c>
      <c r="L957" s="19">
        <f>J957+ROUND(K957, 2)</f>
        <v>694.02</v>
      </c>
      <c r="M957" s="19">
        <v>4302.37</v>
      </c>
      <c r="N957" s="19">
        <v>41620.93</v>
      </c>
      <c r="O957" s="19">
        <f>M957+N957</f>
        <v>45923.3</v>
      </c>
      <c r="P957" s="19">
        <v>65.02</v>
      </c>
      <c r="Q957" s="20">
        <v>943.5</v>
      </c>
      <c r="R957" s="19">
        <f>P957+ROUND(Q957, 2)</f>
        <v>1008.52</v>
      </c>
      <c r="S957" s="19">
        <v>4302.37</v>
      </c>
      <c r="T957" s="19">
        <v>62431.4</v>
      </c>
      <c r="U957" s="19">
        <f>S957+T957</f>
        <v>66733.77</v>
      </c>
      <c r="V957" s="9">
        <f>ROUND(P957 / 1.2, 2)</f>
        <v>54.18</v>
      </c>
      <c r="W957" s="9">
        <f>ROUND(Q957 / 1.2, 2)</f>
        <v>786.25</v>
      </c>
      <c r="X957" s="9">
        <f>ROUND(R957 / 1.2, 2)</f>
        <v>840.43</v>
      </c>
      <c r="Y957" s="9">
        <f t="shared" si="99"/>
        <v>3585.31</v>
      </c>
      <c r="Z957" s="9">
        <f>ROUND(T957 / 1.2, 2)</f>
        <v>52026.17</v>
      </c>
      <c r="AA957" s="9">
        <f>Y957+Z957</f>
        <v>55611.479999999996</v>
      </c>
      <c r="AD957" s="5">
        <v>378365979</v>
      </c>
      <c r="AE957" s="5">
        <v>34040364</v>
      </c>
      <c r="AG957" s="5" t="s">
        <v>3332</v>
      </c>
      <c r="AH957" s="5" t="s">
        <v>3333</v>
      </c>
      <c r="AI957" s="5" t="s">
        <v>593</v>
      </c>
      <c r="AK957" s="19">
        <f t="shared" si="94"/>
        <v>0</v>
      </c>
      <c r="AL957" s="19">
        <f>T957-N957</f>
        <v>20810.47</v>
      </c>
      <c r="AM957" s="19">
        <f>U957-O957</f>
        <v>20810.47</v>
      </c>
      <c r="AN957" s="22">
        <f t="shared" si="95"/>
        <v>0</v>
      </c>
      <c r="AO957" s="22">
        <f>IFERROR(AL957/N957,0)</f>
        <v>0.50000012013186634</v>
      </c>
      <c r="AP957" s="22">
        <f>IFERROR(AM957/O957,0)</f>
        <v>0.45315711196712777</v>
      </c>
    </row>
    <row r="958" spans="1:42" ht="18" x14ac:dyDescent="0.3">
      <c r="A958" s="12" t="s">
        <v>3350</v>
      </c>
      <c r="B958" s="12"/>
      <c r="C958" s="40" t="s">
        <v>2051</v>
      </c>
      <c r="D958" s="17"/>
      <c r="E958" s="17"/>
      <c r="F958" s="28" t="s">
        <v>102</v>
      </c>
      <c r="G958" s="29">
        <v>0.25</v>
      </c>
      <c r="H958" s="29"/>
      <c r="I958" s="29">
        <v>16.542999999999999</v>
      </c>
      <c r="J958" s="31">
        <v>101.66</v>
      </c>
      <c r="M958" s="32">
        <f>ROUND(ROUND(J958, 2)*I958, 2)</f>
        <v>1681.76</v>
      </c>
      <c r="P958" s="31">
        <v>101.66</v>
      </c>
      <c r="S958" s="32">
        <f>ROUND(ROUND(P958, 2)*I958, 2)</f>
        <v>1681.76</v>
      </c>
      <c r="V958" s="9">
        <f>ROUND(ROUND(P958, 2)/1.2, 2)</f>
        <v>84.72</v>
      </c>
      <c r="Y958" s="9">
        <f t="shared" si="99"/>
        <v>1401.47</v>
      </c>
      <c r="AD958" s="5" t="s">
        <v>3351</v>
      </c>
      <c r="AE958" s="5" t="s">
        <v>3352</v>
      </c>
      <c r="AF958" s="5" t="s">
        <v>2054</v>
      </c>
      <c r="AK958" s="32">
        <f t="shared" si="94"/>
        <v>0</v>
      </c>
      <c r="AL958" s="32"/>
      <c r="AM958" s="32"/>
      <c r="AN958" s="34">
        <f t="shared" si="95"/>
        <v>0</v>
      </c>
      <c r="AO958" s="32"/>
      <c r="AP958" s="32"/>
    </row>
    <row r="959" spans="1:42" ht="36" x14ac:dyDescent="0.3">
      <c r="A959" s="12" t="s">
        <v>3353</v>
      </c>
      <c r="B959" s="12"/>
      <c r="C959" s="27" t="s">
        <v>2059</v>
      </c>
      <c r="D959" s="17"/>
      <c r="E959" s="17"/>
      <c r="F959" s="28" t="s">
        <v>102</v>
      </c>
      <c r="G959" s="29">
        <v>1</v>
      </c>
      <c r="H959" s="30"/>
      <c r="I959" s="30">
        <v>330.85</v>
      </c>
      <c r="J959" s="31">
        <v>7.92</v>
      </c>
      <c r="M959" s="32">
        <f>ROUND(ROUND(J959, 2)*I959, 2)</f>
        <v>2620.33</v>
      </c>
      <c r="P959" s="31">
        <v>7.92</v>
      </c>
      <c r="S959" s="32">
        <f>ROUND(ROUND(P959, 2)*I959, 2)</f>
        <v>2620.33</v>
      </c>
      <c r="V959" s="9">
        <f>ROUND(ROUND(P959, 2)/1.2, 2)</f>
        <v>6.6</v>
      </c>
      <c r="Y959" s="9">
        <f t="shared" si="99"/>
        <v>2183.61</v>
      </c>
      <c r="AD959" s="5" t="s">
        <v>3354</v>
      </c>
      <c r="AE959" s="5" t="s">
        <v>3355</v>
      </c>
      <c r="AF959" s="5" t="s">
        <v>2062</v>
      </c>
      <c r="AK959" s="32">
        <f t="shared" si="94"/>
        <v>0</v>
      </c>
      <c r="AL959" s="32"/>
      <c r="AM959" s="32"/>
      <c r="AN959" s="34">
        <f t="shared" si="95"/>
        <v>0</v>
      </c>
      <c r="AO959" s="32"/>
      <c r="AP959" s="32"/>
    </row>
    <row r="960" spans="1:42" ht="18" x14ac:dyDescent="0.3">
      <c r="A960" s="12" t="s">
        <v>3356</v>
      </c>
      <c r="B960" s="12" t="s">
        <v>3357</v>
      </c>
      <c r="C960" s="16" t="s">
        <v>3358</v>
      </c>
      <c r="D960" s="17"/>
      <c r="E960" s="17"/>
      <c r="F960" s="17" t="s">
        <v>67</v>
      </c>
      <c r="G960" s="18">
        <v>1</v>
      </c>
      <c r="H960" s="18"/>
      <c r="I960" s="18">
        <v>0</v>
      </c>
      <c r="J960" s="19">
        <v>0</v>
      </c>
      <c r="K960" s="20">
        <v>790</v>
      </c>
      <c r="L960" s="19">
        <f>J960+ROUND(K960, 2)</f>
        <v>790</v>
      </c>
      <c r="M960" s="19">
        <v>0</v>
      </c>
      <c r="N960" s="19">
        <v>0</v>
      </c>
      <c r="O960" s="19">
        <f>M960+N960</f>
        <v>0</v>
      </c>
      <c r="P960" s="19">
        <v>70.47</v>
      </c>
      <c r="Q960" s="20">
        <v>790</v>
      </c>
      <c r="R960" s="19">
        <f>P960+ROUND(Q960, 2)</f>
        <v>860.47</v>
      </c>
      <c r="S960" s="19">
        <v>0</v>
      </c>
      <c r="T960" s="19">
        <v>0</v>
      </c>
      <c r="U960" s="19">
        <f>S960+T960</f>
        <v>0</v>
      </c>
      <c r="V960" s="9">
        <f>ROUND(P960 / 1.2, 2)</f>
        <v>58.73</v>
      </c>
      <c r="W960" s="9">
        <f>ROUND(Q960 / 1.2, 2)</f>
        <v>658.33</v>
      </c>
      <c r="X960" s="9">
        <f>ROUND(R960 / 1.2, 2)</f>
        <v>717.06</v>
      </c>
      <c r="Y960" s="9">
        <f t="shared" si="99"/>
        <v>0</v>
      </c>
      <c r="Z960" s="9">
        <f>ROUND(T960 / 1.2, 2)</f>
        <v>0</v>
      </c>
      <c r="AA960" s="9">
        <f>Y960+Z960</f>
        <v>0</v>
      </c>
      <c r="AD960" s="5">
        <v>378365760</v>
      </c>
      <c r="AE960" s="5">
        <v>27245705</v>
      </c>
      <c r="AG960" s="5" t="s">
        <v>3359</v>
      </c>
      <c r="AH960" s="5" t="s">
        <v>3360</v>
      </c>
      <c r="AI960" s="5" t="s">
        <v>593</v>
      </c>
      <c r="AK960" s="19">
        <f t="shared" si="94"/>
        <v>0</v>
      </c>
      <c r="AL960" s="19">
        <f>T960-N960</f>
        <v>0</v>
      </c>
      <c r="AM960" s="19">
        <f>U960-O960</f>
        <v>0</v>
      </c>
      <c r="AN960" s="22">
        <f t="shared" si="95"/>
        <v>0</v>
      </c>
      <c r="AO960" s="22">
        <f>IFERROR(AL960/N960,0)</f>
        <v>0</v>
      </c>
      <c r="AP960" s="22">
        <f>IFERROR(AM960/O960,0)</f>
        <v>0</v>
      </c>
    </row>
    <row r="961" spans="1:42" ht="18" x14ac:dyDescent="0.3">
      <c r="A961" s="12" t="s">
        <v>3361</v>
      </c>
      <c r="B961" s="12"/>
      <c r="C961" s="40" t="s">
        <v>730</v>
      </c>
      <c r="D961" s="17"/>
      <c r="E961" s="17"/>
      <c r="F961" s="28" t="s">
        <v>102</v>
      </c>
      <c r="G961" s="29">
        <v>0.15</v>
      </c>
      <c r="H961" s="29"/>
      <c r="I961" s="29">
        <v>0</v>
      </c>
      <c r="J961" s="31">
        <v>88.8</v>
      </c>
      <c r="M961" s="32">
        <f>ROUND(ROUND(J961, 2)*I961, 2)</f>
        <v>0</v>
      </c>
      <c r="P961" s="31">
        <v>88.8</v>
      </c>
      <c r="S961" s="32">
        <f>ROUND(ROUND(P961, 2)*I961, 2)</f>
        <v>0</v>
      </c>
      <c r="V961" s="9">
        <f>ROUND(ROUND(P961, 2)/1.2, 2)</f>
        <v>74</v>
      </c>
      <c r="Y961" s="9">
        <f t="shared" si="99"/>
        <v>0</v>
      </c>
      <c r="AD961" s="5" t="s">
        <v>3362</v>
      </c>
      <c r="AE961" s="5" t="s">
        <v>3363</v>
      </c>
      <c r="AF961" s="5" t="s">
        <v>733</v>
      </c>
      <c r="AK961" s="32">
        <f t="shared" si="94"/>
        <v>0</v>
      </c>
      <c r="AL961" s="32"/>
      <c r="AM961" s="32"/>
      <c r="AN961" s="34">
        <f t="shared" si="95"/>
        <v>0</v>
      </c>
      <c r="AO961" s="32"/>
      <c r="AP961" s="32"/>
    </row>
    <row r="962" spans="1:42" ht="36" x14ac:dyDescent="0.3">
      <c r="A962" s="12" t="s">
        <v>3364</v>
      </c>
      <c r="B962" s="12"/>
      <c r="C962" s="27" t="s">
        <v>1912</v>
      </c>
      <c r="D962" s="17"/>
      <c r="E962" s="17"/>
      <c r="F962" s="28" t="s">
        <v>102</v>
      </c>
      <c r="G962" s="29">
        <v>4.5</v>
      </c>
      <c r="H962" s="29"/>
      <c r="I962" s="29">
        <v>0</v>
      </c>
      <c r="J962" s="31">
        <v>12.7</v>
      </c>
      <c r="M962" s="32">
        <f>ROUND(ROUND(J962, 2)*I962, 2)</f>
        <v>0</v>
      </c>
      <c r="P962" s="31">
        <v>12.7</v>
      </c>
      <c r="S962" s="32">
        <f>ROUND(ROUND(P962, 2)*I962, 2)</f>
        <v>0</v>
      </c>
      <c r="V962" s="9">
        <f>ROUND(ROUND(P962, 2)/1.2, 2)</f>
        <v>10.58</v>
      </c>
      <c r="Y962" s="9">
        <f t="shared" si="99"/>
        <v>0</v>
      </c>
      <c r="AD962" s="5" t="s">
        <v>3365</v>
      </c>
      <c r="AE962" s="5" t="s">
        <v>3366</v>
      </c>
      <c r="AF962" s="5" t="s">
        <v>1915</v>
      </c>
      <c r="AK962" s="32">
        <f t="shared" si="94"/>
        <v>0</v>
      </c>
      <c r="AL962" s="32"/>
      <c r="AM962" s="32"/>
      <c r="AN962" s="34">
        <f t="shared" si="95"/>
        <v>0</v>
      </c>
      <c r="AO962" s="32"/>
      <c r="AP962" s="32"/>
    </row>
    <row r="963" spans="1:42" ht="54" x14ac:dyDescent="0.3">
      <c r="A963" s="12" t="s">
        <v>3367</v>
      </c>
      <c r="B963" s="12" t="s">
        <v>3357</v>
      </c>
      <c r="C963" s="16" t="s">
        <v>3358</v>
      </c>
      <c r="D963" s="17"/>
      <c r="E963" s="17" t="s">
        <v>3368</v>
      </c>
      <c r="F963" s="17" t="s">
        <v>67</v>
      </c>
      <c r="G963" s="18">
        <v>1</v>
      </c>
      <c r="H963" s="18"/>
      <c r="I963" s="18">
        <v>0</v>
      </c>
      <c r="J963" s="19">
        <v>67.59</v>
      </c>
      <c r="K963" s="20">
        <v>790</v>
      </c>
      <c r="L963" s="19">
        <f>J963+ROUND(K963, 2)</f>
        <v>857.59</v>
      </c>
      <c r="M963" s="19">
        <v>0</v>
      </c>
      <c r="N963" s="19">
        <v>0</v>
      </c>
      <c r="O963" s="19">
        <f>M963+N963</f>
        <v>0</v>
      </c>
      <c r="P963" s="19">
        <v>67.64</v>
      </c>
      <c r="Q963" s="20">
        <v>1185</v>
      </c>
      <c r="R963" s="19">
        <f>P963+ROUND(Q963, 2)</f>
        <v>1252.6400000000001</v>
      </c>
      <c r="S963" s="19">
        <v>0</v>
      </c>
      <c r="T963" s="19">
        <v>0</v>
      </c>
      <c r="U963" s="19">
        <f>S963+T963</f>
        <v>0</v>
      </c>
      <c r="V963" s="9">
        <f>ROUND(P963 / 1.2, 2)</f>
        <v>56.37</v>
      </c>
      <c r="W963" s="9">
        <f>ROUND(Q963 / 1.2, 2)</f>
        <v>987.5</v>
      </c>
      <c r="X963" s="9">
        <f>ROUND(R963 / 1.2, 2)</f>
        <v>1043.8699999999999</v>
      </c>
      <c r="Y963" s="9">
        <f t="shared" si="99"/>
        <v>0</v>
      </c>
      <c r="Z963" s="9">
        <f>ROUND(T963 / 1.2, 2)</f>
        <v>0</v>
      </c>
      <c r="AA963" s="9">
        <f>Y963+Z963</f>
        <v>0</v>
      </c>
      <c r="AD963" s="5">
        <v>378365980</v>
      </c>
      <c r="AE963" s="5">
        <v>27245792</v>
      </c>
      <c r="AG963" s="5" t="s">
        <v>3359</v>
      </c>
      <c r="AH963" s="5" t="s">
        <v>3360</v>
      </c>
      <c r="AI963" s="5" t="s">
        <v>593</v>
      </c>
      <c r="AK963" s="19">
        <f t="shared" si="94"/>
        <v>0</v>
      </c>
      <c r="AL963" s="19">
        <f>T963-N963</f>
        <v>0</v>
      </c>
      <c r="AM963" s="19">
        <f>U963-O963</f>
        <v>0</v>
      </c>
      <c r="AN963" s="22">
        <f t="shared" si="95"/>
        <v>0</v>
      </c>
      <c r="AO963" s="22">
        <f>IFERROR(AL963/N963,0)</f>
        <v>0</v>
      </c>
      <c r="AP963" s="22">
        <f>IFERROR(AM963/O963,0)</f>
        <v>0</v>
      </c>
    </row>
    <row r="964" spans="1:42" ht="36" x14ac:dyDescent="0.3">
      <c r="A964" s="12" t="s">
        <v>3370</v>
      </c>
      <c r="B964" s="12"/>
      <c r="C964" s="27" t="s">
        <v>1912</v>
      </c>
      <c r="D964" s="17"/>
      <c r="E964" s="17"/>
      <c r="F964" s="28" t="s">
        <v>102</v>
      </c>
      <c r="G964" s="29">
        <v>4.5</v>
      </c>
      <c r="H964" s="29"/>
      <c r="I964" s="29">
        <v>0</v>
      </c>
      <c r="J964" s="31">
        <v>12.06</v>
      </c>
      <c r="M964" s="32">
        <f>ROUND(ROUND(J964, 2)*I964, 2)</f>
        <v>0</v>
      </c>
      <c r="P964" s="31">
        <v>12.07</v>
      </c>
      <c r="S964" s="32">
        <f>ROUND(ROUND(P964, 2)*I964, 2)</f>
        <v>0</v>
      </c>
      <c r="V964" s="9">
        <f>ROUND(ROUND(P964, 2)/1.2, 2)</f>
        <v>10.06</v>
      </c>
      <c r="Y964" s="9">
        <f t="shared" si="99"/>
        <v>0</v>
      </c>
      <c r="AD964" s="5" t="s">
        <v>3371</v>
      </c>
      <c r="AE964" s="5" t="s">
        <v>3372</v>
      </c>
      <c r="AF964" s="5" t="s">
        <v>1915</v>
      </c>
      <c r="AK964" s="32">
        <f t="shared" si="94"/>
        <v>0</v>
      </c>
      <c r="AL964" s="32"/>
      <c r="AM964" s="32"/>
      <c r="AN964" s="34">
        <f t="shared" si="95"/>
        <v>0</v>
      </c>
      <c r="AO964" s="32"/>
      <c r="AP964" s="32"/>
    </row>
    <row r="965" spans="1:42" ht="18" x14ac:dyDescent="0.3">
      <c r="A965" s="12" t="s">
        <v>3375</v>
      </c>
      <c r="B965" s="12"/>
      <c r="C965" s="40" t="s">
        <v>730</v>
      </c>
      <c r="D965" s="17"/>
      <c r="E965" s="17"/>
      <c r="F965" s="28" t="s">
        <v>102</v>
      </c>
      <c r="G965" s="29">
        <v>0.15</v>
      </c>
      <c r="H965" s="29"/>
      <c r="I965" s="29">
        <v>0</v>
      </c>
      <c r="J965" s="31">
        <v>88.8</v>
      </c>
      <c r="M965" s="32">
        <f>ROUND(ROUND(J965, 2)*I965, 2)</f>
        <v>0</v>
      </c>
      <c r="P965" s="31">
        <v>88.8</v>
      </c>
      <c r="S965" s="32">
        <f>ROUND(ROUND(P965, 2)*I965, 2)</f>
        <v>0</v>
      </c>
      <c r="V965" s="9">
        <f>ROUND(ROUND(P965, 2)/1.2, 2)</f>
        <v>74</v>
      </c>
      <c r="Y965" s="9">
        <f t="shared" si="99"/>
        <v>0</v>
      </c>
      <c r="AD965" s="5" t="s">
        <v>3376</v>
      </c>
      <c r="AE965" s="5" t="s">
        <v>3377</v>
      </c>
      <c r="AF965" s="5" t="s">
        <v>733</v>
      </c>
      <c r="AK965" s="32">
        <f t="shared" si="94"/>
        <v>0</v>
      </c>
      <c r="AL965" s="32"/>
      <c r="AM965" s="32"/>
      <c r="AN965" s="34">
        <f t="shared" si="95"/>
        <v>0</v>
      </c>
      <c r="AO965" s="32"/>
      <c r="AP965" s="32"/>
    </row>
    <row r="966" spans="1:42" ht="36" x14ac:dyDescent="0.3">
      <c r="A966" s="12" t="s">
        <v>3380</v>
      </c>
      <c r="B966" s="12" t="s">
        <v>3381</v>
      </c>
      <c r="C966" s="16" t="s">
        <v>1899</v>
      </c>
      <c r="D966" s="17"/>
      <c r="E966" s="17"/>
      <c r="F966" s="17" t="s">
        <v>67</v>
      </c>
      <c r="G966" s="18">
        <v>1</v>
      </c>
      <c r="H966" s="18"/>
      <c r="I966" s="18">
        <v>0</v>
      </c>
      <c r="J966" s="19">
        <v>0</v>
      </c>
      <c r="K966" s="20">
        <v>639</v>
      </c>
      <c r="L966" s="19">
        <f>J966+ROUND(K966, 2)</f>
        <v>639</v>
      </c>
      <c r="M966" s="19">
        <v>0</v>
      </c>
      <c r="N966" s="19">
        <v>0</v>
      </c>
      <c r="O966" s="19">
        <f>M966+N966</f>
        <v>0</v>
      </c>
      <c r="P966" s="19">
        <v>32.369999999999997</v>
      </c>
      <c r="Q966" s="20">
        <v>639</v>
      </c>
      <c r="R966" s="19">
        <f>P966+ROUND(Q966, 2)</f>
        <v>671.37</v>
      </c>
      <c r="S966" s="19">
        <v>0</v>
      </c>
      <c r="T966" s="19">
        <v>0</v>
      </c>
      <c r="U966" s="19">
        <f>S966+T966</f>
        <v>0</v>
      </c>
      <c r="V966" s="9">
        <f>ROUND(P966 / 1.2, 2)</f>
        <v>26.98</v>
      </c>
      <c r="W966" s="9">
        <f>ROUND(Q966 / 1.2, 2)</f>
        <v>532.5</v>
      </c>
      <c r="X966" s="9">
        <f>ROUND(R966 / 1.2, 2)</f>
        <v>559.48</v>
      </c>
      <c r="Y966" s="9">
        <f t="shared" si="99"/>
        <v>0</v>
      </c>
      <c r="Z966" s="9">
        <f>ROUND(T966 / 1.2, 2)</f>
        <v>0</v>
      </c>
      <c r="AA966" s="9">
        <f>Y966+Z966</f>
        <v>0</v>
      </c>
      <c r="AD966" s="5">
        <v>378365761</v>
      </c>
      <c r="AE966" s="5">
        <v>27245657</v>
      </c>
      <c r="AG966" s="5" t="s">
        <v>1901</v>
      </c>
      <c r="AH966" s="5" t="s">
        <v>3382</v>
      </c>
      <c r="AI966" s="5" t="s">
        <v>593</v>
      </c>
      <c r="AK966" s="19">
        <f t="shared" si="94"/>
        <v>0</v>
      </c>
      <c r="AL966" s="19">
        <f>T966-N966</f>
        <v>0</v>
      </c>
      <c r="AM966" s="19">
        <f>U966-O966</f>
        <v>0</v>
      </c>
      <c r="AN966" s="22">
        <f t="shared" si="95"/>
        <v>0</v>
      </c>
      <c r="AO966" s="22">
        <f>IFERROR(AL966/N966,0)</f>
        <v>0</v>
      </c>
      <c r="AP966" s="22">
        <f>IFERROR(AM966/O966,0)</f>
        <v>0</v>
      </c>
    </row>
    <row r="967" spans="1:42" ht="18" x14ac:dyDescent="0.3">
      <c r="A967" s="12" t="s">
        <v>3383</v>
      </c>
      <c r="B967" s="12"/>
      <c r="C967" s="40" t="s">
        <v>730</v>
      </c>
      <c r="D967" s="17"/>
      <c r="E967" s="17"/>
      <c r="F967" s="28" t="s">
        <v>102</v>
      </c>
      <c r="G967" s="29">
        <v>0.15</v>
      </c>
      <c r="H967" s="29"/>
      <c r="I967" s="29">
        <v>0</v>
      </c>
      <c r="J967" s="31">
        <v>88.8</v>
      </c>
      <c r="M967" s="32">
        <f>ROUND(ROUND(J967, 2)*I967, 2)</f>
        <v>0</v>
      </c>
      <c r="P967" s="31">
        <v>88.8</v>
      </c>
      <c r="S967" s="32">
        <f>ROUND(ROUND(P967, 2)*I967, 2)</f>
        <v>0</v>
      </c>
      <c r="V967" s="9">
        <f>ROUND(ROUND(P967, 2)/1.2, 2)</f>
        <v>74</v>
      </c>
      <c r="Y967" s="9">
        <f t="shared" si="99"/>
        <v>0</v>
      </c>
      <c r="AD967" s="5" t="s">
        <v>3384</v>
      </c>
      <c r="AE967" s="5" t="s">
        <v>3385</v>
      </c>
      <c r="AF967" s="5" t="s">
        <v>733</v>
      </c>
      <c r="AK967" s="32">
        <f t="shared" si="94"/>
        <v>0</v>
      </c>
      <c r="AL967" s="32"/>
      <c r="AM967" s="32"/>
      <c r="AN967" s="34">
        <f t="shared" si="95"/>
        <v>0</v>
      </c>
      <c r="AO967" s="32"/>
      <c r="AP967" s="32"/>
    </row>
    <row r="968" spans="1:42" ht="36" x14ac:dyDescent="0.3">
      <c r="A968" s="12" t="s">
        <v>3386</v>
      </c>
      <c r="B968" s="12"/>
      <c r="C968" s="27" t="s">
        <v>1912</v>
      </c>
      <c r="D968" s="17"/>
      <c r="E968" s="17"/>
      <c r="F968" s="28" t="s">
        <v>102</v>
      </c>
      <c r="G968" s="29">
        <v>1.5</v>
      </c>
      <c r="H968" s="29"/>
      <c r="I968" s="29">
        <v>0</v>
      </c>
      <c r="J968" s="31">
        <v>12.7</v>
      </c>
      <c r="M968" s="32">
        <f>ROUND(ROUND(J968, 2)*I968, 2)</f>
        <v>0</v>
      </c>
      <c r="P968" s="31">
        <v>12.7</v>
      </c>
      <c r="S968" s="32">
        <f>ROUND(ROUND(P968, 2)*I968, 2)</f>
        <v>0</v>
      </c>
      <c r="V968" s="9">
        <f>ROUND(ROUND(P968, 2)/1.2, 2)</f>
        <v>10.58</v>
      </c>
      <c r="Y968" s="9">
        <f t="shared" si="99"/>
        <v>0</v>
      </c>
      <c r="AD968" s="5" t="s">
        <v>3387</v>
      </c>
      <c r="AE968" s="5" t="s">
        <v>3388</v>
      </c>
      <c r="AF968" s="5" t="s">
        <v>1915</v>
      </c>
      <c r="AK968" s="32">
        <f t="shared" si="94"/>
        <v>0</v>
      </c>
      <c r="AL968" s="32"/>
      <c r="AM968" s="32"/>
      <c r="AN968" s="34">
        <f t="shared" si="95"/>
        <v>0</v>
      </c>
      <c r="AO968" s="32"/>
      <c r="AP968" s="32"/>
    </row>
    <row r="969" spans="1:42" ht="36" x14ac:dyDescent="0.3">
      <c r="A969" s="12" t="s">
        <v>3389</v>
      </c>
      <c r="B969" s="12" t="s">
        <v>3381</v>
      </c>
      <c r="C969" s="16" t="s">
        <v>1899</v>
      </c>
      <c r="D969" s="17"/>
      <c r="E969" s="17" t="s">
        <v>3390</v>
      </c>
      <c r="F969" s="17" t="s">
        <v>67</v>
      </c>
      <c r="G969" s="18">
        <v>1</v>
      </c>
      <c r="H969" s="18"/>
      <c r="I969" s="18">
        <v>921.3</v>
      </c>
      <c r="J969" s="19">
        <v>31.41</v>
      </c>
      <c r="K969" s="20">
        <v>639</v>
      </c>
      <c r="L969" s="19">
        <f>J969+ROUND(K969, 2)</f>
        <v>670.41</v>
      </c>
      <c r="M969" s="19">
        <v>28938.03</v>
      </c>
      <c r="N969" s="19">
        <v>588710.69999999995</v>
      </c>
      <c r="O969" s="19">
        <f>M969+N969</f>
        <v>617648.73</v>
      </c>
      <c r="P969" s="19">
        <v>31.43</v>
      </c>
      <c r="Q969" s="20">
        <v>958.5</v>
      </c>
      <c r="R969" s="19">
        <f>P969+ROUND(Q969, 2)</f>
        <v>989.93</v>
      </c>
      <c r="S969" s="19">
        <v>28956.46</v>
      </c>
      <c r="T969" s="19">
        <v>883066.05</v>
      </c>
      <c r="U969" s="19">
        <f>S969+T969</f>
        <v>912022.51</v>
      </c>
      <c r="V969" s="9">
        <f>ROUND(P969 / 1.2, 2)</f>
        <v>26.19</v>
      </c>
      <c r="W969" s="9">
        <f>ROUND(Q969 / 1.2, 2)</f>
        <v>798.75</v>
      </c>
      <c r="X969" s="9">
        <f>ROUND(R969 / 1.2, 2)</f>
        <v>824.94</v>
      </c>
      <c r="Y969" s="9">
        <f t="shared" si="99"/>
        <v>24130.38</v>
      </c>
      <c r="Z969" s="9">
        <f>ROUND(T969 / 1.2, 2)</f>
        <v>735888.38</v>
      </c>
      <c r="AA969" s="9">
        <f>Y969+Z969</f>
        <v>760018.76</v>
      </c>
      <c r="AD969" s="5">
        <v>378365981</v>
      </c>
      <c r="AE969" s="5">
        <v>27245793</v>
      </c>
      <c r="AG969" s="5" t="s">
        <v>1901</v>
      </c>
      <c r="AH969" s="5" t="s">
        <v>3382</v>
      </c>
      <c r="AI969" s="5" t="s">
        <v>593</v>
      </c>
      <c r="AK969" s="19">
        <f t="shared" si="94"/>
        <v>18.430000000000291</v>
      </c>
      <c r="AL969" s="19">
        <f>T969-N969</f>
        <v>294355.35000000009</v>
      </c>
      <c r="AM969" s="19">
        <f>U969-O969</f>
        <v>294373.78000000003</v>
      </c>
      <c r="AN969" s="22">
        <f t="shared" si="95"/>
        <v>6.3687818417495221E-4</v>
      </c>
      <c r="AO969" s="22">
        <f>IFERROR(AL969/N969,0)</f>
        <v>0.50000000000000022</v>
      </c>
      <c r="AP969" s="22">
        <f>IFERROR(AM969/O969,0)</f>
        <v>0.47660387806512616</v>
      </c>
    </row>
    <row r="970" spans="1:42" ht="36" x14ac:dyDescent="0.3">
      <c r="A970" s="12" t="s">
        <v>3391</v>
      </c>
      <c r="B970" s="12"/>
      <c r="C970" s="27" t="s">
        <v>1912</v>
      </c>
      <c r="D970" s="17"/>
      <c r="E970" s="17"/>
      <c r="F970" s="28" t="s">
        <v>102</v>
      </c>
      <c r="G970" s="29">
        <v>1.5</v>
      </c>
      <c r="H970" s="29"/>
      <c r="I970" s="29">
        <v>1381.95</v>
      </c>
      <c r="J970" s="31">
        <v>12.06</v>
      </c>
      <c r="M970" s="32">
        <f>ROUND(ROUND(J970, 2)*I970, 2)</f>
        <v>16666.32</v>
      </c>
      <c r="P970" s="31">
        <v>12.07</v>
      </c>
      <c r="S970" s="32">
        <f>ROUND(ROUND(P970, 2)*I970, 2)</f>
        <v>16680.14</v>
      </c>
      <c r="V970" s="9">
        <f>ROUND(ROUND(P970, 2)/1.2, 2)</f>
        <v>10.06</v>
      </c>
      <c r="Y970" s="9">
        <f t="shared" si="99"/>
        <v>13900.12</v>
      </c>
      <c r="AD970" s="5" t="s">
        <v>3392</v>
      </c>
      <c r="AE970" s="5" t="s">
        <v>3393</v>
      </c>
      <c r="AF970" s="5" t="s">
        <v>1915</v>
      </c>
      <c r="AK970" s="32">
        <f t="shared" si="94"/>
        <v>13.819999999999709</v>
      </c>
      <c r="AL970" s="32"/>
      <c r="AM970" s="32"/>
      <c r="AN970" s="34">
        <f t="shared" si="95"/>
        <v>8.292172477187351E-4</v>
      </c>
      <c r="AO970" s="32"/>
      <c r="AP970" s="32"/>
    </row>
    <row r="971" spans="1:42" ht="18" x14ac:dyDescent="0.3">
      <c r="A971" s="12" t="s">
        <v>3394</v>
      </c>
      <c r="B971" s="12"/>
      <c r="C971" s="40" t="s">
        <v>730</v>
      </c>
      <c r="D971" s="17"/>
      <c r="E971" s="17"/>
      <c r="F971" s="28" t="s">
        <v>102</v>
      </c>
      <c r="G971" s="29">
        <v>0.15</v>
      </c>
      <c r="H971" s="29"/>
      <c r="I971" s="29">
        <v>138.19499999999999</v>
      </c>
      <c r="J971" s="31">
        <v>88.8</v>
      </c>
      <c r="M971" s="32">
        <f>ROUND(ROUND(J971, 2)*I971, 2)</f>
        <v>12271.72</v>
      </c>
      <c r="P971" s="31">
        <v>88.8</v>
      </c>
      <c r="S971" s="32">
        <f>ROUND(ROUND(P971, 2)*I971, 2)</f>
        <v>12271.72</v>
      </c>
      <c r="V971" s="9">
        <f>ROUND(ROUND(P971, 2)/1.2, 2)</f>
        <v>74</v>
      </c>
      <c r="Y971" s="9">
        <f t="shared" si="99"/>
        <v>10226.43</v>
      </c>
      <c r="AD971" s="5" t="s">
        <v>3395</v>
      </c>
      <c r="AE971" s="5" t="s">
        <v>3396</v>
      </c>
      <c r="AF971" s="5" t="s">
        <v>733</v>
      </c>
      <c r="AK971" s="32">
        <f t="shared" si="94"/>
        <v>0</v>
      </c>
      <c r="AL971" s="32"/>
      <c r="AM971" s="32"/>
      <c r="AN971" s="34">
        <f t="shared" si="95"/>
        <v>0</v>
      </c>
      <c r="AO971" s="32"/>
      <c r="AP971" s="32"/>
    </row>
    <row r="972" spans="1:42" ht="90" x14ac:dyDescent="0.3">
      <c r="A972" s="12" t="s">
        <v>3397</v>
      </c>
      <c r="B972" s="12" t="s">
        <v>3398</v>
      </c>
      <c r="C972" s="16" t="s">
        <v>3399</v>
      </c>
      <c r="D972" s="17"/>
      <c r="E972" s="17" t="s">
        <v>3400</v>
      </c>
      <c r="F972" s="17" t="s">
        <v>67</v>
      </c>
      <c r="G972" s="18">
        <v>1</v>
      </c>
      <c r="H972" s="18"/>
      <c r="I972" s="18">
        <v>997.6</v>
      </c>
      <c r="J972" s="19">
        <v>35.61</v>
      </c>
      <c r="K972" s="20">
        <v>546</v>
      </c>
      <c r="L972" s="19">
        <f>J972+ROUND(K972, 2)</f>
        <v>581.61</v>
      </c>
      <c r="M972" s="19">
        <v>35524.54</v>
      </c>
      <c r="N972" s="19">
        <v>544689.6</v>
      </c>
      <c r="O972" s="19">
        <f>M972+N972</f>
        <v>580214.14</v>
      </c>
      <c r="P972" s="19">
        <v>35.049999999999997</v>
      </c>
      <c r="Q972" s="20">
        <v>819</v>
      </c>
      <c r="R972" s="19">
        <f>P972+ROUND(Q972, 2)</f>
        <v>854.05</v>
      </c>
      <c r="S972" s="19">
        <v>34965.879999999997</v>
      </c>
      <c r="T972" s="19">
        <v>817034.4</v>
      </c>
      <c r="U972" s="19">
        <f>S972+T972</f>
        <v>852000.28</v>
      </c>
      <c r="V972" s="9">
        <f>ROUND(P972 / 1.2, 2)</f>
        <v>29.21</v>
      </c>
      <c r="W972" s="9">
        <f>ROUND(Q972 / 1.2, 2)</f>
        <v>682.5</v>
      </c>
      <c r="X972" s="9">
        <f>ROUND(R972 / 1.2, 2)</f>
        <v>711.71</v>
      </c>
      <c r="Y972" s="9">
        <f t="shared" si="99"/>
        <v>29138.23</v>
      </c>
      <c r="Z972" s="9">
        <f>ROUND(T972 / 1.2, 2)</f>
        <v>680862</v>
      </c>
      <c r="AA972" s="9">
        <f>Y972+Z972</f>
        <v>710000.23</v>
      </c>
      <c r="AD972" s="5">
        <v>378365762</v>
      </c>
      <c r="AE972" s="5">
        <v>29299416</v>
      </c>
      <c r="AG972" s="5" t="s">
        <v>3401</v>
      </c>
      <c r="AH972" s="5" t="s">
        <v>3402</v>
      </c>
      <c r="AI972" s="5" t="s">
        <v>593</v>
      </c>
      <c r="AK972" s="19">
        <f t="shared" si="94"/>
        <v>-558.66000000000349</v>
      </c>
      <c r="AL972" s="19">
        <f>T972-N972</f>
        <v>272344.80000000005</v>
      </c>
      <c r="AM972" s="19">
        <f>U972-O972</f>
        <v>271786.14</v>
      </c>
      <c r="AN972" s="22">
        <f t="shared" si="95"/>
        <v>-1.5726030512991963E-2</v>
      </c>
      <c r="AO972" s="22">
        <f>IFERROR(AL972/N972,0)</f>
        <v>0.50000000000000011</v>
      </c>
      <c r="AP972" s="22">
        <f>IFERROR(AM972/O972,0)</f>
        <v>0.46842384778833557</v>
      </c>
    </row>
    <row r="973" spans="1:42" ht="36" x14ac:dyDescent="0.3">
      <c r="A973" s="12" t="s">
        <v>3403</v>
      </c>
      <c r="B973" s="12"/>
      <c r="C973" s="40" t="s">
        <v>604</v>
      </c>
      <c r="D973" s="17"/>
      <c r="E973" s="17"/>
      <c r="F973" s="28" t="s">
        <v>102</v>
      </c>
      <c r="G973" s="29">
        <v>0.15</v>
      </c>
      <c r="H973" s="29"/>
      <c r="I973" s="29">
        <v>149.63999999999999</v>
      </c>
      <c r="J973" s="31">
        <v>90.28</v>
      </c>
      <c r="M973" s="32">
        <f>ROUND(ROUND(J973, 2)*I973, 2)</f>
        <v>13509.5</v>
      </c>
      <c r="P973" s="31">
        <v>88.8</v>
      </c>
      <c r="S973" s="32">
        <f>ROUND(ROUND(P973, 2)*I973, 2)</f>
        <v>13288.03</v>
      </c>
      <c r="V973" s="9">
        <f>ROUND(ROUND(P973, 2)/1.2, 2)</f>
        <v>74</v>
      </c>
      <c r="Y973" s="9">
        <f t="shared" si="99"/>
        <v>11073.36</v>
      </c>
      <c r="AD973" s="5" t="s">
        <v>3404</v>
      </c>
      <c r="AE973" s="5" t="s">
        <v>3405</v>
      </c>
      <c r="AF973" s="5" t="s">
        <v>607</v>
      </c>
      <c r="AK973" s="32">
        <f t="shared" si="94"/>
        <v>-221.46999999999935</v>
      </c>
      <c r="AL973" s="32"/>
      <c r="AM973" s="32"/>
      <c r="AN973" s="34">
        <f t="shared" si="95"/>
        <v>-1.639364891372733E-2</v>
      </c>
      <c r="AO973" s="32"/>
      <c r="AP973" s="32"/>
    </row>
    <row r="974" spans="1:42" ht="36" x14ac:dyDescent="0.3">
      <c r="A974" s="12" t="s">
        <v>3406</v>
      </c>
      <c r="B974" s="12"/>
      <c r="C974" s="27" t="s">
        <v>3407</v>
      </c>
      <c r="D974" s="17"/>
      <c r="E974" s="17"/>
      <c r="F974" s="28" t="s">
        <v>102</v>
      </c>
      <c r="G974" s="29">
        <v>1.8</v>
      </c>
      <c r="H974" s="29"/>
      <c r="I974" s="29">
        <v>1795.68</v>
      </c>
      <c r="J974" s="31">
        <v>12.26</v>
      </c>
      <c r="M974" s="32">
        <f>ROUND(ROUND(J974, 2)*I974, 2)</f>
        <v>22015.040000000001</v>
      </c>
      <c r="P974" s="31">
        <v>12.07</v>
      </c>
      <c r="S974" s="32">
        <f>ROUND(ROUND(P974, 2)*I974, 2)</f>
        <v>21673.86</v>
      </c>
      <c r="V974" s="9">
        <f>ROUND(ROUND(P974, 2)/1.2, 2)</f>
        <v>10.06</v>
      </c>
      <c r="Y974" s="9">
        <f t="shared" si="99"/>
        <v>18061.55</v>
      </c>
      <c r="AD974" s="5" t="s">
        <v>3408</v>
      </c>
      <c r="AE974" s="5" t="s">
        <v>3409</v>
      </c>
      <c r="AF974" s="5" t="s">
        <v>3410</v>
      </c>
      <c r="AK974" s="32">
        <f t="shared" si="94"/>
        <v>-341.18000000000029</v>
      </c>
      <c r="AL974" s="32"/>
      <c r="AM974" s="32"/>
      <c r="AN974" s="34">
        <f t="shared" si="95"/>
        <v>-1.5497587104088854E-2</v>
      </c>
      <c r="AO974" s="32"/>
      <c r="AP974" s="32"/>
    </row>
    <row r="975" spans="1:42" ht="108" x14ac:dyDescent="0.3">
      <c r="A975" s="12" t="s">
        <v>3411</v>
      </c>
      <c r="B975" s="12" t="s">
        <v>3398</v>
      </c>
      <c r="C975" s="16" t="s">
        <v>3399</v>
      </c>
      <c r="D975" s="17"/>
      <c r="E975" s="17" t="s">
        <v>3412</v>
      </c>
      <c r="F975" s="17" t="s">
        <v>67</v>
      </c>
      <c r="G975" s="18">
        <v>1</v>
      </c>
      <c r="H975" s="18"/>
      <c r="I975" s="18">
        <v>66.17</v>
      </c>
      <c r="J975" s="19">
        <v>35.61</v>
      </c>
      <c r="K975" s="20">
        <v>546</v>
      </c>
      <c r="L975" s="19">
        <f>J975+ROUND(K975, 2)</f>
        <v>581.61</v>
      </c>
      <c r="M975" s="19">
        <v>2356.31</v>
      </c>
      <c r="N975" s="19">
        <v>36128.82</v>
      </c>
      <c r="O975" s="19">
        <f>M975+N975</f>
        <v>38485.129999999997</v>
      </c>
      <c r="P975" s="19">
        <v>35.049999999999997</v>
      </c>
      <c r="Q975" s="20">
        <v>819</v>
      </c>
      <c r="R975" s="19">
        <f>P975+ROUND(Q975, 2)</f>
        <v>854.05</v>
      </c>
      <c r="S975" s="19">
        <v>2319.2600000000002</v>
      </c>
      <c r="T975" s="19">
        <v>54193.23</v>
      </c>
      <c r="U975" s="19">
        <f>S975+T975</f>
        <v>56512.490000000005</v>
      </c>
      <c r="V975" s="9">
        <f>ROUND(P975 / 1.2, 2)</f>
        <v>29.21</v>
      </c>
      <c r="W975" s="9">
        <f>ROUND(Q975 / 1.2, 2)</f>
        <v>682.5</v>
      </c>
      <c r="X975" s="9">
        <f>ROUND(R975 / 1.2, 2)</f>
        <v>711.71</v>
      </c>
      <c r="Y975" s="9">
        <f t="shared" si="99"/>
        <v>1932.72</v>
      </c>
      <c r="Z975" s="9">
        <f>ROUND(T975 / 1.2, 2)</f>
        <v>45161.03</v>
      </c>
      <c r="AA975" s="9">
        <f>Y975+Z975</f>
        <v>47093.75</v>
      </c>
      <c r="AD975" s="5">
        <v>378365982</v>
      </c>
      <c r="AE975" s="5">
        <v>29299417</v>
      </c>
      <c r="AG975" s="5" t="s">
        <v>3401</v>
      </c>
      <c r="AH975" s="5" t="s">
        <v>3402</v>
      </c>
      <c r="AI975" s="5" t="s">
        <v>593</v>
      </c>
      <c r="AK975" s="19">
        <f t="shared" si="94"/>
        <v>-37.049999999999727</v>
      </c>
      <c r="AL975" s="19">
        <f>T975-N975</f>
        <v>18064.410000000003</v>
      </c>
      <c r="AM975" s="19">
        <f>U975-O975</f>
        <v>18027.360000000008</v>
      </c>
      <c r="AN975" s="22">
        <f t="shared" si="95"/>
        <v>-1.5723737538778738E-2</v>
      </c>
      <c r="AO975" s="22">
        <f>IFERROR(AL975/N975,0)</f>
        <v>0.50000000000000011</v>
      </c>
      <c r="AP975" s="22">
        <f>IFERROR(AM975/O975,0)</f>
        <v>0.46842403806353283</v>
      </c>
    </row>
    <row r="976" spans="1:42" ht="36" x14ac:dyDescent="0.3">
      <c r="A976" s="12" t="s">
        <v>3413</v>
      </c>
      <c r="B976" s="12"/>
      <c r="C976" s="27" t="s">
        <v>3407</v>
      </c>
      <c r="D976" s="17"/>
      <c r="E976" s="17"/>
      <c r="F976" s="28" t="s">
        <v>102</v>
      </c>
      <c r="G976" s="29">
        <v>1.8</v>
      </c>
      <c r="H976" s="29"/>
      <c r="I976" s="29">
        <v>119.10599999999999</v>
      </c>
      <c r="J976" s="31">
        <v>12.26</v>
      </c>
      <c r="M976" s="32">
        <f>ROUND(ROUND(J976, 2)*I976, 2)</f>
        <v>1460.24</v>
      </c>
      <c r="P976" s="31">
        <v>12.07</v>
      </c>
      <c r="S976" s="32">
        <f>ROUND(ROUND(P976, 2)*I976, 2)</f>
        <v>1437.61</v>
      </c>
      <c r="V976" s="9">
        <f>ROUND(ROUND(P976, 2)/1.2, 2)</f>
        <v>10.06</v>
      </c>
      <c r="Y976" s="9">
        <f t="shared" si="99"/>
        <v>1198.01</v>
      </c>
      <c r="AD976" s="5" t="s">
        <v>3414</v>
      </c>
      <c r="AE976" s="5" t="s">
        <v>3415</v>
      </c>
      <c r="AF976" s="5" t="s">
        <v>3410</v>
      </c>
      <c r="AK976" s="32">
        <f t="shared" si="94"/>
        <v>-22.630000000000109</v>
      </c>
      <c r="AL976" s="32"/>
      <c r="AM976" s="32"/>
      <c r="AN976" s="34">
        <f t="shared" si="95"/>
        <v>-1.5497452473566063E-2</v>
      </c>
      <c r="AO976" s="32"/>
      <c r="AP976" s="32"/>
    </row>
    <row r="977" spans="1:42" ht="36" x14ac:dyDescent="0.3">
      <c r="A977" s="12" t="s">
        <v>3416</v>
      </c>
      <c r="B977" s="12"/>
      <c r="C977" s="40" t="s">
        <v>604</v>
      </c>
      <c r="D977" s="17"/>
      <c r="E977" s="17"/>
      <c r="F977" s="28" t="s">
        <v>102</v>
      </c>
      <c r="G977" s="29">
        <v>0.15</v>
      </c>
      <c r="H977" s="29"/>
      <c r="I977" s="29">
        <v>9.9260000000000002</v>
      </c>
      <c r="J977" s="31">
        <v>90.28</v>
      </c>
      <c r="M977" s="32">
        <f>ROUND(ROUND(J977, 2)*I977, 2)</f>
        <v>896.12</v>
      </c>
      <c r="P977" s="31">
        <v>88.8</v>
      </c>
      <c r="S977" s="32">
        <f>ROUND(ROUND(P977, 2)*I977, 2)</f>
        <v>881.43</v>
      </c>
      <c r="V977" s="9">
        <f>ROUND(ROUND(P977, 2)/1.2, 2)</f>
        <v>74</v>
      </c>
      <c r="Y977" s="9">
        <f t="shared" si="99"/>
        <v>734.53</v>
      </c>
      <c r="AD977" s="5" t="s">
        <v>3417</v>
      </c>
      <c r="AE977" s="5" t="s">
        <v>3418</v>
      </c>
      <c r="AF977" s="5" t="s">
        <v>607</v>
      </c>
      <c r="AK977" s="32">
        <f t="shared" si="94"/>
        <v>-14.690000000000055</v>
      </c>
      <c r="AL977" s="32"/>
      <c r="AM977" s="32"/>
      <c r="AN977" s="34">
        <f t="shared" si="95"/>
        <v>-1.6392893808864946E-2</v>
      </c>
      <c r="AO977" s="32"/>
      <c r="AP977" s="32"/>
    </row>
    <row r="978" spans="1:42" ht="90" x14ac:dyDescent="0.3">
      <c r="A978" s="12" t="s">
        <v>3419</v>
      </c>
      <c r="B978" s="12" t="s">
        <v>3398</v>
      </c>
      <c r="C978" s="16" t="s">
        <v>3399</v>
      </c>
      <c r="D978" s="17"/>
      <c r="E978" s="17" t="s">
        <v>3420</v>
      </c>
      <c r="F978" s="17" t="s">
        <v>67</v>
      </c>
      <c r="G978" s="18">
        <v>1</v>
      </c>
      <c r="H978" s="18"/>
      <c r="I978" s="18">
        <v>3840.75</v>
      </c>
      <c r="J978" s="19">
        <v>35.61</v>
      </c>
      <c r="K978" s="20">
        <v>546</v>
      </c>
      <c r="L978" s="19">
        <f>J978+ROUND(K978, 2)</f>
        <v>581.61</v>
      </c>
      <c r="M978" s="19">
        <v>136769.10999999999</v>
      </c>
      <c r="N978" s="19">
        <v>2097049.5</v>
      </c>
      <c r="O978" s="19">
        <f>M978+N978</f>
        <v>2233818.61</v>
      </c>
      <c r="P978" s="19">
        <v>35.049999999999997</v>
      </c>
      <c r="Q978" s="20">
        <v>819</v>
      </c>
      <c r="R978" s="19">
        <f>P978+ROUND(Q978, 2)</f>
        <v>854.05</v>
      </c>
      <c r="S978" s="19">
        <v>134618.29</v>
      </c>
      <c r="T978" s="19">
        <v>3145574.25</v>
      </c>
      <c r="U978" s="19">
        <f>S978+T978</f>
        <v>3280192.54</v>
      </c>
      <c r="V978" s="9">
        <f>ROUND(P978 / 1.2, 2)</f>
        <v>29.21</v>
      </c>
      <c r="W978" s="9">
        <f>ROUND(Q978 / 1.2, 2)</f>
        <v>682.5</v>
      </c>
      <c r="X978" s="9">
        <f>ROUND(R978 / 1.2, 2)</f>
        <v>711.71</v>
      </c>
      <c r="Y978" s="9">
        <f t="shared" si="99"/>
        <v>112181.91</v>
      </c>
      <c r="Z978" s="9">
        <f>ROUND(T978 / 1.2, 2)</f>
        <v>2621311.88</v>
      </c>
      <c r="AA978" s="9">
        <f>Y978+Z978</f>
        <v>2733493.79</v>
      </c>
      <c r="AD978" s="5">
        <v>378365983</v>
      </c>
      <c r="AE978" s="5">
        <v>29299413</v>
      </c>
      <c r="AG978" s="5" t="s">
        <v>3401</v>
      </c>
      <c r="AH978" s="5" t="s">
        <v>3402</v>
      </c>
      <c r="AI978" s="5" t="s">
        <v>593</v>
      </c>
      <c r="AK978" s="19">
        <f t="shared" si="94"/>
        <v>-2150.8199999999779</v>
      </c>
      <c r="AL978" s="19">
        <f>T978-N978</f>
        <v>1048524.75</v>
      </c>
      <c r="AM978" s="19">
        <f>U978-O978</f>
        <v>1046373.9300000002</v>
      </c>
      <c r="AN978" s="22">
        <f t="shared" si="95"/>
        <v>-1.5725919398027654E-2</v>
      </c>
      <c r="AO978" s="22">
        <f>IFERROR(AL978/N978,0)</f>
        <v>0.5</v>
      </c>
      <c r="AP978" s="22">
        <f>IFERROR(AM978/O978,0)</f>
        <v>0.46842385738741799</v>
      </c>
    </row>
    <row r="979" spans="1:42" ht="36" x14ac:dyDescent="0.3">
      <c r="A979" s="12" t="s">
        <v>3421</v>
      </c>
      <c r="B979" s="12"/>
      <c r="C979" s="40" t="s">
        <v>604</v>
      </c>
      <c r="D979" s="17"/>
      <c r="E979" s="17"/>
      <c r="F979" s="28" t="s">
        <v>102</v>
      </c>
      <c r="G979" s="29">
        <v>0.15</v>
      </c>
      <c r="H979" s="29"/>
      <c r="I979" s="29">
        <v>576.11300000000006</v>
      </c>
      <c r="J979" s="31">
        <v>90.28</v>
      </c>
      <c r="M979" s="32">
        <f>ROUND(ROUND(J979, 2)*I979, 2)</f>
        <v>52011.48</v>
      </c>
      <c r="P979" s="31">
        <v>88.8</v>
      </c>
      <c r="S979" s="32">
        <f>ROUND(ROUND(P979, 2)*I979, 2)</f>
        <v>51158.83</v>
      </c>
      <c r="V979" s="9">
        <f>ROUND(ROUND(P979, 2)/1.2, 2)</f>
        <v>74</v>
      </c>
      <c r="Y979" s="9">
        <f t="shared" si="99"/>
        <v>42632.36</v>
      </c>
      <c r="AD979" s="5" t="s">
        <v>3422</v>
      </c>
      <c r="AE979" s="5" t="s">
        <v>3423</v>
      </c>
      <c r="AF979" s="5" t="s">
        <v>607</v>
      </c>
      <c r="AK979" s="32">
        <f t="shared" si="94"/>
        <v>-852.65000000000146</v>
      </c>
      <c r="AL979" s="32"/>
      <c r="AM979" s="32"/>
      <c r="AN979" s="34">
        <f t="shared" si="95"/>
        <v>-1.6393496205068601E-2</v>
      </c>
      <c r="AO979" s="32"/>
      <c r="AP979" s="32"/>
    </row>
    <row r="980" spans="1:42" ht="36" x14ac:dyDescent="0.3">
      <c r="A980" s="12" t="s">
        <v>3424</v>
      </c>
      <c r="B980" s="12"/>
      <c r="C980" s="27" t="s">
        <v>3407</v>
      </c>
      <c r="D980" s="17"/>
      <c r="E980" s="17"/>
      <c r="F980" s="28" t="s">
        <v>102</v>
      </c>
      <c r="G980" s="29">
        <v>1.8</v>
      </c>
      <c r="H980" s="29"/>
      <c r="I980" s="29">
        <v>6913.35</v>
      </c>
      <c r="J980" s="31">
        <v>12.26</v>
      </c>
      <c r="M980" s="32">
        <f>ROUND(ROUND(J980, 2)*I980, 2)</f>
        <v>84757.67</v>
      </c>
      <c r="P980" s="31">
        <v>12.07</v>
      </c>
      <c r="S980" s="32">
        <f>ROUND(ROUND(P980, 2)*I980, 2)</f>
        <v>83444.13</v>
      </c>
      <c r="V980" s="9">
        <f>ROUND(ROUND(P980, 2)/1.2, 2)</f>
        <v>10.06</v>
      </c>
      <c r="Y980" s="9">
        <f t="shared" si="99"/>
        <v>69536.78</v>
      </c>
      <c r="AD980" s="5" t="s">
        <v>3425</v>
      </c>
      <c r="AE980" s="5" t="s">
        <v>3426</v>
      </c>
      <c r="AF980" s="5" t="s">
        <v>3410</v>
      </c>
      <c r="AK980" s="32">
        <f t="shared" si="94"/>
        <v>-1313.5399999999936</v>
      </c>
      <c r="AL980" s="32"/>
      <c r="AM980" s="32"/>
      <c r="AN980" s="34">
        <f t="shared" si="95"/>
        <v>-1.5497594494987813E-2</v>
      </c>
      <c r="AO980" s="32"/>
      <c r="AP980" s="32"/>
    </row>
    <row r="981" spans="1:42" ht="90" x14ac:dyDescent="0.3">
      <c r="A981" s="12" t="s">
        <v>3427</v>
      </c>
      <c r="B981" s="12" t="s">
        <v>3398</v>
      </c>
      <c r="C981" s="16" t="s">
        <v>3399</v>
      </c>
      <c r="D981" s="17"/>
      <c r="E981" s="17" t="s">
        <v>3428</v>
      </c>
      <c r="F981" s="17" t="s">
        <v>67</v>
      </c>
      <c r="G981" s="18">
        <v>1</v>
      </c>
      <c r="H981" s="18"/>
      <c r="I981" s="18">
        <v>345.68</v>
      </c>
      <c r="J981" s="19">
        <v>35.61</v>
      </c>
      <c r="K981" s="20">
        <v>546</v>
      </c>
      <c r="L981" s="19">
        <f>J981+ROUND(K981, 2)</f>
        <v>581.61</v>
      </c>
      <c r="M981" s="19">
        <v>12309.66</v>
      </c>
      <c r="N981" s="19">
        <v>188741.28</v>
      </c>
      <c r="O981" s="19">
        <f>M981+N981</f>
        <v>201050.94</v>
      </c>
      <c r="P981" s="19">
        <v>35.049999999999997</v>
      </c>
      <c r="Q981" s="20">
        <v>819</v>
      </c>
      <c r="R981" s="19">
        <f>P981+ROUND(Q981, 2)</f>
        <v>854.05</v>
      </c>
      <c r="S981" s="19">
        <v>12116.08</v>
      </c>
      <c r="T981" s="19">
        <v>283111.92</v>
      </c>
      <c r="U981" s="19">
        <f>S981+T981</f>
        <v>295228</v>
      </c>
      <c r="V981" s="9">
        <f>ROUND(P981 / 1.2, 2)</f>
        <v>29.21</v>
      </c>
      <c r="W981" s="9">
        <f>ROUND(Q981 / 1.2, 2)</f>
        <v>682.5</v>
      </c>
      <c r="X981" s="9">
        <f>ROUND(R981 / 1.2, 2)</f>
        <v>711.71</v>
      </c>
      <c r="Y981" s="9">
        <f t="shared" si="99"/>
        <v>10096.73</v>
      </c>
      <c r="Z981" s="9">
        <f>ROUND(T981 / 1.2, 2)</f>
        <v>235926.6</v>
      </c>
      <c r="AA981" s="9">
        <f>Y981+Z981</f>
        <v>246023.33000000002</v>
      </c>
      <c r="AD981" s="5">
        <v>378365984</v>
      </c>
      <c r="AE981" s="5">
        <v>29299418</v>
      </c>
      <c r="AG981" s="5" t="s">
        <v>3401</v>
      </c>
      <c r="AH981" s="5" t="s">
        <v>3402</v>
      </c>
      <c r="AI981" s="5" t="s">
        <v>593</v>
      </c>
      <c r="AK981" s="19">
        <f t="shared" ref="AK981:AK1044" si="100">S981-M981</f>
        <v>-193.57999999999993</v>
      </c>
      <c r="AL981" s="19">
        <f>T981-N981</f>
        <v>94370.639999999985</v>
      </c>
      <c r="AM981" s="19">
        <f>U981-O981</f>
        <v>94177.06</v>
      </c>
      <c r="AN981" s="22">
        <f t="shared" ref="AN981:AN1044" si="101">IFERROR(AK981/M981,0)</f>
        <v>-1.5725860828000118E-2</v>
      </c>
      <c r="AO981" s="22">
        <f>IFERROR(AL981/N981,0)</f>
        <v>0.49999999999999994</v>
      </c>
      <c r="AP981" s="22">
        <f>IFERROR(AM981/O981,0)</f>
        <v>0.46842387307415723</v>
      </c>
    </row>
    <row r="982" spans="1:42" ht="36" x14ac:dyDescent="0.3">
      <c r="A982" s="12" t="s">
        <v>3429</v>
      </c>
      <c r="B982" s="12"/>
      <c r="C982" s="27" t="s">
        <v>3407</v>
      </c>
      <c r="D982" s="17"/>
      <c r="E982" s="17"/>
      <c r="F982" s="28" t="s">
        <v>102</v>
      </c>
      <c r="G982" s="29">
        <v>1.8</v>
      </c>
      <c r="H982" s="29"/>
      <c r="I982" s="29">
        <v>622.22400000000005</v>
      </c>
      <c r="J982" s="31">
        <v>12.26</v>
      </c>
      <c r="M982" s="32">
        <f>ROUND(ROUND(J982, 2)*I982, 2)</f>
        <v>7628.47</v>
      </c>
      <c r="P982" s="31">
        <v>12.07</v>
      </c>
      <c r="S982" s="32">
        <f>ROUND(ROUND(P982, 2)*I982, 2)</f>
        <v>7510.24</v>
      </c>
      <c r="V982" s="9">
        <f>ROUND(ROUND(P982, 2)/1.2, 2)</f>
        <v>10.06</v>
      </c>
      <c r="Y982" s="9">
        <f t="shared" si="99"/>
        <v>6258.53</v>
      </c>
      <c r="AD982" s="5" t="s">
        <v>3430</v>
      </c>
      <c r="AE982" s="5" t="s">
        <v>3431</v>
      </c>
      <c r="AF982" s="5" t="s">
        <v>3410</v>
      </c>
      <c r="AK982" s="32">
        <f t="shared" si="100"/>
        <v>-118.23000000000047</v>
      </c>
      <c r="AL982" s="32"/>
      <c r="AM982" s="32"/>
      <c r="AN982" s="34">
        <f t="shared" si="101"/>
        <v>-1.5498520673215005E-2</v>
      </c>
      <c r="AO982" s="32"/>
      <c r="AP982" s="32"/>
    </row>
    <row r="983" spans="1:42" ht="36" x14ac:dyDescent="0.3">
      <c r="A983" s="12" t="s">
        <v>3432</v>
      </c>
      <c r="B983" s="12"/>
      <c r="C983" s="40" t="s">
        <v>604</v>
      </c>
      <c r="D983" s="17"/>
      <c r="E983" s="17"/>
      <c r="F983" s="28" t="s">
        <v>102</v>
      </c>
      <c r="G983" s="29">
        <v>0.15</v>
      </c>
      <c r="H983" s="29"/>
      <c r="I983" s="29">
        <v>51.851999999999997</v>
      </c>
      <c r="J983" s="31">
        <v>90.28</v>
      </c>
      <c r="M983" s="32">
        <f>ROUND(ROUND(J983, 2)*I983, 2)</f>
        <v>4681.2</v>
      </c>
      <c r="P983" s="31">
        <v>88.8</v>
      </c>
      <c r="S983" s="32">
        <f>ROUND(ROUND(P983, 2)*I983, 2)</f>
        <v>4604.46</v>
      </c>
      <c r="V983" s="9">
        <f>ROUND(ROUND(P983, 2)/1.2, 2)</f>
        <v>74</v>
      </c>
      <c r="Y983" s="9">
        <f t="shared" si="99"/>
        <v>3837.05</v>
      </c>
      <c r="AD983" s="5" t="s">
        <v>3433</v>
      </c>
      <c r="AE983" s="5" t="s">
        <v>3434</v>
      </c>
      <c r="AF983" s="5" t="s">
        <v>607</v>
      </c>
      <c r="AK983" s="32">
        <f t="shared" si="100"/>
        <v>-76.739999999999782</v>
      </c>
      <c r="AL983" s="32"/>
      <c r="AM983" s="32"/>
      <c r="AN983" s="34">
        <f t="shared" si="101"/>
        <v>-1.6393232504485985E-2</v>
      </c>
      <c r="AO983" s="32"/>
      <c r="AP983" s="32"/>
    </row>
    <row r="984" spans="1:42" ht="16.95" customHeight="1" x14ac:dyDescent="0.3">
      <c r="A984" s="12" t="s">
        <v>3435</v>
      </c>
      <c r="B984" s="81" t="s">
        <v>3436</v>
      </c>
      <c r="C984" s="483" t="s">
        <v>3437</v>
      </c>
      <c r="D984" s="484"/>
      <c r="E984" s="484"/>
      <c r="F984" s="484"/>
      <c r="G984" s="484"/>
      <c r="H984" s="484"/>
      <c r="I984" s="485"/>
      <c r="M984" s="6">
        <f>SUM(M985,M988,M991,M994,M997,M1000,M1003,M1006,M1009,M1012,M1015,M1018,M1021,M1024,M1027,M1030,M1033)</f>
        <v>967366.04999999993</v>
      </c>
      <c r="N984" s="6">
        <f>SUM(N985,N988,N991,N994,N997,N1000,N1003,N1006,N1009,N1012,N1015,N1018,N1021,N1024,N1027,N1030,N1033)</f>
        <v>1313403.0400000003</v>
      </c>
      <c r="O984" s="6">
        <f>SUM(O985,O988,O991,O994,O997,O1000,O1003,O1006,O1009,O1012,O1015,O1018,O1021,O1024,O1027,O1030,O1033)</f>
        <v>2280769.09</v>
      </c>
      <c r="S984" s="6">
        <f>SUM(S985,S988,S991,S994,S997,S1000,S1003,S1006,S1009,S1012,S1015,S1018,S1021,S1024,S1027,S1030,S1033)</f>
        <v>459875.4800000001</v>
      </c>
      <c r="T984" s="6">
        <f>SUM(T985,T988,T991,T994,T997,T1000,T1003,T1006,T1009,T1012,T1015,T1018,T1021,T1024,T1027,T1030,T1033)</f>
        <v>1970104.56</v>
      </c>
      <c r="U984" s="6">
        <f>SUM(U985,U988,U991,U994,U997,U1000,U1003,U1006,U1009,U1012,U1015,U1018,U1021,U1024,U1027,U1030,U1033)</f>
        <v>2429980.0399999996</v>
      </c>
      <c r="Y984" s="9">
        <f>SUM(Y985,Y988,Y991,Y994,Y997,Y1000,Y1003,Y1006,Y1009,Y1012,Y1015,Y1018,Y1021,Y1024,Y1027,Y1030,Y1033)</f>
        <v>383229.58</v>
      </c>
      <c r="Z984" s="9">
        <f>SUM(Z985,Z988,Z991,Z994,Z997,Z1000,Z1003,Z1006,Z1009,Z1012,Z1015,Z1018,Z1021,Z1024,Z1027,Z1030,Z1033)</f>
        <v>1641753.8000000003</v>
      </c>
      <c r="AA984" s="9">
        <f>SUM(AA985,AA988,AA991,AA994,AA997,AA1000,AA1003,AA1006,AA1009,AA1012,AA1015,AA1018,AA1021,AA1024,AA1027,AA1030,AA1033)</f>
        <v>2024983.3800000004</v>
      </c>
      <c r="AD984" s="5">
        <v>378365763</v>
      </c>
      <c r="AE984" s="5">
        <v>27245700</v>
      </c>
      <c r="AK984" s="6">
        <f t="shared" si="100"/>
        <v>-507490.56999999983</v>
      </c>
      <c r="AL984" s="6">
        <f>T984-N984</f>
        <v>656701.51999999979</v>
      </c>
      <c r="AM984" s="6">
        <f>U984-O984</f>
        <v>149210.94999999972</v>
      </c>
      <c r="AN984" s="10">
        <f t="shared" si="101"/>
        <v>-0.52461068899409879</v>
      </c>
      <c r="AO984" s="10">
        <f>IFERROR(AL984/N984,0)</f>
        <v>0.49999999999999972</v>
      </c>
      <c r="AP984" s="10">
        <f>IFERROR(AM984/O984,0)</f>
        <v>6.5421331187893172E-2</v>
      </c>
    </row>
    <row r="985" spans="1:42" ht="36" x14ac:dyDescent="0.3">
      <c r="A985" s="12" t="s">
        <v>3438</v>
      </c>
      <c r="B985" s="12" t="s">
        <v>3439</v>
      </c>
      <c r="C985" s="16" t="s">
        <v>3440</v>
      </c>
      <c r="D985" s="17"/>
      <c r="E985" s="17"/>
      <c r="F985" s="17" t="s">
        <v>67</v>
      </c>
      <c r="G985" s="18">
        <v>1</v>
      </c>
      <c r="H985" s="18"/>
      <c r="I985" s="18">
        <v>0</v>
      </c>
      <c r="J985" s="19">
        <v>0</v>
      </c>
      <c r="K985" s="20">
        <v>464</v>
      </c>
      <c r="L985" s="19">
        <f>J985+ROUND(K985, 2)</f>
        <v>464</v>
      </c>
      <c r="M985" s="19">
        <v>0</v>
      </c>
      <c r="N985" s="19">
        <v>0</v>
      </c>
      <c r="O985" s="19">
        <f>M985+N985</f>
        <v>0</v>
      </c>
      <c r="P985" s="19">
        <v>162.09</v>
      </c>
      <c r="Q985" s="20">
        <v>464</v>
      </c>
      <c r="R985" s="19">
        <f>P985+ROUND(Q985, 2)</f>
        <v>626.09</v>
      </c>
      <c r="S985" s="19">
        <v>0</v>
      </c>
      <c r="T985" s="19">
        <v>0</v>
      </c>
      <c r="U985" s="19">
        <f>S985+T985</f>
        <v>0</v>
      </c>
      <c r="V985" s="9">
        <f>ROUND(P985 / 1.2, 2)</f>
        <v>135.08000000000001</v>
      </c>
      <c r="W985" s="9">
        <f>ROUND(Q985 / 1.2, 2)</f>
        <v>386.67</v>
      </c>
      <c r="X985" s="9">
        <f>ROUND(R985 / 1.2, 2)</f>
        <v>521.74</v>
      </c>
      <c r="Y985" s="9">
        <f>ROUND(S985 / 1.2, 2)</f>
        <v>0</v>
      </c>
      <c r="Z985" s="9">
        <f>ROUND(T985 / 1.2, 2)</f>
        <v>0</v>
      </c>
      <c r="AA985" s="9">
        <f>Y985+Z985</f>
        <v>0</v>
      </c>
      <c r="AD985" s="5">
        <v>378365765</v>
      </c>
      <c r="AE985" s="5">
        <v>27245613</v>
      </c>
      <c r="AG985" s="5" t="s">
        <v>3441</v>
      </c>
      <c r="AH985" s="5" t="s">
        <v>3442</v>
      </c>
      <c r="AI985" s="5" t="s">
        <v>593</v>
      </c>
      <c r="AK985" s="19">
        <f t="shared" si="100"/>
        <v>0</v>
      </c>
      <c r="AL985" s="19">
        <f>T985-N985</f>
        <v>0</v>
      </c>
      <c r="AM985" s="19">
        <f>U985-O985</f>
        <v>0</v>
      </c>
      <c r="AN985" s="22">
        <f t="shared" si="101"/>
        <v>0</v>
      </c>
      <c r="AO985" s="22">
        <f>IFERROR(AL985/N985,0)</f>
        <v>0</v>
      </c>
      <c r="AP985" s="22">
        <f>IFERROR(AM985/O985,0)</f>
        <v>0</v>
      </c>
    </row>
    <row r="986" spans="1:42" ht="18" x14ac:dyDescent="0.3">
      <c r="A986" s="12" t="s">
        <v>3443</v>
      </c>
      <c r="B986" s="12"/>
      <c r="C986" s="40" t="s">
        <v>730</v>
      </c>
      <c r="D986" s="17"/>
      <c r="E986" s="17"/>
      <c r="F986" s="28" t="s">
        <v>102</v>
      </c>
      <c r="G986" s="29">
        <v>0.15</v>
      </c>
      <c r="H986" s="29"/>
      <c r="I986" s="29">
        <v>0</v>
      </c>
      <c r="J986" s="31">
        <v>88.8</v>
      </c>
      <c r="M986" s="32">
        <f>ROUND(ROUND(J986, 2)*I986, 2)</f>
        <v>0</v>
      </c>
      <c r="P986" s="31">
        <v>88.8</v>
      </c>
      <c r="S986" s="32">
        <f>ROUND(ROUND(P986, 2)*I986, 2)</f>
        <v>0</v>
      </c>
      <c r="V986" s="9">
        <f>ROUND(ROUND(P986, 2)/1.2, 2)</f>
        <v>74</v>
      </c>
      <c r="Y986" s="9">
        <f t="shared" ref="Y986:Y1017" si="102">ROUND(S986 / 1.2, 2)</f>
        <v>0</v>
      </c>
      <c r="AD986" s="5" t="s">
        <v>3444</v>
      </c>
      <c r="AE986" s="5" t="s">
        <v>3445</v>
      </c>
      <c r="AF986" s="5" t="s">
        <v>733</v>
      </c>
      <c r="AK986" s="32">
        <f t="shared" si="100"/>
        <v>0</v>
      </c>
      <c r="AL986" s="32"/>
      <c r="AM986" s="32"/>
      <c r="AN986" s="34">
        <f t="shared" si="101"/>
        <v>0</v>
      </c>
      <c r="AO986" s="32"/>
      <c r="AP986" s="32"/>
    </row>
    <row r="987" spans="1:42" ht="72" x14ac:dyDescent="0.3">
      <c r="A987" s="12" t="s">
        <v>3446</v>
      </c>
      <c r="B987" s="12"/>
      <c r="C987" s="40" t="s">
        <v>2261</v>
      </c>
      <c r="D987" s="17"/>
      <c r="E987" s="17" t="s">
        <v>3447</v>
      </c>
      <c r="F987" s="28" t="s">
        <v>102</v>
      </c>
      <c r="G987" s="29">
        <v>0.3</v>
      </c>
      <c r="H987" s="29"/>
      <c r="I987" s="29">
        <v>0</v>
      </c>
      <c r="J987" s="31">
        <v>1216.56</v>
      </c>
      <c r="M987" s="32">
        <f>ROUND(ROUND(J987, 2)*I987, 2)</f>
        <v>0</v>
      </c>
      <c r="P987" s="31">
        <v>495.9</v>
      </c>
      <c r="S987" s="32">
        <f>ROUND(ROUND(P987, 2)*I987, 2)</f>
        <v>0</v>
      </c>
      <c r="V987" s="9">
        <f>ROUND(ROUND(P987, 2)/1.2, 2)</f>
        <v>413.25</v>
      </c>
      <c r="Y987" s="9">
        <f t="shared" si="102"/>
        <v>0</v>
      </c>
      <c r="AD987" s="5" t="s">
        <v>3448</v>
      </c>
      <c r="AE987" s="5" t="s">
        <v>3449</v>
      </c>
      <c r="AF987" s="5" t="s">
        <v>2264</v>
      </c>
      <c r="AK987" s="32">
        <f t="shared" si="100"/>
        <v>0</v>
      </c>
      <c r="AL987" s="32"/>
      <c r="AM987" s="32"/>
      <c r="AN987" s="34">
        <f t="shared" si="101"/>
        <v>0</v>
      </c>
      <c r="AO987" s="32"/>
      <c r="AP987" s="32"/>
    </row>
    <row r="988" spans="1:42" ht="36" x14ac:dyDescent="0.3">
      <c r="A988" s="12" t="s">
        <v>3450</v>
      </c>
      <c r="B988" s="12" t="s">
        <v>3439</v>
      </c>
      <c r="C988" s="16" t="s">
        <v>3440</v>
      </c>
      <c r="D988" s="17"/>
      <c r="E988" s="17"/>
      <c r="F988" s="17" t="s">
        <v>67</v>
      </c>
      <c r="G988" s="18">
        <v>1</v>
      </c>
      <c r="H988" s="18"/>
      <c r="I988" s="18">
        <v>0</v>
      </c>
      <c r="J988" s="19">
        <v>0</v>
      </c>
      <c r="K988" s="20">
        <v>464</v>
      </c>
      <c r="L988" s="19">
        <f>J988+ROUND(K988, 2)</f>
        <v>464</v>
      </c>
      <c r="M988" s="19">
        <v>0</v>
      </c>
      <c r="N988" s="19">
        <v>0</v>
      </c>
      <c r="O988" s="19">
        <f>M988+N988</f>
        <v>0</v>
      </c>
      <c r="P988" s="19">
        <v>162.09</v>
      </c>
      <c r="Q988" s="20">
        <v>464</v>
      </c>
      <c r="R988" s="19">
        <f>P988+ROUND(Q988, 2)</f>
        <v>626.09</v>
      </c>
      <c r="S988" s="19">
        <v>0</v>
      </c>
      <c r="T988" s="19">
        <v>0</v>
      </c>
      <c r="U988" s="19">
        <f>S988+T988</f>
        <v>0</v>
      </c>
      <c r="V988" s="9">
        <f>ROUND(P988 / 1.2, 2)</f>
        <v>135.08000000000001</v>
      </c>
      <c r="W988" s="9">
        <f>ROUND(Q988 / 1.2, 2)</f>
        <v>386.67</v>
      </c>
      <c r="X988" s="9">
        <f>ROUND(R988 / 1.2, 2)</f>
        <v>521.74</v>
      </c>
      <c r="Y988" s="9">
        <f t="shared" si="102"/>
        <v>0</v>
      </c>
      <c r="Z988" s="9">
        <f>ROUND(T988 / 1.2, 2)</f>
        <v>0</v>
      </c>
      <c r="AA988" s="9">
        <f>Y988+Z988</f>
        <v>0</v>
      </c>
      <c r="AD988" s="5">
        <v>378365985</v>
      </c>
      <c r="AE988" s="5">
        <v>27245614</v>
      </c>
      <c r="AG988" s="5" t="s">
        <v>3441</v>
      </c>
      <c r="AH988" s="5" t="s">
        <v>3442</v>
      </c>
      <c r="AI988" s="5" t="s">
        <v>593</v>
      </c>
      <c r="AK988" s="19">
        <f t="shared" si="100"/>
        <v>0</v>
      </c>
      <c r="AL988" s="19">
        <f>T988-N988</f>
        <v>0</v>
      </c>
      <c r="AM988" s="19">
        <f>U988-O988</f>
        <v>0</v>
      </c>
      <c r="AN988" s="22">
        <f t="shared" si="101"/>
        <v>0</v>
      </c>
      <c r="AO988" s="22">
        <f>IFERROR(AL988/N988,0)</f>
        <v>0</v>
      </c>
      <c r="AP988" s="22">
        <f>IFERROR(AM988/O988,0)</f>
        <v>0</v>
      </c>
    </row>
    <row r="989" spans="1:42" ht="36" x14ac:dyDescent="0.3">
      <c r="A989" s="12" t="s">
        <v>3451</v>
      </c>
      <c r="B989" s="12"/>
      <c r="C989" s="40" t="s">
        <v>2261</v>
      </c>
      <c r="D989" s="17"/>
      <c r="E989" s="17"/>
      <c r="F989" s="28" t="s">
        <v>102</v>
      </c>
      <c r="G989" s="29">
        <v>0.3</v>
      </c>
      <c r="H989" s="29"/>
      <c r="I989" s="29">
        <v>0</v>
      </c>
      <c r="J989" s="31">
        <v>1216.56</v>
      </c>
      <c r="M989" s="32">
        <f>ROUND(ROUND(J989, 2)*I989, 2)</f>
        <v>0</v>
      </c>
      <c r="P989" s="31">
        <v>495.9</v>
      </c>
      <c r="S989" s="32">
        <f>ROUND(ROUND(P989, 2)*I989, 2)</f>
        <v>0</v>
      </c>
      <c r="V989" s="9">
        <f>ROUND(ROUND(P989, 2)/1.2, 2)</f>
        <v>413.25</v>
      </c>
      <c r="Y989" s="9">
        <f t="shared" si="102"/>
        <v>0</v>
      </c>
      <c r="AD989" s="5" t="s">
        <v>3452</v>
      </c>
      <c r="AE989" s="5" t="s">
        <v>3453</v>
      </c>
      <c r="AF989" s="5" t="s">
        <v>2264</v>
      </c>
      <c r="AK989" s="32">
        <f t="shared" si="100"/>
        <v>0</v>
      </c>
      <c r="AL989" s="32"/>
      <c r="AM989" s="32"/>
      <c r="AN989" s="34">
        <f t="shared" si="101"/>
        <v>0</v>
      </c>
      <c r="AO989" s="32"/>
      <c r="AP989" s="32"/>
    </row>
    <row r="990" spans="1:42" ht="18" x14ac:dyDescent="0.3">
      <c r="A990" s="12" t="s">
        <v>3454</v>
      </c>
      <c r="B990" s="12"/>
      <c r="C990" s="40" t="s">
        <v>730</v>
      </c>
      <c r="D990" s="17"/>
      <c r="E990" s="17"/>
      <c r="F990" s="28" t="s">
        <v>102</v>
      </c>
      <c r="G990" s="29">
        <v>0.15</v>
      </c>
      <c r="H990" s="29"/>
      <c r="I990" s="29">
        <v>0</v>
      </c>
      <c r="J990" s="31">
        <v>88.8</v>
      </c>
      <c r="M990" s="32">
        <f>ROUND(ROUND(J990, 2)*I990, 2)</f>
        <v>0</v>
      </c>
      <c r="P990" s="31">
        <v>88.8</v>
      </c>
      <c r="S990" s="32">
        <f>ROUND(ROUND(P990, 2)*I990, 2)</f>
        <v>0</v>
      </c>
      <c r="V990" s="9">
        <f>ROUND(ROUND(P990, 2)/1.2, 2)</f>
        <v>74</v>
      </c>
      <c r="Y990" s="9">
        <f t="shared" si="102"/>
        <v>0</v>
      </c>
      <c r="AD990" s="5" t="s">
        <v>3455</v>
      </c>
      <c r="AE990" s="5" t="s">
        <v>3456</v>
      </c>
      <c r="AF990" s="5" t="s">
        <v>733</v>
      </c>
      <c r="AK990" s="32">
        <f t="shared" si="100"/>
        <v>0</v>
      </c>
      <c r="AL990" s="32"/>
      <c r="AM990" s="32"/>
      <c r="AN990" s="34">
        <f t="shared" si="101"/>
        <v>0</v>
      </c>
      <c r="AO990" s="32"/>
      <c r="AP990" s="32"/>
    </row>
    <row r="991" spans="1:42" ht="36" x14ac:dyDescent="0.3">
      <c r="A991" s="12" t="s">
        <v>3457</v>
      </c>
      <c r="B991" s="12" t="s">
        <v>3439</v>
      </c>
      <c r="C991" s="16" t="s">
        <v>3440</v>
      </c>
      <c r="D991" s="17"/>
      <c r="E991" s="17"/>
      <c r="F991" s="17" t="s">
        <v>67</v>
      </c>
      <c r="G991" s="18">
        <v>1</v>
      </c>
      <c r="H991" s="18"/>
      <c r="I991" s="18">
        <v>0</v>
      </c>
      <c r="J991" s="19">
        <v>0</v>
      </c>
      <c r="K991" s="20">
        <v>464</v>
      </c>
      <c r="L991" s="19">
        <f>J991+ROUND(K991, 2)</f>
        <v>464</v>
      </c>
      <c r="M991" s="19">
        <v>0</v>
      </c>
      <c r="N991" s="19">
        <v>0</v>
      </c>
      <c r="O991" s="19">
        <f>M991+N991</f>
        <v>0</v>
      </c>
      <c r="P991" s="19">
        <v>162.09</v>
      </c>
      <c r="Q991" s="20">
        <v>464</v>
      </c>
      <c r="R991" s="19">
        <f>P991+ROUND(Q991, 2)</f>
        <v>626.09</v>
      </c>
      <c r="S991" s="19">
        <v>0</v>
      </c>
      <c r="T991" s="19">
        <v>0</v>
      </c>
      <c r="U991" s="19">
        <f>S991+T991</f>
        <v>0</v>
      </c>
      <c r="V991" s="9">
        <f>ROUND(P991 / 1.2, 2)</f>
        <v>135.08000000000001</v>
      </c>
      <c r="W991" s="9">
        <f>ROUND(Q991 / 1.2, 2)</f>
        <v>386.67</v>
      </c>
      <c r="X991" s="9">
        <f>ROUND(R991 / 1.2, 2)</f>
        <v>521.74</v>
      </c>
      <c r="Y991" s="9">
        <f t="shared" si="102"/>
        <v>0</v>
      </c>
      <c r="Z991" s="9">
        <f>ROUND(T991 / 1.2, 2)</f>
        <v>0</v>
      </c>
      <c r="AA991" s="9">
        <f>Y991+Z991</f>
        <v>0</v>
      </c>
      <c r="AD991" s="5">
        <v>378365986</v>
      </c>
      <c r="AE991" s="5">
        <v>27245615</v>
      </c>
      <c r="AG991" s="5" t="s">
        <v>3441</v>
      </c>
      <c r="AH991" s="5" t="s">
        <v>3442</v>
      </c>
      <c r="AI991" s="5" t="s">
        <v>593</v>
      </c>
      <c r="AK991" s="19">
        <f t="shared" si="100"/>
        <v>0</v>
      </c>
      <c r="AL991" s="19">
        <f>T991-N991</f>
        <v>0</v>
      </c>
      <c r="AM991" s="19">
        <f>U991-O991</f>
        <v>0</v>
      </c>
      <c r="AN991" s="22">
        <f t="shared" si="101"/>
        <v>0</v>
      </c>
      <c r="AO991" s="22">
        <f>IFERROR(AL991/N991,0)</f>
        <v>0</v>
      </c>
      <c r="AP991" s="22">
        <f>IFERROR(AM991/O991,0)</f>
        <v>0</v>
      </c>
    </row>
    <row r="992" spans="1:42" ht="18" x14ac:dyDescent="0.3">
      <c r="A992" s="12" t="s">
        <v>3458</v>
      </c>
      <c r="B992" s="12"/>
      <c r="C992" s="40" t="s">
        <v>730</v>
      </c>
      <c r="D992" s="17"/>
      <c r="E992" s="17"/>
      <c r="F992" s="28" t="s">
        <v>102</v>
      </c>
      <c r="G992" s="29">
        <v>0.15</v>
      </c>
      <c r="H992" s="29"/>
      <c r="I992" s="29">
        <v>0</v>
      </c>
      <c r="J992" s="31">
        <v>88.8</v>
      </c>
      <c r="M992" s="32">
        <f>ROUND(ROUND(J992, 2)*I992, 2)</f>
        <v>0</v>
      </c>
      <c r="P992" s="31">
        <v>88.8</v>
      </c>
      <c r="S992" s="32">
        <f>ROUND(ROUND(P992, 2)*I992, 2)</f>
        <v>0</v>
      </c>
      <c r="V992" s="9">
        <f>ROUND(ROUND(P992, 2)/1.2, 2)</f>
        <v>74</v>
      </c>
      <c r="Y992" s="9">
        <f t="shared" si="102"/>
        <v>0</v>
      </c>
      <c r="AD992" s="5" t="s">
        <v>3459</v>
      </c>
      <c r="AE992" s="5" t="s">
        <v>3460</v>
      </c>
      <c r="AF992" s="5" t="s">
        <v>733</v>
      </c>
      <c r="AK992" s="32">
        <f t="shared" si="100"/>
        <v>0</v>
      </c>
      <c r="AL992" s="32"/>
      <c r="AM992" s="32"/>
      <c r="AN992" s="34">
        <f t="shared" si="101"/>
        <v>0</v>
      </c>
      <c r="AO992" s="32"/>
      <c r="AP992" s="32"/>
    </row>
    <row r="993" spans="1:42" ht="36" x14ac:dyDescent="0.3">
      <c r="A993" s="12" t="s">
        <v>3461</v>
      </c>
      <c r="B993" s="12"/>
      <c r="C993" s="40" t="s">
        <v>2261</v>
      </c>
      <c r="D993" s="17"/>
      <c r="E993" s="17"/>
      <c r="F993" s="28" t="s">
        <v>102</v>
      </c>
      <c r="G993" s="29">
        <v>0.3</v>
      </c>
      <c r="H993" s="29"/>
      <c r="I993" s="29">
        <v>0</v>
      </c>
      <c r="J993" s="31">
        <v>1216.56</v>
      </c>
      <c r="M993" s="32">
        <f>ROUND(ROUND(J993, 2)*I993, 2)</f>
        <v>0</v>
      </c>
      <c r="P993" s="31">
        <v>495.9</v>
      </c>
      <c r="S993" s="32">
        <f>ROUND(ROUND(P993, 2)*I993, 2)</f>
        <v>0</v>
      </c>
      <c r="V993" s="9">
        <f>ROUND(ROUND(P993, 2)/1.2, 2)</f>
        <v>413.25</v>
      </c>
      <c r="Y993" s="9">
        <f t="shared" si="102"/>
        <v>0</v>
      </c>
      <c r="AD993" s="5" t="s">
        <v>3462</v>
      </c>
      <c r="AE993" s="5" t="s">
        <v>3463</v>
      </c>
      <c r="AF993" s="5" t="s">
        <v>2264</v>
      </c>
      <c r="AK993" s="32">
        <f t="shared" si="100"/>
        <v>0</v>
      </c>
      <c r="AL993" s="32"/>
      <c r="AM993" s="32"/>
      <c r="AN993" s="34">
        <f t="shared" si="101"/>
        <v>0</v>
      </c>
      <c r="AO993" s="32"/>
      <c r="AP993" s="32"/>
    </row>
    <row r="994" spans="1:42" ht="36" x14ac:dyDescent="0.3">
      <c r="A994" s="12" t="s">
        <v>3464</v>
      </c>
      <c r="B994" s="12" t="s">
        <v>3439</v>
      </c>
      <c r="C994" s="16" t="s">
        <v>3440</v>
      </c>
      <c r="D994" s="17"/>
      <c r="E994" s="17"/>
      <c r="F994" s="17" t="s">
        <v>67</v>
      </c>
      <c r="G994" s="18">
        <v>1</v>
      </c>
      <c r="H994" s="18"/>
      <c r="I994" s="18">
        <v>0</v>
      </c>
      <c r="J994" s="19">
        <v>0</v>
      </c>
      <c r="K994" s="20">
        <v>464</v>
      </c>
      <c r="L994" s="19">
        <f>J994+ROUND(K994, 2)</f>
        <v>464</v>
      </c>
      <c r="M994" s="19">
        <v>0</v>
      </c>
      <c r="N994" s="19">
        <v>0</v>
      </c>
      <c r="O994" s="19">
        <f>M994+N994</f>
        <v>0</v>
      </c>
      <c r="P994" s="19">
        <v>162.09</v>
      </c>
      <c r="Q994" s="20">
        <v>464</v>
      </c>
      <c r="R994" s="19">
        <f>P994+ROUND(Q994, 2)</f>
        <v>626.09</v>
      </c>
      <c r="S994" s="19">
        <v>0</v>
      </c>
      <c r="T994" s="19">
        <v>0</v>
      </c>
      <c r="U994" s="19">
        <f>S994+T994</f>
        <v>0</v>
      </c>
      <c r="V994" s="9">
        <f>ROUND(P994 / 1.2, 2)</f>
        <v>135.08000000000001</v>
      </c>
      <c r="W994" s="9">
        <f>ROUND(Q994 / 1.2, 2)</f>
        <v>386.67</v>
      </c>
      <c r="X994" s="9">
        <f>ROUND(R994 / 1.2, 2)</f>
        <v>521.74</v>
      </c>
      <c r="Y994" s="9">
        <f t="shared" si="102"/>
        <v>0</v>
      </c>
      <c r="Z994" s="9">
        <f>ROUND(T994 / 1.2, 2)</f>
        <v>0</v>
      </c>
      <c r="AA994" s="9">
        <f>Y994+Z994</f>
        <v>0</v>
      </c>
      <c r="AD994" s="5">
        <v>378365987</v>
      </c>
      <c r="AE994" s="5">
        <v>27245616</v>
      </c>
      <c r="AG994" s="5" t="s">
        <v>3441</v>
      </c>
      <c r="AH994" s="5" t="s">
        <v>3442</v>
      </c>
      <c r="AI994" s="5" t="s">
        <v>593</v>
      </c>
      <c r="AK994" s="19">
        <f t="shared" si="100"/>
        <v>0</v>
      </c>
      <c r="AL994" s="19">
        <f>T994-N994</f>
        <v>0</v>
      </c>
      <c r="AM994" s="19">
        <f>U994-O994</f>
        <v>0</v>
      </c>
      <c r="AN994" s="22">
        <f t="shared" si="101"/>
        <v>0</v>
      </c>
      <c r="AO994" s="22">
        <f>IFERROR(AL994/N994,0)</f>
        <v>0</v>
      </c>
      <c r="AP994" s="22">
        <f>IFERROR(AM994/O994,0)</f>
        <v>0</v>
      </c>
    </row>
    <row r="995" spans="1:42" ht="36" x14ac:dyDescent="0.3">
      <c r="A995" s="12" t="s">
        <v>3465</v>
      </c>
      <c r="B995" s="12"/>
      <c r="C995" s="40" t="s">
        <v>2261</v>
      </c>
      <c r="D995" s="17"/>
      <c r="E995" s="17"/>
      <c r="F995" s="28" t="s">
        <v>102</v>
      </c>
      <c r="G995" s="29">
        <v>0.3</v>
      </c>
      <c r="H995" s="29"/>
      <c r="I995" s="29">
        <v>0</v>
      </c>
      <c r="J995" s="31">
        <v>1216.56</v>
      </c>
      <c r="M995" s="32">
        <f>ROUND(ROUND(J995, 2)*I995, 2)</f>
        <v>0</v>
      </c>
      <c r="P995" s="31">
        <v>495.9</v>
      </c>
      <c r="S995" s="32">
        <f>ROUND(ROUND(P995, 2)*I995, 2)</f>
        <v>0</v>
      </c>
      <c r="V995" s="9">
        <f>ROUND(ROUND(P995, 2)/1.2, 2)</f>
        <v>413.25</v>
      </c>
      <c r="Y995" s="9">
        <f t="shared" si="102"/>
        <v>0</v>
      </c>
      <c r="AD995" s="5" t="s">
        <v>3466</v>
      </c>
      <c r="AE995" s="5" t="s">
        <v>3467</v>
      </c>
      <c r="AF995" s="5" t="s">
        <v>2264</v>
      </c>
      <c r="AK995" s="32">
        <f t="shared" si="100"/>
        <v>0</v>
      </c>
      <c r="AL995" s="32"/>
      <c r="AM995" s="32"/>
      <c r="AN995" s="34">
        <f t="shared" si="101"/>
        <v>0</v>
      </c>
      <c r="AO995" s="32"/>
      <c r="AP995" s="32"/>
    </row>
    <row r="996" spans="1:42" ht="18" x14ac:dyDescent="0.3">
      <c r="A996" s="12" t="s">
        <v>3468</v>
      </c>
      <c r="B996" s="12"/>
      <c r="C996" s="40" t="s">
        <v>730</v>
      </c>
      <c r="D996" s="17"/>
      <c r="E996" s="17"/>
      <c r="F996" s="28" t="s">
        <v>102</v>
      </c>
      <c r="G996" s="29">
        <v>0.15</v>
      </c>
      <c r="H996" s="29"/>
      <c r="I996" s="29">
        <v>0</v>
      </c>
      <c r="J996" s="31">
        <v>88.8</v>
      </c>
      <c r="M996" s="32">
        <f>ROUND(ROUND(J996, 2)*I996, 2)</f>
        <v>0</v>
      </c>
      <c r="P996" s="31">
        <v>88.8</v>
      </c>
      <c r="S996" s="32">
        <f>ROUND(ROUND(P996, 2)*I996, 2)</f>
        <v>0</v>
      </c>
      <c r="V996" s="9">
        <f>ROUND(ROUND(P996, 2)/1.2, 2)</f>
        <v>74</v>
      </c>
      <c r="Y996" s="9">
        <f t="shared" si="102"/>
        <v>0</v>
      </c>
      <c r="AD996" s="5" t="s">
        <v>3469</v>
      </c>
      <c r="AE996" s="5" t="s">
        <v>3470</v>
      </c>
      <c r="AF996" s="5" t="s">
        <v>733</v>
      </c>
      <c r="AK996" s="32">
        <f t="shared" si="100"/>
        <v>0</v>
      </c>
      <c r="AL996" s="32"/>
      <c r="AM996" s="32"/>
      <c r="AN996" s="34">
        <f t="shared" si="101"/>
        <v>0</v>
      </c>
      <c r="AO996" s="32"/>
      <c r="AP996" s="32"/>
    </row>
    <row r="997" spans="1:42" ht="126" x14ac:dyDescent="0.3">
      <c r="A997" s="12" t="s">
        <v>3471</v>
      </c>
      <c r="B997" s="12" t="s">
        <v>3439</v>
      </c>
      <c r="C997" s="16" t="s">
        <v>3440</v>
      </c>
      <c r="D997" s="17"/>
      <c r="E997" s="17" t="s">
        <v>3472</v>
      </c>
      <c r="F997" s="17" t="s">
        <v>67</v>
      </c>
      <c r="G997" s="18">
        <v>1</v>
      </c>
      <c r="H997" s="18"/>
      <c r="I997" s="18">
        <v>482.76</v>
      </c>
      <c r="J997" s="19">
        <v>378.29</v>
      </c>
      <c r="K997" s="20">
        <v>464</v>
      </c>
      <c r="L997" s="19">
        <f>J997+ROUND(K997, 2)</f>
        <v>842.29</v>
      </c>
      <c r="M997" s="19">
        <v>182623.28</v>
      </c>
      <c r="N997" s="19">
        <v>224000.64000000001</v>
      </c>
      <c r="O997" s="19">
        <f>M997+N997</f>
        <v>406623.92000000004</v>
      </c>
      <c r="P997" s="19">
        <v>162.09</v>
      </c>
      <c r="Q997" s="20">
        <v>696</v>
      </c>
      <c r="R997" s="19">
        <f>P997+ROUND(Q997, 2)</f>
        <v>858.09</v>
      </c>
      <c r="S997" s="19">
        <v>78250.570000000007</v>
      </c>
      <c r="T997" s="19">
        <v>336000.96</v>
      </c>
      <c r="U997" s="19">
        <f>S997+T997</f>
        <v>414251.53</v>
      </c>
      <c r="V997" s="9">
        <f>ROUND(P997 / 1.2, 2)</f>
        <v>135.08000000000001</v>
      </c>
      <c r="W997" s="9">
        <f>ROUND(Q997 / 1.2, 2)</f>
        <v>580</v>
      </c>
      <c r="X997" s="9">
        <f>ROUND(R997 / 1.2, 2)</f>
        <v>715.08</v>
      </c>
      <c r="Y997" s="9">
        <f t="shared" si="102"/>
        <v>65208.81</v>
      </c>
      <c r="Z997" s="9">
        <f>ROUND(T997 / 1.2, 2)</f>
        <v>280000.8</v>
      </c>
      <c r="AA997" s="9">
        <f>Y997+Z997</f>
        <v>345209.61</v>
      </c>
      <c r="AD997" s="5">
        <v>378365988</v>
      </c>
      <c r="AE997" s="5">
        <v>27245729</v>
      </c>
      <c r="AG997" s="5" t="s">
        <v>3441</v>
      </c>
      <c r="AH997" s="5" t="s">
        <v>3442</v>
      </c>
      <c r="AI997" s="5" t="s">
        <v>593</v>
      </c>
      <c r="AK997" s="19">
        <f t="shared" si="100"/>
        <v>-104372.70999999999</v>
      </c>
      <c r="AL997" s="19">
        <f>T997-N997</f>
        <v>112000.32000000001</v>
      </c>
      <c r="AM997" s="19">
        <f>U997-O997</f>
        <v>7627.609999999986</v>
      </c>
      <c r="AN997" s="22">
        <f t="shared" si="101"/>
        <v>-0.57151919514313831</v>
      </c>
      <c r="AO997" s="22">
        <f>IFERROR(AL997/N997,0)</f>
        <v>0.5</v>
      </c>
      <c r="AP997" s="22">
        <f>IFERROR(AM997/O997,0)</f>
        <v>1.8758389816319672E-2</v>
      </c>
    </row>
    <row r="998" spans="1:42" ht="18" x14ac:dyDescent="0.3">
      <c r="A998" s="12" t="s">
        <v>3474</v>
      </c>
      <c r="B998" s="12"/>
      <c r="C998" s="40" t="s">
        <v>730</v>
      </c>
      <c r="D998" s="17"/>
      <c r="E998" s="17" t="s">
        <v>2425</v>
      </c>
      <c r="F998" s="28" t="s">
        <v>102</v>
      </c>
      <c r="G998" s="29">
        <v>0.15</v>
      </c>
      <c r="H998" s="29"/>
      <c r="I998" s="29">
        <v>72.414000000000001</v>
      </c>
      <c r="J998" s="31">
        <v>88.8</v>
      </c>
      <c r="M998" s="32">
        <f>ROUND(ROUND(J998, 2)*I998, 2)</f>
        <v>6430.36</v>
      </c>
      <c r="P998" s="31">
        <v>88.8</v>
      </c>
      <c r="S998" s="32">
        <f>ROUND(ROUND(P998, 2)*I998, 2)</f>
        <v>6430.36</v>
      </c>
      <c r="V998" s="9">
        <f>ROUND(ROUND(P998, 2)/1.2, 2)</f>
        <v>74</v>
      </c>
      <c r="Y998" s="9">
        <f t="shared" si="102"/>
        <v>5358.63</v>
      </c>
      <c r="AD998" s="5" t="s">
        <v>3475</v>
      </c>
      <c r="AE998" s="5" t="s">
        <v>3476</v>
      </c>
      <c r="AF998" s="5" t="s">
        <v>733</v>
      </c>
      <c r="AK998" s="32">
        <f t="shared" si="100"/>
        <v>0</v>
      </c>
      <c r="AL998" s="32"/>
      <c r="AM998" s="32"/>
      <c r="AN998" s="34">
        <f t="shared" si="101"/>
        <v>0</v>
      </c>
      <c r="AO998" s="32"/>
      <c r="AP998" s="32"/>
    </row>
    <row r="999" spans="1:42" ht="36" x14ac:dyDescent="0.3">
      <c r="A999" s="12" t="s">
        <v>3479</v>
      </c>
      <c r="B999" s="12"/>
      <c r="C999" s="40" t="s">
        <v>2261</v>
      </c>
      <c r="D999" s="17"/>
      <c r="E999" s="17" t="s">
        <v>2430</v>
      </c>
      <c r="F999" s="28" t="s">
        <v>102</v>
      </c>
      <c r="G999" s="29">
        <v>0.3</v>
      </c>
      <c r="H999" s="29"/>
      <c r="I999" s="29">
        <v>144.828</v>
      </c>
      <c r="J999" s="31">
        <v>1216.56</v>
      </c>
      <c r="M999" s="32">
        <f>ROUND(ROUND(J999, 2)*I999, 2)</f>
        <v>176191.95</v>
      </c>
      <c r="P999" s="31">
        <v>495.9</v>
      </c>
      <c r="S999" s="32">
        <f>ROUND(ROUND(P999, 2)*I999, 2)</f>
        <v>71820.210000000006</v>
      </c>
      <c r="V999" s="9">
        <f>ROUND(ROUND(P999, 2)/1.2, 2)</f>
        <v>413.25</v>
      </c>
      <c r="Y999" s="9">
        <f t="shared" si="102"/>
        <v>59850.18</v>
      </c>
      <c r="AD999" s="5" t="s">
        <v>3480</v>
      </c>
      <c r="AE999" s="5" t="s">
        <v>3481</v>
      </c>
      <c r="AF999" s="5" t="s">
        <v>2264</v>
      </c>
      <c r="AK999" s="32">
        <f t="shared" si="100"/>
        <v>-104371.74</v>
      </c>
      <c r="AL999" s="32"/>
      <c r="AM999" s="32"/>
      <c r="AN999" s="34">
        <f t="shared" si="101"/>
        <v>-0.59237519080752554</v>
      </c>
      <c r="AO999" s="32"/>
      <c r="AP999" s="32"/>
    </row>
    <row r="1000" spans="1:42" ht="90" x14ac:dyDescent="0.3">
      <c r="A1000" s="12" t="s">
        <v>3484</v>
      </c>
      <c r="B1000" s="12" t="s">
        <v>3439</v>
      </c>
      <c r="C1000" s="16" t="s">
        <v>3440</v>
      </c>
      <c r="D1000" s="17"/>
      <c r="E1000" s="17" t="s">
        <v>3485</v>
      </c>
      <c r="F1000" s="17" t="s">
        <v>67</v>
      </c>
      <c r="G1000" s="18">
        <v>1</v>
      </c>
      <c r="H1000" s="18"/>
      <c r="I1000" s="18">
        <v>997.6</v>
      </c>
      <c r="J1000" s="19">
        <v>378.29</v>
      </c>
      <c r="K1000" s="20">
        <v>464</v>
      </c>
      <c r="L1000" s="19">
        <f>J1000+ROUND(K1000, 2)</f>
        <v>842.29</v>
      </c>
      <c r="M1000" s="19">
        <v>377382.1</v>
      </c>
      <c r="N1000" s="19">
        <v>462886.40000000002</v>
      </c>
      <c r="O1000" s="19">
        <f>M1000+N1000</f>
        <v>840268.5</v>
      </c>
      <c r="P1000" s="19">
        <v>162.09</v>
      </c>
      <c r="Q1000" s="20">
        <v>696</v>
      </c>
      <c r="R1000" s="19">
        <f>P1000+ROUND(Q1000, 2)</f>
        <v>858.09</v>
      </c>
      <c r="S1000" s="19">
        <v>161700.98000000001</v>
      </c>
      <c r="T1000" s="19">
        <v>694329.6</v>
      </c>
      <c r="U1000" s="19">
        <f>S1000+T1000</f>
        <v>856030.58</v>
      </c>
      <c r="V1000" s="9">
        <f>ROUND(P1000 / 1.2, 2)</f>
        <v>135.08000000000001</v>
      </c>
      <c r="W1000" s="9">
        <f>ROUND(Q1000 / 1.2, 2)</f>
        <v>580</v>
      </c>
      <c r="X1000" s="9">
        <f>ROUND(R1000 / 1.2, 2)</f>
        <v>715.08</v>
      </c>
      <c r="Y1000" s="9">
        <f t="shared" si="102"/>
        <v>134750.82</v>
      </c>
      <c r="Z1000" s="9">
        <f>ROUND(T1000 / 1.2, 2)</f>
        <v>578608</v>
      </c>
      <c r="AA1000" s="9">
        <f>Y1000+Z1000</f>
        <v>713358.82000000007</v>
      </c>
      <c r="AD1000" s="5">
        <v>378365989</v>
      </c>
      <c r="AE1000" s="5">
        <v>27245736</v>
      </c>
      <c r="AG1000" s="5" t="s">
        <v>3441</v>
      </c>
      <c r="AH1000" s="5" t="s">
        <v>3442</v>
      </c>
      <c r="AI1000" s="5" t="s">
        <v>593</v>
      </c>
      <c r="AK1000" s="19">
        <f t="shared" si="100"/>
        <v>-215681.11999999997</v>
      </c>
      <c r="AL1000" s="19">
        <f>T1000-N1000</f>
        <v>231443.19999999995</v>
      </c>
      <c r="AM1000" s="19">
        <f>U1000-O1000</f>
        <v>15762.079999999958</v>
      </c>
      <c r="AN1000" s="22">
        <f t="shared" si="101"/>
        <v>-0.5715192109005699</v>
      </c>
      <c r="AO1000" s="22">
        <f>IFERROR(AL1000/N1000,0)</f>
        <v>0.49999999999999989</v>
      </c>
      <c r="AP1000" s="22">
        <f>IFERROR(AM1000/O1000,0)</f>
        <v>1.875838496861415E-2</v>
      </c>
    </row>
    <row r="1001" spans="1:42" ht="36" x14ac:dyDescent="0.3">
      <c r="A1001" s="12" t="s">
        <v>3488</v>
      </c>
      <c r="B1001" s="12"/>
      <c r="C1001" s="40" t="s">
        <v>2261</v>
      </c>
      <c r="D1001" s="17"/>
      <c r="E1001" s="17"/>
      <c r="F1001" s="28" t="s">
        <v>102</v>
      </c>
      <c r="G1001" s="29">
        <v>0.3</v>
      </c>
      <c r="H1001" s="29"/>
      <c r="I1001" s="29">
        <v>299.27999999999997</v>
      </c>
      <c r="J1001" s="31">
        <v>1216.56</v>
      </c>
      <c r="M1001" s="32">
        <f>ROUND(ROUND(J1001, 2)*I1001, 2)</f>
        <v>364092.08</v>
      </c>
      <c r="P1001" s="31">
        <v>495.9</v>
      </c>
      <c r="S1001" s="32">
        <f>ROUND(ROUND(P1001, 2)*I1001, 2)</f>
        <v>148412.95000000001</v>
      </c>
      <c r="V1001" s="9">
        <f>ROUND(ROUND(P1001, 2)/1.2, 2)</f>
        <v>413.25</v>
      </c>
      <c r="Y1001" s="9">
        <f t="shared" si="102"/>
        <v>123677.46</v>
      </c>
      <c r="AD1001" s="5" t="s">
        <v>3489</v>
      </c>
      <c r="AE1001" s="5" t="s">
        <v>3490</v>
      </c>
      <c r="AF1001" s="5" t="s">
        <v>2264</v>
      </c>
      <c r="AK1001" s="32">
        <f t="shared" si="100"/>
        <v>-215679.13</v>
      </c>
      <c r="AL1001" s="32"/>
      <c r="AM1001" s="32"/>
      <c r="AN1001" s="34">
        <f t="shared" si="101"/>
        <v>-0.59237523101298983</v>
      </c>
      <c r="AO1001" s="32"/>
      <c r="AP1001" s="32"/>
    </row>
    <row r="1002" spans="1:42" ht="18" x14ac:dyDescent="0.3">
      <c r="A1002" s="12" t="s">
        <v>3493</v>
      </c>
      <c r="B1002" s="12"/>
      <c r="C1002" s="40" t="s">
        <v>730</v>
      </c>
      <c r="D1002" s="17"/>
      <c r="E1002" s="17"/>
      <c r="F1002" s="28" t="s">
        <v>102</v>
      </c>
      <c r="G1002" s="29">
        <v>0.15</v>
      </c>
      <c r="H1002" s="29"/>
      <c r="I1002" s="29">
        <v>149.63999999999999</v>
      </c>
      <c r="J1002" s="31">
        <v>88.8</v>
      </c>
      <c r="M1002" s="32">
        <f>ROUND(ROUND(J1002, 2)*I1002, 2)</f>
        <v>13288.03</v>
      </c>
      <c r="P1002" s="31">
        <v>88.8</v>
      </c>
      <c r="S1002" s="32">
        <f>ROUND(ROUND(P1002, 2)*I1002, 2)</f>
        <v>13288.03</v>
      </c>
      <c r="V1002" s="9">
        <f>ROUND(ROUND(P1002, 2)/1.2, 2)</f>
        <v>74</v>
      </c>
      <c r="Y1002" s="9">
        <f t="shared" si="102"/>
        <v>11073.36</v>
      </c>
      <c r="AD1002" s="5" t="s">
        <v>3494</v>
      </c>
      <c r="AE1002" s="5" t="s">
        <v>3495</v>
      </c>
      <c r="AF1002" s="5" t="s">
        <v>733</v>
      </c>
      <c r="AK1002" s="32">
        <f t="shared" si="100"/>
        <v>0</v>
      </c>
      <c r="AL1002" s="32"/>
      <c r="AM1002" s="32"/>
      <c r="AN1002" s="34">
        <f t="shared" si="101"/>
        <v>0</v>
      </c>
      <c r="AO1002" s="32"/>
      <c r="AP1002" s="32"/>
    </row>
    <row r="1003" spans="1:42" ht="36" x14ac:dyDescent="0.3">
      <c r="A1003" s="12" t="s">
        <v>3498</v>
      </c>
      <c r="B1003" s="12" t="s">
        <v>3439</v>
      </c>
      <c r="C1003" s="16" t="s">
        <v>3440</v>
      </c>
      <c r="D1003" s="17"/>
      <c r="E1003" s="17"/>
      <c r="F1003" s="17" t="s">
        <v>67</v>
      </c>
      <c r="G1003" s="18">
        <v>1</v>
      </c>
      <c r="H1003" s="18"/>
      <c r="I1003" s="18">
        <v>0</v>
      </c>
      <c r="J1003" s="19">
        <v>0</v>
      </c>
      <c r="K1003" s="20">
        <v>464</v>
      </c>
      <c r="L1003" s="19">
        <f>J1003+ROUND(K1003, 2)</f>
        <v>464</v>
      </c>
      <c r="M1003" s="19">
        <v>0</v>
      </c>
      <c r="N1003" s="19">
        <v>0</v>
      </c>
      <c r="O1003" s="19">
        <f>M1003+N1003</f>
        <v>0</v>
      </c>
      <c r="P1003" s="19">
        <v>0</v>
      </c>
      <c r="Q1003" s="20">
        <v>696</v>
      </c>
      <c r="R1003" s="19">
        <f>P1003+ROUND(Q1003, 2)</f>
        <v>696</v>
      </c>
      <c r="S1003" s="19">
        <v>0</v>
      </c>
      <c r="T1003" s="19">
        <v>0</v>
      </c>
      <c r="U1003" s="19">
        <f>S1003+T1003</f>
        <v>0</v>
      </c>
      <c r="V1003" s="9">
        <f>ROUND(P1003 / 1.2, 2)</f>
        <v>0</v>
      </c>
      <c r="W1003" s="9">
        <f>ROUND(Q1003 / 1.2, 2)</f>
        <v>580</v>
      </c>
      <c r="X1003" s="9">
        <f>ROUND(R1003 / 1.2, 2)</f>
        <v>580</v>
      </c>
      <c r="Y1003" s="9">
        <f t="shared" si="102"/>
        <v>0</v>
      </c>
      <c r="Z1003" s="9">
        <f>ROUND(T1003 / 1.2, 2)</f>
        <v>0</v>
      </c>
      <c r="AA1003" s="9">
        <f>Y1003+Z1003</f>
        <v>0</v>
      </c>
      <c r="AD1003" s="5">
        <v>378365990</v>
      </c>
      <c r="AE1003" s="5">
        <v>27245617</v>
      </c>
      <c r="AG1003" s="5" t="s">
        <v>3441</v>
      </c>
      <c r="AH1003" s="5" t="s">
        <v>3442</v>
      </c>
      <c r="AI1003" s="5" t="s">
        <v>593</v>
      </c>
      <c r="AK1003" s="19">
        <f t="shared" si="100"/>
        <v>0</v>
      </c>
      <c r="AL1003" s="19">
        <f>T1003-N1003</f>
        <v>0</v>
      </c>
      <c r="AM1003" s="19">
        <f>U1003-O1003</f>
        <v>0</v>
      </c>
      <c r="AN1003" s="22">
        <f t="shared" si="101"/>
        <v>0</v>
      </c>
      <c r="AO1003" s="22">
        <f>IFERROR(AL1003/N1003,0)</f>
        <v>0</v>
      </c>
      <c r="AP1003" s="22">
        <f>IFERROR(AM1003/O1003,0)</f>
        <v>0</v>
      </c>
    </row>
    <row r="1004" spans="1:42" ht="18" x14ac:dyDescent="0.3">
      <c r="A1004" s="12" t="s">
        <v>3499</v>
      </c>
      <c r="B1004" s="12"/>
      <c r="C1004" s="40" t="s">
        <v>730</v>
      </c>
      <c r="D1004" s="17"/>
      <c r="E1004" s="17"/>
      <c r="F1004" s="28" t="s">
        <v>102</v>
      </c>
      <c r="G1004" s="29">
        <v>0.15</v>
      </c>
      <c r="H1004" s="29"/>
      <c r="I1004" s="29">
        <v>0</v>
      </c>
      <c r="J1004" s="31">
        <v>88.8</v>
      </c>
      <c r="M1004" s="32">
        <f>ROUND(ROUND(J1004, 2)*I1004, 2)</f>
        <v>0</v>
      </c>
      <c r="P1004" s="31">
        <v>88.8</v>
      </c>
      <c r="S1004" s="32">
        <f>ROUND(ROUND(P1004, 2)*I1004, 2)</f>
        <v>0</v>
      </c>
      <c r="V1004" s="9">
        <f>ROUND(ROUND(P1004, 2)/1.2, 2)</f>
        <v>74</v>
      </c>
      <c r="Y1004" s="9">
        <f t="shared" si="102"/>
        <v>0</v>
      </c>
      <c r="AD1004" s="5" t="s">
        <v>3500</v>
      </c>
      <c r="AE1004" s="5" t="s">
        <v>3501</v>
      </c>
      <c r="AF1004" s="5" t="s">
        <v>733</v>
      </c>
      <c r="AK1004" s="32">
        <f t="shared" si="100"/>
        <v>0</v>
      </c>
      <c r="AL1004" s="32"/>
      <c r="AM1004" s="32"/>
      <c r="AN1004" s="34">
        <f t="shared" si="101"/>
        <v>0</v>
      </c>
      <c r="AO1004" s="32"/>
      <c r="AP1004" s="32"/>
    </row>
    <row r="1005" spans="1:42" ht="36" x14ac:dyDescent="0.3">
      <c r="A1005" s="12" t="s">
        <v>3502</v>
      </c>
      <c r="B1005" s="12"/>
      <c r="C1005" s="40" t="s">
        <v>2261</v>
      </c>
      <c r="D1005" s="17"/>
      <c r="E1005" s="17"/>
      <c r="F1005" s="28" t="s">
        <v>102</v>
      </c>
      <c r="G1005" s="29">
        <v>0.3</v>
      </c>
      <c r="H1005" s="29"/>
      <c r="I1005" s="29">
        <v>0</v>
      </c>
      <c r="J1005" s="31">
        <v>1216.56</v>
      </c>
      <c r="M1005" s="32">
        <f>ROUND(ROUND(J1005, 2)*I1005, 2)</f>
        <v>0</v>
      </c>
      <c r="P1005" s="31">
        <v>495.9</v>
      </c>
      <c r="S1005" s="32">
        <f>ROUND(ROUND(P1005, 2)*I1005, 2)</f>
        <v>0</v>
      </c>
      <c r="V1005" s="9">
        <f>ROUND(ROUND(P1005, 2)/1.2, 2)</f>
        <v>413.25</v>
      </c>
      <c r="Y1005" s="9">
        <f t="shared" si="102"/>
        <v>0</v>
      </c>
      <c r="AD1005" s="5" t="s">
        <v>3503</v>
      </c>
      <c r="AE1005" s="5" t="s">
        <v>3504</v>
      </c>
      <c r="AF1005" s="5" t="s">
        <v>2264</v>
      </c>
      <c r="AK1005" s="32">
        <f t="shared" si="100"/>
        <v>0</v>
      </c>
      <c r="AL1005" s="32"/>
      <c r="AM1005" s="32"/>
      <c r="AN1005" s="34">
        <f t="shared" si="101"/>
        <v>0</v>
      </c>
      <c r="AO1005" s="32"/>
      <c r="AP1005" s="32"/>
    </row>
    <row r="1006" spans="1:42" ht="90" x14ac:dyDescent="0.3">
      <c r="A1006" s="12" t="s">
        <v>3505</v>
      </c>
      <c r="B1006" s="12" t="s">
        <v>3439</v>
      </c>
      <c r="C1006" s="16" t="s">
        <v>3440</v>
      </c>
      <c r="D1006" s="17"/>
      <c r="E1006" s="17" t="s">
        <v>3506</v>
      </c>
      <c r="F1006" s="17" t="s">
        <v>67</v>
      </c>
      <c r="G1006" s="18">
        <v>1</v>
      </c>
      <c r="H1006" s="18"/>
      <c r="I1006" s="18">
        <v>169.7</v>
      </c>
      <c r="J1006" s="19">
        <v>378.29</v>
      </c>
      <c r="K1006" s="20">
        <v>464</v>
      </c>
      <c r="L1006" s="19">
        <f>J1006+ROUND(K1006, 2)</f>
        <v>842.29</v>
      </c>
      <c r="M1006" s="19">
        <v>64195.81</v>
      </c>
      <c r="N1006" s="19">
        <v>78740.800000000003</v>
      </c>
      <c r="O1006" s="19">
        <f>M1006+N1006</f>
        <v>142936.60999999999</v>
      </c>
      <c r="P1006" s="19">
        <v>162.09</v>
      </c>
      <c r="Q1006" s="20">
        <v>696</v>
      </c>
      <c r="R1006" s="19">
        <f>P1006+ROUND(Q1006, 2)</f>
        <v>858.09</v>
      </c>
      <c r="S1006" s="19">
        <v>27506.67</v>
      </c>
      <c r="T1006" s="19">
        <v>118111.2</v>
      </c>
      <c r="U1006" s="19">
        <f>S1006+T1006</f>
        <v>145617.87</v>
      </c>
      <c r="V1006" s="9">
        <f>ROUND(P1006 / 1.2, 2)</f>
        <v>135.08000000000001</v>
      </c>
      <c r="W1006" s="9">
        <f>ROUND(Q1006 / 1.2, 2)</f>
        <v>580</v>
      </c>
      <c r="X1006" s="9">
        <f>ROUND(R1006 / 1.2, 2)</f>
        <v>715.08</v>
      </c>
      <c r="Y1006" s="9">
        <f t="shared" si="102"/>
        <v>22922.23</v>
      </c>
      <c r="Z1006" s="9">
        <f>ROUND(T1006 / 1.2, 2)</f>
        <v>98426</v>
      </c>
      <c r="AA1006" s="9">
        <f>Y1006+Z1006</f>
        <v>121348.23</v>
      </c>
      <c r="AD1006" s="5">
        <v>378365991</v>
      </c>
      <c r="AE1006" s="5">
        <v>27245731</v>
      </c>
      <c r="AG1006" s="5" t="s">
        <v>3441</v>
      </c>
      <c r="AH1006" s="5" t="s">
        <v>3442</v>
      </c>
      <c r="AI1006" s="5" t="s">
        <v>593</v>
      </c>
      <c r="AK1006" s="19">
        <f t="shared" si="100"/>
        <v>-36689.14</v>
      </c>
      <c r="AL1006" s="19">
        <f>T1006-N1006</f>
        <v>39370.399999999994</v>
      </c>
      <c r="AM1006" s="19">
        <f>U1006-O1006</f>
        <v>2681.2600000000093</v>
      </c>
      <c r="AN1006" s="22">
        <f t="shared" si="101"/>
        <v>-0.57151923155109341</v>
      </c>
      <c r="AO1006" s="22">
        <f>IFERROR(AL1006/N1006,0)</f>
        <v>0.49999999999999989</v>
      </c>
      <c r="AP1006" s="22">
        <f>IFERROR(AM1006/O1006,0)</f>
        <v>1.8758385273024241E-2</v>
      </c>
    </row>
    <row r="1007" spans="1:42" ht="36" x14ac:dyDescent="0.3">
      <c r="A1007" s="12" t="s">
        <v>3509</v>
      </c>
      <c r="B1007" s="12"/>
      <c r="C1007" s="40" t="s">
        <v>2261</v>
      </c>
      <c r="D1007" s="17"/>
      <c r="E1007" s="17" t="s">
        <v>3510</v>
      </c>
      <c r="F1007" s="28" t="s">
        <v>102</v>
      </c>
      <c r="G1007" s="29">
        <v>0.3</v>
      </c>
      <c r="H1007" s="29"/>
      <c r="I1007" s="29">
        <v>50.91</v>
      </c>
      <c r="J1007" s="31">
        <v>1216.56</v>
      </c>
      <c r="M1007" s="32">
        <f>ROUND(ROUND(J1007, 2)*I1007, 2)</f>
        <v>61935.07</v>
      </c>
      <c r="P1007" s="31">
        <v>495.9</v>
      </c>
      <c r="S1007" s="32">
        <f>ROUND(ROUND(P1007, 2)*I1007, 2)</f>
        <v>25246.27</v>
      </c>
      <c r="V1007" s="9">
        <f>ROUND(ROUND(P1007, 2)/1.2, 2)</f>
        <v>413.25</v>
      </c>
      <c r="Y1007" s="9">
        <f t="shared" si="102"/>
        <v>21038.560000000001</v>
      </c>
      <c r="AD1007" s="5" t="s">
        <v>3511</v>
      </c>
      <c r="AE1007" s="5" t="s">
        <v>3512</v>
      </c>
      <c r="AF1007" s="5" t="s">
        <v>2264</v>
      </c>
      <c r="AK1007" s="32">
        <f t="shared" si="100"/>
        <v>-36688.800000000003</v>
      </c>
      <c r="AL1007" s="32"/>
      <c r="AM1007" s="32"/>
      <c r="AN1007" s="34">
        <f t="shared" si="101"/>
        <v>-0.59237520842391889</v>
      </c>
      <c r="AO1007" s="32"/>
      <c r="AP1007" s="32"/>
    </row>
    <row r="1008" spans="1:42" ht="18" x14ac:dyDescent="0.3">
      <c r="A1008" s="12" t="s">
        <v>3516</v>
      </c>
      <c r="B1008" s="12"/>
      <c r="C1008" s="40" t="s">
        <v>730</v>
      </c>
      <c r="D1008" s="17"/>
      <c r="E1008" s="17"/>
      <c r="F1008" s="28" t="s">
        <v>102</v>
      </c>
      <c r="G1008" s="29">
        <v>0.15</v>
      </c>
      <c r="H1008" s="29"/>
      <c r="I1008" s="29">
        <v>25.454999999999998</v>
      </c>
      <c r="J1008" s="31">
        <v>88.8</v>
      </c>
      <c r="M1008" s="32">
        <f>ROUND(ROUND(J1008, 2)*I1008, 2)</f>
        <v>2260.4</v>
      </c>
      <c r="P1008" s="31">
        <v>88.8</v>
      </c>
      <c r="S1008" s="32">
        <f>ROUND(ROUND(P1008, 2)*I1008, 2)</f>
        <v>2260.4</v>
      </c>
      <c r="V1008" s="9">
        <f>ROUND(ROUND(P1008, 2)/1.2, 2)</f>
        <v>74</v>
      </c>
      <c r="Y1008" s="9">
        <f t="shared" si="102"/>
        <v>1883.67</v>
      </c>
      <c r="AD1008" s="5" t="s">
        <v>3517</v>
      </c>
      <c r="AE1008" s="5" t="s">
        <v>3518</v>
      </c>
      <c r="AF1008" s="5" t="s">
        <v>733</v>
      </c>
      <c r="AK1008" s="32">
        <f t="shared" si="100"/>
        <v>0</v>
      </c>
      <c r="AL1008" s="32"/>
      <c r="AM1008" s="32"/>
      <c r="AN1008" s="34">
        <f t="shared" si="101"/>
        <v>0</v>
      </c>
      <c r="AO1008" s="32"/>
      <c r="AP1008" s="32"/>
    </row>
    <row r="1009" spans="1:42" ht="126" x14ac:dyDescent="0.3">
      <c r="A1009" s="12" t="s">
        <v>3521</v>
      </c>
      <c r="B1009" s="12" t="s">
        <v>3439</v>
      </c>
      <c r="C1009" s="16" t="s">
        <v>3440</v>
      </c>
      <c r="D1009" s="17"/>
      <c r="E1009" s="17" t="s">
        <v>3522</v>
      </c>
      <c r="F1009" s="17" t="s">
        <v>67</v>
      </c>
      <c r="G1009" s="18">
        <v>1</v>
      </c>
      <c r="H1009" s="18"/>
      <c r="I1009" s="18">
        <v>445.4</v>
      </c>
      <c r="J1009" s="19">
        <v>378.29</v>
      </c>
      <c r="K1009" s="20">
        <v>464</v>
      </c>
      <c r="L1009" s="19">
        <f>J1009+ROUND(K1009, 2)</f>
        <v>842.29</v>
      </c>
      <c r="M1009" s="19">
        <v>168490.37</v>
      </c>
      <c r="N1009" s="19">
        <v>206665.60000000001</v>
      </c>
      <c r="O1009" s="19">
        <f>M1009+N1009</f>
        <v>375155.97</v>
      </c>
      <c r="P1009" s="19">
        <v>162.09</v>
      </c>
      <c r="Q1009" s="20">
        <v>696</v>
      </c>
      <c r="R1009" s="19">
        <f>P1009+ROUND(Q1009, 2)</f>
        <v>858.09</v>
      </c>
      <c r="S1009" s="19">
        <v>72194.89</v>
      </c>
      <c r="T1009" s="19">
        <v>309998.40000000002</v>
      </c>
      <c r="U1009" s="19">
        <f>S1009+T1009</f>
        <v>382193.29000000004</v>
      </c>
      <c r="V1009" s="9">
        <f>ROUND(P1009 / 1.2, 2)</f>
        <v>135.08000000000001</v>
      </c>
      <c r="W1009" s="9">
        <f>ROUND(Q1009 / 1.2, 2)</f>
        <v>580</v>
      </c>
      <c r="X1009" s="9">
        <f>ROUND(R1009 / 1.2, 2)</f>
        <v>715.08</v>
      </c>
      <c r="Y1009" s="9">
        <f t="shared" si="102"/>
        <v>60162.41</v>
      </c>
      <c r="Z1009" s="9">
        <f>ROUND(T1009 / 1.2, 2)</f>
        <v>258332</v>
      </c>
      <c r="AA1009" s="9">
        <f>Y1009+Z1009</f>
        <v>318494.41000000003</v>
      </c>
      <c r="AD1009" s="5">
        <v>378365992</v>
      </c>
      <c r="AE1009" s="5">
        <v>27245732</v>
      </c>
      <c r="AG1009" s="5" t="s">
        <v>3441</v>
      </c>
      <c r="AH1009" s="5" t="s">
        <v>3442</v>
      </c>
      <c r="AI1009" s="5" t="s">
        <v>593</v>
      </c>
      <c r="AK1009" s="19">
        <f t="shared" si="100"/>
        <v>-96295.48</v>
      </c>
      <c r="AL1009" s="19">
        <f>T1009-N1009</f>
        <v>103332.80000000002</v>
      </c>
      <c r="AM1009" s="19">
        <f>U1009-O1009</f>
        <v>7037.3200000000652</v>
      </c>
      <c r="AN1009" s="22">
        <f t="shared" si="101"/>
        <v>-0.57151919127484851</v>
      </c>
      <c r="AO1009" s="22">
        <f>IFERROR(AL1009/N1009,0)</f>
        <v>0.50000000000000011</v>
      </c>
      <c r="AP1009" s="22">
        <f>IFERROR(AM1009/O1009,0)</f>
        <v>1.8758384679311024E-2</v>
      </c>
    </row>
    <row r="1010" spans="1:42" ht="18" x14ac:dyDescent="0.3">
      <c r="A1010" s="12" t="s">
        <v>3525</v>
      </c>
      <c r="B1010" s="12"/>
      <c r="C1010" s="40" t="s">
        <v>730</v>
      </c>
      <c r="D1010" s="17"/>
      <c r="E1010" s="17"/>
      <c r="F1010" s="28" t="s">
        <v>102</v>
      </c>
      <c r="G1010" s="29">
        <v>0.15</v>
      </c>
      <c r="H1010" s="29"/>
      <c r="I1010" s="29">
        <v>66.81</v>
      </c>
      <c r="J1010" s="31">
        <v>88.8</v>
      </c>
      <c r="M1010" s="32">
        <f>ROUND(ROUND(J1010, 2)*I1010, 2)</f>
        <v>5932.73</v>
      </c>
      <c r="P1010" s="31">
        <v>88.8</v>
      </c>
      <c r="S1010" s="32">
        <f>ROUND(ROUND(P1010, 2)*I1010, 2)</f>
        <v>5932.73</v>
      </c>
      <c r="V1010" s="9">
        <f>ROUND(ROUND(P1010, 2)/1.2, 2)</f>
        <v>74</v>
      </c>
      <c r="Y1010" s="9">
        <f t="shared" si="102"/>
        <v>4943.9399999999996</v>
      </c>
      <c r="AD1010" s="5" t="s">
        <v>3526</v>
      </c>
      <c r="AE1010" s="5" t="s">
        <v>3527</v>
      </c>
      <c r="AF1010" s="5" t="s">
        <v>733</v>
      </c>
      <c r="AK1010" s="32">
        <f t="shared" si="100"/>
        <v>0</v>
      </c>
      <c r="AL1010" s="32"/>
      <c r="AM1010" s="32"/>
      <c r="AN1010" s="34">
        <f t="shared" si="101"/>
        <v>0</v>
      </c>
      <c r="AO1010" s="32"/>
      <c r="AP1010" s="32"/>
    </row>
    <row r="1011" spans="1:42" ht="72" x14ac:dyDescent="0.3">
      <c r="A1011" s="12" t="s">
        <v>3530</v>
      </c>
      <c r="B1011" s="12"/>
      <c r="C1011" s="40" t="s">
        <v>2261</v>
      </c>
      <c r="D1011" s="17"/>
      <c r="E1011" s="17" t="s">
        <v>3531</v>
      </c>
      <c r="F1011" s="28" t="s">
        <v>102</v>
      </c>
      <c r="G1011" s="29">
        <v>0.3</v>
      </c>
      <c r="H1011" s="29"/>
      <c r="I1011" s="29">
        <v>133.62</v>
      </c>
      <c r="J1011" s="31">
        <v>1216.56</v>
      </c>
      <c r="M1011" s="32">
        <f>ROUND(ROUND(J1011, 2)*I1011, 2)</f>
        <v>162556.75</v>
      </c>
      <c r="P1011" s="31">
        <v>495.9</v>
      </c>
      <c r="S1011" s="32">
        <f>ROUND(ROUND(P1011, 2)*I1011, 2)</f>
        <v>66262.16</v>
      </c>
      <c r="V1011" s="9">
        <f>ROUND(ROUND(P1011, 2)/1.2, 2)</f>
        <v>413.25</v>
      </c>
      <c r="Y1011" s="9">
        <f t="shared" si="102"/>
        <v>55218.47</v>
      </c>
      <c r="AD1011" s="5" t="s">
        <v>3532</v>
      </c>
      <c r="AE1011" s="5" t="s">
        <v>3533</v>
      </c>
      <c r="AF1011" s="5" t="s">
        <v>2264</v>
      </c>
      <c r="AK1011" s="32">
        <f t="shared" si="100"/>
        <v>-96294.59</v>
      </c>
      <c r="AL1011" s="32"/>
      <c r="AM1011" s="32"/>
      <c r="AN1011" s="34">
        <f t="shared" si="101"/>
        <v>-0.59237521665510662</v>
      </c>
      <c r="AO1011" s="32"/>
      <c r="AP1011" s="32"/>
    </row>
    <row r="1012" spans="1:42" ht="162" x14ac:dyDescent="0.3">
      <c r="A1012" s="12" t="s">
        <v>3536</v>
      </c>
      <c r="B1012" s="12" t="s">
        <v>3439</v>
      </c>
      <c r="C1012" s="16" t="s">
        <v>3440</v>
      </c>
      <c r="D1012" s="17"/>
      <c r="E1012" s="17" t="s">
        <v>3537</v>
      </c>
      <c r="F1012" s="17" t="s">
        <v>67</v>
      </c>
      <c r="G1012" s="18">
        <v>1</v>
      </c>
      <c r="H1012" s="18"/>
      <c r="I1012" s="18">
        <v>291.22000000000003</v>
      </c>
      <c r="J1012" s="19">
        <v>13.54</v>
      </c>
      <c r="K1012" s="20">
        <v>464</v>
      </c>
      <c r="L1012" s="19">
        <f>J1012+ROUND(K1012, 2)</f>
        <v>477.54</v>
      </c>
      <c r="M1012" s="19">
        <v>3943.12</v>
      </c>
      <c r="N1012" s="19">
        <v>135126.07999999999</v>
      </c>
      <c r="O1012" s="19">
        <f>M1012+N1012</f>
        <v>139069.19999999998</v>
      </c>
      <c r="P1012" s="19">
        <v>163.77000000000001</v>
      </c>
      <c r="Q1012" s="20">
        <v>696</v>
      </c>
      <c r="R1012" s="19">
        <f>P1012+ROUND(Q1012, 2)</f>
        <v>859.77</v>
      </c>
      <c r="S1012" s="19">
        <v>47693.1</v>
      </c>
      <c r="T1012" s="19">
        <v>202689.12</v>
      </c>
      <c r="U1012" s="19">
        <f>S1012+T1012</f>
        <v>250382.22</v>
      </c>
      <c r="V1012" s="9">
        <f>ROUND(P1012 / 1.2, 2)</f>
        <v>136.47999999999999</v>
      </c>
      <c r="W1012" s="9">
        <f>ROUND(Q1012 / 1.2, 2)</f>
        <v>580</v>
      </c>
      <c r="X1012" s="9">
        <f>ROUND(R1012 / 1.2, 2)</f>
        <v>716.48</v>
      </c>
      <c r="Y1012" s="9">
        <f t="shared" si="102"/>
        <v>39744.25</v>
      </c>
      <c r="Z1012" s="9">
        <f>ROUND(T1012 / 1.2, 2)</f>
        <v>168907.6</v>
      </c>
      <c r="AA1012" s="9">
        <f>Y1012+Z1012</f>
        <v>208651.85</v>
      </c>
      <c r="AD1012" s="5">
        <v>378365993</v>
      </c>
      <c r="AE1012" s="5">
        <v>29436604</v>
      </c>
      <c r="AG1012" s="5" t="s">
        <v>3441</v>
      </c>
      <c r="AH1012" s="5" t="s">
        <v>3442</v>
      </c>
      <c r="AI1012" s="5" t="s">
        <v>593</v>
      </c>
      <c r="AK1012" s="19">
        <f t="shared" si="100"/>
        <v>43749.979999999996</v>
      </c>
      <c r="AL1012" s="19">
        <f>T1012-N1012</f>
        <v>67563.040000000008</v>
      </c>
      <c r="AM1012" s="19">
        <f>U1012-O1012</f>
        <v>111313.02000000002</v>
      </c>
      <c r="AN1012" s="22">
        <f t="shared" si="101"/>
        <v>11.095269735640812</v>
      </c>
      <c r="AO1012" s="22">
        <f>IFERROR(AL1012/N1012,0)</f>
        <v>0.50000000000000011</v>
      </c>
      <c r="AP1012" s="22">
        <f>IFERROR(AM1012/O1012,0)</f>
        <v>0.80041461373186895</v>
      </c>
    </row>
    <row r="1013" spans="1:42" ht="36" x14ac:dyDescent="0.3">
      <c r="A1013" s="12" t="s">
        <v>3538</v>
      </c>
      <c r="B1013" s="12"/>
      <c r="C1013" s="40" t="s">
        <v>3539</v>
      </c>
      <c r="D1013" s="17"/>
      <c r="E1013" s="17" t="s">
        <v>3540</v>
      </c>
      <c r="F1013" s="28" t="s">
        <v>102</v>
      </c>
      <c r="G1013" s="29">
        <v>0.3</v>
      </c>
      <c r="H1013" s="29"/>
      <c r="I1013" s="29">
        <v>87.366</v>
      </c>
      <c r="J1013" s="31">
        <v>0</v>
      </c>
      <c r="M1013" s="32">
        <f>ROUND(ROUND(J1013, 2)*I1013, 2)</f>
        <v>0</v>
      </c>
      <c r="P1013" s="31">
        <v>495.9</v>
      </c>
      <c r="S1013" s="32">
        <f>ROUND(ROUND(P1013, 2)*I1013, 2)</f>
        <v>43324.800000000003</v>
      </c>
      <c r="V1013" s="9">
        <f>ROUND(ROUND(P1013, 2)/1.2, 2)</f>
        <v>413.25</v>
      </c>
      <c r="Y1013" s="9">
        <f t="shared" si="102"/>
        <v>36104</v>
      </c>
      <c r="AD1013" s="5" t="s">
        <v>3541</v>
      </c>
      <c r="AE1013" s="5" t="s">
        <v>3542</v>
      </c>
      <c r="AF1013" s="5" t="s">
        <v>3543</v>
      </c>
      <c r="AK1013" s="32">
        <f t="shared" si="100"/>
        <v>43324.800000000003</v>
      </c>
      <c r="AL1013" s="32"/>
      <c r="AM1013" s="32"/>
      <c r="AN1013" s="34">
        <f t="shared" si="101"/>
        <v>0</v>
      </c>
      <c r="AO1013" s="32"/>
      <c r="AP1013" s="32"/>
    </row>
    <row r="1014" spans="1:42" ht="18" x14ac:dyDescent="0.3">
      <c r="A1014" s="12" t="s">
        <v>3544</v>
      </c>
      <c r="B1014" s="12"/>
      <c r="C1014" s="40" t="s">
        <v>730</v>
      </c>
      <c r="D1014" s="17"/>
      <c r="E1014" s="17" t="s">
        <v>2425</v>
      </c>
      <c r="F1014" s="28" t="s">
        <v>102</v>
      </c>
      <c r="G1014" s="29">
        <v>0.15</v>
      </c>
      <c r="H1014" s="29"/>
      <c r="I1014" s="29">
        <v>43.683</v>
      </c>
      <c r="J1014" s="31">
        <v>90.28</v>
      </c>
      <c r="M1014" s="32">
        <f>ROUND(ROUND(J1014, 2)*I1014, 2)</f>
        <v>3943.7</v>
      </c>
      <c r="P1014" s="31">
        <v>100</v>
      </c>
      <c r="S1014" s="32">
        <f>ROUND(ROUND(P1014, 2)*I1014, 2)</f>
        <v>4368.3</v>
      </c>
      <c r="V1014" s="9">
        <f>ROUND(ROUND(P1014, 2)/1.2, 2)</f>
        <v>83.33</v>
      </c>
      <c r="Y1014" s="9">
        <f t="shared" si="102"/>
        <v>3640.25</v>
      </c>
      <c r="AD1014" s="5" t="s">
        <v>3545</v>
      </c>
      <c r="AE1014" s="5" t="s">
        <v>3546</v>
      </c>
      <c r="AF1014" s="5" t="s">
        <v>733</v>
      </c>
      <c r="AK1014" s="32">
        <f t="shared" si="100"/>
        <v>424.60000000000036</v>
      </c>
      <c r="AL1014" s="32"/>
      <c r="AM1014" s="32"/>
      <c r="AN1014" s="34">
        <f t="shared" si="101"/>
        <v>0.10766539036945011</v>
      </c>
      <c r="AO1014" s="32"/>
      <c r="AP1014" s="32"/>
    </row>
    <row r="1015" spans="1:42" ht="108" x14ac:dyDescent="0.3">
      <c r="A1015" s="12" t="s">
        <v>3547</v>
      </c>
      <c r="B1015" s="12" t="s">
        <v>3439</v>
      </c>
      <c r="C1015" s="16" t="s">
        <v>3440</v>
      </c>
      <c r="D1015" s="17"/>
      <c r="E1015" s="17" t="s">
        <v>3548</v>
      </c>
      <c r="F1015" s="17" t="s">
        <v>67</v>
      </c>
      <c r="G1015" s="18">
        <v>1</v>
      </c>
      <c r="H1015" s="18"/>
      <c r="I1015" s="18">
        <v>34.049999999999997</v>
      </c>
      <c r="J1015" s="19">
        <v>384.6</v>
      </c>
      <c r="K1015" s="20">
        <v>464</v>
      </c>
      <c r="L1015" s="19">
        <f>J1015+ROUND(K1015, 2)</f>
        <v>848.6</v>
      </c>
      <c r="M1015" s="19">
        <v>13095.63</v>
      </c>
      <c r="N1015" s="19">
        <v>15799.2</v>
      </c>
      <c r="O1015" s="19">
        <f>M1015+N1015</f>
        <v>28894.83</v>
      </c>
      <c r="P1015" s="19">
        <v>163.77000000000001</v>
      </c>
      <c r="Q1015" s="20">
        <v>696</v>
      </c>
      <c r="R1015" s="19">
        <f>P1015+ROUND(Q1015, 2)</f>
        <v>859.77</v>
      </c>
      <c r="S1015" s="19">
        <v>5576.37</v>
      </c>
      <c r="T1015" s="19">
        <v>23698.799999999999</v>
      </c>
      <c r="U1015" s="19">
        <f>S1015+T1015</f>
        <v>29275.17</v>
      </c>
      <c r="V1015" s="9">
        <f>ROUND(P1015 / 1.2, 2)</f>
        <v>136.47999999999999</v>
      </c>
      <c r="W1015" s="9">
        <f>ROUND(Q1015 / 1.2, 2)</f>
        <v>580</v>
      </c>
      <c r="X1015" s="9">
        <f>ROUND(R1015 / 1.2, 2)</f>
        <v>716.48</v>
      </c>
      <c r="Y1015" s="9">
        <f t="shared" si="102"/>
        <v>4646.9799999999996</v>
      </c>
      <c r="Z1015" s="9">
        <f>ROUND(T1015 / 1.2, 2)</f>
        <v>19749</v>
      </c>
      <c r="AA1015" s="9">
        <f>Y1015+Z1015</f>
        <v>24395.98</v>
      </c>
      <c r="AD1015" s="5">
        <v>378365994</v>
      </c>
      <c r="AE1015" s="5">
        <v>29436605</v>
      </c>
      <c r="AG1015" s="5" t="s">
        <v>3441</v>
      </c>
      <c r="AH1015" s="5" t="s">
        <v>3442</v>
      </c>
      <c r="AI1015" s="5" t="s">
        <v>593</v>
      </c>
      <c r="AK1015" s="19">
        <f t="shared" si="100"/>
        <v>-7519.2599999999993</v>
      </c>
      <c r="AL1015" s="19">
        <f>T1015-N1015</f>
        <v>7899.5999999999985</v>
      </c>
      <c r="AM1015" s="19">
        <f>U1015-O1015</f>
        <v>380.33999999999651</v>
      </c>
      <c r="AN1015" s="22">
        <f t="shared" si="101"/>
        <v>-0.57418085269666297</v>
      </c>
      <c r="AO1015" s="22">
        <f>IFERROR(AL1015/N1015,0)</f>
        <v>0.49999999999999989</v>
      </c>
      <c r="AP1015" s="22">
        <f>IFERROR(AM1015/O1015,0)</f>
        <v>1.3162908381879959E-2</v>
      </c>
    </row>
    <row r="1016" spans="1:42" ht="18" x14ac:dyDescent="0.3">
      <c r="A1016" s="12" t="s">
        <v>3549</v>
      </c>
      <c r="B1016" s="12"/>
      <c r="C1016" s="40" t="s">
        <v>730</v>
      </c>
      <c r="D1016" s="17"/>
      <c r="E1016" s="17" t="s">
        <v>2425</v>
      </c>
      <c r="F1016" s="28" t="s">
        <v>102</v>
      </c>
      <c r="G1016" s="29">
        <v>0.15</v>
      </c>
      <c r="H1016" s="29"/>
      <c r="I1016" s="29">
        <v>5.1079999999999997</v>
      </c>
      <c r="J1016" s="31">
        <v>90.28</v>
      </c>
      <c r="M1016" s="32">
        <f>ROUND(ROUND(J1016, 2)*I1016, 2)</f>
        <v>461.15</v>
      </c>
      <c r="P1016" s="31">
        <v>100</v>
      </c>
      <c r="S1016" s="32">
        <f>ROUND(ROUND(P1016, 2)*I1016, 2)</f>
        <v>510.8</v>
      </c>
      <c r="V1016" s="9">
        <f>ROUND(ROUND(P1016, 2)/1.2, 2)</f>
        <v>83.33</v>
      </c>
      <c r="Y1016" s="9">
        <f t="shared" si="102"/>
        <v>425.67</v>
      </c>
      <c r="AD1016" s="5" t="s">
        <v>3550</v>
      </c>
      <c r="AE1016" s="5" t="s">
        <v>3551</v>
      </c>
      <c r="AF1016" s="5" t="s">
        <v>733</v>
      </c>
      <c r="AK1016" s="32">
        <f t="shared" si="100"/>
        <v>49.650000000000034</v>
      </c>
      <c r="AL1016" s="32"/>
      <c r="AM1016" s="32"/>
      <c r="AN1016" s="34">
        <f t="shared" si="101"/>
        <v>0.10766561856229001</v>
      </c>
      <c r="AO1016" s="32"/>
      <c r="AP1016" s="32"/>
    </row>
    <row r="1017" spans="1:42" ht="36" x14ac:dyDescent="0.3">
      <c r="A1017" s="12" t="s">
        <v>3552</v>
      </c>
      <c r="B1017" s="12"/>
      <c r="C1017" s="40" t="s">
        <v>2261</v>
      </c>
      <c r="D1017" s="17"/>
      <c r="E1017" s="17" t="s">
        <v>3553</v>
      </c>
      <c r="F1017" s="28" t="s">
        <v>102</v>
      </c>
      <c r="G1017" s="29">
        <v>0.3</v>
      </c>
      <c r="H1017" s="29"/>
      <c r="I1017" s="29">
        <v>10.215</v>
      </c>
      <c r="J1017" s="31">
        <v>1236.8399999999999</v>
      </c>
      <c r="M1017" s="32">
        <f>ROUND(ROUND(J1017, 2)*I1017, 2)</f>
        <v>12634.32</v>
      </c>
      <c r="P1017" s="31">
        <v>495.9</v>
      </c>
      <c r="S1017" s="32">
        <f>ROUND(ROUND(P1017, 2)*I1017, 2)</f>
        <v>5065.62</v>
      </c>
      <c r="V1017" s="9">
        <f>ROUND(ROUND(P1017, 2)/1.2, 2)</f>
        <v>413.25</v>
      </c>
      <c r="Y1017" s="9">
        <f t="shared" si="102"/>
        <v>4221.3500000000004</v>
      </c>
      <c r="AD1017" s="5" t="s">
        <v>3554</v>
      </c>
      <c r="AE1017" s="5" t="s">
        <v>3555</v>
      </c>
      <c r="AF1017" s="5" t="s">
        <v>2264</v>
      </c>
      <c r="AK1017" s="32">
        <f t="shared" si="100"/>
        <v>-7568.7</v>
      </c>
      <c r="AL1017" s="32"/>
      <c r="AM1017" s="32"/>
      <c r="AN1017" s="34">
        <f t="shared" si="101"/>
        <v>-0.59905875425032773</v>
      </c>
      <c r="AO1017" s="32"/>
      <c r="AP1017" s="32"/>
    </row>
    <row r="1018" spans="1:42" ht="126" x14ac:dyDescent="0.3">
      <c r="A1018" s="12" t="s">
        <v>3556</v>
      </c>
      <c r="B1018" s="12" t="s">
        <v>3439</v>
      </c>
      <c r="C1018" s="16" t="s">
        <v>3440</v>
      </c>
      <c r="D1018" s="17"/>
      <c r="E1018" s="17" t="s">
        <v>3557</v>
      </c>
      <c r="F1018" s="17" t="s">
        <v>67</v>
      </c>
      <c r="G1018" s="18">
        <v>1</v>
      </c>
      <c r="H1018" s="18"/>
      <c r="I1018" s="18">
        <v>197.66300000000001</v>
      </c>
      <c r="J1018" s="19">
        <v>384.59</v>
      </c>
      <c r="K1018" s="20">
        <v>464</v>
      </c>
      <c r="L1018" s="19">
        <f>J1018+ROUND(K1018, 2)</f>
        <v>848.58999999999992</v>
      </c>
      <c r="M1018" s="19">
        <v>76019.210000000006</v>
      </c>
      <c r="N1018" s="19">
        <v>91715.63</v>
      </c>
      <c r="O1018" s="19">
        <f>M1018+N1018</f>
        <v>167734.84000000003</v>
      </c>
      <c r="P1018" s="19">
        <v>163.77000000000001</v>
      </c>
      <c r="Q1018" s="20">
        <v>696</v>
      </c>
      <c r="R1018" s="19">
        <f>P1018+ROUND(Q1018, 2)</f>
        <v>859.77</v>
      </c>
      <c r="S1018" s="19">
        <v>32371.27</v>
      </c>
      <c r="T1018" s="19">
        <v>137573.45000000001</v>
      </c>
      <c r="U1018" s="19">
        <f>S1018+T1018</f>
        <v>169944.72</v>
      </c>
      <c r="V1018" s="9">
        <f>ROUND(P1018 / 1.2, 2)</f>
        <v>136.47999999999999</v>
      </c>
      <c r="W1018" s="9">
        <f>ROUND(Q1018 / 1.2, 2)</f>
        <v>580</v>
      </c>
      <c r="X1018" s="9">
        <f>ROUND(R1018 / 1.2, 2)</f>
        <v>716.48</v>
      </c>
      <c r="Y1018" s="9">
        <f t="shared" ref="Y1018:Y1035" si="103">ROUND(S1018 / 1.2, 2)</f>
        <v>26976.06</v>
      </c>
      <c r="Z1018" s="9">
        <f>ROUND(T1018 / 1.2, 2)</f>
        <v>114644.54</v>
      </c>
      <c r="AA1018" s="9">
        <f>Y1018+Z1018</f>
        <v>141620.6</v>
      </c>
      <c r="AD1018" s="5">
        <v>378365995</v>
      </c>
      <c r="AE1018" s="5">
        <v>33552339</v>
      </c>
      <c r="AG1018" s="5" t="s">
        <v>3441</v>
      </c>
      <c r="AH1018" s="5" t="s">
        <v>3442</v>
      </c>
      <c r="AI1018" s="5" t="s">
        <v>593</v>
      </c>
      <c r="AK1018" s="19">
        <f t="shared" si="100"/>
        <v>-43647.94</v>
      </c>
      <c r="AL1018" s="19">
        <f>T1018-N1018</f>
        <v>45857.820000000007</v>
      </c>
      <c r="AM1018" s="19">
        <f>U1018-O1018</f>
        <v>2209.8799999999756</v>
      </c>
      <c r="AN1018" s="22">
        <f t="shared" si="101"/>
        <v>-0.57416987101023542</v>
      </c>
      <c r="AO1018" s="22">
        <f>IFERROR(AL1018/N1018,0)</f>
        <v>0.50000005451633489</v>
      </c>
      <c r="AP1018" s="22">
        <f>IFERROR(AM1018/O1018,0)</f>
        <v>1.3174841911197312E-2</v>
      </c>
    </row>
    <row r="1019" spans="1:42" ht="54" x14ac:dyDescent="0.3">
      <c r="A1019" s="12" t="s">
        <v>3558</v>
      </c>
      <c r="B1019" s="12"/>
      <c r="C1019" s="40" t="s">
        <v>2261</v>
      </c>
      <c r="D1019" s="17"/>
      <c r="E1019" s="17" t="s">
        <v>3559</v>
      </c>
      <c r="F1019" s="28" t="s">
        <v>102</v>
      </c>
      <c r="G1019" s="29">
        <v>0.3</v>
      </c>
      <c r="H1019" s="29"/>
      <c r="I1019" s="29">
        <v>59.298999999999999</v>
      </c>
      <c r="J1019" s="31">
        <v>1236.8399999999999</v>
      </c>
      <c r="M1019" s="32">
        <f>ROUND(ROUND(J1019, 2)*I1019, 2)</f>
        <v>73343.38</v>
      </c>
      <c r="P1019" s="31">
        <v>495.9</v>
      </c>
      <c r="S1019" s="32">
        <f>ROUND(ROUND(P1019, 2)*I1019, 2)</f>
        <v>29406.37</v>
      </c>
      <c r="V1019" s="9">
        <f>ROUND(ROUND(P1019, 2)/1.2, 2)</f>
        <v>413.25</v>
      </c>
      <c r="Y1019" s="9">
        <f t="shared" si="103"/>
        <v>24505.31</v>
      </c>
      <c r="AD1019" s="5" t="s">
        <v>3560</v>
      </c>
      <c r="AE1019" s="5" t="s">
        <v>3561</v>
      </c>
      <c r="AF1019" s="5" t="s">
        <v>2264</v>
      </c>
      <c r="AK1019" s="32">
        <f t="shared" si="100"/>
        <v>-43937.010000000009</v>
      </c>
      <c r="AL1019" s="32"/>
      <c r="AM1019" s="32"/>
      <c r="AN1019" s="34">
        <f t="shared" si="101"/>
        <v>-0.59905897437505617</v>
      </c>
      <c r="AO1019" s="32"/>
      <c r="AP1019" s="32"/>
    </row>
    <row r="1020" spans="1:42" ht="18" x14ac:dyDescent="0.3">
      <c r="A1020" s="12" t="s">
        <v>3562</v>
      </c>
      <c r="B1020" s="12"/>
      <c r="C1020" s="40" t="s">
        <v>730</v>
      </c>
      <c r="D1020" s="17"/>
      <c r="E1020" s="17" t="s">
        <v>2425</v>
      </c>
      <c r="F1020" s="28" t="s">
        <v>102</v>
      </c>
      <c r="G1020" s="29">
        <v>0.15</v>
      </c>
      <c r="H1020" s="29"/>
      <c r="I1020" s="29">
        <v>29.649000000000001</v>
      </c>
      <c r="J1020" s="31">
        <v>90.28</v>
      </c>
      <c r="M1020" s="32">
        <f>ROUND(ROUND(J1020, 2)*I1020, 2)</f>
        <v>2676.71</v>
      </c>
      <c r="P1020" s="31">
        <v>100</v>
      </c>
      <c r="S1020" s="32">
        <f>ROUND(ROUND(P1020, 2)*I1020, 2)</f>
        <v>2964.9</v>
      </c>
      <c r="V1020" s="9">
        <f>ROUND(ROUND(P1020, 2)/1.2, 2)</f>
        <v>83.33</v>
      </c>
      <c r="Y1020" s="9">
        <f t="shared" si="103"/>
        <v>2470.75</v>
      </c>
      <c r="AD1020" s="5" t="s">
        <v>3563</v>
      </c>
      <c r="AE1020" s="5" t="s">
        <v>3564</v>
      </c>
      <c r="AF1020" s="5" t="s">
        <v>733</v>
      </c>
      <c r="AK1020" s="32">
        <f t="shared" si="100"/>
        <v>288.19000000000005</v>
      </c>
      <c r="AL1020" s="32"/>
      <c r="AM1020" s="32"/>
      <c r="AN1020" s="34">
        <f t="shared" si="101"/>
        <v>0.10766575385454534</v>
      </c>
      <c r="AO1020" s="32"/>
      <c r="AP1020" s="32"/>
    </row>
    <row r="1021" spans="1:42" ht="108" x14ac:dyDescent="0.3">
      <c r="A1021" s="12" t="s">
        <v>3565</v>
      </c>
      <c r="B1021" s="12" t="s">
        <v>3439</v>
      </c>
      <c r="C1021" s="16" t="s">
        <v>3440</v>
      </c>
      <c r="D1021" s="17"/>
      <c r="E1021" s="17" t="s">
        <v>3566</v>
      </c>
      <c r="F1021" s="17" t="s">
        <v>67</v>
      </c>
      <c r="G1021" s="18">
        <v>1</v>
      </c>
      <c r="H1021" s="18"/>
      <c r="I1021" s="18">
        <v>39.417000000000002</v>
      </c>
      <c r="J1021" s="19">
        <v>384.59</v>
      </c>
      <c r="K1021" s="20">
        <v>464</v>
      </c>
      <c r="L1021" s="19">
        <f>J1021+ROUND(K1021, 2)</f>
        <v>848.58999999999992</v>
      </c>
      <c r="M1021" s="19">
        <v>15159.38</v>
      </c>
      <c r="N1021" s="19">
        <v>18289.490000000002</v>
      </c>
      <c r="O1021" s="19">
        <f>M1021+N1021</f>
        <v>33448.870000000003</v>
      </c>
      <c r="P1021" s="19">
        <v>163.77000000000001</v>
      </c>
      <c r="Q1021" s="20">
        <v>696</v>
      </c>
      <c r="R1021" s="19">
        <f>P1021+ROUND(Q1021, 2)</f>
        <v>859.77</v>
      </c>
      <c r="S1021" s="19">
        <v>6455.32</v>
      </c>
      <c r="T1021" s="19">
        <v>27434.23</v>
      </c>
      <c r="U1021" s="19">
        <f>S1021+T1021</f>
        <v>33889.550000000003</v>
      </c>
      <c r="V1021" s="9">
        <f>ROUND(P1021 / 1.2, 2)</f>
        <v>136.47999999999999</v>
      </c>
      <c r="W1021" s="9">
        <f>ROUND(Q1021 / 1.2, 2)</f>
        <v>580</v>
      </c>
      <c r="X1021" s="9">
        <f>ROUND(R1021 / 1.2, 2)</f>
        <v>716.48</v>
      </c>
      <c r="Y1021" s="9">
        <f t="shared" si="103"/>
        <v>5379.43</v>
      </c>
      <c r="Z1021" s="9">
        <f>ROUND(T1021 / 1.2, 2)</f>
        <v>22861.86</v>
      </c>
      <c r="AA1021" s="9">
        <f>Y1021+Z1021</f>
        <v>28241.29</v>
      </c>
      <c r="AD1021" s="5">
        <v>378365996</v>
      </c>
      <c r="AE1021" s="5">
        <v>33552338</v>
      </c>
      <c r="AG1021" s="5" t="s">
        <v>3441</v>
      </c>
      <c r="AH1021" s="5" t="s">
        <v>3442</v>
      </c>
      <c r="AI1021" s="5" t="s">
        <v>593</v>
      </c>
      <c r="AK1021" s="19">
        <f t="shared" si="100"/>
        <v>-8704.06</v>
      </c>
      <c r="AL1021" s="19">
        <f>T1021-N1021</f>
        <v>9144.739999999998</v>
      </c>
      <c r="AM1021" s="19">
        <f>U1021-O1021</f>
        <v>440.68000000000029</v>
      </c>
      <c r="AN1021" s="22">
        <f t="shared" si="101"/>
        <v>-0.57416991987798971</v>
      </c>
      <c r="AO1021" s="22">
        <f>IFERROR(AL1021/N1021,0)</f>
        <v>0.49999972661894876</v>
      </c>
      <c r="AP1021" s="22">
        <f>IFERROR(AM1021/O1021,0)</f>
        <v>1.317473505084029E-2</v>
      </c>
    </row>
    <row r="1022" spans="1:42" ht="18" x14ac:dyDescent="0.3">
      <c r="A1022" s="12" t="s">
        <v>3567</v>
      </c>
      <c r="B1022" s="12"/>
      <c r="C1022" s="40" t="s">
        <v>730</v>
      </c>
      <c r="D1022" s="17"/>
      <c r="E1022" s="17" t="s">
        <v>2425</v>
      </c>
      <c r="F1022" s="28" t="s">
        <v>102</v>
      </c>
      <c r="G1022" s="29">
        <v>0.15</v>
      </c>
      <c r="H1022" s="29"/>
      <c r="I1022" s="29">
        <v>5.9130000000000003</v>
      </c>
      <c r="J1022" s="31">
        <v>90.28</v>
      </c>
      <c r="M1022" s="32">
        <f>ROUND(ROUND(J1022, 2)*I1022, 2)</f>
        <v>533.83000000000004</v>
      </c>
      <c r="P1022" s="31">
        <v>100</v>
      </c>
      <c r="S1022" s="32">
        <f>ROUND(ROUND(P1022, 2)*I1022, 2)</f>
        <v>591.29999999999995</v>
      </c>
      <c r="V1022" s="9">
        <f>ROUND(ROUND(P1022, 2)/1.2, 2)</f>
        <v>83.33</v>
      </c>
      <c r="Y1022" s="9">
        <f t="shared" si="103"/>
        <v>492.75</v>
      </c>
      <c r="AD1022" s="5" t="s">
        <v>3568</v>
      </c>
      <c r="AE1022" s="5" t="s">
        <v>3569</v>
      </c>
      <c r="AF1022" s="5" t="s">
        <v>733</v>
      </c>
      <c r="AK1022" s="32">
        <f t="shared" si="100"/>
        <v>57.469999999999914</v>
      </c>
      <c r="AL1022" s="32"/>
      <c r="AM1022" s="32"/>
      <c r="AN1022" s="34">
        <f t="shared" si="101"/>
        <v>0.10765599535432611</v>
      </c>
      <c r="AO1022" s="32"/>
      <c r="AP1022" s="32"/>
    </row>
    <row r="1023" spans="1:42" ht="36" x14ac:dyDescent="0.3">
      <c r="A1023" s="12" t="s">
        <v>3570</v>
      </c>
      <c r="B1023" s="12"/>
      <c r="C1023" s="40" t="s">
        <v>2261</v>
      </c>
      <c r="D1023" s="17"/>
      <c r="E1023" s="17" t="s">
        <v>3553</v>
      </c>
      <c r="F1023" s="28" t="s">
        <v>102</v>
      </c>
      <c r="G1023" s="29">
        <v>0.3</v>
      </c>
      <c r="H1023" s="29"/>
      <c r="I1023" s="29">
        <v>11.824999999999999</v>
      </c>
      <c r="J1023" s="31">
        <v>1236.8399999999999</v>
      </c>
      <c r="M1023" s="32">
        <f>ROUND(ROUND(J1023, 2)*I1023, 2)</f>
        <v>14625.63</v>
      </c>
      <c r="P1023" s="31">
        <v>495.9</v>
      </c>
      <c r="S1023" s="32">
        <f>ROUND(ROUND(P1023, 2)*I1023, 2)</f>
        <v>5864.02</v>
      </c>
      <c r="V1023" s="9">
        <f>ROUND(ROUND(P1023, 2)/1.2, 2)</f>
        <v>413.25</v>
      </c>
      <c r="Y1023" s="9">
        <f t="shared" si="103"/>
        <v>4886.68</v>
      </c>
      <c r="AD1023" s="5" t="s">
        <v>3571</v>
      </c>
      <c r="AE1023" s="5" t="s">
        <v>3572</v>
      </c>
      <c r="AF1023" s="5" t="s">
        <v>2264</v>
      </c>
      <c r="AK1023" s="32">
        <f t="shared" si="100"/>
        <v>-8761.6099999999988</v>
      </c>
      <c r="AL1023" s="32"/>
      <c r="AM1023" s="32"/>
      <c r="AN1023" s="34">
        <f t="shared" si="101"/>
        <v>-0.59905863884154043</v>
      </c>
      <c r="AO1023" s="32"/>
      <c r="AP1023" s="32"/>
    </row>
    <row r="1024" spans="1:42" ht="90" x14ac:dyDescent="0.3">
      <c r="A1024" s="12" t="s">
        <v>3573</v>
      </c>
      <c r="B1024" s="12" t="s">
        <v>3439</v>
      </c>
      <c r="C1024" s="16" t="s">
        <v>3440</v>
      </c>
      <c r="D1024" s="17"/>
      <c r="E1024" s="17" t="s">
        <v>3574</v>
      </c>
      <c r="F1024" s="17" t="s">
        <v>67</v>
      </c>
      <c r="G1024" s="18">
        <v>1</v>
      </c>
      <c r="H1024" s="18"/>
      <c r="I1024" s="18">
        <v>37.700000000000003</v>
      </c>
      <c r="J1024" s="19">
        <v>384.59</v>
      </c>
      <c r="K1024" s="20">
        <v>464</v>
      </c>
      <c r="L1024" s="19">
        <f>J1024+ROUND(K1024, 2)</f>
        <v>848.58999999999992</v>
      </c>
      <c r="M1024" s="19">
        <v>14499.04</v>
      </c>
      <c r="N1024" s="19">
        <v>17492.8</v>
      </c>
      <c r="O1024" s="19">
        <f>M1024+N1024</f>
        <v>31991.84</v>
      </c>
      <c r="P1024" s="19">
        <v>162.31</v>
      </c>
      <c r="Q1024" s="20">
        <v>696</v>
      </c>
      <c r="R1024" s="19">
        <f>P1024+ROUND(Q1024, 2)</f>
        <v>858.31</v>
      </c>
      <c r="S1024" s="19">
        <v>6119.09</v>
      </c>
      <c r="T1024" s="19">
        <v>26239.200000000001</v>
      </c>
      <c r="U1024" s="19">
        <f>S1024+T1024</f>
        <v>32358.29</v>
      </c>
      <c r="V1024" s="9">
        <f>ROUND(P1024 / 1.2, 2)</f>
        <v>135.26</v>
      </c>
      <c r="W1024" s="9">
        <f>ROUND(Q1024 / 1.2, 2)</f>
        <v>580</v>
      </c>
      <c r="X1024" s="9">
        <f>ROUND(R1024 / 1.2, 2)</f>
        <v>715.26</v>
      </c>
      <c r="Y1024" s="9">
        <f t="shared" si="103"/>
        <v>5099.24</v>
      </c>
      <c r="Z1024" s="9">
        <f>ROUND(T1024 / 1.2, 2)</f>
        <v>21866</v>
      </c>
      <c r="AA1024" s="9">
        <f>Y1024+Z1024</f>
        <v>26965.239999999998</v>
      </c>
      <c r="AD1024" s="5">
        <v>378365997</v>
      </c>
      <c r="AE1024" s="5">
        <v>33552341</v>
      </c>
      <c r="AG1024" s="5" t="s">
        <v>3441</v>
      </c>
      <c r="AH1024" s="5" t="s">
        <v>3442</v>
      </c>
      <c r="AI1024" s="5" t="s">
        <v>593</v>
      </c>
      <c r="AK1024" s="19">
        <f t="shared" si="100"/>
        <v>-8379.9500000000007</v>
      </c>
      <c r="AL1024" s="19">
        <f>T1024-N1024</f>
        <v>8746.4000000000015</v>
      </c>
      <c r="AM1024" s="19">
        <f>U1024-O1024</f>
        <v>366.45000000000073</v>
      </c>
      <c r="AN1024" s="22">
        <f t="shared" si="101"/>
        <v>-0.57796585153223934</v>
      </c>
      <c r="AO1024" s="22">
        <f>IFERROR(AL1024/N1024,0)</f>
        <v>0.50000000000000011</v>
      </c>
      <c r="AP1024" s="22">
        <f>IFERROR(AM1024/O1024,0)</f>
        <v>1.1454483393265305E-2</v>
      </c>
    </row>
    <row r="1025" spans="1:42" ht="36" x14ac:dyDescent="0.3">
      <c r="A1025" s="12" t="s">
        <v>3575</v>
      </c>
      <c r="B1025" s="12"/>
      <c r="C1025" s="40" t="s">
        <v>2261</v>
      </c>
      <c r="D1025" s="17"/>
      <c r="E1025" s="17" t="s">
        <v>3576</v>
      </c>
      <c r="F1025" s="28" t="s">
        <v>102</v>
      </c>
      <c r="G1025" s="29">
        <v>0.3</v>
      </c>
      <c r="H1025" s="29"/>
      <c r="I1025" s="29">
        <v>11.31</v>
      </c>
      <c r="J1025" s="31">
        <v>1236.8399999999999</v>
      </c>
      <c r="M1025" s="32">
        <f>ROUND(ROUND(J1025, 2)*I1025, 2)</f>
        <v>13988.66</v>
      </c>
      <c r="P1025" s="31">
        <v>495.9</v>
      </c>
      <c r="S1025" s="32">
        <f>ROUND(ROUND(P1025, 2)*I1025, 2)</f>
        <v>5608.63</v>
      </c>
      <c r="V1025" s="9">
        <f>ROUND(ROUND(P1025, 2)/1.2, 2)</f>
        <v>413.25</v>
      </c>
      <c r="Y1025" s="9">
        <f t="shared" si="103"/>
        <v>4673.8599999999997</v>
      </c>
      <c r="AD1025" s="5" t="s">
        <v>3577</v>
      </c>
      <c r="AE1025" s="5" t="s">
        <v>3578</v>
      </c>
      <c r="AF1025" s="5" t="s">
        <v>2264</v>
      </c>
      <c r="AK1025" s="32">
        <f t="shared" si="100"/>
        <v>-8380.0299999999988</v>
      </c>
      <c r="AL1025" s="32"/>
      <c r="AM1025" s="32"/>
      <c r="AN1025" s="34">
        <f t="shared" si="101"/>
        <v>-0.59905880906391307</v>
      </c>
      <c r="AO1025" s="32"/>
      <c r="AP1025" s="32"/>
    </row>
    <row r="1026" spans="1:42" ht="18" x14ac:dyDescent="0.3">
      <c r="A1026" s="12" t="s">
        <v>3579</v>
      </c>
      <c r="B1026" s="12"/>
      <c r="C1026" s="40" t="s">
        <v>730</v>
      </c>
      <c r="D1026" s="17"/>
      <c r="E1026" s="17"/>
      <c r="F1026" s="28" t="s">
        <v>102</v>
      </c>
      <c r="G1026" s="29">
        <v>0.15</v>
      </c>
      <c r="H1026" s="29"/>
      <c r="I1026" s="29">
        <v>5.6550000000000002</v>
      </c>
      <c r="J1026" s="31">
        <v>90.28</v>
      </c>
      <c r="M1026" s="32">
        <f>ROUND(ROUND(J1026, 2)*I1026, 2)</f>
        <v>510.53</v>
      </c>
      <c r="P1026" s="31">
        <v>90.28</v>
      </c>
      <c r="S1026" s="32">
        <f>ROUND(ROUND(P1026, 2)*I1026, 2)</f>
        <v>510.53</v>
      </c>
      <c r="V1026" s="9">
        <f>ROUND(ROUND(P1026, 2)/1.2, 2)</f>
        <v>75.23</v>
      </c>
      <c r="Y1026" s="9">
        <f t="shared" si="103"/>
        <v>425.44</v>
      </c>
      <c r="AD1026" s="5" t="s">
        <v>3580</v>
      </c>
      <c r="AE1026" s="5" t="s">
        <v>3581</v>
      </c>
      <c r="AF1026" s="5" t="s">
        <v>733</v>
      </c>
      <c r="AK1026" s="32">
        <f t="shared" si="100"/>
        <v>0</v>
      </c>
      <c r="AL1026" s="32"/>
      <c r="AM1026" s="32"/>
      <c r="AN1026" s="34">
        <f t="shared" si="101"/>
        <v>0</v>
      </c>
      <c r="AO1026" s="32"/>
      <c r="AP1026" s="32"/>
    </row>
    <row r="1027" spans="1:42" ht="90" x14ac:dyDescent="0.3">
      <c r="A1027" s="12" t="s">
        <v>3582</v>
      </c>
      <c r="B1027" s="12" t="s">
        <v>3439</v>
      </c>
      <c r="C1027" s="16" t="s">
        <v>3440</v>
      </c>
      <c r="D1027" s="17"/>
      <c r="E1027" s="17" t="s">
        <v>3583</v>
      </c>
      <c r="F1027" s="17" t="s">
        <v>67</v>
      </c>
      <c r="G1027" s="18">
        <v>1</v>
      </c>
      <c r="H1027" s="18"/>
      <c r="I1027" s="18">
        <v>80.900000000000006</v>
      </c>
      <c r="J1027" s="19">
        <v>384.59</v>
      </c>
      <c r="K1027" s="20">
        <v>464</v>
      </c>
      <c r="L1027" s="19">
        <f>J1027+ROUND(K1027, 2)</f>
        <v>848.58999999999992</v>
      </c>
      <c r="M1027" s="19">
        <v>31113.33</v>
      </c>
      <c r="N1027" s="19">
        <v>37537.599999999999</v>
      </c>
      <c r="O1027" s="19">
        <f>M1027+N1027</f>
        <v>68650.929999999993</v>
      </c>
      <c r="P1027" s="19">
        <v>162.31</v>
      </c>
      <c r="Q1027" s="20">
        <v>696</v>
      </c>
      <c r="R1027" s="19">
        <f>P1027+ROUND(Q1027, 2)</f>
        <v>858.31</v>
      </c>
      <c r="S1027" s="19">
        <v>13130.88</v>
      </c>
      <c r="T1027" s="19">
        <v>56306.400000000001</v>
      </c>
      <c r="U1027" s="19">
        <f>S1027+T1027</f>
        <v>69437.279999999999</v>
      </c>
      <c r="V1027" s="9">
        <f>ROUND(P1027 / 1.2, 2)</f>
        <v>135.26</v>
      </c>
      <c r="W1027" s="9">
        <f>ROUND(Q1027 / 1.2, 2)</f>
        <v>580</v>
      </c>
      <c r="X1027" s="9">
        <f>ROUND(R1027 / 1.2, 2)</f>
        <v>715.26</v>
      </c>
      <c r="Y1027" s="9">
        <f t="shared" si="103"/>
        <v>10942.4</v>
      </c>
      <c r="Z1027" s="9">
        <f>ROUND(T1027 / 1.2, 2)</f>
        <v>46922</v>
      </c>
      <c r="AA1027" s="9">
        <f>Y1027+Z1027</f>
        <v>57864.4</v>
      </c>
      <c r="AD1027" s="5">
        <v>378365998</v>
      </c>
      <c r="AE1027" s="5">
        <v>33552342</v>
      </c>
      <c r="AG1027" s="5" t="s">
        <v>3441</v>
      </c>
      <c r="AH1027" s="5" t="s">
        <v>3442</v>
      </c>
      <c r="AI1027" s="5" t="s">
        <v>593</v>
      </c>
      <c r="AK1027" s="19">
        <f t="shared" si="100"/>
        <v>-17982.450000000004</v>
      </c>
      <c r="AL1027" s="19">
        <f>T1027-N1027</f>
        <v>18768.800000000003</v>
      </c>
      <c r="AM1027" s="19">
        <f>U1027-O1027</f>
        <v>786.35000000000582</v>
      </c>
      <c r="AN1027" s="22">
        <f t="shared" si="101"/>
        <v>-0.5779661000606493</v>
      </c>
      <c r="AO1027" s="22">
        <f>IFERROR(AL1027/N1027,0)</f>
        <v>0.50000000000000011</v>
      </c>
      <c r="AP1027" s="22">
        <f>IFERROR(AM1027/O1027,0)</f>
        <v>1.145432407106511E-2</v>
      </c>
    </row>
    <row r="1028" spans="1:42" ht="18" x14ac:dyDescent="0.3">
      <c r="A1028" s="12" t="s">
        <v>3584</v>
      </c>
      <c r="B1028" s="12"/>
      <c r="C1028" s="40" t="s">
        <v>730</v>
      </c>
      <c r="D1028" s="17"/>
      <c r="E1028" s="17"/>
      <c r="F1028" s="28" t="s">
        <v>102</v>
      </c>
      <c r="G1028" s="29">
        <v>0.15</v>
      </c>
      <c r="H1028" s="29"/>
      <c r="I1028" s="29">
        <v>12.135</v>
      </c>
      <c r="J1028" s="31">
        <v>90.28</v>
      </c>
      <c r="M1028" s="32">
        <f>ROUND(ROUND(J1028, 2)*I1028, 2)</f>
        <v>1095.55</v>
      </c>
      <c r="P1028" s="31">
        <v>90.28</v>
      </c>
      <c r="S1028" s="32">
        <f>ROUND(ROUND(P1028, 2)*I1028, 2)</f>
        <v>1095.55</v>
      </c>
      <c r="V1028" s="9">
        <f>ROUND(ROUND(P1028, 2)/1.2, 2)</f>
        <v>75.23</v>
      </c>
      <c r="Y1028" s="9">
        <f t="shared" si="103"/>
        <v>912.96</v>
      </c>
      <c r="AD1028" s="5" t="s">
        <v>3585</v>
      </c>
      <c r="AE1028" s="5" t="s">
        <v>3586</v>
      </c>
      <c r="AF1028" s="5" t="s">
        <v>733</v>
      </c>
      <c r="AK1028" s="32">
        <f t="shared" si="100"/>
        <v>0</v>
      </c>
      <c r="AL1028" s="32"/>
      <c r="AM1028" s="32"/>
      <c r="AN1028" s="34">
        <f t="shared" si="101"/>
        <v>0</v>
      </c>
      <c r="AO1028" s="32"/>
      <c r="AP1028" s="32"/>
    </row>
    <row r="1029" spans="1:42" ht="36" x14ac:dyDescent="0.3">
      <c r="A1029" s="12" t="s">
        <v>3587</v>
      </c>
      <c r="B1029" s="12"/>
      <c r="C1029" s="40" t="s">
        <v>2261</v>
      </c>
      <c r="D1029" s="17"/>
      <c r="E1029" s="17" t="s">
        <v>3576</v>
      </c>
      <c r="F1029" s="28" t="s">
        <v>102</v>
      </c>
      <c r="G1029" s="29">
        <v>0.3</v>
      </c>
      <c r="H1029" s="29"/>
      <c r="I1029" s="29">
        <v>24.27</v>
      </c>
      <c r="J1029" s="31">
        <v>1236.8399999999999</v>
      </c>
      <c r="M1029" s="32">
        <f>ROUND(ROUND(J1029, 2)*I1029, 2)</f>
        <v>30018.11</v>
      </c>
      <c r="P1029" s="31">
        <v>495.9</v>
      </c>
      <c r="S1029" s="32">
        <f>ROUND(ROUND(P1029, 2)*I1029, 2)</f>
        <v>12035.49</v>
      </c>
      <c r="V1029" s="9">
        <f>ROUND(ROUND(P1029, 2)/1.2, 2)</f>
        <v>413.25</v>
      </c>
      <c r="Y1029" s="9">
        <f t="shared" si="103"/>
        <v>10029.58</v>
      </c>
      <c r="AD1029" s="5" t="s">
        <v>3588</v>
      </c>
      <c r="AE1029" s="5" t="s">
        <v>3589</v>
      </c>
      <c r="AF1029" s="5" t="s">
        <v>2264</v>
      </c>
      <c r="AK1029" s="32">
        <f t="shared" si="100"/>
        <v>-17982.620000000003</v>
      </c>
      <c r="AL1029" s="32"/>
      <c r="AM1029" s="32"/>
      <c r="AN1029" s="34">
        <f t="shared" si="101"/>
        <v>-0.59905903469605526</v>
      </c>
      <c r="AO1029" s="32"/>
      <c r="AP1029" s="32"/>
    </row>
    <row r="1030" spans="1:42" ht="108" x14ac:dyDescent="0.3">
      <c r="A1030" s="12" t="s">
        <v>3590</v>
      </c>
      <c r="B1030" s="12" t="s">
        <v>3439</v>
      </c>
      <c r="C1030" s="16" t="s">
        <v>3440</v>
      </c>
      <c r="D1030" s="17"/>
      <c r="E1030" s="17" t="s">
        <v>3591</v>
      </c>
      <c r="F1030" s="17" t="s">
        <v>67</v>
      </c>
      <c r="G1030" s="18">
        <v>1</v>
      </c>
      <c r="H1030" s="18"/>
      <c r="I1030" s="18">
        <v>13.5</v>
      </c>
      <c r="J1030" s="19">
        <v>384.59</v>
      </c>
      <c r="K1030" s="20">
        <v>464</v>
      </c>
      <c r="L1030" s="19">
        <f>J1030+ROUND(K1030, 2)</f>
        <v>848.58999999999992</v>
      </c>
      <c r="M1030" s="19">
        <v>5191.97</v>
      </c>
      <c r="N1030" s="19">
        <v>6264</v>
      </c>
      <c r="O1030" s="19">
        <f>M1030+N1030</f>
        <v>11455.970000000001</v>
      </c>
      <c r="P1030" s="19">
        <v>163.77000000000001</v>
      </c>
      <c r="Q1030" s="20">
        <v>696</v>
      </c>
      <c r="R1030" s="19">
        <f>P1030+ROUND(Q1030, 2)</f>
        <v>859.77</v>
      </c>
      <c r="S1030" s="19">
        <v>2210.9</v>
      </c>
      <c r="T1030" s="19">
        <v>9396</v>
      </c>
      <c r="U1030" s="19">
        <f>S1030+T1030</f>
        <v>11606.9</v>
      </c>
      <c r="V1030" s="9">
        <f>ROUND(P1030 / 1.2, 2)</f>
        <v>136.47999999999999</v>
      </c>
      <c r="W1030" s="9">
        <f>ROUND(Q1030 / 1.2, 2)</f>
        <v>580</v>
      </c>
      <c r="X1030" s="9">
        <f>ROUND(R1030 / 1.2, 2)</f>
        <v>716.48</v>
      </c>
      <c r="Y1030" s="9">
        <f t="shared" si="103"/>
        <v>1842.42</v>
      </c>
      <c r="Z1030" s="9">
        <f>ROUND(T1030 / 1.2, 2)</f>
        <v>7830</v>
      </c>
      <c r="AA1030" s="9">
        <f>Y1030+Z1030</f>
        <v>9672.42</v>
      </c>
      <c r="AD1030" s="5">
        <v>378365999</v>
      </c>
      <c r="AE1030" s="5">
        <v>33552756</v>
      </c>
      <c r="AG1030" s="5" t="s">
        <v>3441</v>
      </c>
      <c r="AH1030" s="5" t="s">
        <v>3442</v>
      </c>
      <c r="AI1030" s="5" t="s">
        <v>593</v>
      </c>
      <c r="AK1030" s="19">
        <f t="shared" si="100"/>
        <v>-2981.07</v>
      </c>
      <c r="AL1030" s="19">
        <f>T1030-N1030</f>
        <v>3132</v>
      </c>
      <c r="AM1030" s="19">
        <f>U1030-O1030</f>
        <v>150.92999999999847</v>
      </c>
      <c r="AN1030" s="22">
        <f t="shared" si="101"/>
        <v>-0.57416934227277894</v>
      </c>
      <c r="AO1030" s="22">
        <f>IFERROR(AL1030/N1030,0)</f>
        <v>0.5</v>
      </c>
      <c r="AP1030" s="22">
        <f>IFERROR(AM1030/O1030,0)</f>
        <v>1.3174790087613573E-2</v>
      </c>
    </row>
    <row r="1031" spans="1:42" ht="36" x14ac:dyDescent="0.3">
      <c r="A1031" s="12" t="s">
        <v>3592</v>
      </c>
      <c r="B1031" s="12"/>
      <c r="C1031" s="40" t="s">
        <v>2261</v>
      </c>
      <c r="D1031" s="17"/>
      <c r="E1031" s="17" t="s">
        <v>3593</v>
      </c>
      <c r="F1031" s="28" t="s">
        <v>102</v>
      </c>
      <c r="G1031" s="29">
        <v>0.3</v>
      </c>
      <c r="H1031" s="29"/>
      <c r="I1031" s="29">
        <v>4.05</v>
      </c>
      <c r="J1031" s="31">
        <v>1236.8399999999999</v>
      </c>
      <c r="M1031" s="32">
        <f>ROUND(ROUND(J1031, 2)*I1031, 2)</f>
        <v>5009.2</v>
      </c>
      <c r="P1031" s="31">
        <v>495.9</v>
      </c>
      <c r="S1031" s="32">
        <f>ROUND(ROUND(P1031, 2)*I1031, 2)</f>
        <v>2008.4</v>
      </c>
      <c r="V1031" s="9">
        <f>ROUND(ROUND(P1031, 2)/1.2, 2)</f>
        <v>413.25</v>
      </c>
      <c r="Y1031" s="9">
        <f t="shared" si="103"/>
        <v>1673.67</v>
      </c>
      <c r="AD1031" s="5" t="s">
        <v>3594</v>
      </c>
      <c r="AE1031" s="5" t="s">
        <v>3595</v>
      </c>
      <c r="AF1031" s="5" t="s">
        <v>2264</v>
      </c>
      <c r="AK1031" s="32">
        <f t="shared" si="100"/>
        <v>-3000.7999999999997</v>
      </c>
      <c r="AL1031" s="32"/>
      <c r="AM1031" s="32"/>
      <c r="AN1031" s="34">
        <f t="shared" si="101"/>
        <v>-0.59905773376986338</v>
      </c>
      <c r="AO1031" s="32"/>
      <c r="AP1031" s="32"/>
    </row>
    <row r="1032" spans="1:42" ht="18" x14ac:dyDescent="0.3">
      <c r="A1032" s="12" t="s">
        <v>3596</v>
      </c>
      <c r="B1032" s="12"/>
      <c r="C1032" s="40" t="s">
        <v>730</v>
      </c>
      <c r="D1032" s="17"/>
      <c r="E1032" s="17" t="s">
        <v>2425</v>
      </c>
      <c r="F1032" s="28" t="s">
        <v>102</v>
      </c>
      <c r="G1032" s="29">
        <v>0.15</v>
      </c>
      <c r="H1032" s="29"/>
      <c r="I1032" s="29">
        <v>2.0249999999999999</v>
      </c>
      <c r="J1032" s="31">
        <v>90.28</v>
      </c>
      <c r="M1032" s="32">
        <f>ROUND(ROUND(J1032, 2)*I1032, 2)</f>
        <v>182.82</v>
      </c>
      <c r="P1032" s="31">
        <v>100</v>
      </c>
      <c r="S1032" s="32">
        <f>ROUND(ROUND(P1032, 2)*I1032, 2)</f>
        <v>202.5</v>
      </c>
      <c r="V1032" s="9">
        <f>ROUND(ROUND(P1032, 2)/1.2, 2)</f>
        <v>83.33</v>
      </c>
      <c r="Y1032" s="9">
        <f t="shared" si="103"/>
        <v>168.75</v>
      </c>
      <c r="AD1032" s="5" t="s">
        <v>3597</v>
      </c>
      <c r="AE1032" s="5" t="s">
        <v>3598</v>
      </c>
      <c r="AF1032" s="5" t="s">
        <v>733</v>
      </c>
      <c r="AK1032" s="32">
        <f t="shared" si="100"/>
        <v>19.680000000000007</v>
      </c>
      <c r="AL1032" s="32"/>
      <c r="AM1032" s="32"/>
      <c r="AN1032" s="34">
        <f t="shared" si="101"/>
        <v>0.1076468657696095</v>
      </c>
      <c r="AO1032" s="32"/>
      <c r="AP1032" s="32"/>
    </row>
    <row r="1033" spans="1:42" ht="108" x14ac:dyDescent="0.3">
      <c r="A1033" s="12" t="s">
        <v>3599</v>
      </c>
      <c r="B1033" s="12" t="s">
        <v>3439</v>
      </c>
      <c r="C1033" s="16" t="s">
        <v>3440</v>
      </c>
      <c r="D1033" s="17"/>
      <c r="E1033" s="17" t="s">
        <v>3600</v>
      </c>
      <c r="F1033" s="17" t="s">
        <v>67</v>
      </c>
      <c r="G1033" s="18">
        <v>1</v>
      </c>
      <c r="H1033" s="18"/>
      <c r="I1033" s="18">
        <v>40.700000000000003</v>
      </c>
      <c r="J1033" s="19">
        <v>384.59</v>
      </c>
      <c r="K1033" s="20">
        <v>464</v>
      </c>
      <c r="L1033" s="19">
        <f>J1033+ROUND(K1033, 2)</f>
        <v>848.58999999999992</v>
      </c>
      <c r="M1033" s="19">
        <v>15652.81</v>
      </c>
      <c r="N1033" s="19">
        <v>18884.8</v>
      </c>
      <c r="O1033" s="19">
        <f>M1033+N1033</f>
        <v>34537.61</v>
      </c>
      <c r="P1033" s="19">
        <v>163.77000000000001</v>
      </c>
      <c r="Q1033" s="20">
        <v>696</v>
      </c>
      <c r="R1033" s="19">
        <f>P1033+ROUND(Q1033, 2)</f>
        <v>859.77</v>
      </c>
      <c r="S1033" s="19">
        <v>6665.44</v>
      </c>
      <c r="T1033" s="19">
        <v>28327.200000000001</v>
      </c>
      <c r="U1033" s="19">
        <f>S1033+T1033</f>
        <v>34992.639999999999</v>
      </c>
      <c r="V1033" s="9">
        <f>ROUND(P1033 / 1.2, 2)</f>
        <v>136.47999999999999</v>
      </c>
      <c r="W1033" s="9">
        <f>ROUND(Q1033 / 1.2, 2)</f>
        <v>580</v>
      </c>
      <c r="X1033" s="9">
        <f>ROUND(R1033 / 1.2, 2)</f>
        <v>716.48</v>
      </c>
      <c r="Y1033" s="9">
        <f t="shared" si="103"/>
        <v>5554.53</v>
      </c>
      <c r="Z1033" s="9">
        <f>ROUND(T1033 / 1.2, 2)</f>
        <v>23606</v>
      </c>
      <c r="AA1033" s="9">
        <f>Y1033+Z1033</f>
        <v>29160.53</v>
      </c>
      <c r="AD1033" s="5">
        <v>378366000</v>
      </c>
      <c r="AE1033" s="5">
        <v>33560134</v>
      </c>
      <c r="AG1033" s="5" t="s">
        <v>3441</v>
      </c>
      <c r="AH1033" s="5" t="s">
        <v>3442</v>
      </c>
      <c r="AI1033" s="5" t="s">
        <v>593</v>
      </c>
      <c r="AK1033" s="19">
        <f t="shared" si="100"/>
        <v>-8987.369999999999</v>
      </c>
      <c r="AL1033" s="19">
        <f>T1033-N1033</f>
        <v>9442.4000000000015</v>
      </c>
      <c r="AM1033" s="19">
        <f>U1033-O1033</f>
        <v>455.02999999999884</v>
      </c>
      <c r="AN1033" s="22">
        <f t="shared" si="101"/>
        <v>-0.57416974971267132</v>
      </c>
      <c r="AO1033" s="22">
        <f>IFERROR(AL1033/N1033,0)</f>
        <v>0.50000000000000011</v>
      </c>
      <c r="AP1033" s="22">
        <f>IFERROR(AM1033/O1033,0)</f>
        <v>1.3174912797961376E-2</v>
      </c>
    </row>
    <row r="1034" spans="1:42" ht="18" x14ac:dyDescent="0.3">
      <c r="A1034" s="12" t="s">
        <v>3601</v>
      </c>
      <c r="B1034" s="12"/>
      <c r="C1034" s="40" t="s">
        <v>730</v>
      </c>
      <c r="D1034" s="17"/>
      <c r="E1034" s="17" t="s">
        <v>2425</v>
      </c>
      <c r="F1034" s="28" t="s">
        <v>102</v>
      </c>
      <c r="G1034" s="29">
        <v>0.15</v>
      </c>
      <c r="H1034" s="29"/>
      <c r="I1034" s="29">
        <v>6.1050000000000004</v>
      </c>
      <c r="J1034" s="31">
        <v>90.28</v>
      </c>
      <c r="M1034" s="32">
        <f>ROUND(ROUND(J1034, 2)*I1034, 2)</f>
        <v>551.16</v>
      </c>
      <c r="P1034" s="31">
        <v>100</v>
      </c>
      <c r="S1034" s="32">
        <f>ROUND(ROUND(P1034, 2)*I1034, 2)</f>
        <v>610.5</v>
      </c>
      <c r="V1034" s="9">
        <f>ROUND(ROUND(P1034, 2)/1.2, 2)</f>
        <v>83.33</v>
      </c>
      <c r="Y1034" s="9">
        <f t="shared" si="103"/>
        <v>508.75</v>
      </c>
      <c r="AD1034" s="5" t="s">
        <v>3602</v>
      </c>
      <c r="AE1034" s="5" t="s">
        <v>3603</v>
      </c>
      <c r="AF1034" s="5" t="s">
        <v>733</v>
      </c>
      <c r="AK1034" s="32">
        <f t="shared" si="100"/>
        <v>59.340000000000032</v>
      </c>
      <c r="AL1034" s="32"/>
      <c r="AM1034" s="32"/>
      <c r="AN1034" s="34">
        <f t="shared" si="101"/>
        <v>0.10766383627258878</v>
      </c>
      <c r="AO1034" s="32"/>
      <c r="AP1034" s="32"/>
    </row>
    <row r="1035" spans="1:42" ht="36" x14ac:dyDescent="0.3">
      <c r="A1035" s="12" t="s">
        <v>3604</v>
      </c>
      <c r="B1035" s="12"/>
      <c r="C1035" s="40" t="s">
        <v>2261</v>
      </c>
      <c r="D1035" s="17"/>
      <c r="E1035" s="17"/>
      <c r="F1035" s="28" t="s">
        <v>102</v>
      </c>
      <c r="G1035" s="29">
        <v>0.3</v>
      </c>
      <c r="H1035" s="29"/>
      <c r="I1035" s="29">
        <v>12.21</v>
      </c>
      <c r="J1035" s="31">
        <v>1236.8399999999999</v>
      </c>
      <c r="M1035" s="32">
        <f>ROUND(ROUND(J1035, 2)*I1035, 2)</f>
        <v>15101.82</v>
      </c>
      <c r="P1035" s="31">
        <v>495.9</v>
      </c>
      <c r="S1035" s="32">
        <f>ROUND(ROUND(P1035, 2)*I1035, 2)</f>
        <v>6054.94</v>
      </c>
      <c r="V1035" s="9">
        <f>ROUND(ROUND(P1035, 2)/1.2, 2)</f>
        <v>413.25</v>
      </c>
      <c r="Y1035" s="9">
        <f t="shared" si="103"/>
        <v>5045.78</v>
      </c>
      <c r="AD1035" s="5" t="s">
        <v>3605</v>
      </c>
      <c r="AE1035" s="5" t="s">
        <v>3606</v>
      </c>
      <c r="AF1035" s="5" t="s">
        <v>2264</v>
      </c>
      <c r="AK1035" s="32">
        <f t="shared" si="100"/>
        <v>-9046.880000000001</v>
      </c>
      <c r="AL1035" s="32"/>
      <c r="AM1035" s="32"/>
      <c r="AN1035" s="34">
        <f t="shared" si="101"/>
        <v>-0.59905892137503969</v>
      </c>
      <c r="AO1035" s="32"/>
      <c r="AP1035" s="32"/>
    </row>
    <row r="1036" spans="1:42" ht="16.95" customHeight="1" x14ac:dyDescent="0.3">
      <c r="A1036" s="12" t="s">
        <v>3607</v>
      </c>
      <c r="B1036" s="80" t="s">
        <v>3608</v>
      </c>
      <c r="C1036" s="480" t="s">
        <v>3609</v>
      </c>
      <c r="D1036" s="481"/>
      <c r="E1036" s="481"/>
      <c r="F1036" s="481"/>
      <c r="G1036" s="481"/>
      <c r="H1036" s="481"/>
      <c r="I1036" s="482"/>
      <c r="M1036" s="6">
        <f>SUM(M1037,M1041,M1044,M1046,M1048,M1050,M1052,M1054,M1056,M1068,M1081,M1095,M1097,M1098,M1099,M1100,M1102,M1104,M1118,M1132,M1134,M1136,M1138,M1140,M1142,M1144,M1146,M1148)</f>
        <v>4735263.8299999991</v>
      </c>
      <c r="N1036" s="6">
        <f>SUM(N1037,N1041,N1044,N1046,N1048,N1050,N1052,N1054,N1056,N1068,N1081,N1095,N1097,N1098,N1099,N1100,N1102,N1104,N1118,N1132,N1134,N1136,N1138,N1140,N1142,N1144,N1146,N1148)</f>
        <v>5621429.4499999993</v>
      </c>
      <c r="O1036" s="6">
        <f>SUM(O1037,O1041,O1044,O1046,O1048,O1050,O1052,O1054,O1056,O1068,O1081,O1095,O1097,O1098,O1099,O1100,O1102,O1104,O1118,O1132,O1134,O1136,O1138,O1140,O1142,O1144,O1146,O1148)</f>
        <v>10356693.280000001</v>
      </c>
      <c r="S1036" s="6">
        <f>SUM(S1037,S1041,S1044,S1046,S1048,S1050,S1052,S1054,S1056,S1068,S1081,S1095,S1097,S1098,S1099,S1100,S1102,S1104,S1118,S1132,S1134,S1136,S1138,S1140,S1142,S1144,S1146,S1148)</f>
        <v>6548253.4499999993</v>
      </c>
      <c r="T1036" s="6">
        <f>SUM(T1037,T1041,T1044,T1046,T1048,T1050,T1052,T1054,T1056,T1068,T1081,T1095,T1097,T1098,T1099,T1100,T1102,T1104,T1118,T1132,T1134,T1136,T1138,T1140,T1142,T1144,T1146,T1148)</f>
        <v>8432150.9999999981</v>
      </c>
      <c r="U1036" s="6">
        <f>SUM(U1037,U1041,U1044,U1046,U1048,U1050,U1052,U1054,U1056,U1068,U1081,U1095,U1097,U1098,U1099,U1100,U1102,U1104,U1118,U1132,U1134,U1136,U1138,U1140,U1142,U1144,U1146,U1148)</f>
        <v>14980404.449999999</v>
      </c>
      <c r="Y1036" s="9">
        <f>SUM(Y1037,Y1041,Y1044,Y1046,Y1048,Y1050,Y1052,Y1054,Y1056,Y1068,Y1081,Y1095,Y1097,Y1098,Y1099,Y1100,Y1102,Y1104,Y1118,Y1132,Y1134,Y1136,Y1138,Y1140,Y1142,Y1144,Y1146,Y1148)</f>
        <v>5456877.8799999999</v>
      </c>
      <c r="Z1036" s="9">
        <f>SUM(Z1037,Z1041,Z1044,Z1046,Z1048,Z1050,Z1052,Z1054,Z1056,Z1068,Z1081,Z1095,Z1097,Z1098,Z1099,Z1100,Z1102,Z1104,Z1118,Z1132,Z1134,Z1136,Z1138,Z1140,Z1142,Z1144,Z1146,Z1148)</f>
        <v>7026792.5199999996</v>
      </c>
      <c r="AA1036" s="9">
        <f>SUM(AA1037,AA1041,AA1044,AA1046,AA1048,AA1050,AA1052,AA1054,AA1056,AA1068,AA1081,AA1095,AA1097,AA1098,AA1099,AA1100,AA1102,AA1104,AA1118,AA1132,AA1134,AA1136,AA1138,AA1140,AA1142,AA1144,AA1146,AA1148)</f>
        <v>12483670.399999999</v>
      </c>
      <c r="AD1036" s="5">
        <v>378365766</v>
      </c>
      <c r="AE1036" s="5">
        <v>27245701</v>
      </c>
      <c r="AK1036" s="6">
        <f t="shared" si="100"/>
        <v>1812989.62</v>
      </c>
      <c r="AL1036" s="6">
        <f>T1036-N1036</f>
        <v>2810721.5499999989</v>
      </c>
      <c r="AM1036" s="6">
        <f>U1036-O1036</f>
        <v>4623711.1699999981</v>
      </c>
      <c r="AN1036" s="10">
        <f t="shared" si="101"/>
        <v>0.38286982206015763</v>
      </c>
      <c r="AO1036" s="10">
        <f>IFERROR(AL1036/N1036,0)</f>
        <v>0.50000121410400322</v>
      </c>
      <c r="AP1036" s="10">
        <f>IFERROR(AM1036/O1036,0)</f>
        <v>0.44644666448980685</v>
      </c>
    </row>
    <row r="1037" spans="1:42" ht="18" x14ac:dyDescent="0.3">
      <c r="A1037" s="12" t="s">
        <v>3610</v>
      </c>
      <c r="B1037" s="12" t="s">
        <v>3611</v>
      </c>
      <c r="C1037" s="16" t="s">
        <v>3612</v>
      </c>
      <c r="D1037" s="17"/>
      <c r="E1037" s="17"/>
      <c r="F1037" s="17" t="s">
        <v>67</v>
      </c>
      <c r="G1037" s="18">
        <v>1</v>
      </c>
      <c r="H1037" s="18"/>
      <c r="I1037" s="18">
        <v>0</v>
      </c>
      <c r="J1037" s="19">
        <v>0</v>
      </c>
      <c r="K1037" s="20">
        <v>1359</v>
      </c>
      <c r="L1037" s="19">
        <f>J1037+ROUND(K1037, 2)</f>
        <v>1359</v>
      </c>
      <c r="M1037" s="19">
        <v>0</v>
      </c>
      <c r="N1037" s="19">
        <v>0</v>
      </c>
      <c r="O1037" s="19">
        <f>M1037+N1037</f>
        <v>0</v>
      </c>
      <c r="P1037" s="19">
        <v>1231.99</v>
      </c>
      <c r="Q1037" s="20">
        <v>1359</v>
      </c>
      <c r="R1037" s="19">
        <f>P1037+ROUND(Q1037, 2)</f>
        <v>2590.9899999999998</v>
      </c>
      <c r="S1037" s="19">
        <v>0</v>
      </c>
      <c r="T1037" s="19">
        <v>0</v>
      </c>
      <c r="U1037" s="19">
        <f>S1037+T1037</f>
        <v>0</v>
      </c>
      <c r="V1037" s="9">
        <f>ROUND(P1037 / 1.2, 2)</f>
        <v>1026.6600000000001</v>
      </c>
      <c r="W1037" s="9">
        <f>ROUND(Q1037 / 1.2, 2)</f>
        <v>1132.5</v>
      </c>
      <c r="X1037" s="9">
        <f>ROUND(R1037 / 1.2, 2)</f>
        <v>2159.16</v>
      </c>
      <c r="Y1037" s="9">
        <f>ROUND(S1037 / 1.2, 2)</f>
        <v>0</v>
      </c>
      <c r="Z1037" s="9">
        <f>ROUND(T1037 / 1.2, 2)</f>
        <v>0</v>
      </c>
      <c r="AA1037" s="9">
        <f>Y1037+Z1037</f>
        <v>0</v>
      </c>
      <c r="AD1037" s="5">
        <v>378365768</v>
      </c>
      <c r="AE1037" s="5">
        <v>27245636</v>
      </c>
      <c r="AG1037" s="5" t="s">
        <v>3613</v>
      </c>
      <c r="AH1037" s="5" t="s">
        <v>3614</v>
      </c>
      <c r="AI1037" s="5" t="s">
        <v>593</v>
      </c>
      <c r="AK1037" s="19">
        <f t="shared" si="100"/>
        <v>0</v>
      </c>
      <c r="AL1037" s="19">
        <f>T1037-N1037</f>
        <v>0</v>
      </c>
      <c r="AM1037" s="19">
        <f>U1037-O1037</f>
        <v>0</v>
      </c>
      <c r="AN1037" s="22">
        <f t="shared" si="101"/>
        <v>0</v>
      </c>
      <c r="AO1037" s="22">
        <f>IFERROR(AL1037/N1037,0)</f>
        <v>0</v>
      </c>
      <c r="AP1037" s="22">
        <f>IFERROR(AM1037/O1037,0)</f>
        <v>0</v>
      </c>
    </row>
    <row r="1038" spans="1:42" ht="18" x14ac:dyDescent="0.3">
      <c r="A1038" s="12" t="s">
        <v>3615</v>
      </c>
      <c r="B1038" s="12"/>
      <c r="C1038" s="40" t="s">
        <v>3616</v>
      </c>
      <c r="D1038" s="17"/>
      <c r="E1038" s="17"/>
      <c r="F1038" s="28" t="s">
        <v>108</v>
      </c>
      <c r="G1038" s="29">
        <v>1</v>
      </c>
      <c r="H1038" s="29"/>
      <c r="I1038" s="29">
        <v>0</v>
      </c>
      <c r="J1038" s="31">
        <v>109</v>
      </c>
      <c r="M1038" s="32">
        <f>ROUND(ROUND(J1038, 2)*I1038, 2)</f>
        <v>0</v>
      </c>
      <c r="P1038" s="31">
        <v>109</v>
      </c>
      <c r="S1038" s="32">
        <f>ROUND(ROUND(P1038, 2)*I1038, 2)</f>
        <v>0</v>
      </c>
      <c r="V1038" s="9">
        <f>ROUND(ROUND(P1038, 2)/1.2, 2)</f>
        <v>90.83</v>
      </c>
      <c r="Y1038" s="9">
        <f t="shared" ref="Y1038:Y1069" si="104">ROUND(S1038 / 1.2, 2)</f>
        <v>0</v>
      </c>
      <c r="AD1038" s="5" t="s">
        <v>3617</v>
      </c>
      <c r="AE1038" s="5" t="s">
        <v>3618</v>
      </c>
      <c r="AF1038" s="5" t="s">
        <v>3619</v>
      </c>
      <c r="AK1038" s="32">
        <f t="shared" si="100"/>
        <v>0</v>
      </c>
      <c r="AL1038" s="32"/>
      <c r="AM1038" s="32"/>
      <c r="AN1038" s="34">
        <f t="shared" si="101"/>
        <v>0</v>
      </c>
      <c r="AO1038" s="32"/>
      <c r="AP1038" s="32"/>
    </row>
    <row r="1039" spans="1:42" ht="18" x14ac:dyDescent="0.3">
      <c r="A1039" s="12" t="s">
        <v>3620</v>
      </c>
      <c r="B1039" s="12"/>
      <c r="C1039" s="40" t="s">
        <v>3621</v>
      </c>
      <c r="D1039" s="17"/>
      <c r="E1039" s="17"/>
      <c r="F1039" s="28" t="s">
        <v>67</v>
      </c>
      <c r="G1039" s="29">
        <v>1.05</v>
      </c>
      <c r="H1039" s="29"/>
      <c r="I1039" s="29">
        <v>0</v>
      </c>
      <c r="J1039" s="31">
        <v>838.09</v>
      </c>
      <c r="M1039" s="32">
        <f>ROUND(ROUND(J1039, 2)*I1039, 2)</f>
        <v>0</v>
      </c>
      <c r="P1039" s="31">
        <v>838.09</v>
      </c>
      <c r="S1039" s="32">
        <f>ROUND(ROUND(P1039, 2)*I1039, 2)</f>
        <v>0</v>
      </c>
      <c r="V1039" s="9">
        <f>ROUND(ROUND(P1039, 2)/1.2, 2)</f>
        <v>698.41</v>
      </c>
      <c r="Y1039" s="9">
        <f t="shared" si="104"/>
        <v>0</v>
      </c>
      <c r="AD1039" s="5" t="s">
        <v>3622</v>
      </c>
      <c r="AE1039" s="5" t="s">
        <v>3623</v>
      </c>
      <c r="AF1039" s="5" t="s">
        <v>3624</v>
      </c>
      <c r="AK1039" s="32">
        <f t="shared" si="100"/>
        <v>0</v>
      </c>
      <c r="AL1039" s="32"/>
      <c r="AM1039" s="32"/>
      <c r="AN1039" s="34">
        <f t="shared" si="101"/>
        <v>0</v>
      </c>
      <c r="AO1039" s="32"/>
      <c r="AP1039" s="32"/>
    </row>
    <row r="1040" spans="1:42" ht="18" x14ac:dyDescent="0.3">
      <c r="A1040" s="12" t="s">
        <v>3625</v>
      </c>
      <c r="B1040" s="12"/>
      <c r="C1040" s="40" t="s">
        <v>3626</v>
      </c>
      <c r="D1040" s="17"/>
      <c r="E1040" s="17"/>
      <c r="F1040" s="28" t="s">
        <v>108</v>
      </c>
      <c r="G1040" s="29">
        <v>1</v>
      </c>
      <c r="H1040" s="29"/>
      <c r="I1040" s="29">
        <v>0</v>
      </c>
      <c r="J1040" s="31">
        <v>0</v>
      </c>
      <c r="M1040" s="32">
        <f>ROUND(ROUND(J1040, 2)*I1040, 2)</f>
        <v>0</v>
      </c>
      <c r="P1040" s="31">
        <v>243</v>
      </c>
      <c r="S1040" s="32">
        <f>ROUND(ROUND(P1040, 2)*I1040, 2)</f>
        <v>0</v>
      </c>
      <c r="V1040" s="9">
        <f>ROUND(ROUND(P1040, 2)/1.2, 2)</f>
        <v>202.5</v>
      </c>
      <c r="Y1040" s="9">
        <f t="shared" si="104"/>
        <v>0</v>
      </c>
      <c r="AD1040" s="5" t="s">
        <v>3627</v>
      </c>
      <c r="AE1040" s="5" t="s">
        <v>3628</v>
      </c>
      <c r="AF1040" s="5" t="s">
        <v>3629</v>
      </c>
      <c r="AK1040" s="32">
        <f t="shared" si="100"/>
        <v>0</v>
      </c>
      <c r="AL1040" s="32"/>
      <c r="AM1040" s="32"/>
      <c r="AN1040" s="34">
        <f t="shared" si="101"/>
        <v>0</v>
      </c>
      <c r="AO1040" s="32"/>
      <c r="AP1040" s="32"/>
    </row>
    <row r="1041" spans="1:42" ht="180" x14ac:dyDescent="0.3">
      <c r="A1041" s="12" t="s">
        <v>3630</v>
      </c>
      <c r="B1041" s="12" t="s">
        <v>3611</v>
      </c>
      <c r="C1041" s="16" t="s">
        <v>3612</v>
      </c>
      <c r="D1041" s="17"/>
      <c r="E1041" s="17" t="s">
        <v>3631</v>
      </c>
      <c r="F1041" s="17" t="s">
        <v>67</v>
      </c>
      <c r="G1041" s="18">
        <v>1</v>
      </c>
      <c r="H1041" s="18"/>
      <c r="I1041" s="18">
        <v>0</v>
      </c>
      <c r="J1041" s="19">
        <v>879.99</v>
      </c>
      <c r="K1041" s="20">
        <v>1359</v>
      </c>
      <c r="L1041" s="19">
        <f>J1041+ROUND(K1041, 2)</f>
        <v>2238.9899999999998</v>
      </c>
      <c r="M1041" s="19">
        <v>0</v>
      </c>
      <c r="N1041" s="19">
        <v>0</v>
      </c>
      <c r="O1041" s="19">
        <f>M1041+N1041</f>
        <v>0</v>
      </c>
      <c r="P1041" s="19">
        <v>1122.99</v>
      </c>
      <c r="Q1041" s="20">
        <v>2038.5</v>
      </c>
      <c r="R1041" s="19">
        <f>P1041+ROUND(Q1041, 2)</f>
        <v>3161.49</v>
      </c>
      <c r="S1041" s="19">
        <v>0</v>
      </c>
      <c r="T1041" s="19">
        <v>0</v>
      </c>
      <c r="U1041" s="19">
        <f>S1041+T1041</f>
        <v>0</v>
      </c>
      <c r="V1041" s="9">
        <f>ROUND(P1041 / 1.2, 2)</f>
        <v>935.83</v>
      </c>
      <c r="W1041" s="9">
        <f>ROUND(Q1041 / 1.2, 2)</f>
        <v>1698.75</v>
      </c>
      <c r="X1041" s="9">
        <f>ROUND(R1041 / 1.2, 2)</f>
        <v>2634.58</v>
      </c>
      <c r="Y1041" s="9">
        <f t="shared" si="104"/>
        <v>0</v>
      </c>
      <c r="Z1041" s="9">
        <f>ROUND(T1041 / 1.2, 2)</f>
        <v>0</v>
      </c>
      <c r="AA1041" s="9">
        <f>Y1041+Z1041</f>
        <v>0</v>
      </c>
      <c r="AD1041" s="5">
        <v>378366001</v>
      </c>
      <c r="AE1041" s="5">
        <v>27245742</v>
      </c>
      <c r="AG1041" s="5" t="s">
        <v>3613</v>
      </c>
      <c r="AH1041" s="5" t="s">
        <v>3614</v>
      </c>
      <c r="AI1041" s="5" t="s">
        <v>593</v>
      </c>
      <c r="AK1041" s="19">
        <f t="shared" si="100"/>
        <v>0</v>
      </c>
      <c r="AL1041" s="19">
        <f>T1041-N1041</f>
        <v>0</v>
      </c>
      <c r="AM1041" s="19">
        <f>U1041-O1041</f>
        <v>0</v>
      </c>
      <c r="AN1041" s="22">
        <f t="shared" si="101"/>
        <v>0</v>
      </c>
      <c r="AO1041" s="22">
        <f>IFERROR(AL1041/N1041,0)</f>
        <v>0</v>
      </c>
      <c r="AP1041" s="22">
        <f>IFERROR(AM1041/O1041,0)</f>
        <v>0</v>
      </c>
    </row>
    <row r="1042" spans="1:42" ht="18" x14ac:dyDescent="0.3">
      <c r="A1042" s="12" t="s">
        <v>3633</v>
      </c>
      <c r="B1042" s="12"/>
      <c r="C1042" s="40" t="s">
        <v>3626</v>
      </c>
      <c r="D1042" s="17"/>
      <c r="E1042" s="17"/>
      <c r="F1042" s="28" t="s">
        <v>108</v>
      </c>
      <c r="G1042" s="29">
        <v>1</v>
      </c>
      <c r="H1042" s="29"/>
      <c r="I1042" s="29">
        <v>0</v>
      </c>
      <c r="J1042" s="31">
        <v>0</v>
      </c>
      <c r="M1042" s="32">
        <f>ROUND(ROUND(J1042, 2)*I1042, 2)</f>
        <v>0</v>
      </c>
      <c r="P1042" s="31">
        <v>243</v>
      </c>
      <c r="S1042" s="32">
        <f>ROUND(ROUND(P1042, 2)*I1042, 2)</f>
        <v>0</v>
      </c>
      <c r="V1042" s="9">
        <f>ROUND(ROUND(P1042, 2)/1.2, 2)</f>
        <v>202.5</v>
      </c>
      <c r="Y1042" s="9">
        <f t="shared" si="104"/>
        <v>0</v>
      </c>
      <c r="AD1042" s="5" t="s">
        <v>3634</v>
      </c>
      <c r="AE1042" s="5" t="s">
        <v>3635</v>
      </c>
      <c r="AF1042" s="5" t="s">
        <v>3629</v>
      </c>
      <c r="AK1042" s="32">
        <f t="shared" si="100"/>
        <v>0</v>
      </c>
      <c r="AL1042" s="32"/>
      <c r="AM1042" s="32"/>
      <c r="AN1042" s="34">
        <f t="shared" si="101"/>
        <v>0</v>
      </c>
      <c r="AO1042" s="32"/>
      <c r="AP1042" s="32"/>
    </row>
    <row r="1043" spans="1:42" ht="18" x14ac:dyDescent="0.3">
      <c r="A1043" s="12" t="s">
        <v>3638</v>
      </c>
      <c r="B1043" s="12"/>
      <c r="C1043" s="40" t="s">
        <v>3621</v>
      </c>
      <c r="D1043" s="17"/>
      <c r="E1043" s="17"/>
      <c r="F1043" s="28" t="s">
        <v>67</v>
      </c>
      <c r="G1043" s="29">
        <v>1.05</v>
      </c>
      <c r="H1043" s="29"/>
      <c r="I1043" s="29">
        <v>0</v>
      </c>
      <c r="J1043" s="31">
        <v>838.09</v>
      </c>
      <c r="M1043" s="32">
        <f>ROUND(ROUND(J1043, 2)*I1043, 2)</f>
        <v>0</v>
      </c>
      <c r="P1043" s="31">
        <v>838.09</v>
      </c>
      <c r="S1043" s="32">
        <f>ROUND(ROUND(P1043, 2)*I1043, 2)</f>
        <v>0</v>
      </c>
      <c r="V1043" s="9">
        <f>ROUND(ROUND(P1043, 2)/1.2, 2)</f>
        <v>698.41</v>
      </c>
      <c r="Y1043" s="9">
        <f t="shared" si="104"/>
        <v>0</v>
      </c>
      <c r="AD1043" s="5" t="s">
        <v>3639</v>
      </c>
      <c r="AE1043" s="5" t="s">
        <v>3640</v>
      </c>
      <c r="AF1043" s="5" t="s">
        <v>3624</v>
      </c>
      <c r="AK1043" s="32">
        <f t="shared" si="100"/>
        <v>0</v>
      </c>
      <c r="AL1043" s="32"/>
      <c r="AM1043" s="32"/>
      <c r="AN1043" s="34">
        <f t="shared" si="101"/>
        <v>0</v>
      </c>
      <c r="AO1043" s="32"/>
      <c r="AP1043" s="32"/>
    </row>
    <row r="1044" spans="1:42" ht="36" x14ac:dyDescent="0.3">
      <c r="A1044" s="12" t="s">
        <v>3643</v>
      </c>
      <c r="B1044" s="12" t="s">
        <v>3644</v>
      </c>
      <c r="C1044" s="16" t="s">
        <v>3645</v>
      </c>
      <c r="D1044" s="17"/>
      <c r="E1044" s="17"/>
      <c r="F1044" s="17" t="s">
        <v>67</v>
      </c>
      <c r="G1044" s="18">
        <v>1</v>
      </c>
      <c r="H1044" s="18"/>
      <c r="I1044" s="18">
        <v>0</v>
      </c>
      <c r="J1044" s="19">
        <v>0</v>
      </c>
      <c r="K1044" s="20">
        <v>837</v>
      </c>
      <c r="L1044" s="19">
        <f>J1044+ROUND(K1044, 2)</f>
        <v>837</v>
      </c>
      <c r="M1044" s="19">
        <v>0</v>
      </c>
      <c r="N1044" s="19">
        <v>0</v>
      </c>
      <c r="O1044" s="19">
        <f>M1044+N1044</f>
        <v>0</v>
      </c>
      <c r="P1044" s="19">
        <v>1280.4000000000001</v>
      </c>
      <c r="Q1044" s="20">
        <v>837</v>
      </c>
      <c r="R1044" s="19">
        <f>P1044+ROUND(Q1044, 2)</f>
        <v>2117.4</v>
      </c>
      <c r="S1044" s="19">
        <v>0</v>
      </c>
      <c r="T1044" s="19">
        <v>0</v>
      </c>
      <c r="U1044" s="19">
        <f>S1044+T1044</f>
        <v>0</v>
      </c>
      <c r="V1044" s="9">
        <f>ROUND(P1044 / 1.2, 2)</f>
        <v>1067</v>
      </c>
      <c r="W1044" s="9">
        <f>ROUND(Q1044 / 1.2, 2)</f>
        <v>697.5</v>
      </c>
      <c r="X1044" s="9">
        <f>ROUND(R1044 / 1.2, 2)</f>
        <v>1764.5</v>
      </c>
      <c r="Y1044" s="9">
        <f t="shared" si="104"/>
        <v>0</v>
      </c>
      <c r="Z1044" s="9">
        <f>ROUND(T1044 / 1.2, 2)</f>
        <v>0</v>
      </c>
      <c r="AA1044" s="9">
        <f>Y1044+Z1044</f>
        <v>0</v>
      </c>
      <c r="AD1044" s="5">
        <v>378365769</v>
      </c>
      <c r="AE1044" s="5">
        <v>27245723</v>
      </c>
      <c r="AG1044" s="5" t="s">
        <v>3646</v>
      </c>
      <c r="AH1044" s="5" t="s">
        <v>3647</v>
      </c>
      <c r="AI1044" s="5" t="s">
        <v>593</v>
      </c>
      <c r="AK1044" s="19">
        <f t="shared" si="100"/>
        <v>0</v>
      </c>
      <c r="AL1044" s="19">
        <f>T1044-N1044</f>
        <v>0</v>
      </c>
      <c r="AM1044" s="19">
        <f>U1044-O1044</f>
        <v>0</v>
      </c>
      <c r="AN1044" s="22">
        <f t="shared" si="101"/>
        <v>0</v>
      </c>
      <c r="AO1044" s="22">
        <f>IFERROR(AL1044/N1044,0)</f>
        <v>0</v>
      </c>
      <c r="AP1044" s="22">
        <f>IFERROR(AM1044/O1044,0)</f>
        <v>0</v>
      </c>
    </row>
    <row r="1045" spans="1:42" ht="18" x14ac:dyDescent="0.3">
      <c r="A1045" s="12" t="s">
        <v>3648</v>
      </c>
      <c r="B1045" s="12"/>
      <c r="C1045" s="40" t="s">
        <v>3649</v>
      </c>
      <c r="D1045" s="17"/>
      <c r="E1045" s="17"/>
      <c r="F1045" s="28" t="s">
        <v>67</v>
      </c>
      <c r="G1045" s="29">
        <v>1.1000000000000001</v>
      </c>
      <c r="H1045" s="30"/>
      <c r="I1045" s="30">
        <v>0</v>
      </c>
      <c r="J1045" s="31">
        <v>1164</v>
      </c>
      <c r="M1045" s="32">
        <f>ROUND(ROUND(J1045, 2)*I1045, 2)</f>
        <v>0</v>
      </c>
      <c r="P1045" s="31">
        <v>1164</v>
      </c>
      <c r="S1045" s="32">
        <f>ROUND(ROUND(P1045, 2)*I1045, 2)</f>
        <v>0</v>
      </c>
      <c r="V1045" s="9">
        <f>ROUND(ROUND(P1045, 2)/1.2, 2)</f>
        <v>970</v>
      </c>
      <c r="Y1045" s="9">
        <f t="shared" si="104"/>
        <v>0</v>
      </c>
      <c r="AD1045" s="5" t="s">
        <v>3650</v>
      </c>
      <c r="AE1045" s="5" t="s">
        <v>3651</v>
      </c>
      <c r="AF1045" s="5" t="s">
        <v>3652</v>
      </c>
      <c r="AK1045" s="32">
        <f t="shared" ref="AK1045:AK1108" si="105">S1045-M1045</f>
        <v>0</v>
      </c>
      <c r="AL1045" s="32"/>
      <c r="AM1045" s="32"/>
      <c r="AN1045" s="34">
        <f t="shared" ref="AN1045:AN1108" si="106">IFERROR(AK1045/M1045,0)</f>
        <v>0</v>
      </c>
      <c r="AO1045" s="32"/>
      <c r="AP1045" s="32"/>
    </row>
    <row r="1046" spans="1:42" ht="36" x14ac:dyDescent="0.3">
      <c r="A1046" s="12" t="s">
        <v>3653</v>
      </c>
      <c r="B1046" s="12" t="s">
        <v>3644</v>
      </c>
      <c r="C1046" s="16" t="s">
        <v>3645</v>
      </c>
      <c r="D1046" s="17"/>
      <c r="E1046" s="17"/>
      <c r="F1046" s="17" t="s">
        <v>67</v>
      </c>
      <c r="G1046" s="18">
        <v>1</v>
      </c>
      <c r="H1046" s="18"/>
      <c r="I1046" s="18">
        <v>0</v>
      </c>
      <c r="J1046" s="19">
        <v>0</v>
      </c>
      <c r="K1046" s="20">
        <v>837</v>
      </c>
      <c r="L1046" s="19">
        <f>J1046+ROUND(K1046, 2)</f>
        <v>837</v>
      </c>
      <c r="M1046" s="19">
        <v>0</v>
      </c>
      <c r="N1046" s="19">
        <v>0</v>
      </c>
      <c r="O1046" s="19">
        <f>M1046+N1046</f>
        <v>0</v>
      </c>
      <c r="P1046" s="19">
        <v>1280.4000000000001</v>
      </c>
      <c r="Q1046" s="20">
        <v>837</v>
      </c>
      <c r="R1046" s="19">
        <f>P1046+ROUND(Q1046, 2)</f>
        <v>2117.4</v>
      </c>
      <c r="S1046" s="19">
        <v>0</v>
      </c>
      <c r="T1046" s="19">
        <v>0</v>
      </c>
      <c r="U1046" s="19">
        <f>S1046+T1046</f>
        <v>0</v>
      </c>
      <c r="V1046" s="9">
        <f>ROUND(P1046 / 1.2, 2)</f>
        <v>1067</v>
      </c>
      <c r="W1046" s="9">
        <f>ROUND(Q1046 / 1.2, 2)</f>
        <v>697.5</v>
      </c>
      <c r="X1046" s="9">
        <f>ROUND(R1046 / 1.2, 2)</f>
        <v>1764.5</v>
      </c>
      <c r="Y1046" s="9">
        <f t="shared" si="104"/>
        <v>0</v>
      </c>
      <c r="Z1046" s="9">
        <f>ROUND(T1046 / 1.2, 2)</f>
        <v>0</v>
      </c>
      <c r="AA1046" s="9">
        <f>Y1046+Z1046</f>
        <v>0</v>
      </c>
      <c r="AD1046" s="5">
        <v>378366002</v>
      </c>
      <c r="AE1046" s="5">
        <v>27245724</v>
      </c>
      <c r="AG1046" s="5" t="s">
        <v>3646</v>
      </c>
      <c r="AH1046" s="5" t="s">
        <v>3647</v>
      </c>
      <c r="AI1046" s="5" t="s">
        <v>593</v>
      </c>
      <c r="AK1046" s="19">
        <f t="shared" si="105"/>
        <v>0</v>
      </c>
      <c r="AL1046" s="19">
        <f>T1046-N1046</f>
        <v>0</v>
      </c>
      <c r="AM1046" s="19">
        <f>U1046-O1046</f>
        <v>0</v>
      </c>
      <c r="AN1046" s="22">
        <f t="shared" si="106"/>
        <v>0</v>
      </c>
      <c r="AO1046" s="22">
        <f>IFERROR(AL1046/N1046,0)</f>
        <v>0</v>
      </c>
      <c r="AP1046" s="22">
        <f>IFERROR(AM1046/O1046,0)</f>
        <v>0</v>
      </c>
    </row>
    <row r="1047" spans="1:42" ht="18" x14ac:dyDescent="0.3">
      <c r="A1047" s="12" t="s">
        <v>3654</v>
      </c>
      <c r="B1047" s="12"/>
      <c r="C1047" s="40" t="s">
        <v>3649</v>
      </c>
      <c r="D1047" s="17"/>
      <c r="E1047" s="17"/>
      <c r="F1047" s="28" t="s">
        <v>67</v>
      </c>
      <c r="G1047" s="29">
        <v>1.1000000000000001</v>
      </c>
      <c r="H1047" s="30"/>
      <c r="I1047" s="30">
        <v>0</v>
      </c>
      <c r="J1047" s="31">
        <v>1164</v>
      </c>
      <c r="M1047" s="32">
        <f>ROUND(ROUND(J1047, 2)*I1047, 2)</f>
        <v>0</v>
      </c>
      <c r="P1047" s="31">
        <v>1164</v>
      </c>
      <c r="S1047" s="32">
        <f>ROUND(ROUND(P1047, 2)*I1047, 2)</f>
        <v>0</v>
      </c>
      <c r="V1047" s="9">
        <f>ROUND(ROUND(P1047, 2)/1.2, 2)</f>
        <v>970</v>
      </c>
      <c r="Y1047" s="9">
        <f t="shared" si="104"/>
        <v>0</v>
      </c>
      <c r="AD1047" s="5" t="s">
        <v>3655</v>
      </c>
      <c r="AE1047" s="5" t="s">
        <v>3656</v>
      </c>
      <c r="AF1047" s="5" t="s">
        <v>3652</v>
      </c>
      <c r="AK1047" s="32">
        <f t="shared" si="105"/>
        <v>0</v>
      </c>
      <c r="AL1047" s="32"/>
      <c r="AM1047" s="32"/>
      <c r="AN1047" s="34">
        <f t="shared" si="106"/>
        <v>0</v>
      </c>
      <c r="AO1047" s="32"/>
      <c r="AP1047" s="32"/>
    </row>
    <row r="1048" spans="1:42" ht="36" x14ac:dyDescent="0.3">
      <c r="A1048" s="12" t="s">
        <v>3657</v>
      </c>
      <c r="B1048" s="12" t="s">
        <v>3644</v>
      </c>
      <c r="C1048" s="16" t="s">
        <v>3645</v>
      </c>
      <c r="D1048" s="17"/>
      <c r="E1048" s="17"/>
      <c r="F1048" s="17" t="s">
        <v>67</v>
      </c>
      <c r="G1048" s="18">
        <v>1</v>
      </c>
      <c r="H1048" s="18"/>
      <c r="I1048" s="18">
        <v>0</v>
      </c>
      <c r="J1048" s="19">
        <v>0</v>
      </c>
      <c r="K1048" s="20">
        <v>837</v>
      </c>
      <c r="L1048" s="19">
        <f>J1048+ROUND(K1048, 2)</f>
        <v>837</v>
      </c>
      <c r="M1048" s="19">
        <v>0</v>
      </c>
      <c r="N1048" s="19">
        <v>0</v>
      </c>
      <c r="O1048" s="19">
        <f>M1048+N1048</f>
        <v>0</v>
      </c>
      <c r="P1048" s="19">
        <v>1280.4000000000001</v>
      </c>
      <c r="Q1048" s="20">
        <v>837</v>
      </c>
      <c r="R1048" s="19">
        <f>P1048+ROUND(Q1048, 2)</f>
        <v>2117.4</v>
      </c>
      <c r="S1048" s="19">
        <v>0</v>
      </c>
      <c r="T1048" s="19">
        <v>0</v>
      </c>
      <c r="U1048" s="19">
        <f>S1048+T1048</f>
        <v>0</v>
      </c>
      <c r="V1048" s="9">
        <f>ROUND(P1048 / 1.2, 2)</f>
        <v>1067</v>
      </c>
      <c r="W1048" s="9">
        <f>ROUND(Q1048 / 1.2, 2)</f>
        <v>697.5</v>
      </c>
      <c r="X1048" s="9">
        <f>ROUND(R1048 / 1.2, 2)</f>
        <v>1764.5</v>
      </c>
      <c r="Y1048" s="9">
        <f t="shared" si="104"/>
        <v>0</v>
      </c>
      <c r="Z1048" s="9">
        <f>ROUND(T1048 / 1.2, 2)</f>
        <v>0</v>
      </c>
      <c r="AA1048" s="9">
        <f>Y1048+Z1048</f>
        <v>0</v>
      </c>
      <c r="AD1048" s="5">
        <v>378366003</v>
      </c>
      <c r="AE1048" s="5">
        <v>27245725</v>
      </c>
      <c r="AG1048" s="5" t="s">
        <v>3646</v>
      </c>
      <c r="AH1048" s="5" t="s">
        <v>3647</v>
      </c>
      <c r="AI1048" s="5" t="s">
        <v>593</v>
      </c>
      <c r="AK1048" s="19">
        <f t="shared" si="105"/>
        <v>0</v>
      </c>
      <c r="AL1048" s="19">
        <f>T1048-N1048</f>
        <v>0</v>
      </c>
      <c r="AM1048" s="19">
        <f>U1048-O1048</f>
        <v>0</v>
      </c>
      <c r="AN1048" s="22">
        <f t="shared" si="106"/>
        <v>0</v>
      </c>
      <c r="AO1048" s="22">
        <f>IFERROR(AL1048/N1048,0)</f>
        <v>0</v>
      </c>
      <c r="AP1048" s="22">
        <f>IFERROR(AM1048/O1048,0)</f>
        <v>0</v>
      </c>
    </row>
    <row r="1049" spans="1:42" ht="18" x14ac:dyDescent="0.3">
      <c r="A1049" s="12" t="s">
        <v>3658</v>
      </c>
      <c r="B1049" s="12"/>
      <c r="C1049" s="40" t="s">
        <v>3649</v>
      </c>
      <c r="D1049" s="17"/>
      <c r="E1049" s="17"/>
      <c r="F1049" s="28" t="s">
        <v>67</v>
      </c>
      <c r="G1049" s="29">
        <v>1.1000000000000001</v>
      </c>
      <c r="H1049" s="30"/>
      <c r="I1049" s="30">
        <v>0</v>
      </c>
      <c r="J1049" s="31">
        <v>1164</v>
      </c>
      <c r="M1049" s="32">
        <f>ROUND(ROUND(J1049, 2)*I1049, 2)</f>
        <v>0</v>
      </c>
      <c r="P1049" s="31">
        <v>1164</v>
      </c>
      <c r="S1049" s="32">
        <f>ROUND(ROUND(P1049, 2)*I1049, 2)</f>
        <v>0</v>
      </c>
      <c r="V1049" s="9">
        <f>ROUND(ROUND(P1049, 2)/1.2, 2)</f>
        <v>970</v>
      </c>
      <c r="Y1049" s="9">
        <f t="shared" si="104"/>
        <v>0</v>
      </c>
      <c r="AD1049" s="5" t="s">
        <v>3659</v>
      </c>
      <c r="AE1049" s="5" t="s">
        <v>3660</v>
      </c>
      <c r="AF1049" s="5" t="s">
        <v>3652</v>
      </c>
      <c r="AK1049" s="32">
        <f t="shared" si="105"/>
        <v>0</v>
      </c>
      <c r="AL1049" s="32"/>
      <c r="AM1049" s="32"/>
      <c r="AN1049" s="34">
        <f t="shared" si="106"/>
        <v>0</v>
      </c>
      <c r="AO1049" s="32"/>
      <c r="AP1049" s="32"/>
    </row>
    <row r="1050" spans="1:42" ht="90" x14ac:dyDescent="0.3">
      <c r="A1050" s="12" t="s">
        <v>3661</v>
      </c>
      <c r="B1050" s="12" t="s">
        <v>3644</v>
      </c>
      <c r="C1050" s="16" t="s">
        <v>3645</v>
      </c>
      <c r="D1050" s="17"/>
      <c r="E1050" s="17" t="s">
        <v>3662</v>
      </c>
      <c r="F1050" s="17" t="s">
        <v>67</v>
      </c>
      <c r="G1050" s="18">
        <v>1</v>
      </c>
      <c r="H1050" s="18"/>
      <c r="I1050" s="18">
        <v>6</v>
      </c>
      <c r="J1050" s="19">
        <v>1280.4000000000001</v>
      </c>
      <c r="K1050" s="20">
        <v>837</v>
      </c>
      <c r="L1050" s="19">
        <f>J1050+ROUND(K1050, 2)</f>
        <v>2117.4</v>
      </c>
      <c r="M1050" s="19">
        <v>7682.4</v>
      </c>
      <c r="N1050" s="19">
        <v>5022</v>
      </c>
      <c r="O1050" s="19">
        <f>M1050+N1050</f>
        <v>12704.4</v>
      </c>
      <c r="P1050" s="19">
        <v>1280.4000000000001</v>
      </c>
      <c r="Q1050" s="20">
        <v>1255.5</v>
      </c>
      <c r="R1050" s="19">
        <f>P1050+ROUND(Q1050, 2)</f>
        <v>2535.9</v>
      </c>
      <c r="S1050" s="19">
        <v>7682.4</v>
      </c>
      <c r="T1050" s="19">
        <v>7533</v>
      </c>
      <c r="U1050" s="19">
        <f>S1050+T1050</f>
        <v>15215.4</v>
      </c>
      <c r="V1050" s="9">
        <f>ROUND(P1050 / 1.2, 2)</f>
        <v>1067</v>
      </c>
      <c r="W1050" s="9">
        <f>ROUND(Q1050 / 1.2, 2)</f>
        <v>1046.25</v>
      </c>
      <c r="X1050" s="9">
        <f>ROUND(R1050 / 1.2, 2)</f>
        <v>2113.25</v>
      </c>
      <c r="Y1050" s="9">
        <f t="shared" si="104"/>
        <v>6402</v>
      </c>
      <c r="Z1050" s="9">
        <f>ROUND(T1050 / 1.2, 2)</f>
        <v>6277.5</v>
      </c>
      <c r="AA1050" s="9">
        <f>Y1050+Z1050</f>
        <v>12679.5</v>
      </c>
      <c r="AD1050" s="5">
        <v>378366004</v>
      </c>
      <c r="AE1050" s="5">
        <v>27245740</v>
      </c>
      <c r="AG1050" s="5" t="s">
        <v>3646</v>
      </c>
      <c r="AH1050" s="5" t="s">
        <v>3647</v>
      </c>
      <c r="AI1050" s="5" t="s">
        <v>593</v>
      </c>
      <c r="AK1050" s="19">
        <f t="shared" si="105"/>
        <v>0</v>
      </c>
      <c r="AL1050" s="19">
        <f>T1050-N1050</f>
        <v>2511</v>
      </c>
      <c r="AM1050" s="19">
        <f>U1050-O1050</f>
        <v>2511</v>
      </c>
      <c r="AN1050" s="22">
        <f t="shared" si="106"/>
        <v>0</v>
      </c>
      <c r="AO1050" s="22">
        <f>IFERROR(AL1050/N1050,0)</f>
        <v>0.5</v>
      </c>
      <c r="AP1050" s="22">
        <f>IFERROR(AM1050/O1050,0)</f>
        <v>0.1976480589402097</v>
      </c>
    </row>
    <row r="1051" spans="1:42" ht="18" x14ac:dyDescent="0.3">
      <c r="A1051" s="12" t="s">
        <v>3663</v>
      </c>
      <c r="B1051" s="12"/>
      <c r="C1051" s="40" t="s">
        <v>3649</v>
      </c>
      <c r="D1051" s="17"/>
      <c r="E1051" s="17"/>
      <c r="F1051" s="28" t="s">
        <v>67</v>
      </c>
      <c r="G1051" s="29">
        <v>1.1000000000000001</v>
      </c>
      <c r="H1051" s="30"/>
      <c r="I1051" s="30">
        <v>6.6</v>
      </c>
      <c r="J1051" s="31">
        <v>1164</v>
      </c>
      <c r="M1051" s="32">
        <f>ROUND(ROUND(J1051, 2)*I1051, 2)</f>
        <v>7682.4</v>
      </c>
      <c r="P1051" s="31">
        <v>1164</v>
      </c>
      <c r="S1051" s="32">
        <f>ROUND(ROUND(P1051, 2)*I1051, 2)</f>
        <v>7682.4</v>
      </c>
      <c r="V1051" s="9">
        <f>ROUND(ROUND(P1051, 2)/1.2, 2)</f>
        <v>970</v>
      </c>
      <c r="Y1051" s="9">
        <f t="shared" si="104"/>
        <v>6402</v>
      </c>
      <c r="AD1051" s="5" t="s">
        <v>3664</v>
      </c>
      <c r="AE1051" s="5" t="s">
        <v>3665</v>
      </c>
      <c r="AF1051" s="5" t="s">
        <v>3652</v>
      </c>
      <c r="AK1051" s="32">
        <f t="shared" si="105"/>
        <v>0</v>
      </c>
      <c r="AL1051" s="32"/>
      <c r="AM1051" s="32"/>
      <c r="AN1051" s="34">
        <f t="shared" si="106"/>
        <v>0</v>
      </c>
      <c r="AO1051" s="32"/>
      <c r="AP1051" s="32"/>
    </row>
    <row r="1052" spans="1:42" ht="90" x14ac:dyDescent="0.3">
      <c r="A1052" s="12" t="s">
        <v>3666</v>
      </c>
      <c r="B1052" s="12" t="s">
        <v>3644</v>
      </c>
      <c r="C1052" s="16" t="s">
        <v>3645</v>
      </c>
      <c r="D1052" s="17"/>
      <c r="E1052" s="17" t="s">
        <v>3667</v>
      </c>
      <c r="F1052" s="17" t="s">
        <v>67</v>
      </c>
      <c r="G1052" s="18">
        <v>1</v>
      </c>
      <c r="H1052" s="18"/>
      <c r="I1052" s="18">
        <v>1548.3</v>
      </c>
      <c r="J1052" s="19">
        <v>1280.4000000000001</v>
      </c>
      <c r="K1052" s="20">
        <v>837</v>
      </c>
      <c r="L1052" s="19">
        <f>J1052+ROUND(K1052, 2)</f>
        <v>2117.4</v>
      </c>
      <c r="M1052" s="19">
        <v>1982443.32</v>
      </c>
      <c r="N1052" s="19">
        <v>1295927.1000000001</v>
      </c>
      <c r="O1052" s="19">
        <f>M1052+N1052</f>
        <v>3278370.42</v>
      </c>
      <c r="P1052" s="19">
        <v>1280.4000000000001</v>
      </c>
      <c r="Q1052" s="20">
        <v>1255.5</v>
      </c>
      <c r="R1052" s="19">
        <f>P1052+ROUND(Q1052, 2)</f>
        <v>2535.9</v>
      </c>
      <c r="S1052" s="19">
        <v>1982443.32</v>
      </c>
      <c r="T1052" s="19">
        <v>1943890.65</v>
      </c>
      <c r="U1052" s="19">
        <f>S1052+T1052</f>
        <v>3926333.9699999997</v>
      </c>
      <c r="V1052" s="9">
        <f>ROUND(P1052 / 1.2, 2)</f>
        <v>1067</v>
      </c>
      <c r="W1052" s="9">
        <f>ROUND(Q1052 / 1.2, 2)</f>
        <v>1046.25</v>
      </c>
      <c r="X1052" s="9">
        <f>ROUND(R1052 / 1.2, 2)</f>
        <v>2113.25</v>
      </c>
      <c r="Y1052" s="9">
        <f t="shared" si="104"/>
        <v>1652036.1</v>
      </c>
      <c r="Z1052" s="9">
        <f>ROUND(T1052 / 1.2, 2)</f>
        <v>1619908.88</v>
      </c>
      <c r="AA1052" s="9">
        <f>Y1052+Z1052</f>
        <v>3271944.98</v>
      </c>
      <c r="AD1052" s="5">
        <v>378366005</v>
      </c>
      <c r="AE1052" s="5">
        <v>27245741</v>
      </c>
      <c r="AG1052" s="5" t="s">
        <v>3646</v>
      </c>
      <c r="AH1052" s="5" t="s">
        <v>3647</v>
      </c>
      <c r="AI1052" s="5" t="s">
        <v>593</v>
      </c>
      <c r="AK1052" s="19">
        <f t="shared" si="105"/>
        <v>0</v>
      </c>
      <c r="AL1052" s="19">
        <f>T1052-N1052</f>
        <v>647963.54999999981</v>
      </c>
      <c r="AM1052" s="19">
        <f>U1052-O1052</f>
        <v>647963.54999999981</v>
      </c>
      <c r="AN1052" s="22">
        <f t="shared" si="106"/>
        <v>0</v>
      </c>
      <c r="AO1052" s="22">
        <f>IFERROR(AL1052/N1052,0)</f>
        <v>0.49999999999999983</v>
      </c>
      <c r="AP1052" s="22">
        <f>IFERROR(AM1052/O1052,0)</f>
        <v>0.19764805894020965</v>
      </c>
    </row>
    <row r="1053" spans="1:42" ht="18" x14ac:dyDescent="0.3">
      <c r="A1053" s="12" t="s">
        <v>3669</v>
      </c>
      <c r="B1053" s="12"/>
      <c r="C1053" s="40" t="s">
        <v>3649</v>
      </c>
      <c r="D1053" s="17"/>
      <c r="E1053" s="17" t="s">
        <v>3670</v>
      </c>
      <c r="F1053" s="28" t="s">
        <v>67</v>
      </c>
      <c r="G1053" s="29">
        <v>1.1000000000000001</v>
      </c>
      <c r="H1053" s="30"/>
      <c r="I1053" s="30">
        <v>1703.13</v>
      </c>
      <c r="J1053" s="31">
        <v>1164</v>
      </c>
      <c r="M1053" s="32">
        <f>ROUND(ROUND(J1053, 2)*I1053, 2)</f>
        <v>1982443.32</v>
      </c>
      <c r="P1053" s="31">
        <v>1164</v>
      </c>
      <c r="S1053" s="32">
        <f>ROUND(ROUND(P1053, 2)*I1053, 2)</f>
        <v>1982443.32</v>
      </c>
      <c r="V1053" s="9">
        <f>ROUND(ROUND(P1053, 2)/1.2, 2)</f>
        <v>970</v>
      </c>
      <c r="Y1053" s="9">
        <f t="shared" si="104"/>
        <v>1652036.1</v>
      </c>
      <c r="AD1053" s="5" t="s">
        <v>3671</v>
      </c>
      <c r="AE1053" s="5" t="s">
        <v>3672</v>
      </c>
      <c r="AF1053" s="5" t="s">
        <v>3652</v>
      </c>
      <c r="AK1053" s="32">
        <f t="shared" si="105"/>
        <v>0</v>
      </c>
      <c r="AL1053" s="32"/>
      <c r="AM1053" s="32"/>
      <c r="AN1053" s="34">
        <f t="shared" si="106"/>
        <v>0</v>
      </c>
      <c r="AO1053" s="32"/>
      <c r="AP1053" s="32"/>
    </row>
    <row r="1054" spans="1:42" ht="90" x14ac:dyDescent="0.3">
      <c r="A1054" s="12" t="s">
        <v>3675</v>
      </c>
      <c r="B1054" s="12" t="s">
        <v>3644</v>
      </c>
      <c r="C1054" s="16" t="s">
        <v>3645</v>
      </c>
      <c r="D1054" s="17"/>
      <c r="E1054" s="17" t="s">
        <v>3676</v>
      </c>
      <c r="F1054" s="17" t="s">
        <v>67</v>
      </c>
      <c r="G1054" s="18">
        <v>1</v>
      </c>
      <c r="H1054" s="18"/>
      <c r="I1054" s="18">
        <v>242</v>
      </c>
      <c r="J1054" s="19">
        <v>1280.4000000000001</v>
      </c>
      <c r="K1054" s="20">
        <v>837</v>
      </c>
      <c r="L1054" s="19">
        <f>J1054+ROUND(K1054, 2)</f>
        <v>2117.4</v>
      </c>
      <c r="M1054" s="19">
        <v>309856.8</v>
      </c>
      <c r="N1054" s="19">
        <v>202554</v>
      </c>
      <c r="O1054" s="19">
        <f>M1054+N1054</f>
        <v>512410.8</v>
      </c>
      <c r="P1054" s="19">
        <v>1280.4000000000001</v>
      </c>
      <c r="Q1054" s="20">
        <v>1255.5</v>
      </c>
      <c r="R1054" s="19">
        <f>P1054+ROUND(Q1054, 2)</f>
        <v>2535.9</v>
      </c>
      <c r="S1054" s="19">
        <v>309856.8</v>
      </c>
      <c r="T1054" s="19">
        <v>303831</v>
      </c>
      <c r="U1054" s="19">
        <f>S1054+T1054</f>
        <v>613687.80000000005</v>
      </c>
      <c r="V1054" s="9">
        <f>ROUND(P1054 / 1.2, 2)</f>
        <v>1067</v>
      </c>
      <c r="W1054" s="9">
        <f>ROUND(Q1054 / 1.2, 2)</f>
        <v>1046.25</v>
      </c>
      <c r="X1054" s="9">
        <f>ROUND(R1054 / 1.2, 2)</f>
        <v>2113.25</v>
      </c>
      <c r="Y1054" s="9">
        <f t="shared" si="104"/>
        <v>258214</v>
      </c>
      <c r="Z1054" s="9">
        <f>ROUND(T1054 / 1.2, 2)</f>
        <v>253192.5</v>
      </c>
      <c r="AA1054" s="9">
        <f>Y1054+Z1054</f>
        <v>511406.5</v>
      </c>
      <c r="AD1054" s="5">
        <v>378366006</v>
      </c>
      <c r="AE1054" s="5">
        <v>27245733</v>
      </c>
      <c r="AG1054" s="5" t="s">
        <v>3646</v>
      </c>
      <c r="AH1054" s="5" t="s">
        <v>3647</v>
      </c>
      <c r="AI1054" s="5" t="s">
        <v>593</v>
      </c>
      <c r="AK1054" s="19">
        <f t="shared" si="105"/>
        <v>0</v>
      </c>
      <c r="AL1054" s="19">
        <f>T1054-N1054</f>
        <v>101277</v>
      </c>
      <c r="AM1054" s="19">
        <f>U1054-O1054</f>
        <v>101277.00000000006</v>
      </c>
      <c r="AN1054" s="22">
        <f t="shared" si="106"/>
        <v>0</v>
      </c>
      <c r="AO1054" s="22">
        <f>IFERROR(AL1054/N1054,0)</f>
        <v>0.5</v>
      </c>
      <c r="AP1054" s="22">
        <f>IFERROR(AM1054/O1054,0)</f>
        <v>0.19764805894020981</v>
      </c>
    </row>
    <row r="1055" spans="1:42" ht="18" x14ac:dyDescent="0.3">
      <c r="A1055" s="12" t="s">
        <v>3677</v>
      </c>
      <c r="B1055" s="12"/>
      <c r="C1055" s="40" t="s">
        <v>3649</v>
      </c>
      <c r="D1055" s="17"/>
      <c r="E1055" s="17"/>
      <c r="F1055" s="28" t="s">
        <v>67</v>
      </c>
      <c r="G1055" s="29">
        <v>1.1000000000000001</v>
      </c>
      <c r="H1055" s="30"/>
      <c r="I1055" s="30">
        <v>266.2</v>
      </c>
      <c r="J1055" s="31">
        <v>1164</v>
      </c>
      <c r="M1055" s="32">
        <f>ROUND(ROUND(J1055, 2)*I1055, 2)</f>
        <v>309856.8</v>
      </c>
      <c r="P1055" s="31">
        <v>1164</v>
      </c>
      <c r="S1055" s="32">
        <f>ROUND(ROUND(P1055, 2)*I1055, 2)</f>
        <v>309856.8</v>
      </c>
      <c r="V1055" s="9">
        <f>ROUND(ROUND(P1055, 2)/1.2, 2)</f>
        <v>970</v>
      </c>
      <c r="Y1055" s="9">
        <f t="shared" si="104"/>
        <v>258214</v>
      </c>
      <c r="AD1055" s="5" t="s">
        <v>3678</v>
      </c>
      <c r="AE1055" s="5" t="s">
        <v>3679</v>
      </c>
      <c r="AF1055" s="5" t="s">
        <v>3652</v>
      </c>
      <c r="AK1055" s="32">
        <f t="shared" si="105"/>
        <v>0</v>
      </c>
      <c r="AL1055" s="32"/>
      <c r="AM1055" s="32"/>
      <c r="AN1055" s="34">
        <f t="shared" si="106"/>
        <v>0</v>
      </c>
      <c r="AO1055" s="32"/>
      <c r="AP1055" s="32"/>
    </row>
    <row r="1056" spans="1:42" ht="234" x14ac:dyDescent="0.3">
      <c r="A1056" s="12" t="s">
        <v>3680</v>
      </c>
      <c r="B1056" s="12" t="s">
        <v>3681</v>
      </c>
      <c r="C1056" s="16" t="s">
        <v>3682</v>
      </c>
      <c r="D1056" s="17"/>
      <c r="E1056" s="17" t="s">
        <v>3683</v>
      </c>
      <c r="F1056" s="17" t="s">
        <v>67</v>
      </c>
      <c r="G1056" s="18">
        <v>1</v>
      </c>
      <c r="H1056" s="18"/>
      <c r="I1056" s="18">
        <v>908.4</v>
      </c>
      <c r="J1056" s="19">
        <v>296.16000000000003</v>
      </c>
      <c r="K1056" s="20">
        <v>1422</v>
      </c>
      <c r="L1056" s="19">
        <f>J1056+ROUND(K1056, 2)</f>
        <v>1718.16</v>
      </c>
      <c r="M1056" s="19">
        <v>269031.74</v>
      </c>
      <c r="N1056" s="19">
        <v>1291744.8</v>
      </c>
      <c r="O1056" s="19">
        <f>M1056+N1056</f>
        <v>1560776.54</v>
      </c>
      <c r="P1056" s="19">
        <v>2194.83</v>
      </c>
      <c r="Q1056" s="20">
        <v>2133</v>
      </c>
      <c r="R1056" s="19">
        <f>P1056+ROUND(Q1056, 2)</f>
        <v>4327.83</v>
      </c>
      <c r="S1056" s="19">
        <v>1993783.57</v>
      </c>
      <c r="T1056" s="19">
        <v>1937617.2</v>
      </c>
      <c r="U1056" s="19">
        <f>S1056+T1056</f>
        <v>3931400.77</v>
      </c>
      <c r="V1056" s="9">
        <f>ROUND(P1056 / 1.2, 2)</f>
        <v>1829.03</v>
      </c>
      <c r="W1056" s="9">
        <f>ROUND(Q1056 / 1.2, 2)</f>
        <v>1777.5</v>
      </c>
      <c r="X1056" s="9">
        <f>ROUND(R1056 / 1.2, 2)</f>
        <v>3606.53</v>
      </c>
      <c r="Y1056" s="9">
        <f t="shared" si="104"/>
        <v>1661486.31</v>
      </c>
      <c r="Z1056" s="9">
        <f>ROUND(T1056 / 1.2, 2)</f>
        <v>1614681</v>
      </c>
      <c r="AA1056" s="9">
        <f>Y1056+Z1056</f>
        <v>3276167.31</v>
      </c>
      <c r="AD1056" s="5">
        <v>378365770</v>
      </c>
      <c r="AE1056" s="5">
        <v>29444726</v>
      </c>
      <c r="AG1056" s="5" t="s">
        <v>3684</v>
      </c>
      <c r="AH1056" s="5" t="s">
        <v>3685</v>
      </c>
      <c r="AI1056" s="5" t="s">
        <v>593</v>
      </c>
      <c r="AK1056" s="19">
        <f t="shared" si="105"/>
        <v>1724751.83</v>
      </c>
      <c r="AL1056" s="19">
        <f>T1056-N1056</f>
        <v>645872.39999999991</v>
      </c>
      <c r="AM1056" s="19">
        <f>U1056-O1056</f>
        <v>2370624.23</v>
      </c>
      <c r="AN1056" s="22">
        <f t="shared" si="106"/>
        <v>6.4109603944872831</v>
      </c>
      <c r="AO1056" s="22">
        <f>IFERROR(AL1056/N1056,0)</f>
        <v>0.49999999999999989</v>
      </c>
      <c r="AP1056" s="22">
        <f>IFERROR(AM1056/O1056,0)</f>
        <v>1.5188748480291741</v>
      </c>
    </row>
    <row r="1057" spans="1:42" ht="18" x14ac:dyDescent="0.3">
      <c r="A1057" s="12" t="s">
        <v>3686</v>
      </c>
      <c r="B1057" s="12"/>
      <c r="C1057" s="40" t="s">
        <v>3687</v>
      </c>
      <c r="D1057" s="17"/>
      <c r="E1057" s="17"/>
      <c r="F1057" s="28" t="s">
        <v>139</v>
      </c>
      <c r="G1057" s="29">
        <v>1.3</v>
      </c>
      <c r="H1057" s="29"/>
      <c r="I1057" s="29">
        <v>1180.92</v>
      </c>
      <c r="J1057" s="31">
        <v>0</v>
      </c>
      <c r="M1057" s="32">
        <f t="shared" ref="M1057:M1067" si="107">ROUND(ROUND(J1057, 2)*I1057, 2)</f>
        <v>0</v>
      </c>
      <c r="P1057" s="31">
        <v>32.4</v>
      </c>
      <c r="S1057" s="32">
        <f t="shared" ref="S1057:S1067" si="108">ROUND(ROUND(P1057, 2)*I1057, 2)</f>
        <v>38261.81</v>
      </c>
      <c r="V1057" s="9">
        <f t="shared" ref="V1057:V1067" si="109">ROUND(ROUND(P1057, 2)/1.2, 2)</f>
        <v>27</v>
      </c>
      <c r="Y1057" s="9">
        <f t="shared" si="104"/>
        <v>31884.84</v>
      </c>
      <c r="AD1057" s="5" t="s">
        <v>3688</v>
      </c>
      <c r="AE1057" s="5" t="s">
        <v>3689</v>
      </c>
      <c r="AF1057" s="5" t="s">
        <v>3690</v>
      </c>
      <c r="AK1057" s="32">
        <f t="shared" si="105"/>
        <v>38261.81</v>
      </c>
      <c r="AL1057" s="32"/>
      <c r="AM1057" s="32"/>
      <c r="AN1057" s="34">
        <f t="shared" si="106"/>
        <v>0</v>
      </c>
      <c r="AO1057" s="32"/>
      <c r="AP1057" s="32"/>
    </row>
    <row r="1058" spans="1:42" ht="18" x14ac:dyDescent="0.3">
      <c r="A1058" s="12" t="s">
        <v>3691</v>
      </c>
      <c r="B1058" s="12"/>
      <c r="C1058" s="40" t="s">
        <v>3692</v>
      </c>
      <c r="D1058" s="17"/>
      <c r="E1058" s="17"/>
      <c r="F1058" s="28" t="s">
        <v>139</v>
      </c>
      <c r="G1058" s="29">
        <v>1.3</v>
      </c>
      <c r="H1058" s="29"/>
      <c r="I1058" s="29">
        <v>1180.92</v>
      </c>
      <c r="J1058" s="31">
        <v>0</v>
      </c>
      <c r="M1058" s="32">
        <f t="shared" si="107"/>
        <v>0</v>
      </c>
      <c r="P1058" s="31">
        <v>27.8</v>
      </c>
      <c r="S1058" s="32">
        <f t="shared" si="108"/>
        <v>32829.58</v>
      </c>
      <c r="V1058" s="9">
        <f t="shared" si="109"/>
        <v>23.17</v>
      </c>
      <c r="Y1058" s="9">
        <f t="shared" si="104"/>
        <v>27357.98</v>
      </c>
      <c r="AD1058" s="5" t="s">
        <v>3693</v>
      </c>
      <c r="AE1058" s="5" t="s">
        <v>3694</v>
      </c>
      <c r="AF1058" s="5" t="s">
        <v>3695</v>
      </c>
      <c r="AK1058" s="32">
        <f t="shared" si="105"/>
        <v>32829.58</v>
      </c>
      <c r="AL1058" s="32"/>
      <c r="AM1058" s="32"/>
      <c r="AN1058" s="34">
        <f t="shared" si="106"/>
        <v>0</v>
      </c>
      <c r="AO1058" s="32"/>
      <c r="AP1058" s="32"/>
    </row>
    <row r="1059" spans="1:42" ht="18" x14ac:dyDescent="0.3">
      <c r="A1059" s="12" t="s">
        <v>3696</v>
      </c>
      <c r="B1059" s="12"/>
      <c r="C1059" s="40" t="s">
        <v>3697</v>
      </c>
      <c r="D1059" s="17"/>
      <c r="E1059" s="17"/>
      <c r="F1059" s="28" t="s">
        <v>139</v>
      </c>
      <c r="G1059" s="29">
        <v>1.3</v>
      </c>
      <c r="H1059" s="29"/>
      <c r="I1059" s="29">
        <v>1180.92</v>
      </c>
      <c r="J1059" s="31">
        <v>2.84</v>
      </c>
      <c r="M1059" s="32">
        <f t="shared" si="107"/>
        <v>3353.81</v>
      </c>
      <c r="P1059" s="31">
        <v>2.84</v>
      </c>
      <c r="S1059" s="32">
        <f t="shared" si="108"/>
        <v>3353.81</v>
      </c>
      <c r="V1059" s="9">
        <f t="shared" si="109"/>
        <v>2.37</v>
      </c>
      <c r="Y1059" s="9">
        <f t="shared" si="104"/>
        <v>2794.84</v>
      </c>
      <c r="AD1059" s="5" t="s">
        <v>3698</v>
      </c>
      <c r="AE1059" s="5" t="s">
        <v>3699</v>
      </c>
      <c r="AF1059" s="5" t="s">
        <v>3700</v>
      </c>
      <c r="AK1059" s="32">
        <f t="shared" si="105"/>
        <v>0</v>
      </c>
      <c r="AL1059" s="32"/>
      <c r="AM1059" s="32"/>
      <c r="AN1059" s="34">
        <f t="shared" si="106"/>
        <v>0</v>
      </c>
      <c r="AO1059" s="32"/>
      <c r="AP1059" s="32"/>
    </row>
    <row r="1060" spans="1:42" ht="18" x14ac:dyDescent="0.3">
      <c r="A1060" s="12" t="s">
        <v>3701</v>
      </c>
      <c r="B1060" s="12"/>
      <c r="C1060" s="40" t="s">
        <v>3702</v>
      </c>
      <c r="D1060" s="17"/>
      <c r="E1060" s="17"/>
      <c r="F1060" s="28" t="s">
        <v>114</v>
      </c>
      <c r="G1060" s="29">
        <v>1.05</v>
      </c>
      <c r="H1060" s="29"/>
      <c r="I1060" s="29">
        <v>953.82</v>
      </c>
      <c r="J1060" s="31">
        <v>4.67</v>
      </c>
      <c r="M1060" s="32">
        <f t="shared" si="107"/>
        <v>4454.34</v>
      </c>
      <c r="P1060" s="31">
        <v>4.67</v>
      </c>
      <c r="S1060" s="32">
        <f t="shared" si="108"/>
        <v>4454.34</v>
      </c>
      <c r="V1060" s="9">
        <f t="shared" si="109"/>
        <v>3.89</v>
      </c>
      <c r="Y1060" s="9">
        <f t="shared" si="104"/>
        <v>3711.95</v>
      </c>
      <c r="AD1060" s="5" t="s">
        <v>3703</v>
      </c>
      <c r="AE1060" s="5" t="s">
        <v>3704</v>
      </c>
      <c r="AF1060" s="5" t="s">
        <v>3705</v>
      </c>
      <c r="AK1060" s="32">
        <f t="shared" si="105"/>
        <v>0</v>
      </c>
      <c r="AL1060" s="32"/>
      <c r="AM1060" s="32"/>
      <c r="AN1060" s="34">
        <f t="shared" si="106"/>
        <v>0</v>
      </c>
      <c r="AO1060" s="32"/>
      <c r="AP1060" s="32"/>
    </row>
    <row r="1061" spans="1:42" ht="18" x14ac:dyDescent="0.3">
      <c r="A1061" s="12" t="s">
        <v>3706</v>
      </c>
      <c r="B1061" s="12"/>
      <c r="C1061" s="40" t="s">
        <v>3185</v>
      </c>
      <c r="D1061" s="17"/>
      <c r="E1061" s="17"/>
      <c r="F1061" s="28" t="s">
        <v>67</v>
      </c>
      <c r="G1061" s="29">
        <v>1.1000000000000001</v>
      </c>
      <c r="H1061" s="29"/>
      <c r="I1061" s="29">
        <v>999.24</v>
      </c>
      <c r="J1061" s="31">
        <v>0</v>
      </c>
      <c r="M1061" s="32">
        <f t="shared" si="107"/>
        <v>0</v>
      </c>
      <c r="P1061" s="31">
        <v>1656</v>
      </c>
      <c r="S1061" s="32">
        <f t="shared" si="108"/>
        <v>1654741.44</v>
      </c>
      <c r="V1061" s="9">
        <f t="shared" si="109"/>
        <v>1380</v>
      </c>
      <c r="Y1061" s="9">
        <f t="shared" si="104"/>
        <v>1378951.2</v>
      </c>
      <c r="AD1061" s="5" t="s">
        <v>3707</v>
      </c>
      <c r="AE1061" s="5" t="s">
        <v>3708</v>
      </c>
      <c r="AF1061" s="5" t="s">
        <v>3188</v>
      </c>
      <c r="AK1061" s="32">
        <f t="shared" si="105"/>
        <v>1654741.44</v>
      </c>
      <c r="AL1061" s="32"/>
      <c r="AM1061" s="32"/>
      <c r="AN1061" s="34">
        <f t="shared" si="106"/>
        <v>0</v>
      </c>
      <c r="AO1061" s="32"/>
      <c r="AP1061" s="32"/>
    </row>
    <row r="1062" spans="1:42" ht="18" x14ac:dyDescent="0.3">
      <c r="A1062" s="12" t="s">
        <v>3709</v>
      </c>
      <c r="B1062" s="12"/>
      <c r="C1062" s="27" t="s">
        <v>506</v>
      </c>
      <c r="D1062" s="17"/>
      <c r="E1062" s="17"/>
      <c r="F1062" s="28" t="s">
        <v>114</v>
      </c>
      <c r="G1062" s="29">
        <v>1.2</v>
      </c>
      <c r="H1062" s="29"/>
      <c r="I1062" s="29">
        <v>1090.08</v>
      </c>
      <c r="J1062" s="31">
        <v>35.11</v>
      </c>
      <c r="M1062" s="32">
        <f t="shared" si="107"/>
        <v>38272.71</v>
      </c>
      <c r="P1062" s="31">
        <v>34.119999999999997</v>
      </c>
      <c r="S1062" s="32">
        <f t="shared" si="108"/>
        <v>37193.53</v>
      </c>
      <c r="V1062" s="9">
        <f t="shared" si="109"/>
        <v>28.43</v>
      </c>
      <c r="Y1062" s="9">
        <f t="shared" si="104"/>
        <v>30994.61</v>
      </c>
      <c r="AD1062" s="5" t="s">
        <v>3710</v>
      </c>
      <c r="AE1062" s="5" t="s">
        <v>3711</v>
      </c>
      <c r="AF1062" s="5" t="s">
        <v>510</v>
      </c>
      <c r="AK1062" s="32">
        <f t="shared" si="105"/>
        <v>-1079.1800000000003</v>
      </c>
      <c r="AL1062" s="32"/>
      <c r="AM1062" s="32"/>
      <c r="AN1062" s="34">
        <f t="shared" si="106"/>
        <v>-2.8197114863306002E-2</v>
      </c>
      <c r="AO1062" s="32"/>
      <c r="AP1062" s="32"/>
    </row>
    <row r="1063" spans="1:42" ht="18" x14ac:dyDescent="0.3">
      <c r="A1063" s="12" t="s">
        <v>3712</v>
      </c>
      <c r="B1063" s="12"/>
      <c r="C1063" s="40" t="s">
        <v>3713</v>
      </c>
      <c r="D1063" s="17"/>
      <c r="E1063" s="17"/>
      <c r="F1063" s="28" t="s">
        <v>114</v>
      </c>
      <c r="G1063" s="29">
        <v>3.2</v>
      </c>
      <c r="H1063" s="29"/>
      <c r="I1063" s="29">
        <v>2906.88</v>
      </c>
      <c r="J1063" s="31">
        <v>68.099999999999994</v>
      </c>
      <c r="M1063" s="32">
        <f t="shared" si="107"/>
        <v>197958.53</v>
      </c>
      <c r="P1063" s="31">
        <v>68.099999999999994</v>
      </c>
      <c r="S1063" s="32">
        <f t="shared" si="108"/>
        <v>197958.53</v>
      </c>
      <c r="V1063" s="9">
        <f t="shared" si="109"/>
        <v>56.75</v>
      </c>
      <c r="Y1063" s="9">
        <f t="shared" si="104"/>
        <v>164965.44</v>
      </c>
      <c r="AD1063" s="5" t="s">
        <v>3714</v>
      </c>
      <c r="AE1063" s="5" t="s">
        <v>3715</v>
      </c>
      <c r="AF1063" s="5" t="s">
        <v>3716</v>
      </c>
      <c r="AK1063" s="32">
        <f t="shared" si="105"/>
        <v>0</v>
      </c>
      <c r="AL1063" s="32"/>
      <c r="AM1063" s="32"/>
      <c r="AN1063" s="34">
        <f t="shared" si="106"/>
        <v>0</v>
      </c>
      <c r="AO1063" s="32"/>
      <c r="AP1063" s="32"/>
    </row>
    <row r="1064" spans="1:42" ht="36" x14ac:dyDescent="0.3">
      <c r="A1064" s="12" t="s">
        <v>3717</v>
      </c>
      <c r="B1064" s="12"/>
      <c r="C1064" s="40" t="s">
        <v>3718</v>
      </c>
      <c r="D1064" s="17"/>
      <c r="E1064" s="17"/>
      <c r="F1064" s="28" t="s">
        <v>139</v>
      </c>
      <c r="G1064" s="29">
        <v>2.2999999999999998</v>
      </c>
      <c r="H1064" s="29"/>
      <c r="I1064" s="29">
        <v>2089.3200000000002</v>
      </c>
      <c r="J1064" s="31">
        <v>7.32</v>
      </c>
      <c r="M1064" s="32">
        <f t="shared" si="107"/>
        <v>15293.82</v>
      </c>
      <c r="P1064" s="31">
        <v>7.32</v>
      </c>
      <c r="S1064" s="32">
        <f t="shared" si="108"/>
        <v>15293.82</v>
      </c>
      <c r="V1064" s="9">
        <f t="shared" si="109"/>
        <v>6.1</v>
      </c>
      <c r="Y1064" s="9">
        <f t="shared" si="104"/>
        <v>12744.85</v>
      </c>
      <c r="AD1064" s="5" t="s">
        <v>3719</v>
      </c>
      <c r="AE1064" s="5" t="s">
        <v>3720</v>
      </c>
      <c r="AF1064" s="5" t="s">
        <v>3721</v>
      </c>
      <c r="AK1064" s="32">
        <f t="shared" si="105"/>
        <v>0</v>
      </c>
      <c r="AL1064" s="32"/>
      <c r="AM1064" s="32"/>
      <c r="AN1064" s="34">
        <f t="shared" si="106"/>
        <v>0</v>
      </c>
      <c r="AO1064" s="32"/>
      <c r="AP1064" s="32"/>
    </row>
    <row r="1065" spans="1:42" ht="18" x14ac:dyDescent="0.3">
      <c r="A1065" s="12" t="s">
        <v>3722</v>
      </c>
      <c r="B1065" s="12"/>
      <c r="C1065" s="40" t="s">
        <v>3723</v>
      </c>
      <c r="D1065" s="17"/>
      <c r="E1065" s="17"/>
      <c r="F1065" s="28" t="s">
        <v>139</v>
      </c>
      <c r="G1065" s="29">
        <v>0.6</v>
      </c>
      <c r="H1065" s="30"/>
      <c r="I1065" s="30">
        <v>545.04</v>
      </c>
      <c r="J1065" s="31">
        <v>5.7</v>
      </c>
      <c r="M1065" s="32">
        <f t="shared" si="107"/>
        <v>3106.73</v>
      </c>
      <c r="P1065" s="31">
        <v>5.7</v>
      </c>
      <c r="S1065" s="32">
        <f t="shared" si="108"/>
        <v>3106.73</v>
      </c>
      <c r="V1065" s="9">
        <f t="shared" si="109"/>
        <v>4.75</v>
      </c>
      <c r="Y1065" s="9">
        <f t="shared" si="104"/>
        <v>2588.94</v>
      </c>
      <c r="AD1065" s="5" t="s">
        <v>3724</v>
      </c>
      <c r="AE1065" s="5" t="s">
        <v>3725</v>
      </c>
      <c r="AF1065" s="5" t="s">
        <v>3726</v>
      </c>
      <c r="AK1065" s="32">
        <f t="shared" si="105"/>
        <v>0</v>
      </c>
      <c r="AL1065" s="32"/>
      <c r="AM1065" s="32"/>
      <c r="AN1065" s="34">
        <f t="shared" si="106"/>
        <v>0</v>
      </c>
      <c r="AO1065" s="32"/>
      <c r="AP1065" s="32"/>
    </row>
    <row r="1066" spans="1:42" ht="18" x14ac:dyDescent="0.3">
      <c r="A1066" s="12" t="s">
        <v>3727</v>
      </c>
      <c r="B1066" s="12"/>
      <c r="C1066" s="40" t="s">
        <v>3728</v>
      </c>
      <c r="D1066" s="17"/>
      <c r="E1066" s="17"/>
      <c r="F1066" s="28" t="s">
        <v>139</v>
      </c>
      <c r="G1066" s="29">
        <v>17</v>
      </c>
      <c r="H1066" s="30"/>
      <c r="I1066" s="30">
        <v>15442.8</v>
      </c>
      <c r="J1066" s="31">
        <v>0.28000000000000003</v>
      </c>
      <c r="M1066" s="32">
        <f t="shared" si="107"/>
        <v>4323.9799999999996</v>
      </c>
      <c r="P1066" s="31">
        <v>0.28000000000000003</v>
      </c>
      <c r="S1066" s="32">
        <f t="shared" si="108"/>
        <v>4323.9799999999996</v>
      </c>
      <c r="V1066" s="9">
        <f t="shared" si="109"/>
        <v>0.23</v>
      </c>
      <c r="Y1066" s="9">
        <f t="shared" si="104"/>
        <v>3603.32</v>
      </c>
      <c r="AD1066" s="5" t="s">
        <v>3729</v>
      </c>
      <c r="AE1066" s="5" t="s">
        <v>3730</v>
      </c>
      <c r="AF1066" s="5" t="s">
        <v>3731</v>
      </c>
      <c r="AK1066" s="32">
        <f t="shared" si="105"/>
        <v>0</v>
      </c>
      <c r="AL1066" s="32"/>
      <c r="AM1066" s="32"/>
      <c r="AN1066" s="34">
        <f t="shared" si="106"/>
        <v>0</v>
      </c>
      <c r="AO1066" s="32"/>
      <c r="AP1066" s="32"/>
    </row>
    <row r="1067" spans="1:42" ht="18" x14ac:dyDescent="0.3">
      <c r="A1067" s="12" t="s">
        <v>3732</v>
      </c>
      <c r="B1067" s="12"/>
      <c r="C1067" s="40" t="s">
        <v>3733</v>
      </c>
      <c r="D1067" s="17"/>
      <c r="E1067" s="17"/>
      <c r="F1067" s="28" t="s">
        <v>139</v>
      </c>
      <c r="G1067" s="29">
        <v>2.6</v>
      </c>
      <c r="H1067" s="30"/>
      <c r="I1067" s="30">
        <v>2361.84</v>
      </c>
      <c r="J1067" s="31">
        <v>0.96</v>
      </c>
      <c r="M1067" s="32">
        <f t="shared" si="107"/>
        <v>2267.37</v>
      </c>
      <c r="P1067" s="31">
        <v>0.96</v>
      </c>
      <c r="S1067" s="32">
        <f t="shared" si="108"/>
        <v>2267.37</v>
      </c>
      <c r="V1067" s="9">
        <f t="shared" si="109"/>
        <v>0.8</v>
      </c>
      <c r="Y1067" s="9">
        <f t="shared" si="104"/>
        <v>1889.48</v>
      </c>
      <c r="AD1067" s="5" t="s">
        <v>3734</v>
      </c>
      <c r="AE1067" s="5" t="s">
        <v>3735</v>
      </c>
      <c r="AF1067" s="5" t="s">
        <v>3736</v>
      </c>
      <c r="AK1067" s="32">
        <f t="shared" si="105"/>
        <v>0</v>
      </c>
      <c r="AL1067" s="32"/>
      <c r="AM1067" s="32"/>
      <c r="AN1067" s="34">
        <f t="shared" si="106"/>
        <v>0</v>
      </c>
      <c r="AO1067" s="32"/>
      <c r="AP1067" s="32"/>
    </row>
    <row r="1068" spans="1:42" ht="234" x14ac:dyDescent="0.3">
      <c r="A1068" s="12" t="s">
        <v>3737</v>
      </c>
      <c r="B1068" s="12" t="s">
        <v>3681</v>
      </c>
      <c r="C1068" s="16" t="s">
        <v>3682</v>
      </c>
      <c r="D1068" s="17"/>
      <c r="E1068" s="17" t="s">
        <v>3738</v>
      </c>
      <c r="F1068" s="17" t="s">
        <v>67</v>
      </c>
      <c r="G1068" s="18">
        <v>1</v>
      </c>
      <c r="H1068" s="18"/>
      <c r="I1068" s="18">
        <v>74.400000000000006</v>
      </c>
      <c r="J1068" s="19">
        <v>437.36</v>
      </c>
      <c r="K1068" s="20">
        <v>1422</v>
      </c>
      <c r="L1068" s="19">
        <f>J1068+ROUND(K1068, 2)</f>
        <v>1859.3600000000001</v>
      </c>
      <c r="M1068" s="19">
        <v>32539.58</v>
      </c>
      <c r="N1068" s="19">
        <v>105796.8</v>
      </c>
      <c r="O1068" s="19">
        <f>M1068+N1068</f>
        <v>138336.38</v>
      </c>
      <c r="P1068" s="19">
        <v>499.08</v>
      </c>
      <c r="Q1068" s="20">
        <v>2133</v>
      </c>
      <c r="R1068" s="19">
        <f>P1068+ROUND(Q1068, 2)</f>
        <v>2632.08</v>
      </c>
      <c r="S1068" s="19">
        <v>37131.550000000003</v>
      </c>
      <c r="T1068" s="19">
        <v>158695.20000000001</v>
      </c>
      <c r="U1068" s="19">
        <f>S1068+T1068</f>
        <v>195826.75</v>
      </c>
      <c r="V1068" s="9">
        <f>ROUND(P1068 / 1.2, 2)</f>
        <v>415.9</v>
      </c>
      <c r="W1068" s="9">
        <f>ROUND(Q1068 / 1.2, 2)</f>
        <v>1777.5</v>
      </c>
      <c r="X1068" s="9">
        <f>ROUND(R1068 / 1.2, 2)</f>
        <v>2193.4</v>
      </c>
      <c r="Y1068" s="9">
        <f t="shared" si="104"/>
        <v>30942.959999999999</v>
      </c>
      <c r="Z1068" s="9">
        <f>ROUND(T1068 / 1.2, 2)</f>
        <v>132246</v>
      </c>
      <c r="AA1068" s="9">
        <f>Y1068+Z1068</f>
        <v>163188.96</v>
      </c>
      <c r="AD1068" s="5">
        <v>378366007</v>
      </c>
      <c r="AE1068" s="5">
        <v>33554330</v>
      </c>
      <c r="AG1068" s="5" t="s">
        <v>3684</v>
      </c>
      <c r="AH1068" s="5" t="s">
        <v>3685</v>
      </c>
      <c r="AI1068" s="5" t="s">
        <v>593</v>
      </c>
      <c r="AK1068" s="19">
        <f t="shared" si="105"/>
        <v>4591.9700000000012</v>
      </c>
      <c r="AL1068" s="19">
        <f>T1068-N1068</f>
        <v>52898.400000000009</v>
      </c>
      <c r="AM1068" s="19">
        <f>U1068-O1068</f>
        <v>57490.369999999995</v>
      </c>
      <c r="AN1068" s="22">
        <f t="shared" si="106"/>
        <v>0.14111952274737416</v>
      </c>
      <c r="AO1068" s="22">
        <f>IFERROR(AL1068/N1068,0)</f>
        <v>0.50000000000000011</v>
      </c>
      <c r="AP1068" s="22">
        <f>IFERROR(AM1068/O1068,0)</f>
        <v>0.41558388328507651</v>
      </c>
    </row>
    <row r="1069" spans="1:42" ht="18" x14ac:dyDescent="0.3">
      <c r="A1069" s="12" t="s">
        <v>3739</v>
      </c>
      <c r="B1069" s="12"/>
      <c r="C1069" s="40" t="s">
        <v>3733</v>
      </c>
      <c r="D1069" s="17"/>
      <c r="E1069" s="17"/>
      <c r="F1069" s="28" t="s">
        <v>139</v>
      </c>
      <c r="G1069" s="29">
        <v>2.6</v>
      </c>
      <c r="H1069" s="30"/>
      <c r="I1069" s="30">
        <v>193.44</v>
      </c>
      <c r="J1069" s="31">
        <v>0.96</v>
      </c>
      <c r="M1069" s="32">
        <f t="shared" ref="M1069:M1080" si="110">ROUND(ROUND(J1069, 2)*I1069, 2)</f>
        <v>185.7</v>
      </c>
      <c r="P1069" s="31">
        <v>0.96</v>
      </c>
      <c r="S1069" s="32">
        <f t="shared" ref="S1069:S1080" si="111">ROUND(ROUND(P1069, 2)*I1069, 2)</f>
        <v>185.7</v>
      </c>
      <c r="V1069" s="9">
        <f t="shared" ref="V1069:V1080" si="112">ROUND(ROUND(P1069, 2)/1.2, 2)</f>
        <v>0.8</v>
      </c>
      <c r="Y1069" s="9">
        <f t="shared" si="104"/>
        <v>154.75</v>
      </c>
      <c r="AD1069" s="5" t="s">
        <v>3740</v>
      </c>
      <c r="AE1069" s="5" t="s">
        <v>3741</v>
      </c>
      <c r="AF1069" s="5" t="s">
        <v>3736</v>
      </c>
      <c r="AK1069" s="32">
        <f t="shared" si="105"/>
        <v>0</v>
      </c>
      <c r="AL1069" s="32"/>
      <c r="AM1069" s="32"/>
      <c r="AN1069" s="34">
        <f t="shared" si="106"/>
        <v>0</v>
      </c>
      <c r="AO1069" s="32"/>
      <c r="AP1069" s="32"/>
    </row>
    <row r="1070" spans="1:42" ht="18" x14ac:dyDescent="0.3">
      <c r="A1070" s="12" t="s">
        <v>3742</v>
      </c>
      <c r="B1070" s="12"/>
      <c r="C1070" s="40" t="s">
        <v>3728</v>
      </c>
      <c r="D1070" s="17"/>
      <c r="E1070" s="17"/>
      <c r="F1070" s="28" t="s">
        <v>139</v>
      </c>
      <c r="G1070" s="29">
        <v>17</v>
      </c>
      <c r="H1070" s="30"/>
      <c r="I1070" s="30">
        <v>1264.8</v>
      </c>
      <c r="J1070" s="31">
        <v>0.28000000000000003</v>
      </c>
      <c r="M1070" s="32">
        <f t="shared" si="110"/>
        <v>354.14</v>
      </c>
      <c r="P1070" s="31">
        <v>0.28000000000000003</v>
      </c>
      <c r="S1070" s="32">
        <f t="shared" si="111"/>
        <v>354.14</v>
      </c>
      <c r="V1070" s="9">
        <f t="shared" si="112"/>
        <v>0.23</v>
      </c>
      <c r="Y1070" s="9">
        <f t="shared" ref="Y1070:Y1096" si="113">ROUND(S1070 / 1.2, 2)</f>
        <v>295.12</v>
      </c>
      <c r="AD1070" s="5" t="s">
        <v>3743</v>
      </c>
      <c r="AE1070" s="5" t="s">
        <v>3744</v>
      </c>
      <c r="AF1070" s="5" t="s">
        <v>3731</v>
      </c>
      <c r="AK1070" s="32">
        <f t="shared" si="105"/>
        <v>0</v>
      </c>
      <c r="AL1070" s="32"/>
      <c r="AM1070" s="32"/>
      <c r="AN1070" s="34">
        <f t="shared" si="106"/>
        <v>0</v>
      </c>
      <c r="AO1070" s="32"/>
      <c r="AP1070" s="32"/>
    </row>
    <row r="1071" spans="1:42" ht="18" x14ac:dyDescent="0.3">
      <c r="A1071" s="12" t="s">
        <v>3745</v>
      </c>
      <c r="B1071" s="12"/>
      <c r="C1071" s="40" t="s">
        <v>3723</v>
      </c>
      <c r="D1071" s="17"/>
      <c r="E1071" s="17"/>
      <c r="F1071" s="28" t="s">
        <v>139</v>
      </c>
      <c r="G1071" s="29">
        <v>0.6</v>
      </c>
      <c r="H1071" s="30"/>
      <c r="I1071" s="30">
        <v>44.64</v>
      </c>
      <c r="J1071" s="31">
        <v>5.7</v>
      </c>
      <c r="M1071" s="32">
        <f t="shared" si="110"/>
        <v>254.45</v>
      </c>
      <c r="P1071" s="31">
        <v>5.7</v>
      </c>
      <c r="S1071" s="32">
        <f t="shared" si="111"/>
        <v>254.45</v>
      </c>
      <c r="V1071" s="9">
        <f t="shared" si="112"/>
        <v>4.75</v>
      </c>
      <c r="Y1071" s="9">
        <f t="shared" si="113"/>
        <v>212.04</v>
      </c>
      <c r="AD1071" s="5" t="s">
        <v>3746</v>
      </c>
      <c r="AE1071" s="5" t="s">
        <v>3747</v>
      </c>
      <c r="AF1071" s="5" t="s">
        <v>3726</v>
      </c>
      <c r="AK1071" s="32">
        <f t="shared" si="105"/>
        <v>0</v>
      </c>
      <c r="AL1071" s="32"/>
      <c r="AM1071" s="32"/>
      <c r="AN1071" s="34">
        <f t="shared" si="106"/>
        <v>0</v>
      </c>
      <c r="AO1071" s="32"/>
      <c r="AP1071" s="32"/>
    </row>
    <row r="1072" spans="1:42" ht="36" x14ac:dyDescent="0.3">
      <c r="A1072" s="12" t="s">
        <v>3748</v>
      </c>
      <c r="B1072" s="12"/>
      <c r="C1072" s="40" t="s">
        <v>3718</v>
      </c>
      <c r="D1072" s="17"/>
      <c r="E1072" s="17"/>
      <c r="F1072" s="28" t="s">
        <v>139</v>
      </c>
      <c r="G1072" s="29">
        <v>2.2999999999999998</v>
      </c>
      <c r="H1072" s="29"/>
      <c r="I1072" s="29">
        <v>171.12</v>
      </c>
      <c r="J1072" s="31">
        <v>7.32</v>
      </c>
      <c r="M1072" s="32">
        <f t="shared" si="110"/>
        <v>1252.5999999999999</v>
      </c>
      <c r="P1072" s="31">
        <v>7.32</v>
      </c>
      <c r="S1072" s="32">
        <f t="shared" si="111"/>
        <v>1252.5999999999999</v>
      </c>
      <c r="V1072" s="9">
        <f t="shared" si="112"/>
        <v>6.1</v>
      </c>
      <c r="Y1072" s="9">
        <f t="shared" si="113"/>
        <v>1043.83</v>
      </c>
      <c r="AD1072" s="5" t="s">
        <v>3749</v>
      </c>
      <c r="AE1072" s="5" t="s">
        <v>3750</v>
      </c>
      <c r="AF1072" s="5" t="s">
        <v>3721</v>
      </c>
      <c r="AK1072" s="32">
        <f t="shared" si="105"/>
        <v>0</v>
      </c>
      <c r="AL1072" s="32"/>
      <c r="AM1072" s="32"/>
      <c r="AN1072" s="34">
        <f t="shared" si="106"/>
        <v>0</v>
      </c>
      <c r="AO1072" s="32"/>
      <c r="AP1072" s="32"/>
    </row>
    <row r="1073" spans="1:42" ht="18" x14ac:dyDescent="0.3">
      <c r="A1073" s="12" t="s">
        <v>3751</v>
      </c>
      <c r="B1073" s="12"/>
      <c r="C1073" s="27" t="s">
        <v>506</v>
      </c>
      <c r="D1073" s="17"/>
      <c r="E1073" s="17"/>
      <c r="F1073" s="28" t="s">
        <v>114</v>
      </c>
      <c r="G1073" s="29">
        <v>1.2</v>
      </c>
      <c r="H1073" s="29"/>
      <c r="I1073" s="29">
        <v>89.28</v>
      </c>
      <c r="J1073" s="31">
        <v>35.11</v>
      </c>
      <c r="M1073" s="32">
        <f t="shared" si="110"/>
        <v>3134.62</v>
      </c>
      <c r="P1073" s="31">
        <v>35.11</v>
      </c>
      <c r="S1073" s="32">
        <f t="shared" si="111"/>
        <v>3134.62</v>
      </c>
      <c r="V1073" s="9">
        <f t="shared" si="112"/>
        <v>29.26</v>
      </c>
      <c r="Y1073" s="9">
        <f t="shared" si="113"/>
        <v>2612.1799999999998</v>
      </c>
      <c r="AD1073" s="5" t="s">
        <v>3752</v>
      </c>
      <c r="AE1073" s="5" t="s">
        <v>3753</v>
      </c>
      <c r="AF1073" s="5" t="s">
        <v>510</v>
      </c>
      <c r="AK1073" s="32">
        <f t="shared" si="105"/>
        <v>0</v>
      </c>
      <c r="AL1073" s="32"/>
      <c r="AM1073" s="32"/>
      <c r="AN1073" s="34">
        <f t="shared" si="106"/>
        <v>0</v>
      </c>
      <c r="AO1073" s="32"/>
      <c r="AP1073" s="32"/>
    </row>
    <row r="1074" spans="1:42" ht="18" x14ac:dyDescent="0.3">
      <c r="A1074" s="12" t="s">
        <v>3754</v>
      </c>
      <c r="B1074" s="12"/>
      <c r="C1074" s="40" t="s">
        <v>3713</v>
      </c>
      <c r="D1074" s="17"/>
      <c r="E1074" s="17"/>
      <c r="F1074" s="28" t="s">
        <v>114</v>
      </c>
      <c r="G1074" s="29">
        <v>3.2</v>
      </c>
      <c r="H1074" s="29"/>
      <c r="I1074" s="29">
        <v>238.08</v>
      </c>
      <c r="J1074" s="31">
        <v>68.099999999999994</v>
      </c>
      <c r="M1074" s="32">
        <f t="shared" si="110"/>
        <v>16213.25</v>
      </c>
      <c r="P1074" s="31">
        <v>68.099999999999994</v>
      </c>
      <c r="S1074" s="32">
        <f t="shared" si="111"/>
        <v>16213.25</v>
      </c>
      <c r="V1074" s="9">
        <f t="shared" si="112"/>
        <v>56.75</v>
      </c>
      <c r="Y1074" s="9">
        <f t="shared" si="113"/>
        <v>13511.04</v>
      </c>
      <c r="AD1074" s="5" t="s">
        <v>3755</v>
      </c>
      <c r="AE1074" s="5" t="s">
        <v>3756</v>
      </c>
      <c r="AF1074" s="5" t="s">
        <v>3716</v>
      </c>
      <c r="AK1074" s="32">
        <f t="shared" si="105"/>
        <v>0</v>
      </c>
      <c r="AL1074" s="32"/>
      <c r="AM1074" s="32"/>
      <c r="AN1074" s="34">
        <f t="shared" si="106"/>
        <v>0</v>
      </c>
      <c r="AO1074" s="32"/>
      <c r="AP1074" s="32"/>
    </row>
    <row r="1075" spans="1:42" ht="18" x14ac:dyDescent="0.3">
      <c r="A1075" s="12" t="s">
        <v>3757</v>
      </c>
      <c r="B1075" s="12"/>
      <c r="C1075" s="40" t="s">
        <v>3702</v>
      </c>
      <c r="D1075" s="17"/>
      <c r="E1075" s="17"/>
      <c r="F1075" s="28" t="s">
        <v>114</v>
      </c>
      <c r="G1075" s="29">
        <v>1.05</v>
      </c>
      <c r="H1075" s="29"/>
      <c r="I1075" s="29">
        <v>78.12</v>
      </c>
      <c r="J1075" s="31">
        <v>4.67</v>
      </c>
      <c r="M1075" s="32">
        <f t="shared" si="110"/>
        <v>364.82</v>
      </c>
      <c r="P1075" s="31">
        <v>4.67</v>
      </c>
      <c r="S1075" s="32">
        <f t="shared" si="111"/>
        <v>364.82</v>
      </c>
      <c r="V1075" s="9">
        <f t="shared" si="112"/>
        <v>3.89</v>
      </c>
      <c r="Y1075" s="9">
        <f t="shared" si="113"/>
        <v>304.02</v>
      </c>
      <c r="AD1075" s="5" t="s">
        <v>3758</v>
      </c>
      <c r="AE1075" s="5" t="s">
        <v>3759</v>
      </c>
      <c r="AF1075" s="5" t="s">
        <v>3705</v>
      </c>
      <c r="AK1075" s="32">
        <f t="shared" si="105"/>
        <v>0</v>
      </c>
      <c r="AL1075" s="32"/>
      <c r="AM1075" s="32"/>
      <c r="AN1075" s="34">
        <f t="shared" si="106"/>
        <v>0</v>
      </c>
      <c r="AO1075" s="32"/>
      <c r="AP1075" s="32"/>
    </row>
    <row r="1076" spans="1:42" ht="18" x14ac:dyDescent="0.3">
      <c r="A1076" s="12" t="s">
        <v>3760</v>
      </c>
      <c r="B1076" s="12"/>
      <c r="C1076" s="40" t="s">
        <v>3761</v>
      </c>
      <c r="D1076" s="17"/>
      <c r="E1076" s="17"/>
      <c r="F1076" s="28" t="s">
        <v>114</v>
      </c>
      <c r="G1076" s="29">
        <v>1.2</v>
      </c>
      <c r="H1076" s="29"/>
      <c r="I1076" s="29">
        <v>89.28</v>
      </c>
      <c r="J1076" s="31">
        <v>2.84</v>
      </c>
      <c r="M1076" s="32">
        <f t="shared" si="110"/>
        <v>253.56</v>
      </c>
      <c r="P1076" s="31">
        <v>2.84</v>
      </c>
      <c r="S1076" s="32">
        <f t="shared" si="111"/>
        <v>253.56</v>
      </c>
      <c r="V1076" s="9">
        <f t="shared" si="112"/>
        <v>2.37</v>
      </c>
      <c r="Y1076" s="9">
        <f t="shared" si="113"/>
        <v>211.3</v>
      </c>
      <c r="AD1076" s="5" t="s">
        <v>3762</v>
      </c>
      <c r="AE1076" s="5" t="s">
        <v>3763</v>
      </c>
      <c r="AF1076" s="5" t="s">
        <v>3764</v>
      </c>
      <c r="AK1076" s="32">
        <f t="shared" si="105"/>
        <v>0</v>
      </c>
      <c r="AL1076" s="32"/>
      <c r="AM1076" s="32"/>
      <c r="AN1076" s="34">
        <f t="shared" si="106"/>
        <v>0</v>
      </c>
      <c r="AO1076" s="32"/>
      <c r="AP1076" s="32"/>
    </row>
    <row r="1077" spans="1:42" ht="18" x14ac:dyDescent="0.3">
      <c r="A1077" s="12" t="s">
        <v>3765</v>
      </c>
      <c r="B1077" s="12"/>
      <c r="C1077" s="40" t="s">
        <v>3697</v>
      </c>
      <c r="D1077" s="17"/>
      <c r="E1077" s="17"/>
      <c r="F1077" s="28" t="s">
        <v>139</v>
      </c>
      <c r="G1077" s="29">
        <v>1.3</v>
      </c>
      <c r="H1077" s="29"/>
      <c r="I1077" s="29">
        <v>96.72</v>
      </c>
      <c r="J1077" s="31">
        <v>2.84</v>
      </c>
      <c r="M1077" s="32">
        <f t="shared" si="110"/>
        <v>274.68</v>
      </c>
      <c r="P1077" s="31">
        <v>2.84</v>
      </c>
      <c r="S1077" s="32">
        <f t="shared" si="111"/>
        <v>274.68</v>
      </c>
      <c r="V1077" s="9">
        <f t="shared" si="112"/>
        <v>2.37</v>
      </c>
      <c r="Y1077" s="9">
        <f t="shared" si="113"/>
        <v>228.9</v>
      </c>
      <c r="AD1077" s="5" t="s">
        <v>3766</v>
      </c>
      <c r="AE1077" s="5" t="s">
        <v>3767</v>
      </c>
      <c r="AF1077" s="5" t="s">
        <v>3700</v>
      </c>
      <c r="AK1077" s="32">
        <f t="shared" si="105"/>
        <v>0</v>
      </c>
      <c r="AL1077" s="32"/>
      <c r="AM1077" s="32"/>
      <c r="AN1077" s="34">
        <f t="shared" si="106"/>
        <v>0</v>
      </c>
      <c r="AO1077" s="32"/>
      <c r="AP1077" s="32"/>
    </row>
    <row r="1078" spans="1:42" ht="36" x14ac:dyDescent="0.3">
      <c r="A1078" s="12" t="s">
        <v>3768</v>
      </c>
      <c r="B1078" s="12"/>
      <c r="C1078" s="40" t="s">
        <v>350</v>
      </c>
      <c r="D1078" s="17"/>
      <c r="E1078" s="17"/>
      <c r="F1078" s="28" t="s">
        <v>67</v>
      </c>
      <c r="G1078" s="29">
        <v>1</v>
      </c>
      <c r="H1078" s="30"/>
      <c r="I1078" s="30">
        <v>74.400000000000006</v>
      </c>
      <c r="J1078" s="31">
        <v>137.79</v>
      </c>
      <c r="M1078" s="32">
        <f t="shared" si="110"/>
        <v>10251.58</v>
      </c>
      <c r="P1078" s="31">
        <v>137.79</v>
      </c>
      <c r="S1078" s="32">
        <f t="shared" si="111"/>
        <v>10251.58</v>
      </c>
      <c r="V1078" s="9">
        <f t="shared" si="112"/>
        <v>114.83</v>
      </c>
      <c r="Y1078" s="9">
        <f t="shared" si="113"/>
        <v>8542.98</v>
      </c>
      <c r="AD1078" s="5" t="s">
        <v>3769</v>
      </c>
      <c r="AE1078" s="5" t="s">
        <v>3770</v>
      </c>
      <c r="AF1078" s="5" t="s">
        <v>353</v>
      </c>
      <c r="AK1078" s="32">
        <f t="shared" si="105"/>
        <v>0</v>
      </c>
      <c r="AL1078" s="32"/>
      <c r="AM1078" s="32"/>
      <c r="AN1078" s="34">
        <f t="shared" si="106"/>
        <v>0</v>
      </c>
      <c r="AO1078" s="32"/>
      <c r="AP1078" s="32"/>
    </row>
    <row r="1079" spans="1:42" ht="18" x14ac:dyDescent="0.3">
      <c r="A1079" s="12" t="s">
        <v>3771</v>
      </c>
      <c r="B1079" s="12"/>
      <c r="C1079" s="40" t="s">
        <v>3687</v>
      </c>
      <c r="D1079" s="17"/>
      <c r="E1079" s="17"/>
      <c r="F1079" s="28" t="s">
        <v>139</v>
      </c>
      <c r="G1079" s="29">
        <v>1.3</v>
      </c>
      <c r="H1079" s="29"/>
      <c r="I1079" s="29">
        <v>96.72</v>
      </c>
      <c r="J1079" s="31">
        <v>0</v>
      </c>
      <c r="M1079" s="32">
        <f t="shared" si="110"/>
        <v>0</v>
      </c>
      <c r="P1079" s="31">
        <v>35.33</v>
      </c>
      <c r="S1079" s="32">
        <f t="shared" si="111"/>
        <v>3417.12</v>
      </c>
      <c r="V1079" s="9">
        <f t="shared" si="112"/>
        <v>29.44</v>
      </c>
      <c r="Y1079" s="9">
        <f t="shared" si="113"/>
        <v>2847.6</v>
      </c>
      <c r="AD1079" s="5" t="s">
        <v>3772</v>
      </c>
      <c r="AE1079" s="5" t="s">
        <v>3773</v>
      </c>
      <c r="AF1079" s="5" t="s">
        <v>3690</v>
      </c>
      <c r="AK1079" s="32">
        <f t="shared" si="105"/>
        <v>3417.12</v>
      </c>
      <c r="AL1079" s="32"/>
      <c r="AM1079" s="32"/>
      <c r="AN1079" s="34">
        <f t="shared" si="106"/>
        <v>0</v>
      </c>
      <c r="AO1079" s="32"/>
      <c r="AP1079" s="32"/>
    </row>
    <row r="1080" spans="1:42" ht="18" x14ac:dyDescent="0.3">
      <c r="A1080" s="12" t="s">
        <v>3774</v>
      </c>
      <c r="B1080" s="12"/>
      <c r="C1080" s="40" t="s">
        <v>3692</v>
      </c>
      <c r="D1080" s="17"/>
      <c r="E1080" s="17"/>
      <c r="F1080" s="28" t="s">
        <v>139</v>
      </c>
      <c r="G1080" s="29">
        <v>1.3</v>
      </c>
      <c r="H1080" s="29"/>
      <c r="I1080" s="29">
        <v>96.72</v>
      </c>
      <c r="J1080" s="31">
        <v>0</v>
      </c>
      <c r="M1080" s="32">
        <f t="shared" si="110"/>
        <v>0</v>
      </c>
      <c r="P1080" s="31">
        <v>12.15</v>
      </c>
      <c r="S1080" s="32">
        <f t="shared" si="111"/>
        <v>1175.1500000000001</v>
      </c>
      <c r="V1080" s="9">
        <f t="shared" si="112"/>
        <v>10.130000000000001</v>
      </c>
      <c r="Y1080" s="9">
        <f t="shared" si="113"/>
        <v>979.29</v>
      </c>
      <c r="AD1080" s="5" t="s">
        <v>3775</v>
      </c>
      <c r="AE1080" s="5" t="s">
        <v>3776</v>
      </c>
      <c r="AF1080" s="5" t="s">
        <v>3695</v>
      </c>
      <c r="AK1080" s="32">
        <f t="shared" si="105"/>
        <v>1175.1500000000001</v>
      </c>
      <c r="AL1080" s="32"/>
      <c r="AM1080" s="32"/>
      <c r="AN1080" s="34">
        <f t="shared" si="106"/>
        <v>0</v>
      </c>
      <c r="AO1080" s="32"/>
      <c r="AP1080" s="32"/>
    </row>
    <row r="1081" spans="1:42" ht="162" x14ac:dyDescent="0.3">
      <c r="A1081" s="12" t="s">
        <v>3777</v>
      </c>
      <c r="B1081" s="12" t="s">
        <v>3681</v>
      </c>
      <c r="C1081" s="16" t="s">
        <v>3682</v>
      </c>
      <c r="D1081" s="17"/>
      <c r="E1081" s="17" t="s">
        <v>3778</v>
      </c>
      <c r="F1081" s="17" t="s">
        <v>67</v>
      </c>
      <c r="G1081" s="18">
        <v>1</v>
      </c>
      <c r="H1081" s="18"/>
      <c r="I1081" s="18">
        <v>14.2</v>
      </c>
      <c r="J1081" s="19">
        <v>310.75</v>
      </c>
      <c r="K1081" s="20">
        <v>1422</v>
      </c>
      <c r="L1081" s="19">
        <f>J1081+ROUND(K1081, 2)</f>
        <v>1732.75</v>
      </c>
      <c r="M1081" s="19">
        <v>4412.6499999999996</v>
      </c>
      <c r="N1081" s="19">
        <v>20192.400000000001</v>
      </c>
      <c r="O1081" s="19">
        <f>M1081+N1081</f>
        <v>24605.050000000003</v>
      </c>
      <c r="P1081" s="19">
        <v>2194.0700000000002</v>
      </c>
      <c r="Q1081" s="20">
        <v>2133</v>
      </c>
      <c r="R1081" s="19">
        <f>P1081+ROUND(Q1081, 2)</f>
        <v>4327.07</v>
      </c>
      <c r="S1081" s="19">
        <v>31155.79</v>
      </c>
      <c r="T1081" s="19">
        <v>30288.6</v>
      </c>
      <c r="U1081" s="19">
        <f>S1081+T1081</f>
        <v>61444.39</v>
      </c>
      <c r="V1081" s="9">
        <f>ROUND(P1081 / 1.2, 2)</f>
        <v>1828.39</v>
      </c>
      <c r="W1081" s="9">
        <f>ROUND(Q1081 / 1.2, 2)</f>
        <v>1777.5</v>
      </c>
      <c r="X1081" s="9">
        <f>ROUND(R1081 / 1.2, 2)</f>
        <v>3605.89</v>
      </c>
      <c r="Y1081" s="9">
        <f t="shared" si="113"/>
        <v>25963.16</v>
      </c>
      <c r="Z1081" s="9">
        <f>ROUND(T1081 / 1.2, 2)</f>
        <v>25240.5</v>
      </c>
      <c r="AA1081" s="9">
        <f>Y1081+Z1081</f>
        <v>51203.66</v>
      </c>
      <c r="AD1081" s="5">
        <v>378366008</v>
      </c>
      <c r="AE1081" s="5">
        <v>33554333</v>
      </c>
      <c r="AG1081" s="5" t="s">
        <v>3684</v>
      </c>
      <c r="AH1081" s="5" t="s">
        <v>3685</v>
      </c>
      <c r="AI1081" s="5" t="s">
        <v>593</v>
      </c>
      <c r="AK1081" s="19">
        <f t="shared" si="105"/>
        <v>26743.14</v>
      </c>
      <c r="AL1081" s="19">
        <f>T1081-N1081</f>
        <v>10096.199999999997</v>
      </c>
      <c r="AM1081" s="19">
        <f>U1081-O1081</f>
        <v>36839.339999999997</v>
      </c>
      <c r="AN1081" s="22">
        <f t="shared" si="106"/>
        <v>6.0605622471757341</v>
      </c>
      <c r="AO1081" s="22">
        <f>IFERROR(AL1081/N1081,0)</f>
        <v>0.49999999999999983</v>
      </c>
      <c r="AP1081" s="22">
        <f>IFERROR(AM1081/O1081,0)</f>
        <v>1.497226788809614</v>
      </c>
    </row>
    <row r="1082" spans="1:42" ht="18" x14ac:dyDescent="0.3">
      <c r="A1082" s="12" t="s">
        <v>3779</v>
      </c>
      <c r="B1082" s="12"/>
      <c r="C1082" s="40" t="s">
        <v>3687</v>
      </c>
      <c r="D1082" s="17"/>
      <c r="E1082" s="17"/>
      <c r="F1082" s="28" t="s">
        <v>139</v>
      </c>
      <c r="G1082" s="29">
        <v>1.3</v>
      </c>
      <c r="H1082" s="29"/>
      <c r="I1082" s="29">
        <v>18.46</v>
      </c>
      <c r="J1082" s="31">
        <v>0</v>
      </c>
      <c r="M1082" s="32">
        <f t="shared" ref="M1082:M1094" si="114">ROUND(ROUND(J1082, 2)*I1082, 2)</f>
        <v>0</v>
      </c>
      <c r="P1082" s="31">
        <v>35.33</v>
      </c>
      <c r="S1082" s="32">
        <f t="shared" ref="S1082:S1094" si="115">ROUND(ROUND(P1082, 2)*I1082, 2)</f>
        <v>652.19000000000005</v>
      </c>
      <c r="V1082" s="9">
        <f t="shared" ref="V1082:V1094" si="116">ROUND(ROUND(P1082, 2)/1.2, 2)</f>
        <v>29.44</v>
      </c>
      <c r="Y1082" s="9">
        <f t="shared" si="113"/>
        <v>543.49</v>
      </c>
      <c r="AD1082" s="5" t="s">
        <v>3780</v>
      </c>
      <c r="AE1082" s="5" t="s">
        <v>3781</v>
      </c>
      <c r="AF1082" s="5" t="s">
        <v>3690</v>
      </c>
      <c r="AK1082" s="32">
        <f t="shared" si="105"/>
        <v>652.19000000000005</v>
      </c>
      <c r="AL1082" s="32"/>
      <c r="AM1082" s="32"/>
      <c r="AN1082" s="34">
        <f t="shared" si="106"/>
        <v>0</v>
      </c>
      <c r="AO1082" s="32"/>
      <c r="AP1082" s="32"/>
    </row>
    <row r="1083" spans="1:42" ht="18" x14ac:dyDescent="0.3">
      <c r="A1083" s="12" t="s">
        <v>3782</v>
      </c>
      <c r="B1083" s="12"/>
      <c r="C1083" s="40" t="s">
        <v>3692</v>
      </c>
      <c r="D1083" s="17"/>
      <c r="E1083" s="17"/>
      <c r="F1083" s="28" t="s">
        <v>139</v>
      </c>
      <c r="G1083" s="29">
        <v>1.3</v>
      </c>
      <c r="H1083" s="29"/>
      <c r="I1083" s="29">
        <v>18.46</v>
      </c>
      <c r="J1083" s="31">
        <v>0</v>
      </c>
      <c r="M1083" s="32">
        <f t="shared" si="114"/>
        <v>0</v>
      </c>
      <c r="P1083" s="31">
        <v>12.15</v>
      </c>
      <c r="S1083" s="32">
        <f t="shared" si="115"/>
        <v>224.29</v>
      </c>
      <c r="V1083" s="9">
        <f t="shared" si="116"/>
        <v>10.130000000000001</v>
      </c>
      <c r="Y1083" s="9">
        <f t="shared" si="113"/>
        <v>186.91</v>
      </c>
      <c r="AD1083" s="5" t="s">
        <v>3783</v>
      </c>
      <c r="AE1083" s="5" t="s">
        <v>3784</v>
      </c>
      <c r="AF1083" s="5" t="s">
        <v>3695</v>
      </c>
      <c r="AK1083" s="32">
        <f t="shared" si="105"/>
        <v>224.29</v>
      </c>
      <c r="AL1083" s="32"/>
      <c r="AM1083" s="32"/>
      <c r="AN1083" s="34">
        <f t="shared" si="106"/>
        <v>0</v>
      </c>
      <c r="AO1083" s="32"/>
      <c r="AP1083" s="32"/>
    </row>
    <row r="1084" spans="1:42" ht="18" x14ac:dyDescent="0.3">
      <c r="A1084" s="12" t="s">
        <v>3785</v>
      </c>
      <c r="B1084" s="12"/>
      <c r="C1084" s="40" t="s">
        <v>3786</v>
      </c>
      <c r="D1084" s="17"/>
      <c r="E1084" s="17"/>
      <c r="F1084" s="28" t="s">
        <v>102</v>
      </c>
      <c r="G1084" s="29">
        <v>0.1</v>
      </c>
      <c r="H1084" s="29"/>
      <c r="I1084" s="29">
        <v>1.42</v>
      </c>
      <c r="J1084" s="31">
        <v>111.84</v>
      </c>
      <c r="M1084" s="32">
        <f t="shared" si="114"/>
        <v>158.81</v>
      </c>
      <c r="P1084" s="31">
        <v>111.84</v>
      </c>
      <c r="S1084" s="32">
        <f t="shared" si="115"/>
        <v>158.81</v>
      </c>
      <c r="V1084" s="9">
        <f t="shared" si="116"/>
        <v>93.2</v>
      </c>
      <c r="Y1084" s="9">
        <f t="shared" si="113"/>
        <v>132.34</v>
      </c>
      <c r="AD1084" s="5" t="s">
        <v>3787</v>
      </c>
      <c r="AE1084" s="5" t="s">
        <v>3788</v>
      </c>
      <c r="AF1084" s="5" t="s">
        <v>3789</v>
      </c>
      <c r="AK1084" s="32">
        <f t="shared" si="105"/>
        <v>0</v>
      </c>
      <c r="AL1084" s="32"/>
      <c r="AM1084" s="32"/>
      <c r="AN1084" s="34">
        <f t="shared" si="106"/>
        <v>0</v>
      </c>
      <c r="AO1084" s="32"/>
      <c r="AP1084" s="32"/>
    </row>
    <row r="1085" spans="1:42" ht="18" x14ac:dyDescent="0.3">
      <c r="A1085" s="12" t="s">
        <v>3790</v>
      </c>
      <c r="B1085" s="12"/>
      <c r="C1085" s="40" t="s">
        <v>3697</v>
      </c>
      <c r="D1085" s="17"/>
      <c r="E1085" s="17"/>
      <c r="F1085" s="28" t="s">
        <v>139</v>
      </c>
      <c r="G1085" s="29">
        <v>1.3</v>
      </c>
      <c r="H1085" s="29"/>
      <c r="I1085" s="29">
        <v>18.46</v>
      </c>
      <c r="J1085" s="31">
        <v>2.84</v>
      </c>
      <c r="M1085" s="32">
        <f t="shared" si="114"/>
        <v>52.43</v>
      </c>
      <c r="P1085" s="31">
        <v>2.84</v>
      </c>
      <c r="S1085" s="32">
        <f t="shared" si="115"/>
        <v>52.43</v>
      </c>
      <c r="V1085" s="9">
        <f t="shared" si="116"/>
        <v>2.37</v>
      </c>
      <c r="Y1085" s="9">
        <f t="shared" si="113"/>
        <v>43.69</v>
      </c>
      <c r="AD1085" s="5" t="s">
        <v>3791</v>
      </c>
      <c r="AE1085" s="5" t="s">
        <v>3792</v>
      </c>
      <c r="AF1085" s="5" t="s">
        <v>3700</v>
      </c>
      <c r="AK1085" s="32">
        <f t="shared" si="105"/>
        <v>0</v>
      </c>
      <c r="AL1085" s="32"/>
      <c r="AM1085" s="32"/>
      <c r="AN1085" s="34">
        <f t="shared" si="106"/>
        <v>0</v>
      </c>
      <c r="AO1085" s="32"/>
      <c r="AP1085" s="32"/>
    </row>
    <row r="1086" spans="1:42" ht="18" x14ac:dyDescent="0.3">
      <c r="A1086" s="12" t="s">
        <v>3793</v>
      </c>
      <c r="B1086" s="12"/>
      <c r="C1086" s="40" t="s">
        <v>3761</v>
      </c>
      <c r="D1086" s="17"/>
      <c r="E1086" s="17"/>
      <c r="F1086" s="28" t="s">
        <v>114</v>
      </c>
      <c r="G1086" s="29">
        <v>1.2</v>
      </c>
      <c r="H1086" s="29"/>
      <c r="I1086" s="29">
        <v>17.04</v>
      </c>
      <c r="J1086" s="31">
        <v>2.84</v>
      </c>
      <c r="M1086" s="32">
        <f t="shared" si="114"/>
        <v>48.39</v>
      </c>
      <c r="P1086" s="31">
        <v>2.84</v>
      </c>
      <c r="S1086" s="32">
        <f t="shared" si="115"/>
        <v>48.39</v>
      </c>
      <c r="V1086" s="9">
        <f t="shared" si="116"/>
        <v>2.37</v>
      </c>
      <c r="Y1086" s="9">
        <f t="shared" si="113"/>
        <v>40.33</v>
      </c>
      <c r="AD1086" s="5" t="s">
        <v>3794</v>
      </c>
      <c r="AE1086" s="5" t="s">
        <v>3795</v>
      </c>
      <c r="AF1086" s="5" t="s">
        <v>3764</v>
      </c>
      <c r="AK1086" s="32">
        <f t="shared" si="105"/>
        <v>0</v>
      </c>
      <c r="AL1086" s="32"/>
      <c r="AM1086" s="32"/>
      <c r="AN1086" s="34">
        <f t="shared" si="106"/>
        <v>0</v>
      </c>
      <c r="AO1086" s="32"/>
      <c r="AP1086" s="32"/>
    </row>
    <row r="1087" spans="1:42" ht="18" x14ac:dyDescent="0.3">
      <c r="A1087" s="12" t="s">
        <v>3796</v>
      </c>
      <c r="B1087" s="12"/>
      <c r="C1087" s="40" t="s">
        <v>3702</v>
      </c>
      <c r="D1087" s="17"/>
      <c r="E1087" s="17"/>
      <c r="F1087" s="28" t="s">
        <v>114</v>
      </c>
      <c r="G1087" s="29">
        <v>1.05</v>
      </c>
      <c r="H1087" s="29"/>
      <c r="I1087" s="29">
        <v>14.91</v>
      </c>
      <c r="J1087" s="31">
        <v>4.67</v>
      </c>
      <c r="M1087" s="32">
        <f t="shared" si="114"/>
        <v>69.63</v>
      </c>
      <c r="P1087" s="31">
        <v>4.67</v>
      </c>
      <c r="S1087" s="32">
        <f t="shared" si="115"/>
        <v>69.63</v>
      </c>
      <c r="V1087" s="9">
        <f t="shared" si="116"/>
        <v>3.89</v>
      </c>
      <c r="Y1087" s="9">
        <f t="shared" si="113"/>
        <v>58.03</v>
      </c>
      <c r="AD1087" s="5" t="s">
        <v>3797</v>
      </c>
      <c r="AE1087" s="5" t="s">
        <v>3798</v>
      </c>
      <c r="AF1087" s="5" t="s">
        <v>3705</v>
      </c>
      <c r="AK1087" s="32">
        <f t="shared" si="105"/>
        <v>0</v>
      </c>
      <c r="AL1087" s="32"/>
      <c r="AM1087" s="32"/>
      <c r="AN1087" s="34">
        <f t="shared" si="106"/>
        <v>0</v>
      </c>
      <c r="AO1087" s="32"/>
      <c r="AP1087" s="32"/>
    </row>
    <row r="1088" spans="1:42" ht="18" x14ac:dyDescent="0.3">
      <c r="A1088" s="12" t="s">
        <v>3799</v>
      </c>
      <c r="B1088" s="12"/>
      <c r="C1088" s="40" t="s">
        <v>3185</v>
      </c>
      <c r="D1088" s="17"/>
      <c r="E1088" s="17"/>
      <c r="F1088" s="28" t="s">
        <v>67</v>
      </c>
      <c r="G1088" s="29">
        <v>1.1000000000000001</v>
      </c>
      <c r="H1088" s="29"/>
      <c r="I1088" s="29">
        <v>15.62</v>
      </c>
      <c r="J1088" s="31">
        <v>0</v>
      </c>
      <c r="M1088" s="32">
        <f t="shared" si="114"/>
        <v>0</v>
      </c>
      <c r="P1088" s="31">
        <v>1656</v>
      </c>
      <c r="S1088" s="32">
        <f t="shared" si="115"/>
        <v>25866.720000000001</v>
      </c>
      <c r="V1088" s="9">
        <f t="shared" si="116"/>
        <v>1380</v>
      </c>
      <c r="Y1088" s="9">
        <f t="shared" si="113"/>
        <v>21555.599999999999</v>
      </c>
      <c r="AD1088" s="5" t="s">
        <v>3800</v>
      </c>
      <c r="AE1088" s="5" t="s">
        <v>3801</v>
      </c>
      <c r="AF1088" s="5" t="s">
        <v>3188</v>
      </c>
      <c r="AK1088" s="32">
        <f t="shared" si="105"/>
        <v>25866.720000000001</v>
      </c>
      <c r="AL1088" s="32"/>
      <c r="AM1088" s="32"/>
      <c r="AN1088" s="34">
        <f t="shared" si="106"/>
        <v>0</v>
      </c>
      <c r="AO1088" s="32"/>
      <c r="AP1088" s="32"/>
    </row>
    <row r="1089" spans="1:42" ht="18" x14ac:dyDescent="0.3">
      <c r="A1089" s="12" t="s">
        <v>3802</v>
      </c>
      <c r="B1089" s="12"/>
      <c r="C1089" s="27" t="s">
        <v>506</v>
      </c>
      <c r="D1089" s="17"/>
      <c r="E1089" s="17"/>
      <c r="F1089" s="28" t="s">
        <v>114</v>
      </c>
      <c r="G1089" s="29">
        <v>1.2</v>
      </c>
      <c r="H1089" s="29"/>
      <c r="I1089" s="29">
        <v>17.04</v>
      </c>
      <c r="J1089" s="31">
        <v>35.11</v>
      </c>
      <c r="M1089" s="32">
        <f t="shared" si="114"/>
        <v>598.27</v>
      </c>
      <c r="P1089" s="31">
        <v>35.11</v>
      </c>
      <c r="S1089" s="32">
        <f t="shared" si="115"/>
        <v>598.27</v>
      </c>
      <c r="V1089" s="9">
        <f t="shared" si="116"/>
        <v>29.26</v>
      </c>
      <c r="Y1089" s="9">
        <f t="shared" si="113"/>
        <v>498.56</v>
      </c>
      <c r="AD1089" s="5" t="s">
        <v>3803</v>
      </c>
      <c r="AE1089" s="5" t="s">
        <v>3804</v>
      </c>
      <c r="AF1089" s="5" t="s">
        <v>510</v>
      </c>
      <c r="AK1089" s="32">
        <f t="shared" si="105"/>
        <v>0</v>
      </c>
      <c r="AL1089" s="32"/>
      <c r="AM1089" s="32"/>
      <c r="AN1089" s="34">
        <f t="shared" si="106"/>
        <v>0</v>
      </c>
      <c r="AO1089" s="32"/>
      <c r="AP1089" s="32"/>
    </row>
    <row r="1090" spans="1:42" ht="18" x14ac:dyDescent="0.3">
      <c r="A1090" s="12" t="s">
        <v>3805</v>
      </c>
      <c r="B1090" s="12"/>
      <c r="C1090" s="40" t="s">
        <v>3713</v>
      </c>
      <c r="D1090" s="17"/>
      <c r="E1090" s="17"/>
      <c r="F1090" s="28" t="s">
        <v>114</v>
      </c>
      <c r="G1090" s="29">
        <v>3.2</v>
      </c>
      <c r="H1090" s="29"/>
      <c r="I1090" s="29">
        <v>45.44</v>
      </c>
      <c r="J1090" s="31">
        <v>68.099999999999994</v>
      </c>
      <c r="M1090" s="32">
        <f t="shared" si="114"/>
        <v>3094.46</v>
      </c>
      <c r="P1090" s="31">
        <v>68.099999999999994</v>
      </c>
      <c r="S1090" s="32">
        <f t="shared" si="115"/>
        <v>3094.46</v>
      </c>
      <c r="V1090" s="9">
        <f t="shared" si="116"/>
        <v>56.75</v>
      </c>
      <c r="Y1090" s="9">
        <f t="shared" si="113"/>
        <v>2578.7199999999998</v>
      </c>
      <c r="AD1090" s="5" t="s">
        <v>3806</v>
      </c>
      <c r="AE1090" s="5" t="s">
        <v>3807</v>
      </c>
      <c r="AF1090" s="5" t="s">
        <v>3716</v>
      </c>
      <c r="AK1090" s="32">
        <f t="shared" si="105"/>
        <v>0</v>
      </c>
      <c r="AL1090" s="32"/>
      <c r="AM1090" s="32"/>
      <c r="AN1090" s="34">
        <f t="shared" si="106"/>
        <v>0</v>
      </c>
      <c r="AO1090" s="32"/>
      <c r="AP1090" s="32"/>
    </row>
    <row r="1091" spans="1:42" ht="36" x14ac:dyDescent="0.3">
      <c r="A1091" s="12" t="s">
        <v>3808</v>
      </c>
      <c r="B1091" s="12"/>
      <c r="C1091" s="40" t="s">
        <v>3718</v>
      </c>
      <c r="D1091" s="17"/>
      <c r="E1091" s="17"/>
      <c r="F1091" s="28" t="s">
        <v>139</v>
      </c>
      <c r="G1091" s="29">
        <v>2.2999999999999998</v>
      </c>
      <c r="H1091" s="29"/>
      <c r="I1091" s="29">
        <v>32.659999999999997</v>
      </c>
      <c r="J1091" s="31">
        <v>7.32</v>
      </c>
      <c r="M1091" s="32">
        <f t="shared" si="114"/>
        <v>239.07</v>
      </c>
      <c r="P1091" s="31">
        <v>7.32</v>
      </c>
      <c r="S1091" s="32">
        <f t="shared" si="115"/>
        <v>239.07</v>
      </c>
      <c r="V1091" s="9">
        <f t="shared" si="116"/>
        <v>6.1</v>
      </c>
      <c r="Y1091" s="9">
        <f t="shared" si="113"/>
        <v>199.23</v>
      </c>
      <c r="AD1091" s="5" t="s">
        <v>3809</v>
      </c>
      <c r="AE1091" s="5" t="s">
        <v>3810</v>
      </c>
      <c r="AF1091" s="5" t="s">
        <v>3721</v>
      </c>
      <c r="AK1091" s="32">
        <f t="shared" si="105"/>
        <v>0</v>
      </c>
      <c r="AL1091" s="32"/>
      <c r="AM1091" s="32"/>
      <c r="AN1091" s="34">
        <f t="shared" si="106"/>
        <v>0</v>
      </c>
      <c r="AO1091" s="32"/>
      <c r="AP1091" s="32"/>
    </row>
    <row r="1092" spans="1:42" ht="18" x14ac:dyDescent="0.3">
      <c r="A1092" s="12" t="s">
        <v>3811</v>
      </c>
      <c r="B1092" s="12"/>
      <c r="C1092" s="40" t="s">
        <v>3723</v>
      </c>
      <c r="D1092" s="17"/>
      <c r="E1092" s="17"/>
      <c r="F1092" s="28" t="s">
        <v>139</v>
      </c>
      <c r="G1092" s="29">
        <v>0.6</v>
      </c>
      <c r="H1092" s="30"/>
      <c r="I1092" s="30">
        <v>8.52</v>
      </c>
      <c r="J1092" s="31">
        <v>5.7</v>
      </c>
      <c r="M1092" s="32">
        <f t="shared" si="114"/>
        <v>48.56</v>
      </c>
      <c r="P1092" s="31">
        <v>5.7</v>
      </c>
      <c r="S1092" s="32">
        <f t="shared" si="115"/>
        <v>48.56</v>
      </c>
      <c r="V1092" s="9">
        <f t="shared" si="116"/>
        <v>4.75</v>
      </c>
      <c r="Y1092" s="9">
        <f t="shared" si="113"/>
        <v>40.47</v>
      </c>
      <c r="AD1092" s="5" t="s">
        <v>3812</v>
      </c>
      <c r="AE1092" s="5" t="s">
        <v>3813</v>
      </c>
      <c r="AF1092" s="5" t="s">
        <v>3726</v>
      </c>
      <c r="AK1092" s="32">
        <f t="shared" si="105"/>
        <v>0</v>
      </c>
      <c r="AL1092" s="32"/>
      <c r="AM1092" s="32"/>
      <c r="AN1092" s="34">
        <f t="shared" si="106"/>
        <v>0</v>
      </c>
      <c r="AO1092" s="32"/>
      <c r="AP1092" s="32"/>
    </row>
    <row r="1093" spans="1:42" ht="18" x14ac:dyDescent="0.3">
      <c r="A1093" s="12" t="s">
        <v>3814</v>
      </c>
      <c r="B1093" s="12"/>
      <c r="C1093" s="40" t="s">
        <v>3728</v>
      </c>
      <c r="D1093" s="17"/>
      <c r="E1093" s="17"/>
      <c r="F1093" s="28" t="s">
        <v>139</v>
      </c>
      <c r="G1093" s="29">
        <v>17</v>
      </c>
      <c r="H1093" s="30"/>
      <c r="I1093" s="30">
        <v>241.4</v>
      </c>
      <c r="J1093" s="31">
        <v>0.28000000000000003</v>
      </c>
      <c r="M1093" s="32">
        <f t="shared" si="114"/>
        <v>67.59</v>
      </c>
      <c r="P1093" s="31">
        <v>0.28000000000000003</v>
      </c>
      <c r="S1093" s="32">
        <f t="shared" si="115"/>
        <v>67.59</v>
      </c>
      <c r="V1093" s="9">
        <f t="shared" si="116"/>
        <v>0.23</v>
      </c>
      <c r="Y1093" s="9">
        <f t="shared" si="113"/>
        <v>56.33</v>
      </c>
      <c r="AD1093" s="5" t="s">
        <v>3815</v>
      </c>
      <c r="AE1093" s="5" t="s">
        <v>3816</v>
      </c>
      <c r="AF1093" s="5" t="s">
        <v>3731</v>
      </c>
      <c r="AK1093" s="32">
        <f t="shared" si="105"/>
        <v>0</v>
      </c>
      <c r="AL1093" s="32"/>
      <c r="AM1093" s="32"/>
      <c r="AN1093" s="34">
        <f t="shared" si="106"/>
        <v>0</v>
      </c>
      <c r="AO1093" s="32"/>
      <c r="AP1093" s="32"/>
    </row>
    <row r="1094" spans="1:42" ht="18" x14ac:dyDescent="0.3">
      <c r="A1094" s="12" t="s">
        <v>3817</v>
      </c>
      <c r="B1094" s="12"/>
      <c r="C1094" s="40" t="s">
        <v>3733</v>
      </c>
      <c r="D1094" s="17"/>
      <c r="E1094" s="17"/>
      <c r="F1094" s="28" t="s">
        <v>139</v>
      </c>
      <c r="G1094" s="29">
        <v>2.6</v>
      </c>
      <c r="H1094" s="30"/>
      <c r="I1094" s="30">
        <v>36.92</v>
      </c>
      <c r="J1094" s="31">
        <v>0.96</v>
      </c>
      <c r="M1094" s="32">
        <f t="shared" si="114"/>
        <v>35.44</v>
      </c>
      <c r="P1094" s="31">
        <v>0.96</v>
      </c>
      <c r="S1094" s="32">
        <f t="shared" si="115"/>
        <v>35.44</v>
      </c>
      <c r="V1094" s="9">
        <f t="shared" si="116"/>
        <v>0.8</v>
      </c>
      <c r="Y1094" s="9">
        <f t="shared" si="113"/>
        <v>29.53</v>
      </c>
      <c r="AD1094" s="5" t="s">
        <v>3818</v>
      </c>
      <c r="AE1094" s="5" t="s">
        <v>3819</v>
      </c>
      <c r="AF1094" s="5" t="s">
        <v>3736</v>
      </c>
      <c r="AK1094" s="32">
        <f t="shared" si="105"/>
        <v>0</v>
      </c>
      <c r="AL1094" s="32"/>
      <c r="AM1094" s="32"/>
      <c r="AN1094" s="34">
        <f t="shared" si="106"/>
        <v>0</v>
      </c>
      <c r="AO1094" s="32"/>
      <c r="AP1094" s="32"/>
    </row>
    <row r="1095" spans="1:42" ht="108" x14ac:dyDescent="0.3">
      <c r="A1095" s="12" t="s">
        <v>3820</v>
      </c>
      <c r="B1095" s="12" t="s">
        <v>3821</v>
      </c>
      <c r="C1095" s="16" t="s">
        <v>3822</v>
      </c>
      <c r="D1095" s="17"/>
      <c r="E1095" s="17" t="s">
        <v>3823</v>
      </c>
      <c r="F1095" s="17" t="s">
        <v>67</v>
      </c>
      <c r="G1095" s="18">
        <v>1</v>
      </c>
      <c r="H1095" s="18"/>
      <c r="I1095" s="18">
        <v>7</v>
      </c>
      <c r="J1095" s="19">
        <v>0</v>
      </c>
      <c r="K1095" s="20">
        <v>1499</v>
      </c>
      <c r="L1095" s="19">
        <f>J1095+ROUND(K1095, 2)</f>
        <v>1499</v>
      </c>
      <c r="M1095" s="19">
        <v>0</v>
      </c>
      <c r="N1095" s="19">
        <v>10493</v>
      </c>
      <c r="O1095" s="19">
        <f>M1095+N1095</f>
        <v>10493</v>
      </c>
      <c r="P1095" s="19">
        <v>8130</v>
      </c>
      <c r="Q1095" s="20">
        <v>2248.5</v>
      </c>
      <c r="R1095" s="19">
        <f>P1095+ROUND(Q1095, 2)</f>
        <v>10378.5</v>
      </c>
      <c r="S1095" s="19">
        <v>56910</v>
      </c>
      <c r="T1095" s="19">
        <v>15739.5</v>
      </c>
      <c r="U1095" s="19">
        <f>S1095+T1095</f>
        <v>72649.5</v>
      </c>
      <c r="V1095" s="9">
        <f>ROUND(P1095 / 1.2, 2)</f>
        <v>6775</v>
      </c>
      <c r="W1095" s="9">
        <f>ROUND(Q1095 / 1.2, 2)</f>
        <v>1873.75</v>
      </c>
      <c r="X1095" s="9">
        <f>ROUND(R1095 / 1.2, 2)</f>
        <v>8648.75</v>
      </c>
      <c r="Y1095" s="9">
        <f t="shared" si="113"/>
        <v>47425</v>
      </c>
      <c r="Z1095" s="9">
        <f>ROUND(T1095 / 1.2, 2)</f>
        <v>13116.25</v>
      </c>
      <c r="AA1095" s="9">
        <f>Y1095+Z1095</f>
        <v>60541.25</v>
      </c>
      <c r="AD1095" s="5">
        <v>378365771</v>
      </c>
      <c r="AE1095" s="5">
        <v>33554331</v>
      </c>
      <c r="AG1095" s="5" t="s">
        <v>3824</v>
      </c>
      <c r="AH1095" s="5" t="s">
        <v>3825</v>
      </c>
      <c r="AI1095" s="5" t="s">
        <v>593</v>
      </c>
      <c r="AK1095" s="19">
        <f t="shared" si="105"/>
        <v>56910</v>
      </c>
      <c r="AL1095" s="19">
        <f>T1095-N1095</f>
        <v>5246.5</v>
      </c>
      <c r="AM1095" s="19">
        <f>U1095-O1095</f>
        <v>62156.5</v>
      </c>
      <c r="AN1095" s="22">
        <f t="shared" si="106"/>
        <v>0</v>
      </c>
      <c r="AO1095" s="22">
        <f>IFERROR(AL1095/N1095,0)</f>
        <v>0.5</v>
      </c>
      <c r="AP1095" s="22">
        <f>IFERROR(AM1095/O1095,0)</f>
        <v>5.9236157438292194</v>
      </c>
    </row>
    <row r="1096" spans="1:42" ht="36" x14ac:dyDescent="0.3">
      <c r="A1096" s="12" t="s">
        <v>3826</v>
      </c>
      <c r="B1096" s="12"/>
      <c r="C1096" s="40" t="s">
        <v>3827</v>
      </c>
      <c r="D1096" s="17"/>
      <c r="E1096" s="17"/>
      <c r="F1096" s="28" t="s">
        <v>67</v>
      </c>
      <c r="G1096" s="29">
        <v>1</v>
      </c>
      <c r="H1096" s="29"/>
      <c r="I1096" s="29">
        <v>7</v>
      </c>
      <c r="J1096" s="31">
        <v>0</v>
      </c>
      <c r="M1096" s="32">
        <f>ROUND(ROUND(J1096, 2)*I1096, 2)</f>
        <v>0</v>
      </c>
      <c r="P1096" s="31">
        <v>8130</v>
      </c>
      <c r="S1096" s="32">
        <f>ROUND(ROUND(P1096, 2)*I1096, 2)</f>
        <v>56910</v>
      </c>
      <c r="V1096" s="9">
        <f>ROUND(ROUND(P1096, 2)/1.2, 2)</f>
        <v>6775</v>
      </c>
      <c r="Y1096" s="9">
        <f t="shared" si="113"/>
        <v>47425</v>
      </c>
      <c r="AD1096" s="5" t="s">
        <v>3828</v>
      </c>
      <c r="AE1096" s="5" t="s">
        <v>3829</v>
      </c>
      <c r="AF1096" s="5" t="s">
        <v>3830</v>
      </c>
      <c r="AK1096" s="32">
        <f t="shared" si="105"/>
        <v>56910</v>
      </c>
      <c r="AL1096" s="32"/>
      <c r="AM1096" s="32"/>
      <c r="AN1096" s="34">
        <f t="shared" si="106"/>
        <v>0</v>
      </c>
      <c r="AO1096" s="32"/>
      <c r="AP1096" s="32"/>
    </row>
    <row r="1097" spans="1:42" ht="54" x14ac:dyDescent="0.3">
      <c r="A1097" s="12" t="s">
        <v>3831</v>
      </c>
      <c r="B1097" s="12" t="s">
        <v>3832</v>
      </c>
      <c r="C1097" s="16" t="s">
        <v>3833</v>
      </c>
      <c r="D1097" s="17"/>
      <c r="E1097" s="17"/>
      <c r="F1097" s="17" t="s">
        <v>67</v>
      </c>
      <c r="G1097" s="18">
        <v>1</v>
      </c>
      <c r="H1097" s="18"/>
      <c r="I1097" s="18">
        <v>0</v>
      </c>
      <c r="J1097" s="19">
        <v>0</v>
      </c>
      <c r="K1097" s="20">
        <v>121</v>
      </c>
      <c r="L1097" s="19">
        <f>J1097+ROUND(K1097, 2)</f>
        <v>121</v>
      </c>
      <c r="M1097" s="19">
        <v>0</v>
      </c>
      <c r="N1097" s="19">
        <v>0</v>
      </c>
      <c r="O1097" s="19">
        <f>M1097+N1097</f>
        <v>0</v>
      </c>
      <c r="P1097" s="19">
        <v>0</v>
      </c>
      <c r="Q1097" s="20">
        <v>121</v>
      </c>
      <c r="R1097" s="19">
        <f>P1097+ROUND(Q1097, 2)</f>
        <v>121</v>
      </c>
      <c r="S1097" s="19">
        <v>0</v>
      </c>
      <c r="T1097" s="19">
        <v>0</v>
      </c>
      <c r="U1097" s="19">
        <f>S1097+T1097</f>
        <v>0</v>
      </c>
      <c r="V1097" s="9"/>
      <c r="W1097" s="9">
        <f t="shared" ref="W1097:X1100" si="117">ROUND(Q1097 / 1.2, 2)</f>
        <v>100.83</v>
      </c>
      <c r="X1097" s="9">
        <f t="shared" si="117"/>
        <v>100.83</v>
      </c>
      <c r="Y1097" s="9"/>
      <c r="Z1097" s="9">
        <f>ROUND(T1097 / 1.2, 2)</f>
        <v>0</v>
      </c>
      <c r="AA1097" s="9">
        <f>Y1097+Z1097</f>
        <v>0</v>
      </c>
      <c r="AD1097" s="5">
        <v>378365773</v>
      </c>
      <c r="AE1097" s="5">
        <v>27245659</v>
      </c>
      <c r="AG1097" s="5" t="s">
        <v>3834</v>
      </c>
      <c r="AH1097" s="5" t="s">
        <v>3835</v>
      </c>
      <c r="AI1097" s="5" t="s">
        <v>593</v>
      </c>
      <c r="AK1097" s="19">
        <f t="shared" si="105"/>
        <v>0</v>
      </c>
      <c r="AL1097" s="19">
        <f t="shared" ref="AL1097:AM1100" si="118">T1097-N1097</f>
        <v>0</v>
      </c>
      <c r="AM1097" s="19">
        <f t="shared" si="118"/>
        <v>0</v>
      </c>
      <c r="AN1097" s="22">
        <f t="shared" si="106"/>
        <v>0</v>
      </c>
      <c r="AO1097" s="22">
        <f t="shared" ref="AO1097:AP1100" si="119">IFERROR(AL1097/N1097,0)</f>
        <v>0</v>
      </c>
      <c r="AP1097" s="22">
        <f t="shared" si="119"/>
        <v>0</v>
      </c>
    </row>
    <row r="1098" spans="1:42" ht="54" x14ac:dyDescent="0.3">
      <c r="A1098" s="12" t="s">
        <v>3836</v>
      </c>
      <c r="B1098" s="12" t="s">
        <v>3832</v>
      </c>
      <c r="C1098" s="16" t="s">
        <v>3833</v>
      </c>
      <c r="D1098" s="17"/>
      <c r="E1098" s="17"/>
      <c r="F1098" s="17" t="s">
        <v>67</v>
      </c>
      <c r="G1098" s="18">
        <v>1</v>
      </c>
      <c r="H1098" s="18"/>
      <c r="I1098" s="18">
        <v>2000</v>
      </c>
      <c r="J1098" s="19">
        <v>0</v>
      </c>
      <c r="K1098" s="20">
        <v>121</v>
      </c>
      <c r="L1098" s="19">
        <f>J1098+ROUND(K1098, 2)</f>
        <v>121</v>
      </c>
      <c r="M1098" s="19">
        <v>0</v>
      </c>
      <c r="N1098" s="19">
        <v>242000</v>
      </c>
      <c r="O1098" s="19">
        <f>M1098+N1098</f>
        <v>242000</v>
      </c>
      <c r="P1098" s="19">
        <v>0</v>
      </c>
      <c r="Q1098" s="20">
        <v>181.5</v>
      </c>
      <c r="R1098" s="19">
        <f>P1098+ROUND(Q1098, 2)</f>
        <v>181.5</v>
      </c>
      <c r="S1098" s="19">
        <v>0</v>
      </c>
      <c r="T1098" s="19">
        <v>363000</v>
      </c>
      <c r="U1098" s="19">
        <f>S1098+T1098</f>
        <v>363000</v>
      </c>
      <c r="V1098" s="9"/>
      <c r="W1098" s="9">
        <f t="shared" si="117"/>
        <v>151.25</v>
      </c>
      <c r="X1098" s="9">
        <f t="shared" si="117"/>
        <v>151.25</v>
      </c>
      <c r="Y1098" s="9"/>
      <c r="Z1098" s="9">
        <f>ROUND(T1098 / 1.2, 2)</f>
        <v>302500</v>
      </c>
      <c r="AA1098" s="9">
        <f>Y1098+Z1098</f>
        <v>302500</v>
      </c>
      <c r="AD1098" s="5">
        <v>378366009</v>
      </c>
      <c r="AE1098" s="5">
        <v>27245660</v>
      </c>
      <c r="AG1098" s="5" t="s">
        <v>3834</v>
      </c>
      <c r="AH1098" s="5" t="s">
        <v>3835</v>
      </c>
      <c r="AI1098" s="5" t="s">
        <v>593</v>
      </c>
      <c r="AK1098" s="19">
        <f t="shared" si="105"/>
        <v>0</v>
      </c>
      <c r="AL1098" s="19">
        <f t="shared" si="118"/>
        <v>121000</v>
      </c>
      <c r="AM1098" s="19">
        <f t="shared" si="118"/>
        <v>121000</v>
      </c>
      <c r="AN1098" s="22">
        <f t="shared" si="106"/>
        <v>0</v>
      </c>
      <c r="AO1098" s="22">
        <f t="shared" si="119"/>
        <v>0.5</v>
      </c>
      <c r="AP1098" s="22">
        <f t="shared" si="119"/>
        <v>0.5</v>
      </c>
    </row>
    <row r="1099" spans="1:42" ht="54" x14ac:dyDescent="0.3">
      <c r="A1099" s="12" t="s">
        <v>3837</v>
      </c>
      <c r="B1099" s="12" t="s">
        <v>3832</v>
      </c>
      <c r="C1099" s="16" t="s">
        <v>3833</v>
      </c>
      <c r="D1099" s="17"/>
      <c r="E1099" s="17" t="s">
        <v>3838</v>
      </c>
      <c r="F1099" s="17" t="s">
        <v>67</v>
      </c>
      <c r="G1099" s="18">
        <v>1</v>
      </c>
      <c r="H1099" s="18"/>
      <c r="I1099" s="18">
        <v>883.8</v>
      </c>
      <c r="J1099" s="19">
        <v>0</v>
      </c>
      <c r="K1099" s="20">
        <v>121</v>
      </c>
      <c r="L1099" s="19">
        <f>J1099+ROUND(K1099, 2)</f>
        <v>121</v>
      </c>
      <c r="M1099" s="19">
        <v>0</v>
      </c>
      <c r="N1099" s="19">
        <v>106939.8</v>
      </c>
      <c r="O1099" s="19">
        <f>M1099+N1099</f>
        <v>106939.8</v>
      </c>
      <c r="P1099" s="19">
        <v>0</v>
      </c>
      <c r="Q1099" s="20">
        <v>181.5</v>
      </c>
      <c r="R1099" s="19">
        <f>P1099+ROUND(Q1099, 2)</f>
        <v>181.5</v>
      </c>
      <c r="S1099" s="19">
        <v>0</v>
      </c>
      <c r="T1099" s="19">
        <v>160409.70000000001</v>
      </c>
      <c r="U1099" s="19">
        <f>S1099+T1099</f>
        <v>160409.70000000001</v>
      </c>
      <c r="V1099" s="9"/>
      <c r="W1099" s="9">
        <f t="shared" si="117"/>
        <v>151.25</v>
      </c>
      <c r="X1099" s="9">
        <f t="shared" si="117"/>
        <v>151.25</v>
      </c>
      <c r="Y1099" s="9"/>
      <c r="Z1099" s="9">
        <f>ROUND(T1099 / 1.2, 2)</f>
        <v>133674.75</v>
      </c>
      <c r="AA1099" s="9">
        <f>Y1099+Z1099</f>
        <v>133674.75</v>
      </c>
      <c r="AD1099" s="5">
        <v>378366010</v>
      </c>
      <c r="AE1099" s="5">
        <v>29448380</v>
      </c>
      <c r="AG1099" s="5" t="s">
        <v>3834</v>
      </c>
      <c r="AH1099" s="5" t="s">
        <v>3835</v>
      </c>
      <c r="AI1099" s="5" t="s">
        <v>593</v>
      </c>
      <c r="AK1099" s="19">
        <f t="shared" si="105"/>
        <v>0</v>
      </c>
      <c r="AL1099" s="19">
        <f t="shared" si="118"/>
        <v>53469.900000000009</v>
      </c>
      <c r="AM1099" s="19">
        <f t="shared" si="118"/>
        <v>53469.900000000009</v>
      </c>
      <c r="AN1099" s="22">
        <f t="shared" si="106"/>
        <v>0</v>
      </c>
      <c r="AO1099" s="22">
        <f t="shared" si="119"/>
        <v>0.50000000000000011</v>
      </c>
      <c r="AP1099" s="22">
        <f t="shared" si="119"/>
        <v>0.50000000000000011</v>
      </c>
    </row>
    <row r="1100" spans="1:42" ht="36" x14ac:dyDescent="0.3">
      <c r="A1100" s="12" t="s">
        <v>3839</v>
      </c>
      <c r="B1100" s="12" t="s">
        <v>3840</v>
      </c>
      <c r="C1100" s="16" t="s">
        <v>3841</v>
      </c>
      <c r="D1100" s="17"/>
      <c r="E1100" s="17"/>
      <c r="F1100" s="17" t="s">
        <v>67</v>
      </c>
      <c r="G1100" s="18">
        <v>1</v>
      </c>
      <c r="H1100" s="18"/>
      <c r="I1100" s="18">
        <v>0</v>
      </c>
      <c r="J1100" s="19">
        <v>0</v>
      </c>
      <c r="K1100" s="20">
        <v>1724</v>
      </c>
      <c r="L1100" s="19">
        <f>J1100+ROUND(K1100, 2)</f>
        <v>1724</v>
      </c>
      <c r="M1100" s="19">
        <v>0</v>
      </c>
      <c r="N1100" s="19">
        <v>0</v>
      </c>
      <c r="O1100" s="19">
        <f>M1100+N1100</f>
        <v>0</v>
      </c>
      <c r="P1100" s="19">
        <v>1310</v>
      </c>
      <c r="Q1100" s="20">
        <v>1724</v>
      </c>
      <c r="R1100" s="19">
        <f>P1100+ROUND(Q1100, 2)</f>
        <v>3034</v>
      </c>
      <c r="S1100" s="19">
        <v>0</v>
      </c>
      <c r="T1100" s="19">
        <v>0</v>
      </c>
      <c r="U1100" s="19">
        <f>S1100+T1100</f>
        <v>0</v>
      </c>
      <c r="V1100" s="9">
        <f>ROUND(P1100 / 1.2, 2)</f>
        <v>1091.67</v>
      </c>
      <c r="W1100" s="9">
        <f t="shared" si="117"/>
        <v>1436.67</v>
      </c>
      <c r="X1100" s="9">
        <f t="shared" si="117"/>
        <v>2528.33</v>
      </c>
      <c r="Y1100" s="9">
        <f t="shared" ref="Y1100:Y1131" si="120">ROUND(S1100 / 1.2, 2)</f>
        <v>0</v>
      </c>
      <c r="Z1100" s="9">
        <f>ROUND(T1100 / 1.2, 2)</f>
        <v>0</v>
      </c>
      <c r="AA1100" s="9">
        <f>Y1100+Z1100</f>
        <v>0</v>
      </c>
      <c r="AD1100" s="5">
        <v>378365775</v>
      </c>
      <c r="AE1100" s="5">
        <v>27245626</v>
      </c>
      <c r="AG1100" s="5" t="s">
        <v>3842</v>
      </c>
      <c r="AH1100" s="5" t="s">
        <v>3843</v>
      </c>
      <c r="AI1100" s="5" t="s">
        <v>593</v>
      </c>
      <c r="AK1100" s="19">
        <f t="shared" si="105"/>
        <v>0</v>
      </c>
      <c r="AL1100" s="19">
        <f t="shared" si="118"/>
        <v>0</v>
      </c>
      <c r="AM1100" s="19">
        <f t="shared" si="118"/>
        <v>0</v>
      </c>
      <c r="AN1100" s="22">
        <f t="shared" si="106"/>
        <v>0</v>
      </c>
      <c r="AO1100" s="22">
        <f t="shared" si="119"/>
        <v>0</v>
      </c>
      <c r="AP1100" s="22">
        <f t="shared" si="119"/>
        <v>0</v>
      </c>
    </row>
    <row r="1101" spans="1:42" ht="36" x14ac:dyDescent="0.3">
      <c r="A1101" s="12" t="s">
        <v>3844</v>
      </c>
      <c r="B1101" s="12"/>
      <c r="C1101" s="40" t="s">
        <v>3827</v>
      </c>
      <c r="D1101" s="17"/>
      <c r="E1101" s="17"/>
      <c r="F1101" s="28" t="s">
        <v>67</v>
      </c>
      <c r="G1101" s="29">
        <v>1</v>
      </c>
      <c r="H1101" s="29"/>
      <c r="I1101" s="29">
        <v>0</v>
      </c>
      <c r="J1101" s="31">
        <v>0</v>
      </c>
      <c r="M1101" s="32">
        <f>ROUND(ROUND(J1101, 2)*I1101, 2)</f>
        <v>0</v>
      </c>
      <c r="P1101" s="31">
        <v>1310</v>
      </c>
      <c r="S1101" s="32">
        <f>ROUND(ROUND(P1101, 2)*I1101, 2)</f>
        <v>0</v>
      </c>
      <c r="V1101" s="9">
        <f>ROUND(ROUND(P1101, 2)/1.2, 2)</f>
        <v>1091.67</v>
      </c>
      <c r="Y1101" s="9">
        <f t="shared" si="120"/>
        <v>0</v>
      </c>
      <c r="AD1101" s="5" t="s">
        <v>3845</v>
      </c>
      <c r="AE1101" s="5" t="s">
        <v>3846</v>
      </c>
      <c r="AF1101" s="5" t="s">
        <v>3830</v>
      </c>
      <c r="AK1101" s="32">
        <f t="shared" si="105"/>
        <v>0</v>
      </c>
      <c r="AL1101" s="32"/>
      <c r="AM1101" s="32"/>
      <c r="AN1101" s="34">
        <f t="shared" si="106"/>
        <v>0</v>
      </c>
      <c r="AO1101" s="32"/>
      <c r="AP1101" s="32"/>
    </row>
    <row r="1102" spans="1:42" ht="90" x14ac:dyDescent="0.3">
      <c r="A1102" s="12" t="s">
        <v>3847</v>
      </c>
      <c r="B1102" s="12" t="s">
        <v>3840</v>
      </c>
      <c r="C1102" s="16" t="s">
        <v>3841</v>
      </c>
      <c r="D1102" s="17"/>
      <c r="E1102" s="17" t="s">
        <v>3848</v>
      </c>
      <c r="F1102" s="17" t="s">
        <v>67</v>
      </c>
      <c r="G1102" s="18">
        <v>1</v>
      </c>
      <c r="H1102" s="18"/>
      <c r="I1102" s="18">
        <v>0</v>
      </c>
      <c r="J1102" s="19">
        <v>0</v>
      </c>
      <c r="K1102" s="20">
        <v>1724</v>
      </c>
      <c r="L1102" s="19">
        <f>J1102+ROUND(K1102, 2)</f>
        <v>1724</v>
      </c>
      <c r="M1102" s="19">
        <v>0</v>
      </c>
      <c r="N1102" s="19">
        <v>0</v>
      </c>
      <c r="O1102" s="19">
        <f>M1102+N1102</f>
        <v>0</v>
      </c>
      <c r="P1102" s="19">
        <v>1310</v>
      </c>
      <c r="Q1102" s="20">
        <v>2586</v>
      </c>
      <c r="R1102" s="19">
        <f>P1102+ROUND(Q1102, 2)</f>
        <v>3896</v>
      </c>
      <c r="S1102" s="19">
        <v>0</v>
      </c>
      <c r="T1102" s="19">
        <v>0</v>
      </c>
      <c r="U1102" s="19">
        <f>S1102+T1102</f>
        <v>0</v>
      </c>
      <c r="V1102" s="9">
        <f>ROUND(P1102 / 1.2, 2)</f>
        <v>1091.67</v>
      </c>
      <c r="W1102" s="9">
        <f>ROUND(Q1102 / 1.2, 2)</f>
        <v>2155</v>
      </c>
      <c r="X1102" s="9">
        <f>ROUND(R1102 / 1.2, 2)</f>
        <v>3246.67</v>
      </c>
      <c r="Y1102" s="9">
        <f t="shared" si="120"/>
        <v>0</v>
      </c>
      <c r="Z1102" s="9">
        <f>ROUND(T1102 / 1.2, 2)</f>
        <v>0</v>
      </c>
      <c r="AA1102" s="9">
        <f>Y1102+Z1102</f>
        <v>0</v>
      </c>
      <c r="AD1102" s="5">
        <v>378366011</v>
      </c>
      <c r="AE1102" s="5">
        <v>27245735</v>
      </c>
      <c r="AG1102" s="5" t="s">
        <v>3842</v>
      </c>
      <c r="AH1102" s="5" t="s">
        <v>3843</v>
      </c>
      <c r="AI1102" s="5" t="s">
        <v>593</v>
      </c>
      <c r="AK1102" s="19">
        <f t="shared" si="105"/>
        <v>0</v>
      </c>
      <c r="AL1102" s="19">
        <f>T1102-N1102</f>
        <v>0</v>
      </c>
      <c r="AM1102" s="19">
        <f>U1102-O1102</f>
        <v>0</v>
      </c>
      <c r="AN1102" s="22">
        <f t="shared" si="106"/>
        <v>0</v>
      </c>
      <c r="AO1102" s="22">
        <f>IFERROR(AL1102/N1102,0)</f>
        <v>0</v>
      </c>
      <c r="AP1102" s="22">
        <f>IFERROR(AM1102/O1102,0)</f>
        <v>0</v>
      </c>
    </row>
    <row r="1103" spans="1:42" ht="36" x14ac:dyDescent="0.3">
      <c r="A1103" s="12" t="s">
        <v>3850</v>
      </c>
      <c r="B1103" s="12"/>
      <c r="C1103" s="40" t="s">
        <v>3827</v>
      </c>
      <c r="D1103" s="17"/>
      <c r="E1103" s="17"/>
      <c r="F1103" s="28" t="s">
        <v>67</v>
      </c>
      <c r="G1103" s="29">
        <v>1</v>
      </c>
      <c r="H1103" s="29"/>
      <c r="I1103" s="29">
        <v>0</v>
      </c>
      <c r="J1103" s="31">
        <v>0</v>
      </c>
      <c r="M1103" s="32">
        <f>ROUND(ROUND(J1103, 2)*I1103, 2)</f>
        <v>0</v>
      </c>
      <c r="P1103" s="31">
        <v>1310</v>
      </c>
      <c r="S1103" s="32">
        <f>ROUND(ROUND(P1103, 2)*I1103, 2)</f>
        <v>0</v>
      </c>
      <c r="V1103" s="9">
        <f>ROUND(ROUND(P1103, 2)/1.2, 2)</f>
        <v>1091.67</v>
      </c>
      <c r="Y1103" s="9">
        <f t="shared" si="120"/>
        <v>0</v>
      </c>
      <c r="AD1103" s="5" t="s">
        <v>3851</v>
      </c>
      <c r="AE1103" s="5" t="s">
        <v>3852</v>
      </c>
      <c r="AF1103" s="5" t="s">
        <v>3830</v>
      </c>
      <c r="AK1103" s="32">
        <f t="shared" si="105"/>
        <v>0</v>
      </c>
      <c r="AL1103" s="32"/>
      <c r="AM1103" s="32"/>
      <c r="AN1103" s="34">
        <f t="shared" si="106"/>
        <v>0</v>
      </c>
      <c r="AO1103" s="32"/>
      <c r="AP1103" s="32"/>
    </row>
    <row r="1104" spans="1:42" ht="36" x14ac:dyDescent="0.3">
      <c r="A1104" s="12" t="s">
        <v>3855</v>
      </c>
      <c r="B1104" s="12" t="s">
        <v>3856</v>
      </c>
      <c r="C1104" s="16" t="s">
        <v>3857</v>
      </c>
      <c r="D1104" s="17"/>
      <c r="E1104" s="17"/>
      <c r="F1104" s="17" t="s">
        <v>67</v>
      </c>
      <c r="G1104" s="18">
        <v>1</v>
      </c>
      <c r="H1104" s="18"/>
      <c r="I1104" s="18">
        <v>0</v>
      </c>
      <c r="J1104" s="19">
        <v>0</v>
      </c>
      <c r="K1104" s="20">
        <v>1379</v>
      </c>
      <c r="L1104" s="19">
        <f>J1104+ROUND(K1104, 2)</f>
        <v>1379</v>
      </c>
      <c r="M1104" s="19">
        <v>0</v>
      </c>
      <c r="N1104" s="19">
        <v>0</v>
      </c>
      <c r="O1104" s="19">
        <f>M1104+N1104</f>
        <v>0</v>
      </c>
      <c r="P1104" s="19">
        <v>2076.5300000000002</v>
      </c>
      <c r="Q1104" s="20">
        <v>1379</v>
      </c>
      <c r="R1104" s="19">
        <f>P1104+ROUND(Q1104, 2)</f>
        <v>3455.53</v>
      </c>
      <c r="S1104" s="19">
        <v>0</v>
      </c>
      <c r="T1104" s="19">
        <v>0</v>
      </c>
      <c r="U1104" s="19">
        <f>S1104+T1104</f>
        <v>0</v>
      </c>
      <c r="V1104" s="9">
        <f>ROUND(P1104 / 1.2, 2)</f>
        <v>1730.44</v>
      </c>
      <c r="W1104" s="9">
        <f>ROUND(Q1104 / 1.2, 2)</f>
        <v>1149.17</v>
      </c>
      <c r="X1104" s="9">
        <f>ROUND(R1104 / 1.2, 2)</f>
        <v>2879.61</v>
      </c>
      <c r="Y1104" s="9">
        <f t="shared" si="120"/>
        <v>0</v>
      </c>
      <c r="Z1104" s="9">
        <f>ROUND(T1104 / 1.2, 2)</f>
        <v>0</v>
      </c>
      <c r="AA1104" s="9">
        <f>Y1104+Z1104</f>
        <v>0</v>
      </c>
      <c r="AD1104" s="5">
        <v>378365776</v>
      </c>
      <c r="AE1104" s="5">
        <v>27245620</v>
      </c>
      <c r="AG1104" s="5" t="s">
        <v>3858</v>
      </c>
      <c r="AH1104" s="5" t="s">
        <v>3859</v>
      </c>
      <c r="AI1104" s="5" t="s">
        <v>593</v>
      </c>
      <c r="AK1104" s="19">
        <f t="shared" si="105"/>
        <v>0</v>
      </c>
      <c r="AL1104" s="19">
        <f>T1104-N1104</f>
        <v>0</v>
      </c>
      <c r="AM1104" s="19">
        <f>U1104-O1104</f>
        <v>0</v>
      </c>
      <c r="AN1104" s="22">
        <f t="shared" si="106"/>
        <v>0</v>
      </c>
      <c r="AO1104" s="22">
        <f>IFERROR(AL1104/N1104,0)</f>
        <v>0</v>
      </c>
      <c r="AP1104" s="22">
        <f>IFERROR(AM1104/O1104,0)</f>
        <v>0</v>
      </c>
    </row>
    <row r="1105" spans="1:42" ht="18" x14ac:dyDescent="0.3">
      <c r="A1105" s="12" t="s">
        <v>3860</v>
      </c>
      <c r="B1105" s="12"/>
      <c r="C1105" s="40" t="s">
        <v>3697</v>
      </c>
      <c r="D1105" s="17"/>
      <c r="E1105" s="17"/>
      <c r="F1105" s="28" t="s">
        <v>139</v>
      </c>
      <c r="G1105" s="29">
        <v>0.75</v>
      </c>
      <c r="H1105" s="29"/>
      <c r="I1105" s="29">
        <v>0</v>
      </c>
      <c r="J1105" s="31">
        <v>2.8</v>
      </c>
      <c r="M1105" s="32">
        <f t="shared" ref="M1105:M1117" si="121">ROUND(ROUND(J1105, 2)*I1105, 2)</f>
        <v>0</v>
      </c>
      <c r="P1105" s="31">
        <v>2.8</v>
      </c>
      <c r="S1105" s="32">
        <f t="shared" ref="S1105:S1117" si="122">ROUND(ROUND(P1105, 2)*I1105, 2)</f>
        <v>0</v>
      </c>
      <c r="V1105" s="9">
        <f t="shared" ref="V1105:V1117" si="123">ROUND(ROUND(P1105, 2)/1.2, 2)</f>
        <v>2.33</v>
      </c>
      <c r="Y1105" s="9">
        <f t="shared" si="120"/>
        <v>0</v>
      </c>
      <c r="AD1105" s="5" t="s">
        <v>3861</v>
      </c>
      <c r="AE1105" s="5" t="s">
        <v>3862</v>
      </c>
      <c r="AF1105" s="5" t="s">
        <v>3700</v>
      </c>
      <c r="AK1105" s="32">
        <f t="shared" si="105"/>
        <v>0</v>
      </c>
      <c r="AL1105" s="32"/>
      <c r="AM1105" s="32"/>
      <c r="AN1105" s="34">
        <f t="shared" si="106"/>
        <v>0</v>
      </c>
      <c r="AO1105" s="32"/>
      <c r="AP1105" s="32"/>
    </row>
    <row r="1106" spans="1:42" ht="36" x14ac:dyDescent="0.3">
      <c r="A1106" s="12" t="s">
        <v>3863</v>
      </c>
      <c r="B1106" s="12"/>
      <c r="C1106" s="40" t="s">
        <v>604</v>
      </c>
      <c r="D1106" s="17"/>
      <c r="E1106" s="17"/>
      <c r="F1106" s="28" t="s">
        <v>102</v>
      </c>
      <c r="G1106" s="29">
        <v>0.1</v>
      </c>
      <c r="H1106" s="29"/>
      <c r="I1106" s="29">
        <v>0</v>
      </c>
      <c r="J1106" s="31">
        <v>88.8</v>
      </c>
      <c r="M1106" s="32">
        <f t="shared" si="121"/>
        <v>0</v>
      </c>
      <c r="P1106" s="31">
        <v>88.8</v>
      </c>
      <c r="S1106" s="32">
        <f t="shared" si="122"/>
        <v>0</v>
      </c>
      <c r="V1106" s="9">
        <f t="shared" si="123"/>
        <v>74</v>
      </c>
      <c r="Y1106" s="9">
        <f t="shared" si="120"/>
        <v>0</v>
      </c>
      <c r="AD1106" s="5" t="s">
        <v>3864</v>
      </c>
      <c r="AE1106" s="5" t="s">
        <v>3865</v>
      </c>
      <c r="AF1106" s="5" t="s">
        <v>607</v>
      </c>
      <c r="AK1106" s="32">
        <f t="shared" si="105"/>
        <v>0</v>
      </c>
      <c r="AL1106" s="32"/>
      <c r="AM1106" s="32"/>
      <c r="AN1106" s="34">
        <f t="shared" si="106"/>
        <v>0</v>
      </c>
      <c r="AO1106" s="32"/>
      <c r="AP1106" s="32"/>
    </row>
    <row r="1107" spans="1:42" ht="18" x14ac:dyDescent="0.3">
      <c r="A1107" s="12" t="s">
        <v>3866</v>
      </c>
      <c r="B1107" s="12"/>
      <c r="C1107" s="40" t="s">
        <v>3761</v>
      </c>
      <c r="D1107" s="17"/>
      <c r="E1107" s="17"/>
      <c r="F1107" s="28" t="s">
        <v>114</v>
      </c>
      <c r="G1107" s="29">
        <v>0.25</v>
      </c>
      <c r="H1107" s="29"/>
      <c r="I1107" s="29">
        <v>0</v>
      </c>
      <c r="J1107" s="31">
        <v>2.8</v>
      </c>
      <c r="M1107" s="32">
        <f t="shared" si="121"/>
        <v>0</v>
      </c>
      <c r="P1107" s="31">
        <v>2.8</v>
      </c>
      <c r="S1107" s="32">
        <f t="shared" si="122"/>
        <v>0</v>
      </c>
      <c r="V1107" s="9">
        <f t="shared" si="123"/>
        <v>2.33</v>
      </c>
      <c r="Y1107" s="9">
        <f t="shared" si="120"/>
        <v>0</v>
      </c>
      <c r="AD1107" s="5" t="s">
        <v>3867</v>
      </c>
      <c r="AE1107" s="5" t="s">
        <v>3868</v>
      </c>
      <c r="AF1107" s="5" t="s">
        <v>3764</v>
      </c>
      <c r="AK1107" s="32">
        <f t="shared" si="105"/>
        <v>0</v>
      </c>
      <c r="AL1107" s="32"/>
      <c r="AM1107" s="32"/>
      <c r="AN1107" s="34">
        <f t="shared" si="106"/>
        <v>0</v>
      </c>
      <c r="AO1107" s="32"/>
      <c r="AP1107" s="32"/>
    </row>
    <row r="1108" spans="1:42" ht="18" x14ac:dyDescent="0.3">
      <c r="A1108" s="12" t="s">
        <v>3869</v>
      </c>
      <c r="B1108" s="12"/>
      <c r="C1108" s="40" t="s">
        <v>3702</v>
      </c>
      <c r="D1108" s="17"/>
      <c r="E1108" s="17"/>
      <c r="F1108" s="28" t="s">
        <v>114</v>
      </c>
      <c r="G1108" s="29">
        <v>1.05</v>
      </c>
      <c r="H1108" s="29"/>
      <c r="I1108" s="29">
        <v>0</v>
      </c>
      <c r="J1108" s="31">
        <v>4.5999999999999996</v>
      </c>
      <c r="M1108" s="32">
        <f t="shared" si="121"/>
        <v>0</v>
      </c>
      <c r="P1108" s="31">
        <v>4.5999999999999996</v>
      </c>
      <c r="S1108" s="32">
        <f t="shared" si="122"/>
        <v>0</v>
      </c>
      <c r="V1108" s="9">
        <f t="shared" si="123"/>
        <v>3.83</v>
      </c>
      <c r="Y1108" s="9">
        <f t="shared" si="120"/>
        <v>0</v>
      </c>
      <c r="AD1108" s="5" t="s">
        <v>3870</v>
      </c>
      <c r="AE1108" s="5" t="s">
        <v>3871</v>
      </c>
      <c r="AF1108" s="5" t="s">
        <v>3705</v>
      </c>
      <c r="AK1108" s="32">
        <f t="shared" si="105"/>
        <v>0</v>
      </c>
      <c r="AL1108" s="32"/>
      <c r="AM1108" s="32"/>
      <c r="AN1108" s="34">
        <f t="shared" si="106"/>
        <v>0</v>
      </c>
      <c r="AO1108" s="32"/>
      <c r="AP1108" s="32"/>
    </row>
    <row r="1109" spans="1:42" ht="18" x14ac:dyDescent="0.3">
      <c r="A1109" s="12" t="s">
        <v>3872</v>
      </c>
      <c r="B1109" s="12"/>
      <c r="C1109" s="40" t="s">
        <v>3185</v>
      </c>
      <c r="D1109" s="17"/>
      <c r="E1109" s="17"/>
      <c r="F1109" s="28" t="s">
        <v>67</v>
      </c>
      <c r="G1109" s="29">
        <v>1.05</v>
      </c>
      <c r="H1109" s="29"/>
      <c r="I1109" s="29">
        <v>0</v>
      </c>
      <c r="J1109" s="31">
        <v>0</v>
      </c>
      <c r="M1109" s="32">
        <f t="shared" si="121"/>
        <v>0</v>
      </c>
      <c r="P1109" s="31">
        <v>1520.33</v>
      </c>
      <c r="S1109" s="32">
        <f t="shared" si="122"/>
        <v>0</v>
      </c>
      <c r="V1109" s="9">
        <f t="shared" si="123"/>
        <v>1266.94</v>
      </c>
      <c r="Y1109" s="9">
        <f t="shared" si="120"/>
        <v>0</v>
      </c>
      <c r="AD1109" s="5" t="s">
        <v>3873</v>
      </c>
      <c r="AE1109" s="5" t="s">
        <v>3874</v>
      </c>
      <c r="AF1109" s="5" t="s">
        <v>3188</v>
      </c>
      <c r="AK1109" s="32">
        <f t="shared" ref="AK1109:AK1157" si="124">S1109-M1109</f>
        <v>0</v>
      </c>
      <c r="AL1109" s="32"/>
      <c r="AM1109" s="32"/>
      <c r="AN1109" s="34">
        <f t="shared" ref="AN1109:AN1157" si="125">IFERROR(AK1109/M1109,0)</f>
        <v>0</v>
      </c>
      <c r="AO1109" s="32"/>
      <c r="AP1109" s="32"/>
    </row>
    <row r="1110" spans="1:42" ht="18" x14ac:dyDescent="0.3">
      <c r="A1110" s="12" t="s">
        <v>3875</v>
      </c>
      <c r="B1110" s="12"/>
      <c r="C1110" s="27" t="s">
        <v>3876</v>
      </c>
      <c r="D1110" s="17"/>
      <c r="E1110" s="17"/>
      <c r="F1110" s="28" t="s">
        <v>139</v>
      </c>
      <c r="G1110" s="29">
        <v>4.2</v>
      </c>
      <c r="H1110" s="29"/>
      <c r="I1110" s="29">
        <v>0</v>
      </c>
      <c r="J1110" s="31">
        <v>4.92</v>
      </c>
      <c r="M1110" s="32">
        <f t="shared" si="121"/>
        <v>0</v>
      </c>
      <c r="P1110" s="31">
        <v>4.92</v>
      </c>
      <c r="S1110" s="32">
        <f t="shared" si="122"/>
        <v>0</v>
      </c>
      <c r="V1110" s="9">
        <f t="shared" si="123"/>
        <v>4.0999999999999996</v>
      </c>
      <c r="Y1110" s="9">
        <f t="shared" si="120"/>
        <v>0</v>
      </c>
      <c r="AD1110" s="5" t="s">
        <v>3877</v>
      </c>
      <c r="AE1110" s="5" t="s">
        <v>3878</v>
      </c>
      <c r="AF1110" s="5" t="s">
        <v>3879</v>
      </c>
      <c r="AK1110" s="32">
        <f t="shared" si="124"/>
        <v>0</v>
      </c>
      <c r="AL1110" s="32"/>
      <c r="AM1110" s="32"/>
      <c r="AN1110" s="34">
        <f t="shared" si="125"/>
        <v>0</v>
      </c>
      <c r="AO1110" s="32"/>
      <c r="AP1110" s="32"/>
    </row>
    <row r="1111" spans="1:42" ht="18" x14ac:dyDescent="0.3">
      <c r="A1111" s="12" t="s">
        <v>3880</v>
      </c>
      <c r="B1111" s="12"/>
      <c r="C1111" s="40" t="s">
        <v>3881</v>
      </c>
      <c r="D1111" s="17"/>
      <c r="E1111" s="17"/>
      <c r="F1111" s="28" t="s">
        <v>114</v>
      </c>
      <c r="G1111" s="29">
        <v>1.2</v>
      </c>
      <c r="H1111" s="29"/>
      <c r="I1111" s="29">
        <v>0</v>
      </c>
      <c r="J1111" s="31">
        <v>22.82</v>
      </c>
      <c r="M1111" s="32">
        <f t="shared" si="121"/>
        <v>0</v>
      </c>
      <c r="P1111" s="31">
        <v>22.82</v>
      </c>
      <c r="S1111" s="32">
        <f t="shared" si="122"/>
        <v>0</v>
      </c>
      <c r="V1111" s="9">
        <f t="shared" si="123"/>
        <v>19.02</v>
      </c>
      <c r="Y1111" s="9">
        <f t="shared" si="120"/>
        <v>0</v>
      </c>
      <c r="AD1111" s="5" t="s">
        <v>3882</v>
      </c>
      <c r="AE1111" s="5" t="s">
        <v>3883</v>
      </c>
      <c r="AF1111" s="5" t="s">
        <v>3884</v>
      </c>
      <c r="AK1111" s="32">
        <f t="shared" si="124"/>
        <v>0</v>
      </c>
      <c r="AL1111" s="32"/>
      <c r="AM1111" s="32"/>
      <c r="AN1111" s="34">
        <f t="shared" si="125"/>
        <v>0</v>
      </c>
      <c r="AO1111" s="32"/>
      <c r="AP1111" s="32"/>
    </row>
    <row r="1112" spans="1:42" ht="18" x14ac:dyDescent="0.3">
      <c r="A1112" s="12" t="s">
        <v>3885</v>
      </c>
      <c r="B1112" s="12"/>
      <c r="C1112" s="40" t="s">
        <v>3713</v>
      </c>
      <c r="D1112" s="17"/>
      <c r="E1112" s="17"/>
      <c r="F1112" s="28" t="s">
        <v>114</v>
      </c>
      <c r="G1112" s="29">
        <v>4.7</v>
      </c>
      <c r="H1112" s="29"/>
      <c r="I1112" s="29">
        <v>0</v>
      </c>
      <c r="J1112" s="31">
        <v>66.98</v>
      </c>
      <c r="M1112" s="32">
        <f t="shared" si="121"/>
        <v>0</v>
      </c>
      <c r="P1112" s="31">
        <v>66.98</v>
      </c>
      <c r="S1112" s="32">
        <f t="shared" si="122"/>
        <v>0</v>
      </c>
      <c r="V1112" s="9">
        <f t="shared" si="123"/>
        <v>55.82</v>
      </c>
      <c r="Y1112" s="9">
        <f t="shared" si="120"/>
        <v>0</v>
      </c>
      <c r="AD1112" s="5" t="s">
        <v>3886</v>
      </c>
      <c r="AE1112" s="5" t="s">
        <v>3887</v>
      </c>
      <c r="AF1112" s="5" t="s">
        <v>3716</v>
      </c>
      <c r="AK1112" s="32">
        <f t="shared" si="124"/>
        <v>0</v>
      </c>
      <c r="AL1112" s="32"/>
      <c r="AM1112" s="32"/>
      <c r="AN1112" s="34">
        <f t="shared" si="125"/>
        <v>0</v>
      </c>
      <c r="AO1112" s="32"/>
      <c r="AP1112" s="32"/>
    </row>
    <row r="1113" spans="1:42" ht="36" x14ac:dyDescent="0.3">
      <c r="A1113" s="12" t="s">
        <v>3888</v>
      </c>
      <c r="B1113" s="12"/>
      <c r="C1113" s="27" t="s">
        <v>3889</v>
      </c>
      <c r="D1113" s="17"/>
      <c r="E1113" s="17"/>
      <c r="F1113" s="28" t="s">
        <v>139</v>
      </c>
      <c r="G1113" s="29">
        <v>3.6</v>
      </c>
      <c r="H1113" s="29"/>
      <c r="I1113" s="29">
        <v>0</v>
      </c>
      <c r="J1113" s="31">
        <v>15.9</v>
      </c>
      <c r="M1113" s="32">
        <f t="shared" si="121"/>
        <v>0</v>
      </c>
      <c r="P1113" s="31">
        <v>15.9</v>
      </c>
      <c r="S1113" s="32">
        <f t="shared" si="122"/>
        <v>0</v>
      </c>
      <c r="V1113" s="9">
        <f t="shared" si="123"/>
        <v>13.25</v>
      </c>
      <c r="Y1113" s="9">
        <f t="shared" si="120"/>
        <v>0</v>
      </c>
      <c r="AD1113" s="5" t="s">
        <v>3890</v>
      </c>
      <c r="AE1113" s="5" t="s">
        <v>3891</v>
      </c>
      <c r="AF1113" s="5" t="s">
        <v>3892</v>
      </c>
      <c r="AK1113" s="32">
        <f t="shared" si="124"/>
        <v>0</v>
      </c>
      <c r="AL1113" s="32"/>
      <c r="AM1113" s="32"/>
      <c r="AN1113" s="34">
        <f t="shared" si="125"/>
        <v>0</v>
      </c>
      <c r="AO1113" s="32"/>
      <c r="AP1113" s="32"/>
    </row>
    <row r="1114" spans="1:42" ht="18" x14ac:dyDescent="0.3">
      <c r="A1114" s="12" t="s">
        <v>3893</v>
      </c>
      <c r="B1114" s="12"/>
      <c r="C1114" s="40" t="s">
        <v>3723</v>
      </c>
      <c r="D1114" s="17"/>
      <c r="E1114" s="17"/>
      <c r="F1114" s="28" t="s">
        <v>139</v>
      </c>
      <c r="G1114" s="29">
        <v>0.3</v>
      </c>
      <c r="H1114" s="29"/>
      <c r="I1114" s="29">
        <v>0</v>
      </c>
      <c r="J1114" s="31">
        <v>5.6</v>
      </c>
      <c r="M1114" s="32">
        <f t="shared" si="121"/>
        <v>0</v>
      </c>
      <c r="P1114" s="31">
        <v>5.6</v>
      </c>
      <c r="S1114" s="32">
        <f t="shared" si="122"/>
        <v>0</v>
      </c>
      <c r="V1114" s="9">
        <f t="shared" si="123"/>
        <v>4.67</v>
      </c>
      <c r="Y1114" s="9">
        <f t="shared" si="120"/>
        <v>0</v>
      </c>
      <c r="AD1114" s="5" t="s">
        <v>3894</v>
      </c>
      <c r="AE1114" s="5" t="s">
        <v>3895</v>
      </c>
      <c r="AF1114" s="5" t="s">
        <v>3726</v>
      </c>
      <c r="AK1114" s="32">
        <f t="shared" si="124"/>
        <v>0</v>
      </c>
      <c r="AL1114" s="32"/>
      <c r="AM1114" s="32"/>
      <c r="AN1114" s="34">
        <f t="shared" si="125"/>
        <v>0</v>
      </c>
      <c r="AO1114" s="32"/>
      <c r="AP1114" s="32"/>
    </row>
    <row r="1115" spans="1:42" ht="18" x14ac:dyDescent="0.3">
      <c r="A1115" s="12" t="s">
        <v>3896</v>
      </c>
      <c r="B1115" s="12"/>
      <c r="C1115" s="40" t="s">
        <v>3897</v>
      </c>
      <c r="D1115" s="17"/>
      <c r="E1115" s="17"/>
      <c r="F1115" s="28" t="s">
        <v>102</v>
      </c>
      <c r="G1115" s="29">
        <v>0.35</v>
      </c>
      <c r="H1115" s="29"/>
      <c r="I1115" s="29">
        <v>0</v>
      </c>
      <c r="J1115" s="31">
        <v>55</v>
      </c>
      <c r="M1115" s="32">
        <f t="shared" si="121"/>
        <v>0</v>
      </c>
      <c r="P1115" s="31">
        <v>55</v>
      </c>
      <c r="S1115" s="32">
        <f t="shared" si="122"/>
        <v>0</v>
      </c>
      <c r="V1115" s="9">
        <f t="shared" si="123"/>
        <v>45.83</v>
      </c>
      <c r="Y1115" s="9">
        <f t="shared" si="120"/>
        <v>0</v>
      </c>
      <c r="AD1115" s="5" t="s">
        <v>3898</v>
      </c>
      <c r="AE1115" s="5" t="s">
        <v>3899</v>
      </c>
      <c r="AF1115" s="5" t="s">
        <v>3900</v>
      </c>
      <c r="AK1115" s="32">
        <f t="shared" si="124"/>
        <v>0</v>
      </c>
      <c r="AL1115" s="32"/>
      <c r="AM1115" s="32"/>
      <c r="AN1115" s="34">
        <f t="shared" si="125"/>
        <v>0</v>
      </c>
      <c r="AO1115" s="32"/>
      <c r="AP1115" s="32"/>
    </row>
    <row r="1116" spans="1:42" ht="18" x14ac:dyDescent="0.3">
      <c r="A1116" s="12" t="s">
        <v>3901</v>
      </c>
      <c r="B1116" s="12"/>
      <c r="C1116" s="40" t="s">
        <v>3728</v>
      </c>
      <c r="D1116" s="17"/>
      <c r="E1116" s="17"/>
      <c r="F1116" s="28" t="s">
        <v>139</v>
      </c>
      <c r="G1116" s="29">
        <v>30</v>
      </c>
      <c r="H1116" s="29"/>
      <c r="I1116" s="29">
        <v>0</v>
      </c>
      <c r="J1116" s="31">
        <v>0.28000000000000003</v>
      </c>
      <c r="M1116" s="32">
        <f t="shared" si="121"/>
        <v>0</v>
      </c>
      <c r="P1116" s="31">
        <v>0.28000000000000003</v>
      </c>
      <c r="S1116" s="32">
        <f t="shared" si="122"/>
        <v>0</v>
      </c>
      <c r="V1116" s="9">
        <f t="shared" si="123"/>
        <v>0.23</v>
      </c>
      <c r="Y1116" s="9">
        <f t="shared" si="120"/>
        <v>0</v>
      </c>
      <c r="AD1116" s="5" t="s">
        <v>3902</v>
      </c>
      <c r="AE1116" s="5" t="s">
        <v>3903</v>
      </c>
      <c r="AF1116" s="5" t="s">
        <v>3731</v>
      </c>
      <c r="AK1116" s="32">
        <f t="shared" si="124"/>
        <v>0</v>
      </c>
      <c r="AL1116" s="32"/>
      <c r="AM1116" s="32"/>
      <c r="AN1116" s="34">
        <f t="shared" si="125"/>
        <v>0</v>
      </c>
      <c r="AO1116" s="32"/>
      <c r="AP1116" s="32"/>
    </row>
    <row r="1117" spans="1:42" ht="18" x14ac:dyDescent="0.3">
      <c r="A1117" s="12" t="s">
        <v>3904</v>
      </c>
      <c r="B1117" s="12"/>
      <c r="C1117" s="40" t="s">
        <v>3733</v>
      </c>
      <c r="D1117" s="17"/>
      <c r="E1117" s="17"/>
      <c r="F1117" s="28" t="s">
        <v>139</v>
      </c>
      <c r="G1117" s="29">
        <v>15</v>
      </c>
      <c r="H1117" s="29"/>
      <c r="I1117" s="29">
        <v>0</v>
      </c>
      <c r="J1117" s="31">
        <v>0.95</v>
      </c>
      <c r="M1117" s="32">
        <f t="shared" si="121"/>
        <v>0</v>
      </c>
      <c r="P1117" s="31">
        <v>0.95</v>
      </c>
      <c r="S1117" s="32">
        <f t="shared" si="122"/>
        <v>0</v>
      </c>
      <c r="V1117" s="9">
        <f t="shared" si="123"/>
        <v>0.79</v>
      </c>
      <c r="Y1117" s="9">
        <f t="shared" si="120"/>
        <v>0</v>
      </c>
      <c r="AD1117" s="5" t="s">
        <v>3905</v>
      </c>
      <c r="AE1117" s="5" t="s">
        <v>3906</v>
      </c>
      <c r="AF1117" s="5" t="s">
        <v>3736</v>
      </c>
      <c r="AK1117" s="32">
        <f t="shared" si="124"/>
        <v>0</v>
      </c>
      <c r="AL1117" s="32"/>
      <c r="AM1117" s="32"/>
      <c r="AN1117" s="34">
        <f t="shared" si="125"/>
        <v>0</v>
      </c>
      <c r="AO1117" s="32"/>
      <c r="AP1117" s="32"/>
    </row>
    <row r="1118" spans="1:42" ht="216" x14ac:dyDescent="0.3">
      <c r="A1118" s="12" t="s">
        <v>3907</v>
      </c>
      <c r="B1118" s="12" t="s">
        <v>3856</v>
      </c>
      <c r="C1118" s="16" t="s">
        <v>3857</v>
      </c>
      <c r="D1118" s="17"/>
      <c r="E1118" s="17" t="s">
        <v>3908</v>
      </c>
      <c r="F1118" s="17" t="s">
        <v>67</v>
      </c>
      <c r="G1118" s="18">
        <v>1</v>
      </c>
      <c r="H1118" s="18"/>
      <c r="I1118" s="18">
        <v>0</v>
      </c>
      <c r="J1118" s="19">
        <v>480.18</v>
      </c>
      <c r="K1118" s="20">
        <v>1379</v>
      </c>
      <c r="L1118" s="19">
        <f>J1118+ROUND(K1118, 2)</f>
        <v>1859.18</v>
      </c>
      <c r="M1118" s="19">
        <v>0</v>
      </c>
      <c r="N1118" s="19">
        <v>0</v>
      </c>
      <c r="O1118" s="19">
        <f>M1118+N1118</f>
        <v>0</v>
      </c>
      <c r="P1118" s="19">
        <v>2076.5300000000002</v>
      </c>
      <c r="Q1118" s="20">
        <v>2068.5</v>
      </c>
      <c r="R1118" s="19">
        <f>P1118+ROUND(Q1118, 2)</f>
        <v>4145.0300000000007</v>
      </c>
      <c r="S1118" s="19">
        <v>0</v>
      </c>
      <c r="T1118" s="19">
        <v>0</v>
      </c>
      <c r="U1118" s="19">
        <f>S1118+T1118</f>
        <v>0</v>
      </c>
      <c r="V1118" s="9">
        <f>ROUND(P1118 / 1.2, 2)</f>
        <v>1730.44</v>
      </c>
      <c r="W1118" s="9">
        <f>ROUND(Q1118 / 1.2, 2)</f>
        <v>1723.75</v>
      </c>
      <c r="X1118" s="9">
        <f>ROUND(R1118 / 1.2, 2)</f>
        <v>3454.19</v>
      </c>
      <c r="Y1118" s="9">
        <f t="shared" si="120"/>
        <v>0</v>
      </c>
      <c r="Z1118" s="9">
        <f>ROUND(T1118 / 1.2, 2)</f>
        <v>0</v>
      </c>
      <c r="AA1118" s="9">
        <f>Y1118+Z1118</f>
        <v>0</v>
      </c>
      <c r="AD1118" s="5">
        <v>378366012</v>
      </c>
      <c r="AE1118" s="5">
        <v>27245737</v>
      </c>
      <c r="AG1118" s="5" t="s">
        <v>3858</v>
      </c>
      <c r="AH1118" s="5" t="s">
        <v>3859</v>
      </c>
      <c r="AI1118" s="5" t="s">
        <v>593</v>
      </c>
      <c r="AK1118" s="19">
        <f t="shared" si="124"/>
        <v>0</v>
      </c>
      <c r="AL1118" s="19">
        <f>T1118-N1118</f>
        <v>0</v>
      </c>
      <c r="AM1118" s="19">
        <f>U1118-O1118</f>
        <v>0</v>
      </c>
      <c r="AN1118" s="22">
        <f t="shared" si="125"/>
        <v>0</v>
      </c>
      <c r="AO1118" s="22">
        <f>IFERROR(AL1118/N1118,0)</f>
        <v>0</v>
      </c>
      <c r="AP1118" s="22">
        <f>IFERROR(AM1118/O1118,0)</f>
        <v>0</v>
      </c>
    </row>
    <row r="1119" spans="1:42" ht="18" x14ac:dyDescent="0.3">
      <c r="A1119" s="12" t="s">
        <v>3910</v>
      </c>
      <c r="B1119" s="12"/>
      <c r="C1119" s="40" t="s">
        <v>3733</v>
      </c>
      <c r="D1119" s="17"/>
      <c r="E1119" s="17"/>
      <c r="F1119" s="28" t="s">
        <v>139</v>
      </c>
      <c r="G1119" s="29">
        <v>15</v>
      </c>
      <c r="H1119" s="29"/>
      <c r="I1119" s="29">
        <v>0</v>
      </c>
      <c r="J1119" s="31">
        <v>0.95</v>
      </c>
      <c r="M1119" s="32">
        <f t="shared" ref="M1119:M1131" si="126">ROUND(ROUND(J1119, 2)*I1119, 2)</f>
        <v>0</v>
      </c>
      <c r="P1119" s="31">
        <v>0.95</v>
      </c>
      <c r="S1119" s="32">
        <f t="shared" ref="S1119:S1131" si="127">ROUND(ROUND(P1119, 2)*I1119, 2)</f>
        <v>0</v>
      </c>
      <c r="V1119" s="9">
        <f t="shared" ref="V1119:V1131" si="128">ROUND(ROUND(P1119, 2)/1.2, 2)</f>
        <v>0.79</v>
      </c>
      <c r="Y1119" s="9">
        <f t="shared" si="120"/>
        <v>0</v>
      </c>
      <c r="AD1119" s="5" t="s">
        <v>3911</v>
      </c>
      <c r="AE1119" s="5" t="s">
        <v>3912</v>
      </c>
      <c r="AF1119" s="5" t="s">
        <v>3736</v>
      </c>
      <c r="AK1119" s="32">
        <f t="shared" si="124"/>
        <v>0</v>
      </c>
      <c r="AL1119" s="32"/>
      <c r="AM1119" s="32"/>
      <c r="AN1119" s="34">
        <f t="shared" si="125"/>
        <v>0</v>
      </c>
      <c r="AO1119" s="32"/>
      <c r="AP1119" s="32"/>
    </row>
    <row r="1120" spans="1:42" ht="18" x14ac:dyDescent="0.3">
      <c r="A1120" s="12" t="s">
        <v>3915</v>
      </c>
      <c r="B1120" s="12"/>
      <c r="C1120" s="40" t="s">
        <v>3728</v>
      </c>
      <c r="D1120" s="17"/>
      <c r="E1120" s="17"/>
      <c r="F1120" s="28" t="s">
        <v>139</v>
      </c>
      <c r="G1120" s="29">
        <v>30</v>
      </c>
      <c r="H1120" s="29"/>
      <c r="I1120" s="29">
        <v>0</v>
      </c>
      <c r="J1120" s="31">
        <v>0.28000000000000003</v>
      </c>
      <c r="M1120" s="32">
        <f t="shared" si="126"/>
        <v>0</v>
      </c>
      <c r="P1120" s="31">
        <v>0.28000000000000003</v>
      </c>
      <c r="S1120" s="32">
        <f t="shared" si="127"/>
        <v>0</v>
      </c>
      <c r="V1120" s="9">
        <f t="shared" si="128"/>
        <v>0.23</v>
      </c>
      <c r="Y1120" s="9">
        <f t="shared" si="120"/>
        <v>0</v>
      </c>
      <c r="AD1120" s="5" t="s">
        <v>3916</v>
      </c>
      <c r="AE1120" s="5" t="s">
        <v>3917</v>
      </c>
      <c r="AF1120" s="5" t="s">
        <v>3731</v>
      </c>
      <c r="AK1120" s="32">
        <f t="shared" si="124"/>
        <v>0</v>
      </c>
      <c r="AL1120" s="32"/>
      <c r="AM1120" s="32"/>
      <c r="AN1120" s="34">
        <f t="shared" si="125"/>
        <v>0</v>
      </c>
      <c r="AO1120" s="32"/>
      <c r="AP1120" s="32"/>
    </row>
    <row r="1121" spans="1:42" ht="18" x14ac:dyDescent="0.3">
      <c r="A1121" s="12" t="s">
        <v>3920</v>
      </c>
      <c r="B1121" s="12"/>
      <c r="C1121" s="40" t="s">
        <v>3897</v>
      </c>
      <c r="D1121" s="17"/>
      <c r="E1121" s="17"/>
      <c r="F1121" s="28" t="s">
        <v>102</v>
      </c>
      <c r="G1121" s="29">
        <v>0.35</v>
      </c>
      <c r="H1121" s="29"/>
      <c r="I1121" s="29">
        <v>0</v>
      </c>
      <c r="J1121" s="31">
        <v>55</v>
      </c>
      <c r="M1121" s="32">
        <f t="shared" si="126"/>
        <v>0</v>
      </c>
      <c r="P1121" s="31">
        <v>55</v>
      </c>
      <c r="S1121" s="32">
        <f t="shared" si="127"/>
        <v>0</v>
      </c>
      <c r="V1121" s="9">
        <f t="shared" si="128"/>
        <v>45.83</v>
      </c>
      <c r="Y1121" s="9">
        <f t="shared" si="120"/>
        <v>0</v>
      </c>
      <c r="AD1121" s="5" t="s">
        <v>3921</v>
      </c>
      <c r="AE1121" s="5" t="s">
        <v>3922</v>
      </c>
      <c r="AF1121" s="5" t="s">
        <v>3900</v>
      </c>
      <c r="AK1121" s="32">
        <f t="shared" si="124"/>
        <v>0</v>
      </c>
      <c r="AL1121" s="32"/>
      <c r="AM1121" s="32"/>
      <c r="AN1121" s="34">
        <f t="shared" si="125"/>
        <v>0</v>
      </c>
      <c r="AO1121" s="32"/>
      <c r="AP1121" s="32"/>
    </row>
    <row r="1122" spans="1:42" ht="18" x14ac:dyDescent="0.3">
      <c r="A1122" s="12" t="s">
        <v>3925</v>
      </c>
      <c r="B1122" s="12"/>
      <c r="C1122" s="40" t="s">
        <v>3723</v>
      </c>
      <c r="D1122" s="17"/>
      <c r="E1122" s="17"/>
      <c r="F1122" s="28" t="s">
        <v>139</v>
      </c>
      <c r="G1122" s="29">
        <v>0.3</v>
      </c>
      <c r="H1122" s="29"/>
      <c r="I1122" s="29">
        <v>0</v>
      </c>
      <c r="J1122" s="31">
        <v>5.6</v>
      </c>
      <c r="M1122" s="32">
        <f t="shared" si="126"/>
        <v>0</v>
      </c>
      <c r="P1122" s="31">
        <v>5.6</v>
      </c>
      <c r="S1122" s="32">
        <f t="shared" si="127"/>
        <v>0</v>
      </c>
      <c r="V1122" s="9">
        <f t="shared" si="128"/>
        <v>4.67</v>
      </c>
      <c r="Y1122" s="9">
        <f t="shared" si="120"/>
        <v>0</v>
      </c>
      <c r="AD1122" s="5" t="s">
        <v>3926</v>
      </c>
      <c r="AE1122" s="5" t="s">
        <v>3927</v>
      </c>
      <c r="AF1122" s="5" t="s">
        <v>3726</v>
      </c>
      <c r="AK1122" s="32">
        <f t="shared" si="124"/>
        <v>0</v>
      </c>
      <c r="AL1122" s="32"/>
      <c r="AM1122" s="32"/>
      <c r="AN1122" s="34">
        <f t="shared" si="125"/>
        <v>0</v>
      </c>
      <c r="AO1122" s="32"/>
      <c r="AP1122" s="32"/>
    </row>
    <row r="1123" spans="1:42" ht="36" x14ac:dyDescent="0.3">
      <c r="A1123" s="12" t="s">
        <v>3930</v>
      </c>
      <c r="B1123" s="12"/>
      <c r="C1123" s="27" t="s">
        <v>3889</v>
      </c>
      <c r="D1123" s="17"/>
      <c r="E1123" s="17"/>
      <c r="F1123" s="28" t="s">
        <v>139</v>
      </c>
      <c r="G1123" s="29">
        <v>3.6</v>
      </c>
      <c r="H1123" s="29"/>
      <c r="I1123" s="29">
        <v>0</v>
      </c>
      <c r="J1123" s="31">
        <v>15.9</v>
      </c>
      <c r="M1123" s="32">
        <f t="shared" si="126"/>
        <v>0</v>
      </c>
      <c r="P1123" s="31">
        <v>15.9</v>
      </c>
      <c r="S1123" s="32">
        <f t="shared" si="127"/>
        <v>0</v>
      </c>
      <c r="V1123" s="9">
        <f t="shared" si="128"/>
        <v>13.25</v>
      </c>
      <c r="Y1123" s="9">
        <f t="shared" si="120"/>
        <v>0</v>
      </c>
      <c r="AD1123" s="5" t="s">
        <v>3931</v>
      </c>
      <c r="AE1123" s="5" t="s">
        <v>3932</v>
      </c>
      <c r="AF1123" s="5" t="s">
        <v>3892</v>
      </c>
      <c r="AK1123" s="32">
        <f t="shared" si="124"/>
        <v>0</v>
      </c>
      <c r="AL1123" s="32"/>
      <c r="AM1123" s="32"/>
      <c r="AN1123" s="34">
        <f t="shared" si="125"/>
        <v>0</v>
      </c>
      <c r="AO1123" s="32"/>
      <c r="AP1123" s="32"/>
    </row>
    <row r="1124" spans="1:42" ht="18" x14ac:dyDescent="0.3">
      <c r="A1124" s="12" t="s">
        <v>3935</v>
      </c>
      <c r="B1124" s="12"/>
      <c r="C1124" s="40" t="s">
        <v>3881</v>
      </c>
      <c r="D1124" s="17"/>
      <c r="E1124" s="17"/>
      <c r="F1124" s="28" t="s">
        <v>114</v>
      </c>
      <c r="G1124" s="29">
        <v>1.2</v>
      </c>
      <c r="H1124" s="29"/>
      <c r="I1124" s="29">
        <v>0</v>
      </c>
      <c r="J1124" s="31">
        <v>22.82</v>
      </c>
      <c r="M1124" s="32">
        <f t="shared" si="126"/>
        <v>0</v>
      </c>
      <c r="P1124" s="31">
        <v>22.82</v>
      </c>
      <c r="S1124" s="32">
        <f t="shared" si="127"/>
        <v>0</v>
      </c>
      <c r="V1124" s="9">
        <f t="shared" si="128"/>
        <v>19.02</v>
      </c>
      <c r="Y1124" s="9">
        <f t="shared" si="120"/>
        <v>0</v>
      </c>
      <c r="AD1124" s="5" t="s">
        <v>3936</v>
      </c>
      <c r="AE1124" s="5" t="s">
        <v>3937</v>
      </c>
      <c r="AF1124" s="5" t="s">
        <v>3884</v>
      </c>
      <c r="AK1124" s="32">
        <f t="shared" si="124"/>
        <v>0</v>
      </c>
      <c r="AL1124" s="32"/>
      <c r="AM1124" s="32"/>
      <c r="AN1124" s="34">
        <f t="shared" si="125"/>
        <v>0</v>
      </c>
      <c r="AO1124" s="32"/>
      <c r="AP1124" s="32"/>
    </row>
    <row r="1125" spans="1:42" ht="18" x14ac:dyDescent="0.3">
      <c r="A1125" s="12" t="s">
        <v>3940</v>
      </c>
      <c r="B1125" s="12"/>
      <c r="C1125" s="40" t="s">
        <v>3713</v>
      </c>
      <c r="D1125" s="17"/>
      <c r="E1125" s="17"/>
      <c r="F1125" s="28" t="s">
        <v>114</v>
      </c>
      <c r="G1125" s="29">
        <v>4.7</v>
      </c>
      <c r="H1125" s="29"/>
      <c r="I1125" s="29">
        <v>0</v>
      </c>
      <c r="J1125" s="31">
        <v>66.98</v>
      </c>
      <c r="M1125" s="32">
        <f t="shared" si="126"/>
        <v>0</v>
      </c>
      <c r="P1125" s="31">
        <v>66.98</v>
      </c>
      <c r="S1125" s="32">
        <f t="shared" si="127"/>
        <v>0</v>
      </c>
      <c r="V1125" s="9">
        <f t="shared" si="128"/>
        <v>55.82</v>
      </c>
      <c r="Y1125" s="9">
        <f t="shared" si="120"/>
        <v>0</v>
      </c>
      <c r="AD1125" s="5" t="s">
        <v>3941</v>
      </c>
      <c r="AE1125" s="5" t="s">
        <v>3942</v>
      </c>
      <c r="AF1125" s="5" t="s">
        <v>3716</v>
      </c>
      <c r="AK1125" s="32">
        <f t="shared" si="124"/>
        <v>0</v>
      </c>
      <c r="AL1125" s="32"/>
      <c r="AM1125" s="32"/>
      <c r="AN1125" s="34">
        <f t="shared" si="125"/>
        <v>0</v>
      </c>
      <c r="AO1125" s="32"/>
      <c r="AP1125" s="32"/>
    </row>
    <row r="1126" spans="1:42" ht="18" x14ac:dyDescent="0.3">
      <c r="A1126" s="12" t="s">
        <v>3945</v>
      </c>
      <c r="B1126" s="12"/>
      <c r="C1126" s="27" t="s">
        <v>3876</v>
      </c>
      <c r="D1126" s="17"/>
      <c r="E1126" s="17"/>
      <c r="F1126" s="28" t="s">
        <v>139</v>
      </c>
      <c r="G1126" s="29">
        <v>4.2</v>
      </c>
      <c r="H1126" s="29"/>
      <c r="I1126" s="29">
        <v>0</v>
      </c>
      <c r="J1126" s="31">
        <v>4.92</v>
      </c>
      <c r="M1126" s="32">
        <f t="shared" si="126"/>
        <v>0</v>
      </c>
      <c r="P1126" s="31">
        <v>4.92</v>
      </c>
      <c r="S1126" s="32">
        <f t="shared" si="127"/>
        <v>0</v>
      </c>
      <c r="V1126" s="9">
        <f t="shared" si="128"/>
        <v>4.0999999999999996</v>
      </c>
      <c r="Y1126" s="9">
        <f t="shared" si="120"/>
        <v>0</v>
      </c>
      <c r="AD1126" s="5" t="s">
        <v>3946</v>
      </c>
      <c r="AE1126" s="5" t="s">
        <v>3947</v>
      </c>
      <c r="AF1126" s="5" t="s">
        <v>3879</v>
      </c>
      <c r="AK1126" s="32">
        <f t="shared" si="124"/>
        <v>0</v>
      </c>
      <c r="AL1126" s="32"/>
      <c r="AM1126" s="32"/>
      <c r="AN1126" s="34">
        <f t="shared" si="125"/>
        <v>0</v>
      </c>
      <c r="AO1126" s="32"/>
      <c r="AP1126" s="32"/>
    </row>
    <row r="1127" spans="1:42" ht="18" x14ac:dyDescent="0.3">
      <c r="A1127" s="12" t="s">
        <v>3950</v>
      </c>
      <c r="B1127" s="12"/>
      <c r="C1127" s="40" t="s">
        <v>3185</v>
      </c>
      <c r="D1127" s="17"/>
      <c r="E1127" s="17"/>
      <c r="F1127" s="28" t="s">
        <v>67</v>
      </c>
      <c r="G1127" s="29">
        <v>1.05</v>
      </c>
      <c r="H1127" s="29"/>
      <c r="I1127" s="29">
        <v>0</v>
      </c>
      <c r="J1127" s="31">
        <v>0</v>
      </c>
      <c r="M1127" s="32">
        <f t="shared" si="126"/>
        <v>0</v>
      </c>
      <c r="P1127" s="31">
        <v>1520.33</v>
      </c>
      <c r="S1127" s="32">
        <f t="shared" si="127"/>
        <v>0</v>
      </c>
      <c r="V1127" s="9">
        <f t="shared" si="128"/>
        <v>1266.94</v>
      </c>
      <c r="Y1127" s="9">
        <f t="shared" si="120"/>
        <v>0</v>
      </c>
      <c r="AD1127" s="5" t="s">
        <v>3951</v>
      </c>
      <c r="AE1127" s="5" t="s">
        <v>3952</v>
      </c>
      <c r="AF1127" s="5" t="s">
        <v>3188</v>
      </c>
      <c r="AK1127" s="32">
        <f t="shared" si="124"/>
        <v>0</v>
      </c>
      <c r="AL1127" s="32"/>
      <c r="AM1127" s="32"/>
      <c r="AN1127" s="34">
        <f t="shared" si="125"/>
        <v>0</v>
      </c>
      <c r="AO1127" s="32"/>
      <c r="AP1127" s="32"/>
    </row>
    <row r="1128" spans="1:42" ht="18" x14ac:dyDescent="0.3">
      <c r="A1128" s="12" t="s">
        <v>3955</v>
      </c>
      <c r="B1128" s="12"/>
      <c r="C1128" s="40" t="s">
        <v>3702</v>
      </c>
      <c r="D1128" s="17"/>
      <c r="E1128" s="17"/>
      <c r="F1128" s="28" t="s">
        <v>114</v>
      </c>
      <c r="G1128" s="29">
        <v>1.05</v>
      </c>
      <c r="H1128" s="29"/>
      <c r="I1128" s="29">
        <v>0</v>
      </c>
      <c r="J1128" s="31">
        <v>4.5999999999999996</v>
      </c>
      <c r="M1128" s="32">
        <f t="shared" si="126"/>
        <v>0</v>
      </c>
      <c r="P1128" s="31">
        <v>4.5999999999999996</v>
      </c>
      <c r="S1128" s="32">
        <f t="shared" si="127"/>
        <v>0</v>
      </c>
      <c r="V1128" s="9">
        <f t="shared" si="128"/>
        <v>3.83</v>
      </c>
      <c r="Y1128" s="9">
        <f t="shared" si="120"/>
        <v>0</v>
      </c>
      <c r="AD1128" s="5" t="s">
        <v>3956</v>
      </c>
      <c r="AE1128" s="5" t="s">
        <v>3957</v>
      </c>
      <c r="AF1128" s="5" t="s">
        <v>3705</v>
      </c>
      <c r="AK1128" s="32">
        <f t="shared" si="124"/>
        <v>0</v>
      </c>
      <c r="AL1128" s="32"/>
      <c r="AM1128" s="32"/>
      <c r="AN1128" s="34">
        <f t="shared" si="125"/>
        <v>0</v>
      </c>
      <c r="AO1128" s="32"/>
      <c r="AP1128" s="32"/>
    </row>
    <row r="1129" spans="1:42" ht="18" x14ac:dyDescent="0.3">
      <c r="A1129" s="12" t="s">
        <v>3960</v>
      </c>
      <c r="B1129" s="12"/>
      <c r="C1129" s="40" t="s">
        <v>3761</v>
      </c>
      <c r="D1129" s="17"/>
      <c r="E1129" s="17"/>
      <c r="F1129" s="28" t="s">
        <v>114</v>
      </c>
      <c r="G1129" s="29">
        <v>0.25</v>
      </c>
      <c r="H1129" s="29"/>
      <c r="I1129" s="29">
        <v>0</v>
      </c>
      <c r="J1129" s="31">
        <v>2.8</v>
      </c>
      <c r="M1129" s="32">
        <f t="shared" si="126"/>
        <v>0</v>
      </c>
      <c r="P1129" s="31">
        <v>2.8</v>
      </c>
      <c r="S1129" s="32">
        <f t="shared" si="127"/>
        <v>0</v>
      </c>
      <c r="V1129" s="9">
        <f t="shared" si="128"/>
        <v>2.33</v>
      </c>
      <c r="Y1129" s="9">
        <f t="shared" si="120"/>
        <v>0</v>
      </c>
      <c r="AD1129" s="5" t="s">
        <v>3961</v>
      </c>
      <c r="AE1129" s="5" t="s">
        <v>3962</v>
      </c>
      <c r="AF1129" s="5" t="s">
        <v>3764</v>
      </c>
      <c r="AK1129" s="32">
        <f t="shared" si="124"/>
        <v>0</v>
      </c>
      <c r="AL1129" s="32"/>
      <c r="AM1129" s="32"/>
      <c r="AN1129" s="34">
        <f t="shared" si="125"/>
        <v>0</v>
      </c>
      <c r="AO1129" s="32"/>
      <c r="AP1129" s="32"/>
    </row>
    <row r="1130" spans="1:42" ht="36" x14ac:dyDescent="0.3">
      <c r="A1130" s="12" t="s">
        <v>3965</v>
      </c>
      <c r="B1130" s="12"/>
      <c r="C1130" s="40" t="s">
        <v>604</v>
      </c>
      <c r="D1130" s="17"/>
      <c r="E1130" s="17"/>
      <c r="F1130" s="28" t="s">
        <v>102</v>
      </c>
      <c r="G1130" s="29">
        <v>0.1</v>
      </c>
      <c r="H1130" s="29"/>
      <c r="I1130" s="29">
        <v>0</v>
      </c>
      <c r="J1130" s="31">
        <v>88.8</v>
      </c>
      <c r="M1130" s="32">
        <f t="shared" si="126"/>
        <v>0</v>
      </c>
      <c r="P1130" s="31">
        <v>88.8</v>
      </c>
      <c r="S1130" s="32">
        <f t="shared" si="127"/>
        <v>0</v>
      </c>
      <c r="V1130" s="9">
        <f t="shared" si="128"/>
        <v>74</v>
      </c>
      <c r="Y1130" s="9">
        <f t="shared" si="120"/>
        <v>0</v>
      </c>
      <c r="AD1130" s="5" t="s">
        <v>3966</v>
      </c>
      <c r="AE1130" s="5" t="s">
        <v>3967</v>
      </c>
      <c r="AF1130" s="5" t="s">
        <v>607</v>
      </c>
      <c r="AK1130" s="32">
        <f t="shared" si="124"/>
        <v>0</v>
      </c>
      <c r="AL1130" s="32"/>
      <c r="AM1130" s="32"/>
      <c r="AN1130" s="34">
        <f t="shared" si="125"/>
        <v>0</v>
      </c>
      <c r="AO1130" s="32"/>
      <c r="AP1130" s="32"/>
    </row>
    <row r="1131" spans="1:42" ht="18" x14ac:dyDescent="0.3">
      <c r="A1131" s="12" t="s">
        <v>3970</v>
      </c>
      <c r="B1131" s="12"/>
      <c r="C1131" s="40" t="s">
        <v>3697</v>
      </c>
      <c r="D1131" s="17"/>
      <c r="E1131" s="17"/>
      <c r="F1131" s="28" t="s">
        <v>139</v>
      </c>
      <c r="G1131" s="29">
        <v>0.75</v>
      </c>
      <c r="H1131" s="29"/>
      <c r="I1131" s="29">
        <v>0</v>
      </c>
      <c r="J1131" s="31">
        <v>2.8</v>
      </c>
      <c r="M1131" s="32">
        <f t="shared" si="126"/>
        <v>0</v>
      </c>
      <c r="P1131" s="31">
        <v>2.8</v>
      </c>
      <c r="S1131" s="32">
        <f t="shared" si="127"/>
        <v>0</v>
      </c>
      <c r="V1131" s="9">
        <f t="shared" si="128"/>
        <v>2.33</v>
      </c>
      <c r="Y1131" s="9">
        <f t="shared" si="120"/>
        <v>0</v>
      </c>
      <c r="AD1131" s="5" t="s">
        <v>3971</v>
      </c>
      <c r="AE1131" s="5" t="s">
        <v>3972</v>
      </c>
      <c r="AF1131" s="5" t="s">
        <v>3700</v>
      </c>
      <c r="AK1131" s="32">
        <f t="shared" si="124"/>
        <v>0</v>
      </c>
      <c r="AL1131" s="32"/>
      <c r="AM1131" s="32"/>
      <c r="AN1131" s="34">
        <f t="shared" si="125"/>
        <v>0</v>
      </c>
      <c r="AO1131" s="32"/>
      <c r="AP1131" s="32"/>
    </row>
    <row r="1132" spans="1:42" ht="36" x14ac:dyDescent="0.3">
      <c r="A1132" s="12" t="s">
        <v>3975</v>
      </c>
      <c r="B1132" s="12" t="s">
        <v>3976</v>
      </c>
      <c r="C1132" s="16" t="s">
        <v>3977</v>
      </c>
      <c r="D1132" s="17"/>
      <c r="E1132" s="17"/>
      <c r="F1132" s="17" t="s">
        <v>67</v>
      </c>
      <c r="G1132" s="18">
        <v>1</v>
      </c>
      <c r="H1132" s="18"/>
      <c r="I1132" s="18">
        <v>0</v>
      </c>
      <c r="J1132" s="19">
        <v>0</v>
      </c>
      <c r="K1132" s="20">
        <v>963</v>
      </c>
      <c r="L1132" s="19">
        <f>J1132+ROUND(K1132, 2)</f>
        <v>963</v>
      </c>
      <c r="M1132" s="19">
        <v>0</v>
      </c>
      <c r="N1132" s="19">
        <v>0</v>
      </c>
      <c r="O1132" s="19">
        <f>M1132+N1132</f>
        <v>0</v>
      </c>
      <c r="P1132" s="19">
        <v>902.98</v>
      </c>
      <c r="Q1132" s="20">
        <v>963</v>
      </c>
      <c r="R1132" s="19">
        <f>P1132+ROUND(Q1132, 2)</f>
        <v>1865.98</v>
      </c>
      <c r="S1132" s="19">
        <v>0</v>
      </c>
      <c r="T1132" s="19">
        <v>0</v>
      </c>
      <c r="U1132" s="19">
        <f>S1132+T1132</f>
        <v>0</v>
      </c>
      <c r="V1132" s="9">
        <f>ROUND(P1132 / 1.2, 2)</f>
        <v>752.48</v>
      </c>
      <c r="W1132" s="9">
        <f>ROUND(Q1132 / 1.2, 2)</f>
        <v>802.5</v>
      </c>
      <c r="X1132" s="9">
        <f>ROUND(R1132 / 1.2, 2)</f>
        <v>1554.98</v>
      </c>
      <c r="Y1132" s="9">
        <f t="shared" ref="Y1132:Y1149" si="129">ROUND(S1132 / 1.2, 2)</f>
        <v>0</v>
      </c>
      <c r="Z1132" s="9">
        <f>ROUND(T1132 / 1.2, 2)</f>
        <v>0</v>
      </c>
      <c r="AA1132" s="9">
        <f>Y1132+Z1132</f>
        <v>0</v>
      </c>
      <c r="AD1132" s="5">
        <v>378365777</v>
      </c>
      <c r="AE1132" s="5">
        <v>27245621</v>
      </c>
      <c r="AG1132" s="5" t="s">
        <v>3978</v>
      </c>
      <c r="AH1132" s="5" t="s">
        <v>3979</v>
      </c>
      <c r="AI1132" s="5" t="s">
        <v>593</v>
      </c>
      <c r="AK1132" s="19">
        <f t="shared" si="124"/>
        <v>0</v>
      </c>
      <c r="AL1132" s="19">
        <f>T1132-N1132</f>
        <v>0</v>
      </c>
      <c r="AM1132" s="19">
        <f>U1132-O1132</f>
        <v>0</v>
      </c>
      <c r="AN1132" s="22">
        <f t="shared" si="125"/>
        <v>0</v>
      </c>
      <c r="AO1132" s="22">
        <f>IFERROR(AL1132/N1132,0)</f>
        <v>0</v>
      </c>
      <c r="AP1132" s="22">
        <f>IFERROR(AM1132/O1132,0)</f>
        <v>0</v>
      </c>
    </row>
    <row r="1133" spans="1:42" ht="36" x14ac:dyDescent="0.3">
      <c r="A1133" s="12" t="s">
        <v>3980</v>
      </c>
      <c r="B1133" s="12"/>
      <c r="C1133" s="27" t="s">
        <v>3981</v>
      </c>
      <c r="D1133" s="17"/>
      <c r="E1133" s="17"/>
      <c r="F1133" s="28" t="s">
        <v>67</v>
      </c>
      <c r="G1133" s="29">
        <v>1.1000000000000001</v>
      </c>
      <c r="H1133" s="30"/>
      <c r="I1133" s="30">
        <v>0</v>
      </c>
      <c r="J1133" s="31">
        <v>820.89</v>
      </c>
      <c r="M1133" s="32">
        <f>ROUND(ROUND(J1133, 2)*I1133, 2)</f>
        <v>0</v>
      </c>
      <c r="P1133" s="31">
        <v>820.89</v>
      </c>
      <c r="S1133" s="32">
        <f>ROUND(ROUND(P1133, 2)*I1133, 2)</f>
        <v>0</v>
      </c>
      <c r="V1133" s="9">
        <f>ROUND(ROUND(P1133, 2)/1.2, 2)</f>
        <v>684.08</v>
      </c>
      <c r="Y1133" s="9">
        <f t="shared" si="129"/>
        <v>0</v>
      </c>
      <c r="AD1133" s="5" t="s">
        <v>3982</v>
      </c>
      <c r="AE1133" s="5" t="s">
        <v>3983</v>
      </c>
      <c r="AF1133" s="5" t="s">
        <v>3984</v>
      </c>
      <c r="AK1133" s="32">
        <f t="shared" si="124"/>
        <v>0</v>
      </c>
      <c r="AL1133" s="32"/>
      <c r="AM1133" s="32"/>
      <c r="AN1133" s="34">
        <f t="shared" si="125"/>
        <v>0</v>
      </c>
      <c r="AO1133" s="32"/>
      <c r="AP1133" s="32"/>
    </row>
    <row r="1134" spans="1:42" ht="36" x14ac:dyDescent="0.3">
      <c r="A1134" s="12" t="s">
        <v>3985</v>
      </c>
      <c r="B1134" s="12" t="s">
        <v>3976</v>
      </c>
      <c r="C1134" s="16" t="s">
        <v>3977</v>
      </c>
      <c r="D1134" s="17"/>
      <c r="E1134" s="17"/>
      <c r="F1134" s="17" t="s">
        <v>67</v>
      </c>
      <c r="G1134" s="18">
        <v>1</v>
      </c>
      <c r="H1134" s="18"/>
      <c r="I1134" s="18">
        <v>0</v>
      </c>
      <c r="J1134" s="19">
        <v>0</v>
      </c>
      <c r="K1134" s="20">
        <v>963</v>
      </c>
      <c r="L1134" s="19">
        <f>J1134+ROUND(K1134, 2)</f>
        <v>963</v>
      </c>
      <c r="M1134" s="19">
        <v>0</v>
      </c>
      <c r="N1134" s="19">
        <v>0</v>
      </c>
      <c r="O1134" s="19">
        <f>M1134+N1134</f>
        <v>0</v>
      </c>
      <c r="P1134" s="19">
        <v>855.89</v>
      </c>
      <c r="Q1134" s="20">
        <v>963</v>
      </c>
      <c r="R1134" s="19">
        <f>P1134+ROUND(Q1134, 2)</f>
        <v>1818.8899999999999</v>
      </c>
      <c r="S1134" s="19">
        <v>0</v>
      </c>
      <c r="T1134" s="19">
        <v>0</v>
      </c>
      <c r="U1134" s="19">
        <f>S1134+T1134</f>
        <v>0</v>
      </c>
      <c r="V1134" s="9">
        <f>ROUND(P1134 / 1.2, 2)</f>
        <v>713.24</v>
      </c>
      <c r="W1134" s="9">
        <f>ROUND(Q1134 / 1.2, 2)</f>
        <v>802.5</v>
      </c>
      <c r="X1134" s="9">
        <f>ROUND(R1134 / 1.2, 2)</f>
        <v>1515.74</v>
      </c>
      <c r="Y1134" s="9">
        <f t="shared" si="129"/>
        <v>0</v>
      </c>
      <c r="Z1134" s="9">
        <f>ROUND(T1134 / 1.2, 2)</f>
        <v>0</v>
      </c>
      <c r="AA1134" s="9">
        <f>Y1134+Z1134</f>
        <v>0</v>
      </c>
      <c r="AD1134" s="5">
        <v>378366013</v>
      </c>
      <c r="AE1134" s="5">
        <v>27245622</v>
      </c>
      <c r="AG1134" s="5" t="s">
        <v>3978</v>
      </c>
      <c r="AH1134" s="5" t="s">
        <v>3979</v>
      </c>
      <c r="AI1134" s="5" t="s">
        <v>593</v>
      </c>
      <c r="AK1134" s="19">
        <f t="shared" si="124"/>
        <v>0</v>
      </c>
      <c r="AL1134" s="19">
        <f>T1134-N1134</f>
        <v>0</v>
      </c>
      <c r="AM1134" s="19">
        <f>U1134-O1134</f>
        <v>0</v>
      </c>
      <c r="AN1134" s="22">
        <f t="shared" si="125"/>
        <v>0</v>
      </c>
      <c r="AO1134" s="22">
        <f>IFERROR(AL1134/N1134,0)</f>
        <v>0</v>
      </c>
      <c r="AP1134" s="22">
        <f>IFERROR(AM1134/O1134,0)</f>
        <v>0</v>
      </c>
    </row>
    <row r="1135" spans="1:42" ht="18" x14ac:dyDescent="0.3">
      <c r="A1135" s="12" t="s">
        <v>3986</v>
      </c>
      <c r="B1135" s="12"/>
      <c r="C1135" s="27" t="s">
        <v>3987</v>
      </c>
      <c r="D1135" s="17"/>
      <c r="E1135" s="17"/>
      <c r="F1135" s="28" t="s">
        <v>67</v>
      </c>
      <c r="G1135" s="29">
        <v>1.1000000000000001</v>
      </c>
      <c r="H1135" s="30"/>
      <c r="I1135" s="30">
        <v>0</v>
      </c>
      <c r="J1135" s="31">
        <v>778.08</v>
      </c>
      <c r="M1135" s="32">
        <f>ROUND(ROUND(J1135, 2)*I1135, 2)</f>
        <v>0</v>
      </c>
      <c r="P1135" s="31">
        <v>778.08</v>
      </c>
      <c r="S1135" s="32">
        <f>ROUND(ROUND(P1135, 2)*I1135, 2)</f>
        <v>0</v>
      </c>
      <c r="V1135" s="9">
        <f>ROUND(ROUND(P1135, 2)/1.2, 2)</f>
        <v>648.4</v>
      </c>
      <c r="Y1135" s="9">
        <f t="shared" si="129"/>
        <v>0</v>
      </c>
      <c r="AD1135" s="5" t="s">
        <v>3988</v>
      </c>
      <c r="AE1135" s="5" t="s">
        <v>3989</v>
      </c>
      <c r="AF1135" s="5" t="s">
        <v>3990</v>
      </c>
      <c r="AK1135" s="32">
        <f t="shared" si="124"/>
        <v>0</v>
      </c>
      <c r="AL1135" s="32"/>
      <c r="AM1135" s="32"/>
      <c r="AN1135" s="34">
        <f t="shared" si="125"/>
        <v>0</v>
      </c>
      <c r="AO1135" s="32"/>
      <c r="AP1135" s="32"/>
    </row>
    <row r="1136" spans="1:42" ht="36" x14ac:dyDescent="0.3">
      <c r="A1136" s="12" t="s">
        <v>3991</v>
      </c>
      <c r="B1136" s="12" t="s">
        <v>3976</v>
      </c>
      <c r="C1136" s="16" t="s">
        <v>3977</v>
      </c>
      <c r="D1136" s="17"/>
      <c r="E1136" s="17"/>
      <c r="F1136" s="17" t="s">
        <v>67</v>
      </c>
      <c r="G1136" s="18">
        <v>1</v>
      </c>
      <c r="H1136" s="18"/>
      <c r="I1136" s="18">
        <v>0</v>
      </c>
      <c r="J1136" s="19">
        <v>0</v>
      </c>
      <c r="K1136" s="20">
        <v>963</v>
      </c>
      <c r="L1136" s="19">
        <f>J1136+ROUND(K1136, 2)</f>
        <v>963</v>
      </c>
      <c r="M1136" s="19">
        <v>0</v>
      </c>
      <c r="N1136" s="19">
        <v>0</v>
      </c>
      <c r="O1136" s="19">
        <f>M1136+N1136</f>
        <v>0</v>
      </c>
      <c r="P1136" s="19">
        <v>855.89</v>
      </c>
      <c r="Q1136" s="20">
        <v>963</v>
      </c>
      <c r="R1136" s="19">
        <f>P1136+ROUND(Q1136, 2)</f>
        <v>1818.8899999999999</v>
      </c>
      <c r="S1136" s="19">
        <v>0</v>
      </c>
      <c r="T1136" s="19">
        <v>0</v>
      </c>
      <c r="U1136" s="19">
        <f>S1136+T1136</f>
        <v>0</v>
      </c>
      <c r="V1136" s="9">
        <f>ROUND(P1136 / 1.2, 2)</f>
        <v>713.24</v>
      </c>
      <c r="W1136" s="9">
        <f>ROUND(Q1136 / 1.2, 2)</f>
        <v>802.5</v>
      </c>
      <c r="X1136" s="9">
        <f>ROUND(R1136 / 1.2, 2)</f>
        <v>1515.74</v>
      </c>
      <c r="Y1136" s="9">
        <f t="shared" si="129"/>
        <v>0</v>
      </c>
      <c r="Z1136" s="9">
        <f>ROUND(T1136 / 1.2, 2)</f>
        <v>0</v>
      </c>
      <c r="AA1136" s="9">
        <f>Y1136+Z1136</f>
        <v>0</v>
      </c>
      <c r="AD1136" s="5">
        <v>378366014</v>
      </c>
      <c r="AE1136" s="5">
        <v>27245623</v>
      </c>
      <c r="AG1136" s="5" t="s">
        <v>3978</v>
      </c>
      <c r="AH1136" s="5" t="s">
        <v>3979</v>
      </c>
      <c r="AI1136" s="5" t="s">
        <v>593</v>
      </c>
      <c r="AK1136" s="19">
        <f t="shared" si="124"/>
        <v>0</v>
      </c>
      <c r="AL1136" s="19">
        <f>T1136-N1136</f>
        <v>0</v>
      </c>
      <c r="AM1136" s="19">
        <f>U1136-O1136</f>
        <v>0</v>
      </c>
      <c r="AN1136" s="22">
        <f t="shared" si="125"/>
        <v>0</v>
      </c>
      <c r="AO1136" s="22">
        <f>IFERROR(AL1136/N1136,0)</f>
        <v>0</v>
      </c>
      <c r="AP1136" s="22">
        <f>IFERROR(AM1136/O1136,0)</f>
        <v>0</v>
      </c>
    </row>
    <row r="1137" spans="1:42" ht="18" x14ac:dyDescent="0.3">
      <c r="A1137" s="12" t="s">
        <v>3992</v>
      </c>
      <c r="B1137" s="12"/>
      <c r="C1137" s="27" t="s">
        <v>3987</v>
      </c>
      <c r="D1137" s="17"/>
      <c r="E1137" s="17"/>
      <c r="F1137" s="28" t="s">
        <v>67</v>
      </c>
      <c r="G1137" s="29">
        <v>1.1000000000000001</v>
      </c>
      <c r="H1137" s="30"/>
      <c r="I1137" s="30">
        <v>0</v>
      </c>
      <c r="J1137" s="31">
        <v>778.08</v>
      </c>
      <c r="M1137" s="32">
        <f>ROUND(ROUND(J1137, 2)*I1137, 2)</f>
        <v>0</v>
      </c>
      <c r="P1137" s="31">
        <v>778.08</v>
      </c>
      <c r="S1137" s="32">
        <f>ROUND(ROUND(P1137, 2)*I1137, 2)</f>
        <v>0</v>
      </c>
      <c r="V1137" s="9">
        <f>ROUND(ROUND(P1137, 2)/1.2, 2)</f>
        <v>648.4</v>
      </c>
      <c r="Y1137" s="9">
        <f t="shared" si="129"/>
        <v>0</v>
      </c>
      <c r="AD1137" s="5" t="s">
        <v>3993</v>
      </c>
      <c r="AE1137" s="5" t="s">
        <v>3994</v>
      </c>
      <c r="AF1137" s="5" t="s">
        <v>3990</v>
      </c>
      <c r="AK1137" s="32">
        <f t="shared" si="124"/>
        <v>0</v>
      </c>
      <c r="AL1137" s="32"/>
      <c r="AM1137" s="32"/>
      <c r="AN1137" s="34">
        <f t="shared" si="125"/>
        <v>0</v>
      </c>
      <c r="AO1137" s="32"/>
      <c r="AP1137" s="32"/>
    </row>
    <row r="1138" spans="1:42" ht="36" x14ac:dyDescent="0.3">
      <c r="A1138" s="12" t="s">
        <v>3995</v>
      </c>
      <c r="B1138" s="12" t="s">
        <v>3976</v>
      </c>
      <c r="C1138" s="16" t="s">
        <v>3977</v>
      </c>
      <c r="D1138" s="17"/>
      <c r="E1138" s="17"/>
      <c r="F1138" s="17" t="s">
        <v>67</v>
      </c>
      <c r="G1138" s="18">
        <v>1</v>
      </c>
      <c r="H1138" s="18"/>
      <c r="I1138" s="18">
        <v>0</v>
      </c>
      <c r="J1138" s="19">
        <v>0</v>
      </c>
      <c r="K1138" s="20">
        <v>963</v>
      </c>
      <c r="L1138" s="19">
        <f>J1138+ROUND(K1138, 2)</f>
        <v>963</v>
      </c>
      <c r="M1138" s="19">
        <v>0</v>
      </c>
      <c r="N1138" s="19">
        <v>0</v>
      </c>
      <c r="O1138" s="19">
        <f>M1138+N1138</f>
        <v>0</v>
      </c>
      <c r="P1138" s="19">
        <v>855</v>
      </c>
      <c r="Q1138" s="20">
        <v>963</v>
      </c>
      <c r="R1138" s="19">
        <f>P1138+ROUND(Q1138, 2)</f>
        <v>1818</v>
      </c>
      <c r="S1138" s="19">
        <v>0</v>
      </c>
      <c r="T1138" s="19">
        <v>0</v>
      </c>
      <c r="U1138" s="19">
        <f>S1138+T1138</f>
        <v>0</v>
      </c>
      <c r="V1138" s="9">
        <f>ROUND(P1138 / 1.2, 2)</f>
        <v>712.5</v>
      </c>
      <c r="W1138" s="9">
        <f>ROUND(Q1138 / 1.2, 2)</f>
        <v>802.5</v>
      </c>
      <c r="X1138" s="9">
        <f>ROUND(R1138 / 1.2, 2)</f>
        <v>1515</v>
      </c>
      <c r="Y1138" s="9">
        <f t="shared" si="129"/>
        <v>0</v>
      </c>
      <c r="Z1138" s="9">
        <f>ROUND(T1138 / 1.2, 2)</f>
        <v>0</v>
      </c>
      <c r="AA1138" s="9">
        <f>Y1138+Z1138</f>
        <v>0</v>
      </c>
      <c r="AD1138" s="5">
        <v>378366015</v>
      </c>
      <c r="AE1138" s="5">
        <v>27245624</v>
      </c>
      <c r="AG1138" s="5" t="s">
        <v>3978</v>
      </c>
      <c r="AH1138" s="5" t="s">
        <v>3979</v>
      </c>
      <c r="AI1138" s="5" t="s">
        <v>593</v>
      </c>
      <c r="AK1138" s="19">
        <f t="shared" si="124"/>
        <v>0</v>
      </c>
      <c r="AL1138" s="19">
        <f>T1138-N1138</f>
        <v>0</v>
      </c>
      <c r="AM1138" s="19">
        <f>U1138-O1138</f>
        <v>0</v>
      </c>
      <c r="AN1138" s="22">
        <f t="shared" si="125"/>
        <v>0</v>
      </c>
      <c r="AO1138" s="22">
        <f>IFERROR(AL1138/N1138,0)</f>
        <v>0</v>
      </c>
      <c r="AP1138" s="22">
        <f>IFERROR(AM1138/O1138,0)</f>
        <v>0</v>
      </c>
    </row>
    <row r="1139" spans="1:42" ht="18" x14ac:dyDescent="0.3">
      <c r="A1139" s="12" t="s">
        <v>3996</v>
      </c>
      <c r="B1139" s="12"/>
      <c r="C1139" s="40" t="s">
        <v>3997</v>
      </c>
      <c r="D1139" s="17"/>
      <c r="E1139" s="17"/>
      <c r="F1139" s="28" t="s">
        <v>67</v>
      </c>
      <c r="G1139" s="29">
        <v>1</v>
      </c>
      <c r="H1139" s="30"/>
      <c r="I1139" s="30">
        <v>0</v>
      </c>
      <c r="J1139" s="31">
        <v>0</v>
      </c>
      <c r="M1139" s="32">
        <f>ROUND(ROUND(J1139, 2)*I1139, 2)</f>
        <v>0</v>
      </c>
      <c r="P1139" s="31">
        <v>855</v>
      </c>
      <c r="S1139" s="32">
        <f>ROUND(ROUND(P1139, 2)*I1139, 2)</f>
        <v>0</v>
      </c>
      <c r="V1139" s="9">
        <f>ROUND(ROUND(P1139, 2)/1.2, 2)</f>
        <v>712.5</v>
      </c>
      <c r="Y1139" s="9">
        <f t="shared" si="129"/>
        <v>0</v>
      </c>
      <c r="AD1139" s="5" t="s">
        <v>3998</v>
      </c>
      <c r="AE1139" s="5" t="s">
        <v>3999</v>
      </c>
      <c r="AF1139" s="5" t="s">
        <v>4000</v>
      </c>
      <c r="AK1139" s="32">
        <f t="shared" si="124"/>
        <v>0</v>
      </c>
      <c r="AL1139" s="32"/>
      <c r="AM1139" s="32"/>
      <c r="AN1139" s="34">
        <f t="shared" si="125"/>
        <v>0</v>
      </c>
      <c r="AO1139" s="32"/>
      <c r="AP1139" s="32"/>
    </row>
    <row r="1140" spans="1:42" ht="126" x14ac:dyDescent="0.3">
      <c r="A1140" s="12" t="s">
        <v>4001</v>
      </c>
      <c r="B1140" s="12" t="s">
        <v>3976</v>
      </c>
      <c r="C1140" s="16" t="s">
        <v>3977</v>
      </c>
      <c r="D1140" s="17"/>
      <c r="E1140" s="17" t="s">
        <v>4002</v>
      </c>
      <c r="F1140" s="17" t="s">
        <v>67</v>
      </c>
      <c r="G1140" s="18">
        <v>1</v>
      </c>
      <c r="H1140" s="18"/>
      <c r="I1140" s="18">
        <v>731.9</v>
      </c>
      <c r="J1140" s="19">
        <v>902.99</v>
      </c>
      <c r="K1140" s="20">
        <v>963</v>
      </c>
      <c r="L1140" s="19">
        <f>J1140+ROUND(K1140, 2)</f>
        <v>1865.99</v>
      </c>
      <c r="M1140" s="19">
        <v>660898.38</v>
      </c>
      <c r="N1140" s="19">
        <v>704819.7</v>
      </c>
      <c r="O1140" s="19">
        <f>M1140+N1140</f>
        <v>1365718.08</v>
      </c>
      <c r="P1140" s="19">
        <v>902.98</v>
      </c>
      <c r="Q1140" s="20">
        <v>1444.5</v>
      </c>
      <c r="R1140" s="19">
        <f>P1140+ROUND(Q1140, 2)</f>
        <v>2347.48</v>
      </c>
      <c r="S1140" s="19">
        <v>660891.06000000006</v>
      </c>
      <c r="T1140" s="19">
        <v>1057229.55</v>
      </c>
      <c r="U1140" s="19">
        <f>S1140+T1140</f>
        <v>1718120.61</v>
      </c>
      <c r="V1140" s="9">
        <f>ROUND(P1140 / 1.2, 2)</f>
        <v>752.48</v>
      </c>
      <c r="W1140" s="9">
        <f>ROUND(Q1140 / 1.2, 2)</f>
        <v>1203.75</v>
      </c>
      <c r="X1140" s="9">
        <f>ROUND(R1140 / 1.2, 2)</f>
        <v>1956.23</v>
      </c>
      <c r="Y1140" s="9">
        <f t="shared" si="129"/>
        <v>550742.55000000005</v>
      </c>
      <c r="Z1140" s="9">
        <f>ROUND(T1140 / 1.2, 2)</f>
        <v>881024.63</v>
      </c>
      <c r="AA1140" s="9">
        <f>Y1140+Z1140</f>
        <v>1431767.1800000002</v>
      </c>
      <c r="AD1140" s="5">
        <v>378366016</v>
      </c>
      <c r="AE1140" s="5">
        <v>27245738</v>
      </c>
      <c r="AG1140" s="5" t="s">
        <v>3978</v>
      </c>
      <c r="AH1140" s="5" t="s">
        <v>3979</v>
      </c>
      <c r="AI1140" s="5" t="s">
        <v>593</v>
      </c>
      <c r="AK1140" s="19">
        <f t="shared" si="124"/>
        <v>-7.3199999999487773</v>
      </c>
      <c r="AL1140" s="19">
        <f>T1140-N1140</f>
        <v>352409.85000000009</v>
      </c>
      <c r="AM1140" s="19">
        <f>U1140-O1140</f>
        <v>352402.53</v>
      </c>
      <c r="AN1140" s="22">
        <f t="shared" si="125"/>
        <v>-1.1075832868509645E-5</v>
      </c>
      <c r="AO1140" s="22">
        <f>IFERROR(AL1140/N1140,0)</f>
        <v>0.50000000000000011</v>
      </c>
      <c r="AP1140" s="22">
        <f>IFERROR(AM1140/O1140,0)</f>
        <v>0.25803460843104603</v>
      </c>
    </row>
    <row r="1141" spans="1:42" ht="36" x14ac:dyDescent="0.3">
      <c r="A1141" s="12" t="s">
        <v>4005</v>
      </c>
      <c r="B1141" s="12"/>
      <c r="C1141" s="27" t="s">
        <v>3981</v>
      </c>
      <c r="D1141" s="17"/>
      <c r="E1141" s="17"/>
      <c r="F1141" s="28" t="s">
        <v>67</v>
      </c>
      <c r="G1141" s="29">
        <v>1.1000000000000001</v>
      </c>
      <c r="H1141" s="30"/>
      <c r="I1141" s="30">
        <v>805.09</v>
      </c>
      <c r="J1141" s="31">
        <v>820.9</v>
      </c>
      <c r="M1141" s="32">
        <f>ROUND(ROUND(J1141, 2)*I1141, 2)</f>
        <v>660898.38</v>
      </c>
      <c r="P1141" s="31">
        <v>820.89</v>
      </c>
      <c r="S1141" s="32">
        <f>ROUND(ROUND(P1141, 2)*I1141, 2)</f>
        <v>660890.32999999996</v>
      </c>
      <c r="V1141" s="9">
        <f>ROUND(ROUND(P1141, 2)/1.2, 2)</f>
        <v>684.08</v>
      </c>
      <c r="Y1141" s="9">
        <f t="shared" si="129"/>
        <v>550741.93999999994</v>
      </c>
      <c r="AD1141" s="5" t="s">
        <v>4006</v>
      </c>
      <c r="AE1141" s="5" t="s">
        <v>4007</v>
      </c>
      <c r="AF1141" s="5" t="s">
        <v>3984</v>
      </c>
      <c r="AK1141" s="32">
        <f t="shared" si="124"/>
        <v>-8.0500000000465661</v>
      </c>
      <c r="AL1141" s="32"/>
      <c r="AM1141" s="32"/>
      <c r="AN1141" s="34">
        <f t="shared" si="125"/>
        <v>-1.2180389971672447E-5</v>
      </c>
      <c r="AO1141" s="32"/>
      <c r="AP1141" s="32"/>
    </row>
    <row r="1142" spans="1:42" ht="108" x14ac:dyDescent="0.3">
      <c r="A1142" s="12" t="s">
        <v>4010</v>
      </c>
      <c r="B1142" s="12" t="s">
        <v>3976</v>
      </c>
      <c r="C1142" s="16" t="s">
        <v>3977</v>
      </c>
      <c r="D1142" s="17"/>
      <c r="E1142" s="17" t="s">
        <v>4011</v>
      </c>
      <c r="F1142" s="17" t="s">
        <v>67</v>
      </c>
      <c r="G1142" s="18">
        <v>1</v>
      </c>
      <c r="H1142" s="18"/>
      <c r="I1142" s="18">
        <v>1222.2</v>
      </c>
      <c r="J1142" s="19">
        <v>855.89</v>
      </c>
      <c r="K1142" s="20">
        <v>963</v>
      </c>
      <c r="L1142" s="19">
        <f>J1142+ROUND(K1142, 2)</f>
        <v>1818.8899999999999</v>
      </c>
      <c r="M1142" s="19">
        <v>1046068.76</v>
      </c>
      <c r="N1142" s="19">
        <v>1176978.6000000001</v>
      </c>
      <c r="O1142" s="19">
        <f>M1142+N1142</f>
        <v>2223047.3600000003</v>
      </c>
      <c r="P1142" s="19">
        <v>855.89</v>
      </c>
      <c r="Q1142" s="20">
        <v>1444.5</v>
      </c>
      <c r="R1142" s="19">
        <f>P1142+ROUND(Q1142, 2)</f>
        <v>2300.39</v>
      </c>
      <c r="S1142" s="19">
        <v>1046068.76</v>
      </c>
      <c r="T1142" s="19">
        <v>1765467.9</v>
      </c>
      <c r="U1142" s="19">
        <f>S1142+T1142</f>
        <v>2811536.66</v>
      </c>
      <c r="V1142" s="9">
        <f>ROUND(P1142 / 1.2, 2)</f>
        <v>713.24</v>
      </c>
      <c r="W1142" s="9">
        <f>ROUND(Q1142 / 1.2, 2)</f>
        <v>1203.75</v>
      </c>
      <c r="X1142" s="9">
        <f>ROUND(R1142 / 1.2, 2)</f>
        <v>1916.99</v>
      </c>
      <c r="Y1142" s="9">
        <f t="shared" si="129"/>
        <v>871723.97</v>
      </c>
      <c r="Z1142" s="9">
        <f>ROUND(T1142 / 1.2, 2)</f>
        <v>1471223.25</v>
      </c>
      <c r="AA1142" s="9">
        <f>Y1142+Z1142</f>
        <v>2342947.2199999997</v>
      </c>
      <c r="AD1142" s="5">
        <v>378366017</v>
      </c>
      <c r="AE1142" s="5">
        <v>27245739</v>
      </c>
      <c r="AG1142" s="5" t="s">
        <v>3978</v>
      </c>
      <c r="AH1142" s="5" t="s">
        <v>3979</v>
      </c>
      <c r="AI1142" s="5" t="s">
        <v>593</v>
      </c>
      <c r="AK1142" s="19">
        <f t="shared" si="124"/>
        <v>0</v>
      </c>
      <c r="AL1142" s="19">
        <f>T1142-N1142</f>
        <v>588489.29999999981</v>
      </c>
      <c r="AM1142" s="19">
        <f>U1142-O1142</f>
        <v>588489.29999999981</v>
      </c>
      <c r="AN1142" s="22">
        <f t="shared" si="125"/>
        <v>0</v>
      </c>
      <c r="AO1142" s="22">
        <f>IFERROR(AL1142/N1142,0)</f>
        <v>0.49999999999999978</v>
      </c>
      <c r="AP1142" s="22">
        <f>IFERROR(AM1142/O1142,0)</f>
        <v>0.26472189058536283</v>
      </c>
    </row>
    <row r="1143" spans="1:42" ht="18" x14ac:dyDescent="0.3">
      <c r="A1143" s="12" t="s">
        <v>4014</v>
      </c>
      <c r="B1143" s="12"/>
      <c r="C1143" s="27" t="s">
        <v>3987</v>
      </c>
      <c r="D1143" s="17"/>
      <c r="E1143" s="17"/>
      <c r="F1143" s="28" t="s">
        <v>67</v>
      </c>
      <c r="G1143" s="29">
        <v>1.1000000000000001</v>
      </c>
      <c r="H1143" s="30"/>
      <c r="I1143" s="30">
        <v>1344.42</v>
      </c>
      <c r="J1143" s="31">
        <v>778.08</v>
      </c>
      <c r="M1143" s="32">
        <f>ROUND(ROUND(J1143, 2)*I1143, 2)</f>
        <v>1046066.31</v>
      </c>
      <c r="P1143" s="31">
        <v>778.08</v>
      </c>
      <c r="S1143" s="32">
        <f>ROUND(ROUND(P1143, 2)*I1143, 2)</f>
        <v>1046066.31</v>
      </c>
      <c r="V1143" s="9">
        <f>ROUND(ROUND(P1143, 2)/1.2, 2)</f>
        <v>648.4</v>
      </c>
      <c r="Y1143" s="9">
        <f t="shared" si="129"/>
        <v>871721.93</v>
      </c>
      <c r="AD1143" s="5" t="s">
        <v>4015</v>
      </c>
      <c r="AE1143" s="5" t="s">
        <v>4016</v>
      </c>
      <c r="AF1143" s="5" t="s">
        <v>3990</v>
      </c>
      <c r="AK1143" s="32">
        <f t="shared" si="124"/>
        <v>0</v>
      </c>
      <c r="AL1143" s="32"/>
      <c r="AM1143" s="32"/>
      <c r="AN1143" s="34">
        <f t="shared" si="125"/>
        <v>0</v>
      </c>
      <c r="AO1143" s="32"/>
      <c r="AP1143" s="32"/>
    </row>
    <row r="1144" spans="1:42" ht="72" x14ac:dyDescent="0.3">
      <c r="A1144" s="12" t="s">
        <v>4019</v>
      </c>
      <c r="B1144" s="12" t="s">
        <v>3976</v>
      </c>
      <c r="C1144" s="16" t="s">
        <v>3977</v>
      </c>
      <c r="D1144" s="17"/>
      <c r="E1144" s="17" t="s">
        <v>4020</v>
      </c>
      <c r="F1144" s="17" t="s">
        <v>67</v>
      </c>
      <c r="G1144" s="18">
        <v>1</v>
      </c>
      <c r="H1144" s="18"/>
      <c r="I1144" s="18">
        <v>21.5</v>
      </c>
      <c r="J1144" s="19">
        <v>855.89</v>
      </c>
      <c r="K1144" s="20">
        <v>963</v>
      </c>
      <c r="L1144" s="19">
        <f>J1144+ROUND(K1144, 2)</f>
        <v>1818.8899999999999</v>
      </c>
      <c r="M1144" s="19">
        <v>18401.64</v>
      </c>
      <c r="N1144" s="19">
        <v>20704.5</v>
      </c>
      <c r="O1144" s="19">
        <f>M1144+N1144</f>
        <v>39106.14</v>
      </c>
      <c r="P1144" s="19">
        <v>855.89</v>
      </c>
      <c r="Q1144" s="20">
        <v>1444.5</v>
      </c>
      <c r="R1144" s="19">
        <f>P1144+ROUND(Q1144, 2)</f>
        <v>2300.39</v>
      </c>
      <c r="S1144" s="19">
        <v>18401.64</v>
      </c>
      <c r="T1144" s="19">
        <v>31056.75</v>
      </c>
      <c r="U1144" s="19">
        <f>S1144+T1144</f>
        <v>49458.39</v>
      </c>
      <c r="V1144" s="9">
        <f>ROUND(P1144 / 1.2, 2)</f>
        <v>713.24</v>
      </c>
      <c r="W1144" s="9">
        <f>ROUND(Q1144 / 1.2, 2)</f>
        <v>1203.75</v>
      </c>
      <c r="X1144" s="9">
        <f>ROUND(R1144 / 1.2, 2)</f>
        <v>1916.99</v>
      </c>
      <c r="Y1144" s="9">
        <f t="shared" si="129"/>
        <v>15334.7</v>
      </c>
      <c r="Z1144" s="9">
        <f>ROUND(T1144 / 1.2, 2)</f>
        <v>25880.63</v>
      </c>
      <c r="AA1144" s="9">
        <f>Y1144+Z1144</f>
        <v>41215.33</v>
      </c>
      <c r="AD1144" s="5">
        <v>378366018</v>
      </c>
      <c r="AE1144" s="5">
        <v>27245734</v>
      </c>
      <c r="AG1144" s="5" t="s">
        <v>3978</v>
      </c>
      <c r="AH1144" s="5" t="s">
        <v>3979</v>
      </c>
      <c r="AI1144" s="5" t="s">
        <v>593</v>
      </c>
      <c r="AK1144" s="19">
        <f t="shared" si="124"/>
        <v>0</v>
      </c>
      <c r="AL1144" s="19">
        <f>T1144-N1144</f>
        <v>10352.25</v>
      </c>
      <c r="AM1144" s="19">
        <f>U1144-O1144</f>
        <v>10352.25</v>
      </c>
      <c r="AN1144" s="22">
        <f t="shared" si="125"/>
        <v>0</v>
      </c>
      <c r="AO1144" s="22">
        <f>IFERROR(AL1144/N1144,0)</f>
        <v>0.5</v>
      </c>
      <c r="AP1144" s="22">
        <f>IFERROR(AM1144/O1144,0)</f>
        <v>0.26472185697693507</v>
      </c>
    </row>
    <row r="1145" spans="1:42" ht="18" x14ac:dyDescent="0.3">
      <c r="A1145" s="12" t="s">
        <v>4021</v>
      </c>
      <c r="B1145" s="12"/>
      <c r="C1145" s="27" t="s">
        <v>3987</v>
      </c>
      <c r="D1145" s="17"/>
      <c r="E1145" s="17"/>
      <c r="F1145" s="28" t="s">
        <v>67</v>
      </c>
      <c r="G1145" s="29">
        <v>1.1000000000000001</v>
      </c>
      <c r="H1145" s="30"/>
      <c r="I1145" s="30">
        <v>23.65</v>
      </c>
      <c r="J1145" s="31">
        <v>778.08</v>
      </c>
      <c r="M1145" s="32">
        <f>ROUND(ROUND(J1145, 2)*I1145, 2)</f>
        <v>18401.59</v>
      </c>
      <c r="P1145" s="31">
        <v>778.08</v>
      </c>
      <c r="S1145" s="32">
        <f>ROUND(ROUND(P1145, 2)*I1145, 2)</f>
        <v>18401.59</v>
      </c>
      <c r="V1145" s="9">
        <f>ROUND(ROUND(P1145, 2)/1.2, 2)</f>
        <v>648.4</v>
      </c>
      <c r="Y1145" s="9">
        <f t="shared" si="129"/>
        <v>15334.66</v>
      </c>
      <c r="AD1145" s="5" t="s">
        <v>4022</v>
      </c>
      <c r="AE1145" s="5" t="s">
        <v>4023</v>
      </c>
      <c r="AF1145" s="5" t="s">
        <v>3990</v>
      </c>
      <c r="AK1145" s="32">
        <f t="shared" si="124"/>
        <v>0</v>
      </c>
      <c r="AL1145" s="32"/>
      <c r="AM1145" s="32"/>
      <c r="AN1145" s="34">
        <f t="shared" si="125"/>
        <v>0</v>
      </c>
      <c r="AO1145" s="32"/>
      <c r="AP1145" s="32"/>
    </row>
    <row r="1146" spans="1:42" ht="162" x14ac:dyDescent="0.3">
      <c r="A1146" s="12" t="s">
        <v>4024</v>
      </c>
      <c r="B1146" s="12" t="s">
        <v>3976</v>
      </c>
      <c r="C1146" s="16" t="s">
        <v>3977</v>
      </c>
      <c r="D1146" s="17"/>
      <c r="E1146" s="17" t="s">
        <v>4025</v>
      </c>
      <c r="F1146" s="17" t="s">
        <v>67</v>
      </c>
      <c r="G1146" s="18">
        <v>1</v>
      </c>
      <c r="H1146" s="18"/>
      <c r="I1146" s="18">
        <v>0</v>
      </c>
      <c r="J1146" s="19">
        <v>0</v>
      </c>
      <c r="K1146" s="20">
        <v>963</v>
      </c>
      <c r="L1146" s="19">
        <f>J1146+ROUND(K1146, 2)</f>
        <v>963</v>
      </c>
      <c r="M1146" s="19">
        <v>0</v>
      </c>
      <c r="N1146" s="19">
        <v>0</v>
      </c>
      <c r="O1146" s="19">
        <f>M1146+N1146</f>
        <v>0</v>
      </c>
      <c r="P1146" s="19">
        <v>855</v>
      </c>
      <c r="Q1146" s="20">
        <v>1444.5</v>
      </c>
      <c r="R1146" s="19">
        <f>P1146+ROUND(Q1146, 2)</f>
        <v>2299.5</v>
      </c>
      <c r="S1146" s="19">
        <v>0</v>
      </c>
      <c r="T1146" s="19">
        <v>0</v>
      </c>
      <c r="U1146" s="19">
        <f>S1146+T1146</f>
        <v>0</v>
      </c>
      <c r="V1146" s="9">
        <f>ROUND(P1146 / 1.2, 2)</f>
        <v>712.5</v>
      </c>
      <c r="W1146" s="9">
        <f>ROUND(Q1146 / 1.2, 2)</f>
        <v>1203.75</v>
      </c>
      <c r="X1146" s="9">
        <f>ROUND(R1146 / 1.2, 2)</f>
        <v>1916.25</v>
      </c>
      <c r="Y1146" s="9">
        <f t="shared" si="129"/>
        <v>0</v>
      </c>
      <c r="Z1146" s="9">
        <f>ROUND(T1146 / 1.2, 2)</f>
        <v>0</v>
      </c>
      <c r="AA1146" s="9">
        <f>Y1146+Z1146</f>
        <v>0</v>
      </c>
      <c r="AD1146" s="5">
        <v>378366019</v>
      </c>
      <c r="AE1146" s="5">
        <v>27245730</v>
      </c>
      <c r="AG1146" s="5" t="s">
        <v>3978</v>
      </c>
      <c r="AH1146" s="5" t="s">
        <v>3979</v>
      </c>
      <c r="AI1146" s="5" t="s">
        <v>593</v>
      </c>
      <c r="AK1146" s="19">
        <f t="shared" si="124"/>
        <v>0</v>
      </c>
      <c r="AL1146" s="19">
        <f>T1146-N1146</f>
        <v>0</v>
      </c>
      <c r="AM1146" s="19">
        <f>U1146-O1146</f>
        <v>0</v>
      </c>
      <c r="AN1146" s="22">
        <f t="shared" si="125"/>
        <v>0</v>
      </c>
      <c r="AO1146" s="22">
        <f>IFERROR(AL1146/N1146,0)</f>
        <v>0</v>
      </c>
      <c r="AP1146" s="22">
        <f>IFERROR(AM1146/O1146,0)</f>
        <v>0</v>
      </c>
    </row>
    <row r="1147" spans="1:42" ht="18" x14ac:dyDescent="0.3">
      <c r="A1147" s="12" t="s">
        <v>4027</v>
      </c>
      <c r="B1147" s="12"/>
      <c r="C1147" s="40" t="s">
        <v>3997</v>
      </c>
      <c r="D1147" s="17"/>
      <c r="E1147" s="17"/>
      <c r="F1147" s="28" t="s">
        <v>67</v>
      </c>
      <c r="G1147" s="29">
        <v>1</v>
      </c>
      <c r="H1147" s="30"/>
      <c r="I1147" s="30">
        <v>0</v>
      </c>
      <c r="J1147" s="31">
        <v>0</v>
      </c>
      <c r="M1147" s="32">
        <f>ROUND(ROUND(J1147, 2)*I1147, 2)</f>
        <v>0</v>
      </c>
      <c r="P1147" s="31">
        <v>855</v>
      </c>
      <c r="S1147" s="32">
        <f>ROUND(ROUND(P1147, 2)*I1147, 2)</f>
        <v>0</v>
      </c>
      <c r="V1147" s="9">
        <f>ROUND(ROUND(P1147, 2)/1.2, 2)</f>
        <v>712.5</v>
      </c>
      <c r="Y1147" s="9">
        <f t="shared" si="129"/>
        <v>0</v>
      </c>
      <c r="AD1147" s="5" t="s">
        <v>4028</v>
      </c>
      <c r="AE1147" s="5" t="s">
        <v>4029</v>
      </c>
      <c r="AF1147" s="5" t="s">
        <v>4000</v>
      </c>
      <c r="AK1147" s="32">
        <f t="shared" si="124"/>
        <v>0</v>
      </c>
      <c r="AL1147" s="32"/>
      <c r="AM1147" s="32"/>
      <c r="AN1147" s="34">
        <f t="shared" si="125"/>
        <v>0</v>
      </c>
      <c r="AO1147" s="32"/>
      <c r="AP1147" s="32"/>
    </row>
    <row r="1148" spans="1:42" ht="162" x14ac:dyDescent="0.3">
      <c r="A1148" s="12" t="s">
        <v>4032</v>
      </c>
      <c r="B1148" s="12" t="s">
        <v>3976</v>
      </c>
      <c r="C1148" s="16" t="s">
        <v>3977</v>
      </c>
      <c r="D1148" s="17"/>
      <c r="E1148" s="17" t="s">
        <v>4033</v>
      </c>
      <c r="F1148" s="17" t="s">
        <v>67</v>
      </c>
      <c r="G1148" s="18">
        <v>1</v>
      </c>
      <c r="H1148" s="18"/>
      <c r="I1148" s="18">
        <v>455.1</v>
      </c>
      <c r="J1148" s="19">
        <v>887.56</v>
      </c>
      <c r="K1148" s="20">
        <v>962.99</v>
      </c>
      <c r="L1148" s="19">
        <f>J1148+ROUND(K1148, 2)</f>
        <v>1850.55</v>
      </c>
      <c r="M1148" s="19">
        <v>403928.56</v>
      </c>
      <c r="N1148" s="19">
        <v>438256.75</v>
      </c>
      <c r="O1148" s="19">
        <f>M1148+N1148</f>
        <v>842185.31</v>
      </c>
      <c r="P1148" s="19">
        <v>887.56</v>
      </c>
      <c r="Q1148" s="20">
        <v>1444.5</v>
      </c>
      <c r="R1148" s="19">
        <f>P1148+ROUND(Q1148, 2)</f>
        <v>2332.06</v>
      </c>
      <c r="S1148" s="19">
        <v>403928.56</v>
      </c>
      <c r="T1148" s="19">
        <v>657391.94999999995</v>
      </c>
      <c r="U1148" s="19">
        <f>S1148+T1148</f>
        <v>1061320.51</v>
      </c>
      <c r="V1148" s="9">
        <f>ROUND(P1148 / 1.2, 2)</f>
        <v>739.63</v>
      </c>
      <c r="W1148" s="9">
        <f>ROUND(Q1148 / 1.2, 2)</f>
        <v>1203.75</v>
      </c>
      <c r="X1148" s="9">
        <f>ROUND(R1148 / 1.2, 2)</f>
        <v>1943.38</v>
      </c>
      <c r="Y1148" s="9">
        <f t="shared" si="129"/>
        <v>336607.13</v>
      </c>
      <c r="Z1148" s="9">
        <f>ROUND(T1148 / 1.2, 2)</f>
        <v>547826.63</v>
      </c>
      <c r="AA1148" s="9">
        <f>Y1148+Z1148</f>
        <v>884433.76</v>
      </c>
      <c r="AD1148" s="5">
        <v>378366020</v>
      </c>
      <c r="AE1148" s="5">
        <v>29442622</v>
      </c>
      <c r="AG1148" s="5" t="s">
        <v>3978</v>
      </c>
      <c r="AH1148" s="5" t="s">
        <v>3979</v>
      </c>
      <c r="AI1148" s="5" t="s">
        <v>593</v>
      </c>
      <c r="AK1148" s="19">
        <f t="shared" si="124"/>
        <v>0</v>
      </c>
      <c r="AL1148" s="19">
        <f>T1148-N1148</f>
        <v>219135.19999999995</v>
      </c>
      <c r="AM1148" s="19">
        <f>U1148-O1148</f>
        <v>219135.19999999995</v>
      </c>
      <c r="AN1148" s="22">
        <f t="shared" si="125"/>
        <v>0</v>
      </c>
      <c r="AO1148" s="22">
        <f>IFERROR(AL1148/N1148,0)</f>
        <v>0.50001557306305022</v>
      </c>
      <c r="AP1148" s="22">
        <f>IFERROR(AM1148/O1148,0)</f>
        <v>0.26019831668638338</v>
      </c>
    </row>
    <row r="1149" spans="1:42" ht="18" x14ac:dyDescent="0.3">
      <c r="A1149" s="12" t="s">
        <v>4034</v>
      </c>
      <c r="B1149" s="12"/>
      <c r="C1149" s="27" t="s">
        <v>3987</v>
      </c>
      <c r="D1149" s="17"/>
      <c r="E1149" s="17"/>
      <c r="F1149" s="28" t="s">
        <v>67</v>
      </c>
      <c r="G1149" s="29">
        <v>1.1000000000000001</v>
      </c>
      <c r="H1149" s="30"/>
      <c r="I1149" s="30">
        <v>500.61</v>
      </c>
      <c r="J1149" s="31">
        <v>806.87</v>
      </c>
      <c r="M1149" s="32">
        <f>ROUND(ROUND(J1149, 2)*I1149, 2)</f>
        <v>403927.19</v>
      </c>
      <c r="P1149" s="31">
        <v>806.87</v>
      </c>
      <c r="S1149" s="32">
        <f>ROUND(ROUND(P1149, 2)*I1149, 2)</f>
        <v>403927.19</v>
      </c>
      <c r="V1149" s="9">
        <f>ROUND(ROUND(P1149, 2)/1.2, 2)</f>
        <v>672.39</v>
      </c>
      <c r="Y1149" s="9">
        <f t="shared" si="129"/>
        <v>336605.99</v>
      </c>
      <c r="AD1149" s="5" t="s">
        <v>4035</v>
      </c>
      <c r="AE1149" s="5" t="s">
        <v>4036</v>
      </c>
      <c r="AF1149" s="5" t="s">
        <v>3990</v>
      </c>
      <c r="AK1149" s="32">
        <f t="shared" si="124"/>
        <v>0</v>
      </c>
      <c r="AL1149" s="32"/>
      <c r="AM1149" s="32"/>
      <c r="AN1149" s="34">
        <f t="shared" si="125"/>
        <v>0</v>
      </c>
      <c r="AO1149" s="32"/>
      <c r="AP1149" s="32"/>
    </row>
    <row r="1150" spans="1:42" ht="16.95" customHeight="1" x14ac:dyDescent="0.3">
      <c r="A1150" s="12" t="s">
        <v>4037</v>
      </c>
      <c r="B1150" s="80" t="s">
        <v>4038</v>
      </c>
      <c r="C1150" s="480" t="s">
        <v>4039</v>
      </c>
      <c r="D1150" s="481"/>
      <c r="E1150" s="481"/>
      <c r="F1150" s="481"/>
      <c r="G1150" s="481"/>
      <c r="H1150" s="481"/>
      <c r="I1150" s="482"/>
      <c r="M1150" s="6">
        <f>SUM(M1151,M1153)</f>
        <v>217350</v>
      </c>
      <c r="N1150" s="6">
        <f>SUM(N1151,N1153)</f>
        <v>183600.54</v>
      </c>
      <c r="O1150" s="6">
        <f>SUM(O1151,O1153)</f>
        <v>400950.54000000004</v>
      </c>
      <c r="S1150" s="6">
        <f>SUM(S1151,S1153)</f>
        <v>1617000</v>
      </c>
      <c r="T1150" s="6">
        <f>SUM(T1151,T1153)</f>
        <v>275400.53999999998</v>
      </c>
      <c r="U1150" s="6">
        <f>SUM(U1151,U1153)</f>
        <v>1892400.54</v>
      </c>
      <c r="Y1150" s="9">
        <f>SUM(Y1151,Y1153)</f>
        <v>1347500</v>
      </c>
      <c r="Z1150" s="9">
        <f>SUM(Z1151,Z1153)</f>
        <v>229500.45</v>
      </c>
      <c r="AA1150" s="9">
        <f>SUM(AA1151,AA1153)</f>
        <v>1577000.4500000002</v>
      </c>
      <c r="AD1150" s="5">
        <v>378365778</v>
      </c>
      <c r="AE1150" s="5">
        <v>29448371</v>
      </c>
      <c r="AK1150" s="6">
        <f t="shared" si="124"/>
        <v>1399650</v>
      </c>
      <c r="AL1150" s="6">
        <f>T1150-N1150</f>
        <v>91799.999999999971</v>
      </c>
      <c r="AM1150" s="6">
        <f>U1150-O1150</f>
        <v>1491450</v>
      </c>
      <c r="AN1150" s="10">
        <f t="shared" si="125"/>
        <v>6.4396135265700485</v>
      </c>
      <c r="AO1150" s="10">
        <f>IFERROR(AL1150/N1150,0)</f>
        <v>0.4999985294160898</v>
      </c>
      <c r="AP1150" s="10">
        <f>IFERROR(AM1150/O1150,0)</f>
        <v>3.7197854877561705</v>
      </c>
    </row>
    <row r="1151" spans="1:42" ht="144" x14ac:dyDescent="0.3">
      <c r="A1151" s="12" t="s">
        <v>4040</v>
      </c>
      <c r="B1151" s="12" t="s">
        <v>4041</v>
      </c>
      <c r="C1151" s="16" t="s">
        <v>4042</v>
      </c>
      <c r="D1151" s="17"/>
      <c r="E1151" s="17" t="s">
        <v>4043</v>
      </c>
      <c r="F1151" s="17" t="s">
        <v>139</v>
      </c>
      <c r="G1151" s="18">
        <v>1</v>
      </c>
      <c r="H1151" s="18"/>
      <c r="I1151" s="18">
        <v>10</v>
      </c>
      <c r="J1151" s="19">
        <v>21735</v>
      </c>
      <c r="K1151" s="20">
        <v>3400.01</v>
      </c>
      <c r="L1151" s="19">
        <f>J1151+ROUND(K1151, 2)</f>
        <v>25135.010000000002</v>
      </c>
      <c r="M1151" s="19">
        <v>217350</v>
      </c>
      <c r="N1151" s="19">
        <v>34000.1</v>
      </c>
      <c r="O1151" s="19">
        <f>M1151+N1151</f>
        <v>251350.1</v>
      </c>
      <c r="P1151" s="19">
        <v>31570</v>
      </c>
      <c r="Q1151" s="20">
        <v>5100.01</v>
      </c>
      <c r="R1151" s="19">
        <f>P1151+ROUND(Q1151, 2)</f>
        <v>36670.01</v>
      </c>
      <c r="S1151" s="19">
        <v>315700</v>
      </c>
      <c r="T1151" s="19">
        <v>51000.1</v>
      </c>
      <c r="U1151" s="19">
        <f>S1151+T1151</f>
        <v>366700.1</v>
      </c>
      <c r="V1151" s="9">
        <f>ROUND(P1151 / 1.2, 2)</f>
        <v>26308.33</v>
      </c>
      <c r="W1151" s="9">
        <f>ROUND(Q1151 / 1.2, 2)</f>
        <v>4250.01</v>
      </c>
      <c r="X1151" s="9">
        <f>ROUND(R1151 / 1.2, 2)</f>
        <v>30558.34</v>
      </c>
      <c r="Y1151" s="9">
        <f>ROUND(S1151 / 1.2, 2)</f>
        <v>263083.33</v>
      </c>
      <c r="Z1151" s="9">
        <f>ROUND(T1151 / 1.2, 2)</f>
        <v>42500.08</v>
      </c>
      <c r="AA1151" s="9">
        <f>Y1151+Z1151</f>
        <v>305583.41000000003</v>
      </c>
      <c r="AD1151" s="5">
        <v>378365780</v>
      </c>
      <c r="AE1151" s="5">
        <v>29448379</v>
      </c>
      <c r="AG1151" s="5" t="s">
        <v>4044</v>
      </c>
      <c r="AH1151" s="5" t="s">
        <v>4045</v>
      </c>
      <c r="AI1151" s="5" t="s">
        <v>593</v>
      </c>
      <c r="AK1151" s="19">
        <f t="shared" si="124"/>
        <v>98350</v>
      </c>
      <c r="AL1151" s="19">
        <f>T1151-N1151</f>
        <v>17000</v>
      </c>
      <c r="AM1151" s="19">
        <f>U1151-O1151</f>
        <v>115349.99999999997</v>
      </c>
      <c r="AN1151" s="22">
        <f t="shared" si="125"/>
        <v>0.45249597423510468</v>
      </c>
      <c r="AO1151" s="22">
        <f>IFERROR(AL1151/N1151,0)</f>
        <v>0.49999852941608997</v>
      </c>
      <c r="AP1151" s="22">
        <f>IFERROR(AM1151/O1151,0)</f>
        <v>0.45892163957762488</v>
      </c>
    </row>
    <row r="1152" spans="1:42" ht="36" x14ac:dyDescent="0.3">
      <c r="A1152" s="12" t="s">
        <v>4046</v>
      </c>
      <c r="B1152" s="12"/>
      <c r="C1152" s="40" t="s">
        <v>4047</v>
      </c>
      <c r="D1152" s="17"/>
      <c r="E1152" s="17" t="s">
        <v>4048</v>
      </c>
      <c r="F1152" s="28" t="s">
        <v>139</v>
      </c>
      <c r="G1152" s="29">
        <v>1</v>
      </c>
      <c r="H1152" s="30"/>
      <c r="I1152" s="30">
        <v>10</v>
      </c>
      <c r="J1152" s="31">
        <v>21735</v>
      </c>
      <c r="M1152" s="32">
        <f>ROUND(ROUND(J1152, 2)*I1152, 2)</f>
        <v>217350</v>
      </c>
      <c r="P1152" s="31">
        <v>31570</v>
      </c>
      <c r="S1152" s="32">
        <f>ROUND(ROUND(P1152, 2)*I1152, 2)</f>
        <v>315700</v>
      </c>
      <c r="V1152" s="9">
        <f>ROUND(ROUND(P1152, 2)/1.2, 2)</f>
        <v>26308.33</v>
      </c>
      <c r="Y1152" s="9">
        <f>ROUND(S1152 / 1.2, 2)</f>
        <v>263083.33</v>
      </c>
      <c r="AD1152" s="5" t="s">
        <v>4049</v>
      </c>
      <c r="AE1152" s="5" t="s">
        <v>4050</v>
      </c>
      <c r="AF1152" s="5" t="s">
        <v>4051</v>
      </c>
      <c r="AK1152" s="32">
        <f t="shared" si="124"/>
        <v>98350</v>
      </c>
      <c r="AL1152" s="32"/>
      <c r="AM1152" s="32"/>
      <c r="AN1152" s="34">
        <f t="shared" si="125"/>
        <v>0.45249597423510468</v>
      </c>
      <c r="AO1152" s="32"/>
      <c r="AP1152" s="32"/>
    </row>
    <row r="1153" spans="1:42" ht="144" x14ac:dyDescent="0.3">
      <c r="A1153" s="12" t="s">
        <v>4052</v>
      </c>
      <c r="B1153" s="12" t="s">
        <v>4041</v>
      </c>
      <c r="C1153" s="16" t="s">
        <v>4042</v>
      </c>
      <c r="D1153" s="17"/>
      <c r="E1153" s="17" t="s">
        <v>4053</v>
      </c>
      <c r="F1153" s="17" t="s">
        <v>139</v>
      </c>
      <c r="G1153" s="18">
        <v>1</v>
      </c>
      <c r="H1153" s="18"/>
      <c r="I1153" s="18">
        <v>44</v>
      </c>
      <c r="J1153" s="19">
        <v>0</v>
      </c>
      <c r="K1153" s="20">
        <v>3400.01</v>
      </c>
      <c r="L1153" s="19">
        <f>J1153+ROUND(K1153, 2)</f>
        <v>3400.01</v>
      </c>
      <c r="M1153" s="19">
        <v>0</v>
      </c>
      <c r="N1153" s="19">
        <v>149600.44</v>
      </c>
      <c r="O1153" s="19">
        <f>M1153+N1153</f>
        <v>149600.44</v>
      </c>
      <c r="P1153" s="19">
        <v>29575</v>
      </c>
      <c r="Q1153" s="20">
        <v>5100.01</v>
      </c>
      <c r="R1153" s="19">
        <f>P1153+ROUND(Q1153, 2)</f>
        <v>34675.01</v>
      </c>
      <c r="S1153" s="19">
        <v>1301300</v>
      </c>
      <c r="T1153" s="19">
        <v>224400.44</v>
      </c>
      <c r="U1153" s="19">
        <f>S1153+T1153</f>
        <v>1525700.44</v>
      </c>
      <c r="V1153" s="9">
        <f>ROUND(P1153 / 1.2, 2)</f>
        <v>24645.83</v>
      </c>
      <c r="W1153" s="9">
        <f>ROUND(Q1153 / 1.2, 2)</f>
        <v>4250.01</v>
      </c>
      <c r="X1153" s="9">
        <f>ROUND(R1153 / 1.2, 2)</f>
        <v>28895.84</v>
      </c>
      <c r="Y1153" s="9">
        <f>ROUND(S1153 / 1.2, 2)</f>
        <v>1084416.67</v>
      </c>
      <c r="Z1153" s="9">
        <f>ROUND(T1153 / 1.2, 2)</f>
        <v>187000.37</v>
      </c>
      <c r="AA1153" s="9">
        <f>Y1153+Z1153</f>
        <v>1271417.04</v>
      </c>
      <c r="AD1153" s="5">
        <v>378366021</v>
      </c>
      <c r="AE1153" s="5">
        <v>29448378</v>
      </c>
      <c r="AG1153" s="5" t="s">
        <v>4044</v>
      </c>
      <c r="AH1153" s="5" t="s">
        <v>4045</v>
      </c>
      <c r="AI1153" s="5" t="s">
        <v>593</v>
      </c>
      <c r="AK1153" s="19">
        <f t="shared" si="124"/>
        <v>1301300</v>
      </c>
      <c r="AL1153" s="19">
        <f>T1153-N1153</f>
        <v>74800</v>
      </c>
      <c r="AM1153" s="19">
        <f>U1153-O1153</f>
        <v>1376100</v>
      </c>
      <c r="AN1153" s="22">
        <f t="shared" si="125"/>
        <v>0</v>
      </c>
      <c r="AO1153" s="22">
        <f>IFERROR(AL1153/N1153,0)</f>
        <v>0.49999852941608997</v>
      </c>
      <c r="AP1153" s="22">
        <f>IFERROR(AM1153/O1153,0)</f>
        <v>9.1985023573460083</v>
      </c>
    </row>
    <row r="1154" spans="1:42" ht="36" x14ac:dyDescent="0.3">
      <c r="A1154" s="12" t="s">
        <v>4054</v>
      </c>
      <c r="B1154" s="12"/>
      <c r="C1154" s="27" t="s">
        <v>4055</v>
      </c>
      <c r="D1154" s="17"/>
      <c r="E1154" s="17" t="s">
        <v>4056</v>
      </c>
      <c r="F1154" s="28" t="s">
        <v>139</v>
      </c>
      <c r="G1154" s="29">
        <v>1</v>
      </c>
      <c r="H1154" s="30"/>
      <c r="I1154" s="30">
        <v>44</v>
      </c>
      <c r="J1154" s="31">
        <v>0</v>
      </c>
      <c r="M1154" s="32">
        <f>ROUND(ROUND(J1154, 2)*I1154, 2)</f>
        <v>0</v>
      </c>
      <c r="P1154" s="31">
        <v>29575</v>
      </c>
      <c r="S1154" s="32">
        <f>ROUND(ROUND(P1154, 2)*I1154, 2)</f>
        <v>1301300</v>
      </c>
      <c r="V1154" s="9">
        <f>ROUND(ROUND(P1154, 2)/1.2, 2)</f>
        <v>24645.83</v>
      </c>
      <c r="Y1154" s="9">
        <f>ROUND(S1154 / 1.2, 2)</f>
        <v>1084416.67</v>
      </c>
      <c r="AD1154" s="5" t="s">
        <v>4057</v>
      </c>
      <c r="AE1154" s="5" t="s">
        <v>4058</v>
      </c>
      <c r="AF1154" s="5" t="s">
        <v>4059</v>
      </c>
      <c r="AK1154" s="32">
        <f t="shared" si="124"/>
        <v>1301300</v>
      </c>
      <c r="AL1154" s="32"/>
      <c r="AM1154" s="32"/>
      <c r="AN1154" s="34">
        <f t="shared" si="125"/>
        <v>0</v>
      </c>
      <c r="AO1154" s="32"/>
      <c r="AP1154" s="32"/>
    </row>
    <row r="1155" spans="1:42" ht="16.95" customHeight="1" x14ac:dyDescent="0.3">
      <c r="A1155" s="12" t="s">
        <v>4060</v>
      </c>
      <c r="B1155" s="80" t="s">
        <v>4061</v>
      </c>
      <c r="C1155" s="480" t="s">
        <v>4062</v>
      </c>
      <c r="D1155" s="481"/>
      <c r="E1155" s="481"/>
      <c r="F1155" s="481"/>
      <c r="G1155" s="481"/>
      <c r="H1155" s="481"/>
      <c r="I1155" s="482"/>
      <c r="M1155" s="6">
        <f>SUM(M1156)</f>
        <v>0</v>
      </c>
      <c r="N1155" s="6">
        <f>SUM(N1156)</f>
        <v>1298932.8</v>
      </c>
      <c r="O1155" s="6">
        <f>SUM(O1156)</f>
        <v>1298932.8</v>
      </c>
      <c r="S1155" s="6">
        <f>SUM(S1156)</f>
        <v>0</v>
      </c>
      <c r="T1155" s="6">
        <f>SUM(T1156)</f>
        <v>1948399.2</v>
      </c>
      <c r="U1155" s="6">
        <f>SUM(U1156)</f>
        <v>1948399.2</v>
      </c>
      <c r="Y1155" s="9">
        <f>SUM(Y1156)</f>
        <v>0</v>
      </c>
      <c r="Z1155" s="9">
        <f>SUM(Z1156)</f>
        <v>1623666</v>
      </c>
      <c r="AA1155" s="9">
        <f>SUM(AA1156)</f>
        <v>1623666</v>
      </c>
      <c r="AD1155" s="5">
        <v>378365781</v>
      </c>
      <c r="AE1155" s="5">
        <v>29299399</v>
      </c>
      <c r="AK1155" s="6">
        <f t="shared" si="124"/>
        <v>0</v>
      </c>
      <c r="AL1155" s="6">
        <f t="shared" ref="AL1155:AM1157" si="130">T1155-N1155</f>
        <v>649466.39999999991</v>
      </c>
      <c r="AM1155" s="6">
        <f t="shared" si="130"/>
        <v>649466.39999999991</v>
      </c>
      <c r="AN1155" s="10">
        <f t="shared" si="125"/>
        <v>0</v>
      </c>
      <c r="AO1155" s="10">
        <f t="shared" ref="AO1155:AP1157" si="131">IFERROR(AL1155/N1155,0)</f>
        <v>0.49999999999999989</v>
      </c>
      <c r="AP1155" s="10">
        <f t="shared" si="131"/>
        <v>0.49999999999999989</v>
      </c>
    </row>
    <row r="1156" spans="1:42" ht="108" x14ac:dyDescent="0.3">
      <c r="A1156" s="12" t="s">
        <v>4063</v>
      </c>
      <c r="B1156" s="12" t="s">
        <v>4064</v>
      </c>
      <c r="C1156" s="16" t="s">
        <v>4065</v>
      </c>
      <c r="D1156" s="17"/>
      <c r="E1156" s="17" t="s">
        <v>4066</v>
      </c>
      <c r="F1156" s="17" t="s">
        <v>67</v>
      </c>
      <c r="G1156" s="18">
        <v>1</v>
      </c>
      <c r="H1156" s="18"/>
      <c r="I1156" s="18">
        <v>9840.4</v>
      </c>
      <c r="J1156" s="19">
        <v>0</v>
      </c>
      <c r="K1156" s="20">
        <v>132</v>
      </c>
      <c r="L1156" s="19">
        <f>J1156+ROUND(K1156, 2)</f>
        <v>132</v>
      </c>
      <c r="M1156" s="19">
        <v>0</v>
      </c>
      <c r="N1156" s="19">
        <v>1298932.8</v>
      </c>
      <c r="O1156" s="19">
        <f>M1156+N1156</f>
        <v>1298932.8</v>
      </c>
      <c r="P1156" s="19">
        <v>0</v>
      </c>
      <c r="Q1156" s="20">
        <v>198</v>
      </c>
      <c r="R1156" s="19">
        <f>P1156+ROUND(Q1156, 2)</f>
        <v>198</v>
      </c>
      <c r="S1156" s="19">
        <v>0</v>
      </c>
      <c r="T1156" s="19">
        <v>1948399.2</v>
      </c>
      <c r="U1156" s="19">
        <f>S1156+T1156</f>
        <v>1948399.2</v>
      </c>
      <c r="V1156" s="9"/>
      <c r="W1156" s="9">
        <f>ROUND(Q1156 / 1.2, 2)</f>
        <v>165</v>
      </c>
      <c r="X1156" s="9">
        <f>ROUND(R1156 / 1.2, 2)</f>
        <v>165</v>
      </c>
      <c r="Y1156" s="9"/>
      <c r="Z1156" s="9">
        <f>ROUND(T1156 / 1.2, 2)</f>
        <v>1623666</v>
      </c>
      <c r="AA1156" s="9">
        <f>Y1156+Z1156</f>
        <v>1623666</v>
      </c>
      <c r="AD1156" s="5">
        <v>378365783</v>
      </c>
      <c r="AE1156" s="5">
        <v>29299409</v>
      </c>
      <c r="AG1156" s="5" t="s">
        <v>4067</v>
      </c>
      <c r="AH1156" s="5" t="s">
        <v>4068</v>
      </c>
      <c r="AI1156" s="5" t="s">
        <v>593</v>
      </c>
      <c r="AK1156" s="19">
        <f t="shared" si="124"/>
        <v>0</v>
      </c>
      <c r="AL1156" s="19">
        <f t="shared" si="130"/>
        <v>649466.39999999991</v>
      </c>
      <c r="AM1156" s="19">
        <f t="shared" si="130"/>
        <v>649466.39999999991</v>
      </c>
      <c r="AN1156" s="22">
        <f t="shared" si="125"/>
        <v>0</v>
      </c>
      <c r="AO1156" s="22">
        <f t="shared" si="131"/>
        <v>0.49999999999999989</v>
      </c>
      <c r="AP1156" s="22">
        <f t="shared" si="131"/>
        <v>0.49999999999999989</v>
      </c>
    </row>
    <row r="1157" spans="1:42" ht="24" customHeight="1" x14ac:dyDescent="0.3">
      <c r="A1157" s="72"/>
      <c r="B1157" s="72"/>
      <c r="C1157" s="72"/>
      <c r="D1157" s="73" t="s">
        <v>4069</v>
      </c>
      <c r="E1157" s="72"/>
      <c r="F1157" s="72"/>
      <c r="G1157" s="72"/>
      <c r="H1157" s="72"/>
      <c r="I1157" s="72"/>
      <c r="J1157" s="72"/>
      <c r="K1157" s="72"/>
      <c r="L1157" s="72"/>
      <c r="M1157" s="74">
        <f>SUM(M8)</f>
        <v>32057765.25</v>
      </c>
      <c r="N1157" s="74">
        <f>SUM(N8)</f>
        <v>66553873.439999998</v>
      </c>
      <c r="O1157" s="74">
        <f>M1157+N1157</f>
        <v>98611638.689999998</v>
      </c>
      <c r="P1157" s="72"/>
      <c r="Q1157" s="72"/>
      <c r="R1157" s="72"/>
      <c r="S1157" s="74">
        <f>SUM(S8)</f>
        <v>39041721.680000007</v>
      </c>
      <c r="T1157" s="74">
        <f>SUM(T8)</f>
        <v>99751374.810000017</v>
      </c>
      <c r="U1157" s="74">
        <f>S1157+T1157</f>
        <v>138793096.49000001</v>
      </c>
      <c r="Y1157" s="9">
        <f>SUM(Y8)</f>
        <v>32534768.209999993</v>
      </c>
      <c r="Z1157" s="9">
        <f>SUM(Z8)</f>
        <v>83126145.850000009</v>
      </c>
      <c r="AA1157" s="9">
        <f>Y1157+Z1157</f>
        <v>115660914.06</v>
      </c>
      <c r="AK1157" s="74">
        <f t="shared" si="124"/>
        <v>6983956.4300000072</v>
      </c>
      <c r="AL1157" s="74">
        <f t="shared" si="130"/>
        <v>33197501.37000002</v>
      </c>
      <c r="AM1157" s="74">
        <f t="shared" si="130"/>
        <v>40181457.800000012</v>
      </c>
      <c r="AN1157" s="75">
        <f t="shared" si="125"/>
        <v>0.21785537374599145</v>
      </c>
      <c r="AO1157" s="75">
        <f t="shared" si="131"/>
        <v>0.4988064503853169</v>
      </c>
      <c r="AP1157" s="75">
        <f t="shared" si="131"/>
        <v>0.40747175824058923</v>
      </c>
    </row>
    <row r="1158" spans="1:42" ht="22.8" x14ac:dyDescent="0.3">
      <c r="A1158" s="463" t="s">
        <v>4083</v>
      </c>
      <c r="B1158" s="464"/>
      <c r="C1158" s="464"/>
      <c r="D1158" s="464"/>
      <c r="E1158" s="464"/>
      <c r="F1158" s="464"/>
      <c r="G1158" s="464"/>
      <c r="H1158" s="464"/>
      <c r="I1158" s="464"/>
      <c r="J1158" s="464"/>
      <c r="K1158" s="464"/>
      <c r="L1158" s="464"/>
      <c r="M1158" s="464"/>
      <c r="N1158" s="464"/>
      <c r="O1158" s="464"/>
      <c r="P1158" s="464"/>
      <c r="Q1158" s="464"/>
      <c r="R1158" s="464"/>
      <c r="S1158" s="464"/>
      <c r="T1158" s="464"/>
      <c r="U1158" s="465"/>
    </row>
    <row r="1159" spans="1:42" ht="15.6" x14ac:dyDescent="0.3">
      <c r="A1159" s="83"/>
      <c r="B1159" s="3" t="s">
        <v>4084</v>
      </c>
      <c r="C1159" s="82" t="s">
        <v>4085</v>
      </c>
      <c r="D1159" s="82" t="s">
        <v>4086</v>
      </c>
      <c r="E1159" s="84"/>
      <c r="F1159" s="84"/>
      <c r="G1159" s="84"/>
      <c r="H1159" s="459"/>
      <c r="I1159" s="479"/>
      <c r="J1159" s="479"/>
      <c r="K1159" s="479"/>
      <c r="L1159" s="479"/>
      <c r="M1159" s="479"/>
      <c r="N1159" s="479"/>
      <c r="O1159" s="479"/>
      <c r="P1159" s="479"/>
      <c r="Q1159" s="479"/>
      <c r="R1159" s="479"/>
      <c r="S1159" s="479"/>
      <c r="T1159" s="479"/>
      <c r="U1159" s="460"/>
    </row>
    <row r="1160" spans="1:42" ht="15.6" x14ac:dyDescent="0.3">
      <c r="A1160" s="83"/>
      <c r="B1160" s="3" t="s">
        <v>4087</v>
      </c>
      <c r="C1160" s="82" t="s">
        <v>4088</v>
      </c>
      <c r="D1160" s="82" t="s">
        <v>4089</v>
      </c>
      <c r="E1160" s="84"/>
      <c r="F1160" s="84"/>
      <c r="G1160" s="84"/>
      <c r="H1160" s="459"/>
      <c r="I1160" s="479"/>
      <c r="J1160" s="479"/>
      <c r="K1160" s="479"/>
      <c r="L1160" s="479"/>
      <c r="M1160" s="479"/>
      <c r="N1160" s="479"/>
      <c r="O1160" s="479"/>
      <c r="P1160" s="479"/>
      <c r="Q1160" s="479"/>
      <c r="R1160" s="479"/>
      <c r="S1160" s="479"/>
      <c r="T1160" s="479"/>
      <c r="U1160" s="460"/>
    </row>
    <row r="1161" spans="1:42" ht="31.2" x14ac:dyDescent="0.3">
      <c r="A1161" s="83"/>
      <c r="B1161" s="3" t="s">
        <v>4090</v>
      </c>
      <c r="C1161" s="82" t="s">
        <v>4091</v>
      </c>
      <c r="D1161" s="82" t="s">
        <v>4092</v>
      </c>
      <c r="E1161" s="84"/>
      <c r="F1161" s="84"/>
      <c r="G1161" s="84"/>
      <c r="H1161" s="459"/>
      <c r="I1161" s="479"/>
      <c r="J1161" s="479"/>
      <c r="K1161" s="479"/>
      <c r="L1161" s="479"/>
      <c r="M1161" s="479"/>
      <c r="N1161" s="479"/>
      <c r="O1161" s="479"/>
      <c r="P1161" s="479"/>
      <c r="Q1161" s="479"/>
      <c r="R1161" s="479"/>
      <c r="S1161" s="479"/>
      <c r="T1161" s="479"/>
      <c r="U1161" s="460"/>
    </row>
    <row r="1162" spans="1:42" ht="15.6" x14ac:dyDescent="0.3">
      <c r="A1162" s="83"/>
      <c r="B1162" s="3" t="s">
        <v>4093</v>
      </c>
      <c r="C1162" s="82" t="s">
        <v>4094</v>
      </c>
      <c r="D1162" s="82" t="s">
        <v>4095</v>
      </c>
      <c r="E1162" s="84"/>
      <c r="F1162" s="84"/>
      <c r="G1162" s="84"/>
      <c r="H1162" s="459"/>
      <c r="I1162" s="479"/>
      <c r="J1162" s="479"/>
      <c r="K1162" s="479"/>
      <c r="L1162" s="479"/>
      <c r="M1162" s="479"/>
      <c r="N1162" s="479"/>
      <c r="O1162" s="479"/>
      <c r="P1162" s="479"/>
      <c r="Q1162" s="479"/>
      <c r="R1162" s="479"/>
      <c r="S1162" s="479"/>
      <c r="T1162" s="479"/>
      <c r="U1162" s="460"/>
    </row>
    <row r="1163" spans="1:42" ht="15.6" x14ac:dyDescent="0.3">
      <c r="A1163" s="83"/>
      <c r="B1163" s="3" t="s">
        <v>4096</v>
      </c>
      <c r="C1163" s="82" t="s">
        <v>4097</v>
      </c>
      <c r="D1163" s="82" t="s">
        <v>4089</v>
      </c>
      <c r="E1163" s="84"/>
      <c r="F1163" s="84"/>
      <c r="G1163" s="84"/>
      <c r="H1163" s="459"/>
      <c r="I1163" s="479"/>
      <c r="J1163" s="479"/>
      <c r="K1163" s="479"/>
      <c r="L1163" s="479"/>
      <c r="M1163" s="479"/>
      <c r="N1163" s="479"/>
      <c r="O1163" s="479"/>
      <c r="P1163" s="479"/>
      <c r="Q1163" s="479"/>
      <c r="R1163" s="479"/>
      <c r="S1163" s="479"/>
      <c r="T1163" s="479"/>
      <c r="U1163" s="460"/>
    </row>
    <row r="1164" spans="1:42" ht="31.2" x14ac:dyDescent="0.3">
      <c r="A1164" s="83"/>
      <c r="B1164" s="3" t="s">
        <v>4098</v>
      </c>
      <c r="C1164" s="82" t="s">
        <v>4099</v>
      </c>
      <c r="D1164" s="82" t="s">
        <v>4100</v>
      </c>
      <c r="E1164" s="84"/>
      <c r="F1164" s="84"/>
      <c r="G1164" s="84"/>
      <c r="H1164" s="459"/>
      <c r="I1164" s="479"/>
      <c r="J1164" s="479"/>
      <c r="K1164" s="479"/>
      <c r="L1164" s="479"/>
      <c r="M1164" s="479"/>
      <c r="N1164" s="479"/>
      <c r="O1164" s="479"/>
      <c r="P1164" s="479"/>
      <c r="Q1164" s="479"/>
      <c r="R1164" s="479"/>
      <c r="S1164" s="479"/>
      <c r="T1164" s="479"/>
      <c r="U1164" s="460"/>
    </row>
    <row r="1165" spans="1:42" ht="31.2" x14ac:dyDescent="0.3">
      <c r="A1165" s="83"/>
      <c r="B1165" s="3" t="s">
        <v>4101</v>
      </c>
      <c r="C1165" s="82" t="s">
        <v>4102</v>
      </c>
      <c r="D1165" s="82" t="s">
        <v>4103</v>
      </c>
      <c r="E1165" s="84"/>
      <c r="F1165" s="84"/>
      <c r="G1165" s="84"/>
      <c r="H1165" s="459"/>
      <c r="I1165" s="479"/>
      <c r="J1165" s="479"/>
      <c r="K1165" s="479"/>
      <c r="L1165" s="479"/>
      <c r="M1165" s="479"/>
      <c r="N1165" s="479"/>
      <c r="O1165" s="479"/>
      <c r="P1165" s="479"/>
      <c r="Q1165" s="479"/>
      <c r="R1165" s="479"/>
      <c r="S1165" s="479"/>
      <c r="T1165" s="479"/>
      <c r="U1165" s="460"/>
    </row>
    <row r="1166" spans="1:42" ht="15.6" x14ac:dyDescent="0.3">
      <c r="A1166" s="83"/>
      <c r="B1166" s="3" t="s">
        <v>4104</v>
      </c>
      <c r="C1166" s="82" t="s">
        <v>4105</v>
      </c>
      <c r="D1166" s="82" t="s">
        <v>4106</v>
      </c>
      <c r="E1166" s="84"/>
      <c r="F1166" s="84"/>
      <c r="G1166" s="84"/>
      <c r="H1166" s="459"/>
      <c r="I1166" s="479"/>
      <c r="J1166" s="479"/>
      <c r="K1166" s="479"/>
      <c r="L1166" s="479"/>
      <c r="M1166" s="479"/>
      <c r="N1166" s="479"/>
      <c r="O1166" s="479"/>
      <c r="P1166" s="479"/>
      <c r="Q1166" s="479"/>
      <c r="R1166" s="479"/>
      <c r="S1166" s="479"/>
      <c r="T1166" s="479"/>
      <c r="U1166" s="460"/>
    </row>
    <row r="1167" spans="1:42" ht="15.6" x14ac:dyDescent="0.3">
      <c r="A1167" s="83"/>
      <c r="B1167" s="3" t="s">
        <v>4107</v>
      </c>
      <c r="C1167" s="82" t="s">
        <v>4108</v>
      </c>
      <c r="D1167" s="82" t="s">
        <v>4109</v>
      </c>
      <c r="E1167" s="84"/>
      <c r="F1167" s="84"/>
      <c r="G1167" s="84"/>
      <c r="H1167" s="459"/>
      <c r="I1167" s="479"/>
      <c r="J1167" s="479"/>
      <c r="K1167" s="479"/>
      <c r="L1167" s="479"/>
      <c r="M1167" s="479"/>
      <c r="N1167" s="479"/>
      <c r="O1167" s="479"/>
      <c r="P1167" s="479"/>
      <c r="Q1167" s="479"/>
      <c r="R1167" s="479"/>
      <c r="S1167" s="479"/>
      <c r="T1167" s="479"/>
      <c r="U1167" s="460"/>
    </row>
    <row r="1168" spans="1:42" ht="46.8" x14ac:dyDescent="0.3">
      <c r="A1168" s="83"/>
      <c r="B1168" s="3" t="s">
        <v>4110</v>
      </c>
      <c r="C1168" s="82" t="s">
        <v>4111</v>
      </c>
      <c r="D1168" s="82" t="s">
        <v>4112</v>
      </c>
      <c r="E1168" s="84"/>
      <c r="F1168" s="84"/>
      <c r="G1168" s="84"/>
      <c r="H1168" s="459"/>
      <c r="I1168" s="479"/>
      <c r="J1168" s="479"/>
      <c r="K1168" s="479"/>
      <c r="L1168" s="479"/>
      <c r="M1168" s="479"/>
      <c r="N1168" s="479"/>
      <c r="O1168" s="479"/>
      <c r="P1168" s="479"/>
      <c r="Q1168" s="479"/>
      <c r="R1168" s="479"/>
      <c r="S1168" s="479"/>
      <c r="T1168" s="479"/>
      <c r="U1168" s="460"/>
    </row>
    <row r="1169" spans="1:21" ht="46.8" x14ac:dyDescent="0.3">
      <c r="A1169" s="83"/>
      <c r="B1169" s="3" t="s">
        <v>4113</v>
      </c>
      <c r="C1169" s="82" t="s">
        <v>4114</v>
      </c>
      <c r="D1169" s="82" t="s">
        <v>4115</v>
      </c>
      <c r="E1169" s="84"/>
      <c r="F1169" s="84"/>
      <c r="G1169" s="84"/>
      <c r="H1169" s="459"/>
      <c r="I1169" s="479"/>
      <c r="J1169" s="479"/>
      <c r="K1169" s="479"/>
      <c r="L1169" s="479"/>
      <c r="M1169" s="479"/>
      <c r="N1169" s="479"/>
      <c r="O1169" s="479"/>
      <c r="P1169" s="479"/>
      <c r="Q1169" s="479"/>
      <c r="R1169" s="479"/>
      <c r="S1169" s="479"/>
      <c r="T1169" s="479"/>
      <c r="U1169" s="460"/>
    </row>
    <row r="1170" spans="1:21" ht="31.2" x14ac:dyDescent="0.3">
      <c r="A1170" s="83"/>
      <c r="B1170" s="3" t="s">
        <v>4116</v>
      </c>
      <c r="C1170" s="82" t="s">
        <v>4117</v>
      </c>
      <c r="D1170" s="82" t="s">
        <v>4118</v>
      </c>
      <c r="E1170" s="84"/>
      <c r="F1170" s="84"/>
      <c r="G1170" s="84"/>
      <c r="H1170" s="459"/>
      <c r="I1170" s="479"/>
      <c r="J1170" s="479"/>
      <c r="K1170" s="479"/>
      <c r="L1170" s="479"/>
      <c r="M1170" s="479"/>
      <c r="N1170" s="479"/>
      <c r="O1170" s="479"/>
      <c r="P1170" s="479"/>
      <c r="Q1170" s="479"/>
      <c r="R1170" s="479"/>
      <c r="S1170" s="479"/>
      <c r="T1170" s="479"/>
      <c r="U1170" s="460"/>
    </row>
    <row r="1171" spans="1:21" ht="15.6" x14ac:dyDescent="0.3">
      <c r="A1171" s="83"/>
      <c r="B1171" s="3" t="s">
        <v>4119</v>
      </c>
      <c r="C1171" s="82" t="s">
        <v>4120</v>
      </c>
      <c r="D1171" s="82" t="s">
        <v>4121</v>
      </c>
      <c r="E1171" s="84"/>
      <c r="F1171" s="84"/>
      <c r="G1171" s="84"/>
      <c r="H1171" s="459"/>
      <c r="I1171" s="479"/>
      <c r="J1171" s="479"/>
      <c r="K1171" s="479"/>
      <c r="L1171" s="479"/>
      <c r="M1171" s="479"/>
      <c r="N1171" s="479"/>
      <c r="O1171" s="479"/>
      <c r="P1171" s="479"/>
      <c r="Q1171" s="479"/>
      <c r="R1171" s="479"/>
      <c r="S1171" s="479"/>
      <c r="T1171" s="479"/>
      <c r="U1171" s="460"/>
    </row>
    <row r="1172" spans="1:21" ht="48" customHeight="1" x14ac:dyDescent="0.3">
      <c r="A1172" s="83"/>
      <c r="B1172" s="3" t="s">
        <v>4122</v>
      </c>
      <c r="C1172" s="82" t="s">
        <v>4123</v>
      </c>
      <c r="D1172" s="82" t="s">
        <v>4124</v>
      </c>
      <c r="E1172" s="84"/>
      <c r="F1172" s="84"/>
      <c r="G1172" s="84"/>
      <c r="H1172" s="459" t="s">
        <v>4125</v>
      </c>
      <c r="I1172" s="479"/>
      <c r="J1172" s="479"/>
      <c r="K1172" s="479"/>
      <c r="L1172" s="479"/>
      <c r="M1172" s="479"/>
      <c r="N1172" s="479"/>
      <c r="O1172" s="479"/>
      <c r="P1172" s="479"/>
      <c r="Q1172" s="479"/>
      <c r="R1172" s="479"/>
      <c r="S1172" s="479"/>
      <c r="T1172" s="479"/>
      <c r="U1172" s="460"/>
    </row>
    <row r="1173" spans="1:21" ht="15.6" x14ac:dyDescent="0.3">
      <c r="A1173" s="83"/>
      <c r="B1173" s="3" t="s">
        <v>4126</v>
      </c>
      <c r="C1173" s="82" t="s">
        <v>4127</v>
      </c>
      <c r="D1173" s="82" t="s">
        <v>4128</v>
      </c>
      <c r="E1173" s="84"/>
      <c r="F1173" s="84"/>
      <c r="G1173" s="84"/>
      <c r="H1173" s="459"/>
      <c r="I1173" s="479"/>
      <c r="J1173" s="479"/>
      <c r="K1173" s="479"/>
      <c r="L1173" s="479"/>
      <c r="M1173" s="479"/>
      <c r="N1173" s="479"/>
      <c r="O1173" s="479"/>
      <c r="P1173" s="479"/>
      <c r="Q1173" s="479"/>
      <c r="R1173" s="479"/>
      <c r="S1173" s="479"/>
      <c r="T1173" s="479"/>
      <c r="U1173" s="460"/>
    </row>
    <row r="1174" spans="1:21" ht="15.6" x14ac:dyDescent="0.3">
      <c r="A1174" s="83"/>
      <c r="B1174" s="3" t="s">
        <v>4129</v>
      </c>
      <c r="C1174" s="82" t="s">
        <v>4130</v>
      </c>
      <c r="D1174" s="84"/>
      <c r="E1174" s="84"/>
      <c r="F1174" s="84"/>
      <c r="G1174" s="84"/>
      <c r="H1174" s="459"/>
      <c r="I1174" s="479"/>
      <c r="J1174" s="479"/>
      <c r="K1174" s="479"/>
      <c r="L1174" s="479"/>
      <c r="M1174" s="479"/>
      <c r="N1174" s="479"/>
      <c r="O1174" s="479"/>
      <c r="P1174" s="479"/>
      <c r="Q1174" s="479"/>
      <c r="R1174" s="479"/>
      <c r="S1174" s="479"/>
      <c r="T1174" s="479"/>
      <c r="U1174" s="460"/>
    </row>
    <row r="1175" spans="1:21" ht="15.6" x14ac:dyDescent="0.3">
      <c r="A1175" s="83"/>
      <c r="B1175" s="3" t="s">
        <v>4131</v>
      </c>
      <c r="C1175" s="82" t="s">
        <v>4132</v>
      </c>
      <c r="D1175" s="84"/>
      <c r="E1175" s="84"/>
      <c r="F1175" s="84"/>
      <c r="G1175" s="84"/>
      <c r="H1175" s="459"/>
      <c r="I1175" s="479"/>
      <c r="J1175" s="479"/>
      <c r="K1175" s="479"/>
      <c r="L1175" s="479"/>
      <c r="M1175" s="479"/>
      <c r="N1175" s="479"/>
      <c r="O1175" s="479"/>
      <c r="P1175" s="479"/>
      <c r="Q1175" s="479"/>
      <c r="R1175" s="479"/>
      <c r="S1175" s="479"/>
      <c r="T1175" s="479"/>
      <c r="U1175" s="460"/>
    </row>
    <row r="1176" spans="1:21" ht="15.6" x14ac:dyDescent="0.3">
      <c r="A1176" s="83"/>
      <c r="B1176" s="3" t="s">
        <v>4133</v>
      </c>
      <c r="C1176" s="82" t="s">
        <v>4134</v>
      </c>
      <c r="D1176" s="84"/>
      <c r="E1176" s="84"/>
      <c r="F1176" s="84"/>
      <c r="G1176" s="84"/>
      <c r="H1176" s="459"/>
      <c r="I1176" s="479"/>
      <c r="J1176" s="479"/>
      <c r="K1176" s="479"/>
      <c r="L1176" s="479"/>
      <c r="M1176" s="479"/>
      <c r="N1176" s="479"/>
      <c r="O1176" s="479"/>
      <c r="P1176" s="479"/>
      <c r="Q1176" s="479"/>
      <c r="R1176" s="479"/>
      <c r="S1176" s="479"/>
      <c r="T1176" s="479"/>
      <c r="U1176" s="460"/>
    </row>
  </sheetData>
  <sheetProtection password="C644" sheet="1" formatColumns="0" autoFilter="0"/>
  <autoFilter ref="A7:U7"/>
  <mergeCells count="87">
    <mergeCell ref="A2:U2"/>
    <mergeCell ref="A3:U3"/>
    <mergeCell ref="A4:U4"/>
    <mergeCell ref="J5:O5"/>
    <mergeCell ref="P5:R5"/>
    <mergeCell ref="S5:U5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6:K6"/>
    <mergeCell ref="AK5:AP5"/>
    <mergeCell ref="AK6:AL6"/>
    <mergeCell ref="AM6:AM7"/>
    <mergeCell ref="AN6:AO6"/>
    <mergeCell ref="AP6:AP7"/>
    <mergeCell ref="S6:T6"/>
    <mergeCell ref="U6:U7"/>
    <mergeCell ref="A8:I8"/>
    <mergeCell ref="C9:I9"/>
    <mergeCell ref="C10:I10"/>
    <mergeCell ref="L6:L7"/>
    <mergeCell ref="M6:N6"/>
    <mergeCell ref="O6:O7"/>
    <mergeCell ref="P6:Q6"/>
    <mergeCell ref="R6:R7"/>
    <mergeCell ref="C11:I11"/>
    <mergeCell ref="C12:I12"/>
    <mergeCell ref="C13:I13"/>
    <mergeCell ref="C15:I15"/>
    <mergeCell ref="C16:I16"/>
    <mergeCell ref="C17:I17"/>
    <mergeCell ref="C18:I18"/>
    <mergeCell ref="C19:I19"/>
    <mergeCell ref="C27:I27"/>
    <mergeCell ref="C34:I34"/>
    <mergeCell ref="C35:I35"/>
    <mergeCell ref="C36:I36"/>
    <mergeCell ref="C58:I58"/>
    <mergeCell ref="C59:I59"/>
    <mergeCell ref="C66:I66"/>
    <mergeCell ref="C82:I82"/>
    <mergeCell ref="C129:I129"/>
    <mergeCell ref="C130:I130"/>
    <mergeCell ref="C145:I145"/>
    <mergeCell ref="C146:I146"/>
    <mergeCell ref="C147:I147"/>
    <mergeCell ref="C148:I148"/>
    <mergeCell ref="C149:I149"/>
    <mergeCell ref="C191:I191"/>
    <mergeCell ref="C217:I217"/>
    <mergeCell ref="C483:I483"/>
    <mergeCell ref="C490:I490"/>
    <mergeCell ref="C491:I491"/>
    <mergeCell ref="C581:I581"/>
    <mergeCell ref="C842:I842"/>
    <mergeCell ref="C926:I926"/>
    <mergeCell ref="C949:I949"/>
    <mergeCell ref="C950:I950"/>
    <mergeCell ref="C984:I984"/>
    <mergeCell ref="C1036:I1036"/>
    <mergeCell ref="C1150:I1150"/>
    <mergeCell ref="C1155:I1155"/>
    <mergeCell ref="A1158:U1158"/>
    <mergeCell ref="H1159:U1159"/>
    <mergeCell ref="H1160:U1160"/>
    <mergeCell ref="H1161:U1161"/>
    <mergeCell ref="H1162:U1162"/>
    <mergeCell ref="H1163:U1163"/>
    <mergeCell ref="H1164:U1164"/>
    <mergeCell ref="H1165:U1165"/>
    <mergeCell ref="H1166:U1166"/>
    <mergeCell ref="H1167:U1167"/>
    <mergeCell ref="H1168:U1168"/>
    <mergeCell ref="H1169:U1169"/>
    <mergeCell ref="H1170:U1170"/>
    <mergeCell ref="H1176:U1176"/>
    <mergeCell ref="H1171:U1171"/>
    <mergeCell ref="H1172:U1172"/>
    <mergeCell ref="H1173:U1173"/>
    <mergeCell ref="H1174:U1174"/>
    <mergeCell ref="H1175:U117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699"/>
  </sheetPr>
  <dimension ref="A1:AB1176"/>
  <sheetViews>
    <sheetView tabSelected="1" view="pageBreakPreview" topLeftCell="A1147" zoomScale="70" zoomScaleNormal="100" zoomScaleSheetLayoutView="70" workbookViewId="0">
      <selection activeCell="C1151" sqref="C1151"/>
    </sheetView>
  </sheetViews>
  <sheetFormatPr defaultRowHeight="14.4" x14ac:dyDescent="0.3"/>
  <cols>
    <col min="1" max="1" width="11.109375" customWidth="1"/>
    <col min="2" max="2" width="14.109375" customWidth="1"/>
    <col min="3" max="3" width="49.6640625" customWidth="1"/>
    <col min="4" max="4" width="38" hidden="1" customWidth="1"/>
    <col min="5" max="5" width="85.88671875" customWidth="1"/>
    <col min="6" max="6" width="15.33203125" customWidth="1"/>
    <col min="7" max="7" width="10.33203125" hidden="1" customWidth="1"/>
    <col min="8" max="8" width="8.21875" hidden="1" customWidth="1"/>
    <col min="9" max="9" width="22.109375" customWidth="1"/>
    <col min="10" max="10" width="14" customWidth="1"/>
    <col min="11" max="11" width="26.109375" customWidth="1"/>
    <col min="12" max="12" width="19.6640625" hidden="1" customWidth="1"/>
    <col min="13" max="13" width="19.33203125" hidden="1" customWidth="1"/>
    <col min="14" max="14" width="18" hidden="1" customWidth="1"/>
    <col min="15" max="15" width="20.77734375" customWidth="1"/>
    <col min="16" max="16" width="25.21875" customWidth="1"/>
    <col min="17" max="17" width="23.44140625" customWidth="1"/>
    <col min="18" max="18" width="21.21875" customWidth="1"/>
    <col min="19" max="20" width="16.77734375" customWidth="1"/>
    <col min="21" max="21" width="29.33203125" customWidth="1"/>
    <col min="22" max="22" width="30.33203125" customWidth="1"/>
    <col min="23" max="23" width="0.33203125" hidden="1" customWidth="1"/>
    <col min="24" max="24" width="1" hidden="1" customWidth="1"/>
    <col min="25" max="25" width="25.5546875" customWidth="1"/>
    <col min="26" max="26" width="28.6640625" customWidth="1"/>
    <col min="27" max="27" width="18.77734375" customWidth="1"/>
    <col min="28" max="28" width="37" customWidth="1"/>
  </cols>
  <sheetData>
    <row r="1" spans="1:28" ht="15" customHeight="1" x14ac:dyDescent="0.3">
      <c r="A1" s="1" t="s">
        <v>0</v>
      </c>
      <c r="B1" s="4"/>
      <c r="C1" s="4"/>
      <c r="D1" s="2" t="s">
        <v>1</v>
      </c>
      <c r="E1" s="2"/>
      <c r="F1" s="2" t="s">
        <v>4070</v>
      </c>
      <c r="G1" s="2" t="s">
        <v>4071</v>
      </c>
      <c r="H1" s="2" t="s">
        <v>4072</v>
      </c>
      <c r="I1" s="2" t="s">
        <v>4073</v>
      </c>
      <c r="J1" s="2" t="s">
        <v>4074</v>
      </c>
      <c r="K1" s="2" t="s">
        <v>4075</v>
      </c>
      <c r="L1" s="2" t="s">
        <v>4076</v>
      </c>
      <c r="M1" s="2" t="s">
        <v>4077</v>
      </c>
      <c r="N1" s="2"/>
      <c r="O1" s="2"/>
      <c r="P1" s="2"/>
      <c r="Q1" s="2"/>
      <c r="R1" s="2"/>
      <c r="S1" s="2"/>
      <c r="T1" s="2" t="s">
        <v>4078</v>
      </c>
      <c r="U1" s="2" t="s">
        <v>4079</v>
      </c>
      <c r="V1" s="2"/>
      <c r="W1" s="2" t="s">
        <v>4080</v>
      </c>
      <c r="X1" s="2" t="s">
        <v>4081</v>
      </c>
      <c r="Y1" s="2" t="s">
        <v>4082</v>
      </c>
      <c r="Z1" s="4"/>
      <c r="AA1" s="4"/>
      <c r="AB1" s="4"/>
    </row>
    <row r="2" spans="1:28" ht="30.75" customHeight="1" x14ac:dyDescent="0.3">
      <c r="A2" s="469" t="s">
        <v>4</v>
      </c>
      <c r="B2" s="469"/>
      <c r="C2" s="469"/>
      <c r="D2" s="469"/>
      <c r="E2" s="469"/>
      <c r="F2" s="469"/>
      <c r="G2" s="469"/>
      <c r="H2" s="469"/>
      <c r="I2" s="469"/>
      <c r="J2" s="469"/>
      <c r="K2" s="469"/>
      <c r="L2" s="469"/>
      <c r="M2" s="469"/>
      <c r="N2" s="469"/>
      <c r="O2" s="469"/>
      <c r="P2" s="469"/>
      <c r="Q2" s="469"/>
      <c r="R2" s="469"/>
      <c r="S2" s="469"/>
      <c r="T2" s="469"/>
      <c r="U2" s="469"/>
      <c r="V2" s="469"/>
      <c r="W2" s="469"/>
      <c r="X2" s="469"/>
      <c r="Y2" s="469"/>
      <c r="Z2" s="469"/>
      <c r="AA2" s="469"/>
      <c r="AB2" s="469"/>
    </row>
    <row r="3" spans="1:28" ht="15" customHeight="1" x14ac:dyDescent="0.3">
      <c r="A3" s="470" t="s">
        <v>5</v>
      </c>
      <c r="B3" s="470"/>
      <c r="C3" s="470"/>
      <c r="D3" s="470"/>
      <c r="E3" s="470"/>
      <c r="F3" s="470"/>
      <c r="G3" s="470"/>
      <c r="H3" s="470"/>
      <c r="I3" s="470"/>
      <c r="J3" s="470"/>
      <c r="K3" s="470"/>
      <c r="L3" s="470"/>
      <c r="M3" s="470"/>
      <c r="N3" s="470"/>
      <c r="O3" s="470"/>
      <c r="P3" s="470"/>
      <c r="Q3" s="470"/>
      <c r="R3" s="470"/>
      <c r="S3" s="470"/>
      <c r="T3" s="470"/>
      <c r="U3" s="470"/>
      <c r="V3" s="470"/>
      <c r="W3" s="470"/>
      <c r="X3" s="470"/>
      <c r="Y3" s="470"/>
      <c r="Z3" s="470"/>
      <c r="AA3" s="470"/>
      <c r="AB3" s="470"/>
    </row>
    <row r="4" spans="1:28" ht="15" customHeight="1" thickBot="1" x14ac:dyDescent="0.35">
      <c r="A4" s="471" t="s">
        <v>6</v>
      </c>
      <c r="B4" s="471"/>
      <c r="C4" s="471"/>
      <c r="D4" s="471"/>
      <c r="E4" s="471"/>
      <c r="F4" s="471"/>
      <c r="G4" s="471"/>
      <c r="H4" s="471"/>
      <c r="I4" s="471"/>
      <c r="J4" s="471"/>
      <c r="K4" s="471"/>
      <c r="L4" s="471"/>
      <c r="M4" s="471"/>
      <c r="N4" s="471"/>
      <c r="O4" s="471"/>
      <c r="P4" s="471"/>
      <c r="Q4" s="471"/>
      <c r="R4" s="471"/>
      <c r="S4" s="471"/>
      <c r="T4" s="471"/>
      <c r="U4" s="471"/>
      <c r="V4" s="471"/>
      <c r="W4" s="471"/>
      <c r="X4" s="471"/>
      <c r="Y4" s="471"/>
      <c r="Z4" s="471"/>
      <c r="AA4" s="471"/>
      <c r="AB4" s="471"/>
    </row>
    <row r="5" spans="1:28" ht="40.799999999999997" customHeight="1" x14ac:dyDescent="0.3">
      <c r="A5" s="498" t="s">
        <v>34</v>
      </c>
      <c r="B5" s="501" t="s">
        <v>35</v>
      </c>
      <c r="C5" s="501" t="s">
        <v>36</v>
      </c>
      <c r="D5" s="501" t="s">
        <v>37</v>
      </c>
      <c r="E5" s="501" t="s">
        <v>38</v>
      </c>
      <c r="F5" s="501" t="s">
        <v>39</v>
      </c>
      <c r="G5" s="501" t="s">
        <v>40</v>
      </c>
      <c r="H5" s="501" t="s">
        <v>41</v>
      </c>
      <c r="I5" s="515" t="s">
        <v>42</v>
      </c>
      <c r="J5" s="502" t="s">
        <v>4136</v>
      </c>
      <c r="K5" s="505" t="s">
        <v>4137</v>
      </c>
      <c r="L5" s="508" t="s">
        <v>4138</v>
      </c>
      <c r="M5" s="508" t="s">
        <v>4139</v>
      </c>
      <c r="N5" s="508" t="s">
        <v>4140</v>
      </c>
      <c r="O5" s="522" t="s">
        <v>4141</v>
      </c>
      <c r="P5" s="544" t="s">
        <v>4191</v>
      </c>
      <c r="Q5" s="525"/>
      <c r="R5" s="530" t="s">
        <v>4142</v>
      </c>
      <c r="S5" s="531"/>
      <c r="T5" s="531"/>
      <c r="U5" s="531"/>
      <c r="V5" s="532"/>
      <c r="W5" s="518" t="s">
        <v>4135</v>
      </c>
      <c r="X5" s="518"/>
      <c r="Y5" s="519"/>
      <c r="Z5" s="520" t="s">
        <v>9</v>
      </c>
      <c r="AA5" s="520"/>
      <c r="AB5" s="521"/>
    </row>
    <row r="6" spans="1:28" ht="15.75" customHeight="1" x14ac:dyDescent="0.3">
      <c r="A6" s="499"/>
      <c r="B6" s="478"/>
      <c r="C6" s="478"/>
      <c r="D6" s="478"/>
      <c r="E6" s="478"/>
      <c r="F6" s="478"/>
      <c r="G6" s="478"/>
      <c r="H6" s="478"/>
      <c r="I6" s="516"/>
      <c r="J6" s="503"/>
      <c r="K6" s="506"/>
      <c r="L6" s="509"/>
      <c r="M6" s="509"/>
      <c r="N6" s="509"/>
      <c r="O6" s="523"/>
      <c r="P6" s="545"/>
      <c r="Q6" s="526"/>
      <c r="R6" s="533"/>
      <c r="S6" s="534"/>
      <c r="T6" s="534"/>
      <c r="U6" s="534"/>
      <c r="V6" s="535"/>
      <c r="W6" s="542"/>
      <c r="X6" s="543"/>
      <c r="Y6" s="511" t="s">
        <v>43</v>
      </c>
      <c r="Z6" s="479" t="s">
        <v>44</v>
      </c>
      <c r="AA6" s="460"/>
      <c r="AB6" s="513" t="s">
        <v>45</v>
      </c>
    </row>
    <row r="7" spans="1:28" ht="31.2" customHeight="1" x14ac:dyDescent="0.3">
      <c r="A7" s="500"/>
      <c r="B7" s="462"/>
      <c r="C7" s="462"/>
      <c r="D7" s="462"/>
      <c r="E7" s="462"/>
      <c r="F7" s="462"/>
      <c r="G7" s="462"/>
      <c r="H7" s="462"/>
      <c r="I7" s="517"/>
      <c r="J7" s="503"/>
      <c r="K7" s="506"/>
      <c r="L7" s="509"/>
      <c r="M7" s="509"/>
      <c r="N7" s="509"/>
      <c r="O7" s="523"/>
      <c r="P7" s="545"/>
      <c r="Q7" s="526"/>
      <c r="R7" s="533"/>
      <c r="S7" s="534"/>
      <c r="T7" s="534"/>
      <c r="U7" s="534"/>
      <c r="V7" s="535"/>
      <c r="W7" s="362"/>
      <c r="X7" s="127"/>
      <c r="Y7" s="512"/>
      <c r="Z7" s="85" t="s">
        <v>12</v>
      </c>
      <c r="AA7" s="3" t="s">
        <v>13</v>
      </c>
      <c r="AB7" s="514"/>
    </row>
    <row r="8" spans="1:28" ht="30" customHeight="1" thickBot="1" x14ac:dyDescent="0.55000000000000004">
      <c r="A8" s="528" t="s">
        <v>46</v>
      </c>
      <c r="B8" s="464"/>
      <c r="C8" s="464"/>
      <c r="D8" s="464"/>
      <c r="E8" s="464"/>
      <c r="F8" s="464"/>
      <c r="G8" s="464"/>
      <c r="H8" s="464"/>
      <c r="I8" s="529"/>
      <c r="J8" s="504"/>
      <c r="K8" s="507"/>
      <c r="L8" s="510"/>
      <c r="M8" s="510"/>
      <c r="N8" s="510"/>
      <c r="O8" s="524"/>
      <c r="P8" s="546"/>
      <c r="Q8" s="527"/>
      <c r="R8" s="536"/>
      <c r="S8" s="537"/>
      <c r="T8" s="537"/>
      <c r="U8" s="537"/>
      <c r="V8" s="538"/>
      <c r="W8" s="202"/>
      <c r="X8" s="202"/>
      <c r="Y8" s="203"/>
      <c r="Z8" s="204">
        <f>SUM(Z9)</f>
        <v>39041721.680000007</v>
      </c>
      <c r="AA8" s="205">
        <f>SUM(AA9)</f>
        <v>99751374.810000017</v>
      </c>
      <c r="AB8" s="206">
        <f>SUM(AB9)</f>
        <v>138793096.49000001</v>
      </c>
    </row>
    <row r="9" spans="1:28" ht="69" customHeight="1" thickBot="1" x14ac:dyDescent="0.55000000000000004">
      <c r="A9" s="87" t="s">
        <v>48</v>
      </c>
      <c r="B9" s="76" t="s">
        <v>49</v>
      </c>
      <c r="C9" s="495" t="s">
        <v>50</v>
      </c>
      <c r="D9" s="496"/>
      <c r="E9" s="496"/>
      <c r="F9" s="496"/>
      <c r="G9" s="496"/>
      <c r="H9" s="496"/>
      <c r="I9" s="539"/>
      <c r="J9" s="175"/>
      <c r="K9" s="181"/>
      <c r="L9" s="170"/>
      <c r="M9" s="207"/>
      <c r="N9" s="207"/>
      <c r="O9" s="322"/>
      <c r="P9" s="345"/>
      <c r="Q9" s="224"/>
      <c r="R9" s="382" t="s">
        <v>4138</v>
      </c>
      <c r="S9" s="382" t="s">
        <v>4139</v>
      </c>
      <c r="T9" s="382" t="s">
        <v>4140</v>
      </c>
      <c r="U9" s="383" t="s">
        <v>4141</v>
      </c>
      <c r="V9" s="384" t="s">
        <v>4191</v>
      </c>
      <c r="W9" s="208"/>
      <c r="X9" s="208"/>
      <c r="Y9" s="209"/>
      <c r="Z9" s="210">
        <f>SUM(Z10,Z15,Z145)</f>
        <v>39041721.680000007</v>
      </c>
      <c r="AA9" s="211">
        <f>SUM(AA10,AA15,AA145)</f>
        <v>99751374.810000017</v>
      </c>
      <c r="AB9" s="212">
        <f>SUM(AB10,AB15,AB145)</f>
        <v>138793096.49000001</v>
      </c>
    </row>
    <row r="10" spans="1:28" ht="16.95" customHeight="1" x14ac:dyDescent="0.5">
      <c r="A10" s="87" t="s">
        <v>51</v>
      </c>
      <c r="B10" s="77" t="s">
        <v>52</v>
      </c>
      <c r="C10" s="489" t="s">
        <v>53</v>
      </c>
      <c r="D10" s="490"/>
      <c r="E10" s="490"/>
      <c r="F10" s="490"/>
      <c r="G10" s="490"/>
      <c r="H10" s="490"/>
      <c r="I10" s="540"/>
      <c r="J10" s="175"/>
      <c r="K10" s="181"/>
      <c r="L10" s="170"/>
      <c r="M10" s="198"/>
      <c r="N10" s="198"/>
      <c r="O10" s="323"/>
      <c r="P10" s="346"/>
      <c r="Q10" s="225"/>
      <c r="R10" s="198"/>
      <c r="S10" s="198"/>
      <c r="T10" s="199"/>
      <c r="U10" s="309"/>
      <c r="V10" s="371"/>
      <c r="W10" s="363"/>
      <c r="X10" s="128"/>
      <c r="Y10" s="129"/>
      <c r="Z10" s="200">
        <f t="shared" ref="Z10:AB13" si="0">SUM(Z11)</f>
        <v>0</v>
      </c>
      <c r="AA10" s="201">
        <f t="shared" si="0"/>
        <v>1270383.75</v>
      </c>
      <c r="AB10" s="201">
        <f t="shared" si="0"/>
        <v>1270383.75</v>
      </c>
    </row>
    <row r="11" spans="1:28" ht="16.95" customHeight="1" x14ac:dyDescent="0.5">
      <c r="A11" s="87" t="s">
        <v>54</v>
      </c>
      <c r="B11" s="78" t="s">
        <v>55</v>
      </c>
      <c r="C11" s="492" t="s">
        <v>56</v>
      </c>
      <c r="D11" s="493"/>
      <c r="E11" s="493"/>
      <c r="F11" s="493"/>
      <c r="G11" s="493"/>
      <c r="H11" s="493"/>
      <c r="I11" s="541"/>
      <c r="J11" s="175"/>
      <c r="K11" s="181"/>
      <c r="L11" s="170"/>
      <c r="M11" s="186"/>
      <c r="N11" s="186"/>
      <c r="O11" s="324"/>
      <c r="P11" s="347"/>
      <c r="Q11" s="226"/>
      <c r="R11" s="186"/>
      <c r="S11" s="186"/>
      <c r="T11" s="190"/>
      <c r="U11" s="310"/>
      <c r="V11" s="371"/>
      <c r="W11" s="363"/>
      <c r="X11" s="128"/>
      <c r="Y11" s="129"/>
      <c r="Z11" s="123">
        <f t="shared" si="0"/>
        <v>0</v>
      </c>
      <c r="AA11" s="6">
        <f t="shared" si="0"/>
        <v>1270383.75</v>
      </c>
      <c r="AB11" s="6">
        <f t="shared" si="0"/>
        <v>1270383.75</v>
      </c>
    </row>
    <row r="12" spans="1:28" ht="16.95" customHeight="1" x14ac:dyDescent="0.5">
      <c r="A12" s="87" t="s">
        <v>57</v>
      </c>
      <c r="B12" s="79" t="s">
        <v>58</v>
      </c>
      <c r="C12" s="486" t="s">
        <v>59</v>
      </c>
      <c r="D12" s="487"/>
      <c r="E12" s="487"/>
      <c r="F12" s="487"/>
      <c r="G12" s="487"/>
      <c r="H12" s="487"/>
      <c r="I12" s="548"/>
      <c r="J12" s="175"/>
      <c r="K12" s="181"/>
      <c r="L12" s="170"/>
      <c r="M12" s="186"/>
      <c r="N12" s="186"/>
      <c r="O12" s="324"/>
      <c r="P12" s="347"/>
      <c r="Q12" s="226"/>
      <c r="R12" s="186"/>
      <c r="S12" s="186"/>
      <c r="T12" s="190"/>
      <c r="U12" s="310"/>
      <c r="V12" s="371"/>
      <c r="W12" s="363"/>
      <c r="X12" s="128"/>
      <c r="Y12" s="129"/>
      <c r="Z12" s="123">
        <f t="shared" si="0"/>
        <v>0</v>
      </c>
      <c r="AA12" s="6">
        <f t="shared" si="0"/>
        <v>1270383.75</v>
      </c>
      <c r="AB12" s="6">
        <f t="shared" si="0"/>
        <v>1270383.75</v>
      </c>
    </row>
    <row r="13" spans="1:28" ht="16.95" customHeight="1" thickBot="1" x14ac:dyDescent="0.55000000000000004">
      <c r="A13" s="87" t="s">
        <v>60</v>
      </c>
      <c r="B13" s="80" t="s">
        <v>61</v>
      </c>
      <c r="C13" s="480" t="s">
        <v>62</v>
      </c>
      <c r="D13" s="481"/>
      <c r="E13" s="481"/>
      <c r="F13" s="481"/>
      <c r="G13" s="481"/>
      <c r="H13" s="481"/>
      <c r="I13" s="549"/>
      <c r="J13" s="175"/>
      <c r="K13" s="181"/>
      <c r="L13" s="170"/>
      <c r="M13" s="186"/>
      <c r="N13" s="186"/>
      <c r="O13" s="324"/>
      <c r="P13" s="347"/>
      <c r="Q13" s="226"/>
      <c r="R13" s="186"/>
      <c r="S13" s="186"/>
      <c r="T13" s="190"/>
      <c r="U13" s="310"/>
      <c r="V13" s="371"/>
      <c r="W13" s="363"/>
      <c r="X13" s="128"/>
      <c r="Y13" s="129"/>
      <c r="Z13" s="123">
        <f t="shared" si="0"/>
        <v>0</v>
      </c>
      <c r="AA13" s="6">
        <f t="shared" si="0"/>
        <v>1270383.75</v>
      </c>
      <c r="AB13" s="6">
        <f t="shared" si="0"/>
        <v>1270383.75</v>
      </c>
    </row>
    <row r="14" spans="1:28" ht="110.4" customHeight="1" x14ac:dyDescent="0.3">
      <c r="A14" s="253" t="s">
        <v>63</v>
      </c>
      <c r="B14" s="254" t="s">
        <v>64</v>
      </c>
      <c r="C14" s="255" t="s">
        <v>65</v>
      </c>
      <c r="D14" s="256"/>
      <c r="E14" s="256" t="s">
        <v>66</v>
      </c>
      <c r="F14" s="256" t="s">
        <v>67</v>
      </c>
      <c r="G14" s="257">
        <v>1</v>
      </c>
      <c r="H14" s="258"/>
      <c r="I14" s="223">
        <v>2258.46</v>
      </c>
      <c r="J14" s="252">
        <f>I14-K14</f>
        <v>0</v>
      </c>
      <c r="K14" s="259">
        <f>O14+P14</f>
        <v>2258.46</v>
      </c>
      <c r="L14" s="252"/>
      <c r="M14" s="252"/>
      <c r="N14" s="252"/>
      <c r="O14" s="252">
        <v>2032.2</v>
      </c>
      <c r="P14" s="252">
        <f>I14-O14</f>
        <v>226.26</v>
      </c>
      <c r="Q14" s="252"/>
      <c r="R14" s="252"/>
      <c r="S14" s="252"/>
      <c r="T14" s="252"/>
      <c r="U14" s="252">
        <f>O14*Y14</f>
        <v>1143112.5</v>
      </c>
      <c r="V14" s="252">
        <f>P14*Y14</f>
        <v>127271.25</v>
      </c>
      <c r="W14" s="364">
        <v>0</v>
      </c>
      <c r="X14" s="130">
        <v>562.5</v>
      </c>
      <c r="Y14" s="131">
        <f>W14+ROUND(X14, 2)</f>
        <v>562.5</v>
      </c>
      <c r="Z14" s="86">
        <v>0</v>
      </c>
      <c r="AA14" s="19">
        <v>1270383.75</v>
      </c>
      <c r="AB14" s="19">
        <f>Z14+AA14</f>
        <v>1270383.75</v>
      </c>
    </row>
    <row r="15" spans="1:28" ht="16.95" customHeight="1" x14ac:dyDescent="0.5">
      <c r="A15" s="87" t="s">
        <v>71</v>
      </c>
      <c r="B15" s="77" t="s">
        <v>72</v>
      </c>
      <c r="C15" s="138" t="s">
        <v>73</v>
      </c>
      <c r="D15" s="139"/>
      <c r="E15" s="139"/>
      <c r="F15" s="139"/>
      <c r="G15" s="139"/>
      <c r="H15" s="139"/>
      <c r="I15" s="151"/>
      <c r="J15" s="175"/>
      <c r="K15" s="181"/>
      <c r="L15" s="170"/>
      <c r="M15" s="186"/>
      <c r="N15" s="186"/>
      <c r="O15" s="324"/>
      <c r="P15" s="347"/>
      <c r="Q15" s="226"/>
      <c r="R15" s="186"/>
      <c r="S15" s="186"/>
      <c r="T15" s="190"/>
      <c r="U15" s="310"/>
      <c r="V15" s="371"/>
      <c r="W15" s="363"/>
      <c r="X15" s="128"/>
      <c r="Y15" s="129"/>
      <c r="Z15" s="123">
        <f>SUM(Z16,Z34)</f>
        <v>4500654.6400000006</v>
      </c>
      <c r="AA15" s="6">
        <f>SUM(AA16,AA34)</f>
        <v>7926300.1600000011</v>
      </c>
      <c r="AB15" s="6">
        <f>SUM(AB16,AB34)</f>
        <v>12426954.800000001</v>
      </c>
    </row>
    <row r="16" spans="1:28" ht="16.95" customHeight="1" x14ac:dyDescent="0.5">
      <c r="A16" s="87" t="s">
        <v>74</v>
      </c>
      <c r="B16" s="78" t="s">
        <v>75</v>
      </c>
      <c r="C16" s="140" t="s">
        <v>76</v>
      </c>
      <c r="D16" s="141"/>
      <c r="E16" s="141"/>
      <c r="F16" s="141"/>
      <c r="G16" s="141"/>
      <c r="H16" s="141"/>
      <c r="I16" s="152"/>
      <c r="J16" s="175"/>
      <c r="K16" s="181"/>
      <c r="L16" s="170"/>
      <c r="M16" s="186"/>
      <c r="N16" s="186"/>
      <c r="O16" s="324"/>
      <c r="P16" s="347"/>
      <c r="Q16" s="226"/>
      <c r="R16" s="186"/>
      <c r="S16" s="186"/>
      <c r="T16" s="190"/>
      <c r="U16" s="310"/>
      <c r="V16" s="371"/>
      <c r="W16" s="363"/>
      <c r="X16" s="128"/>
      <c r="Y16" s="129"/>
      <c r="Z16" s="123">
        <f t="shared" ref="Z16:AB17" si="1">SUM(Z17)</f>
        <v>714114.10000000009</v>
      </c>
      <c r="AA16" s="6">
        <f t="shared" si="1"/>
        <v>1106135.1200000001</v>
      </c>
      <c r="AB16" s="6">
        <f t="shared" si="1"/>
        <v>1820249.22</v>
      </c>
    </row>
    <row r="17" spans="1:28" ht="16.95" customHeight="1" x14ac:dyDescent="0.5">
      <c r="A17" s="87" t="s">
        <v>77</v>
      </c>
      <c r="B17" s="79" t="s">
        <v>78</v>
      </c>
      <c r="C17" s="142" t="s">
        <v>79</v>
      </c>
      <c r="D17" s="143"/>
      <c r="E17" s="143"/>
      <c r="F17" s="143"/>
      <c r="G17" s="143"/>
      <c r="H17" s="143"/>
      <c r="I17" s="153"/>
      <c r="J17" s="175"/>
      <c r="K17" s="181"/>
      <c r="L17" s="170"/>
      <c r="M17" s="186"/>
      <c r="N17" s="186"/>
      <c r="O17" s="324"/>
      <c r="P17" s="347"/>
      <c r="Q17" s="226"/>
      <c r="R17" s="186"/>
      <c r="S17" s="186"/>
      <c r="T17" s="190"/>
      <c r="U17" s="310"/>
      <c r="V17" s="371"/>
      <c r="W17" s="363"/>
      <c r="X17" s="128"/>
      <c r="Y17" s="129"/>
      <c r="Z17" s="123">
        <f t="shared" si="1"/>
        <v>714114.10000000009</v>
      </c>
      <c r="AA17" s="6">
        <f t="shared" si="1"/>
        <v>1106135.1200000001</v>
      </c>
      <c r="AB17" s="6">
        <f t="shared" si="1"/>
        <v>1820249.22</v>
      </c>
    </row>
    <row r="18" spans="1:28" ht="16.95" customHeight="1" x14ac:dyDescent="0.5">
      <c r="A18" s="87" t="s">
        <v>80</v>
      </c>
      <c r="B18" s="80" t="s">
        <v>81</v>
      </c>
      <c r="C18" s="144" t="s">
        <v>82</v>
      </c>
      <c r="D18" s="145"/>
      <c r="E18" s="145"/>
      <c r="F18" s="145"/>
      <c r="G18" s="145"/>
      <c r="H18" s="145"/>
      <c r="I18" s="154"/>
      <c r="J18" s="175"/>
      <c r="K18" s="181"/>
      <c r="L18" s="170"/>
      <c r="M18" s="186"/>
      <c r="N18" s="186"/>
      <c r="O18" s="324"/>
      <c r="P18" s="347"/>
      <c r="Q18" s="226"/>
      <c r="R18" s="186"/>
      <c r="S18" s="186"/>
      <c r="T18" s="190"/>
      <c r="U18" s="310"/>
      <c r="V18" s="371"/>
      <c r="W18" s="363"/>
      <c r="X18" s="128"/>
      <c r="Y18" s="129"/>
      <c r="Z18" s="123">
        <f>SUM(Z19,Z27)</f>
        <v>714114.10000000009</v>
      </c>
      <c r="AA18" s="6">
        <f>SUM(AA19,AA27)</f>
        <v>1106135.1200000001</v>
      </c>
      <c r="AB18" s="6">
        <f>SUM(AB19,AB27)</f>
        <v>1820249.22</v>
      </c>
    </row>
    <row r="19" spans="1:28" ht="16.95" customHeight="1" x14ac:dyDescent="0.5">
      <c r="A19" s="87" t="s">
        <v>83</v>
      </c>
      <c r="B19" s="81" t="s">
        <v>84</v>
      </c>
      <c r="C19" s="146" t="s">
        <v>85</v>
      </c>
      <c r="D19" s="147"/>
      <c r="E19" s="147"/>
      <c r="F19" s="147"/>
      <c r="G19" s="147"/>
      <c r="H19" s="147"/>
      <c r="I19" s="155"/>
      <c r="J19" s="175"/>
      <c r="K19" s="181"/>
      <c r="L19" s="170"/>
      <c r="M19" s="186"/>
      <c r="N19" s="186"/>
      <c r="O19" s="324"/>
      <c r="P19" s="347"/>
      <c r="Q19" s="226"/>
      <c r="R19" s="186"/>
      <c r="S19" s="186"/>
      <c r="T19" s="190"/>
      <c r="U19" s="310"/>
      <c r="V19" s="371"/>
      <c r="W19" s="363"/>
      <c r="X19" s="128"/>
      <c r="Y19" s="129"/>
      <c r="Z19" s="123">
        <f>SUM(Z20)</f>
        <v>10683.81</v>
      </c>
      <c r="AA19" s="6">
        <f>SUM(AA20)</f>
        <v>21149.87</v>
      </c>
      <c r="AB19" s="6">
        <f>SUM(AB20)</f>
        <v>31833.68</v>
      </c>
    </row>
    <row r="20" spans="1:28" ht="91.8" customHeight="1" x14ac:dyDescent="0.3">
      <c r="A20" s="253" t="s">
        <v>86</v>
      </c>
      <c r="B20" s="254" t="s">
        <v>87</v>
      </c>
      <c r="C20" s="255" t="s">
        <v>88</v>
      </c>
      <c r="D20" s="256" t="s">
        <v>89</v>
      </c>
      <c r="E20" s="256" t="s">
        <v>90</v>
      </c>
      <c r="F20" s="256" t="s">
        <v>91</v>
      </c>
      <c r="G20" s="257">
        <v>1</v>
      </c>
      <c r="H20" s="258"/>
      <c r="I20" s="215">
        <v>1.81</v>
      </c>
      <c r="J20" s="252">
        <f>I20-K20</f>
        <v>0.90500000000000003</v>
      </c>
      <c r="K20" s="259">
        <f>O20</f>
        <v>0.90500000000000003</v>
      </c>
      <c r="L20" s="252"/>
      <c r="M20" s="252"/>
      <c r="N20" s="252"/>
      <c r="O20" s="332">
        <v>0.90500000000000003</v>
      </c>
      <c r="P20" s="349"/>
      <c r="Q20" s="252"/>
      <c r="R20" s="252"/>
      <c r="S20" s="252"/>
      <c r="T20" s="252"/>
      <c r="U20" s="311">
        <f>O20*Y20</f>
        <v>15916.841349999999</v>
      </c>
      <c r="V20" s="311">
        <f>P20*Y20</f>
        <v>0</v>
      </c>
      <c r="W20" s="364">
        <v>5902.66</v>
      </c>
      <c r="X20" s="130">
        <v>11685.01</v>
      </c>
      <c r="Y20" s="131">
        <f>W20+ROUND(X20, 2)</f>
        <v>17587.669999999998</v>
      </c>
      <c r="Z20" s="86">
        <v>10683.81</v>
      </c>
      <c r="AA20" s="19">
        <v>21149.87</v>
      </c>
      <c r="AB20" s="19">
        <f>Z20+AA20</f>
        <v>31833.68</v>
      </c>
    </row>
    <row r="21" spans="1:28" ht="36" x14ac:dyDescent="0.5">
      <c r="A21" s="87" t="s">
        <v>95</v>
      </c>
      <c r="B21" s="12"/>
      <c r="C21" s="27" t="s">
        <v>96</v>
      </c>
      <c r="D21" s="17"/>
      <c r="E21" s="17"/>
      <c r="F21" s="28" t="s">
        <v>91</v>
      </c>
      <c r="G21" s="29">
        <v>1.05</v>
      </c>
      <c r="H21" s="149"/>
      <c r="I21" s="157">
        <v>1.901</v>
      </c>
      <c r="J21" s="177"/>
      <c r="K21" s="181"/>
      <c r="L21" s="170"/>
      <c r="M21" s="187"/>
      <c r="N21" s="196"/>
      <c r="O21" s="326"/>
      <c r="P21" s="350"/>
      <c r="Q21" s="228"/>
      <c r="R21" s="196"/>
      <c r="S21" s="196"/>
      <c r="T21" s="192"/>
      <c r="U21" s="312"/>
      <c r="V21" s="373"/>
      <c r="W21" s="365">
        <v>4728.34</v>
      </c>
      <c r="X21" s="128"/>
      <c r="Y21" s="129"/>
      <c r="Z21" s="124">
        <f t="shared" ref="Z21:Z26" si="2">ROUND(ROUND(W21, 2)*I21, 2)</f>
        <v>8988.57</v>
      </c>
    </row>
    <row r="22" spans="1:28" ht="25.8" x14ac:dyDescent="0.5">
      <c r="A22" s="87" t="s">
        <v>100</v>
      </c>
      <c r="B22" s="12"/>
      <c r="C22" s="27" t="s">
        <v>101</v>
      </c>
      <c r="D22" s="17"/>
      <c r="E22" s="17"/>
      <c r="F22" s="28" t="s">
        <v>102</v>
      </c>
      <c r="G22" s="29">
        <v>25</v>
      </c>
      <c r="H22" s="150"/>
      <c r="I22" s="157">
        <v>45.25</v>
      </c>
      <c r="J22" s="177"/>
      <c r="K22" s="181"/>
      <c r="L22" s="170"/>
      <c r="M22" s="187"/>
      <c r="N22" s="196"/>
      <c r="O22" s="326"/>
      <c r="P22" s="350"/>
      <c r="Q22" s="228"/>
      <c r="R22" s="196"/>
      <c r="S22" s="196"/>
      <c r="T22" s="192"/>
      <c r="U22" s="312"/>
      <c r="V22" s="373"/>
      <c r="W22" s="365">
        <v>6.45</v>
      </c>
      <c r="X22" s="128"/>
      <c r="Y22" s="129"/>
      <c r="Z22" s="124">
        <f t="shared" si="2"/>
        <v>291.86</v>
      </c>
    </row>
    <row r="23" spans="1:28" ht="36" x14ac:dyDescent="0.5">
      <c r="A23" s="87" t="s">
        <v>106</v>
      </c>
      <c r="B23" s="12"/>
      <c r="C23" s="40" t="s">
        <v>107</v>
      </c>
      <c r="D23" s="17"/>
      <c r="E23" s="17"/>
      <c r="F23" s="28" t="s">
        <v>108</v>
      </c>
      <c r="G23" s="29">
        <v>1</v>
      </c>
      <c r="H23" s="150"/>
      <c r="I23" s="157">
        <v>1.81</v>
      </c>
      <c r="J23" s="177"/>
      <c r="K23" s="181"/>
      <c r="L23" s="170"/>
      <c r="M23" s="187"/>
      <c r="N23" s="196"/>
      <c r="O23" s="326"/>
      <c r="P23" s="350"/>
      <c r="Q23" s="228"/>
      <c r="R23" s="196"/>
      <c r="S23" s="196"/>
      <c r="T23" s="192"/>
      <c r="U23" s="312"/>
      <c r="V23" s="373"/>
      <c r="W23" s="365">
        <v>332.24</v>
      </c>
      <c r="X23" s="128"/>
      <c r="Y23" s="129"/>
      <c r="Z23" s="124">
        <f t="shared" si="2"/>
        <v>601.35</v>
      </c>
    </row>
    <row r="24" spans="1:28" ht="36" x14ac:dyDescent="0.5">
      <c r="A24" s="87" t="s">
        <v>112</v>
      </c>
      <c r="B24" s="12"/>
      <c r="C24" s="40" t="s">
        <v>113</v>
      </c>
      <c r="D24" s="17"/>
      <c r="E24" s="17"/>
      <c r="F24" s="28" t="s">
        <v>114</v>
      </c>
      <c r="G24" s="29">
        <v>2.2000000000000002</v>
      </c>
      <c r="H24" s="150"/>
      <c r="I24" s="157">
        <v>3.9820000000000002</v>
      </c>
      <c r="J24" s="177"/>
      <c r="K24" s="181"/>
      <c r="L24" s="170"/>
      <c r="M24" s="187"/>
      <c r="N24" s="196"/>
      <c r="O24" s="326"/>
      <c r="P24" s="350"/>
      <c r="Q24" s="228"/>
      <c r="R24" s="196"/>
      <c r="S24" s="196"/>
      <c r="T24" s="192"/>
      <c r="U24" s="312"/>
      <c r="V24" s="373"/>
      <c r="W24" s="365">
        <v>85.4</v>
      </c>
      <c r="X24" s="128"/>
      <c r="Y24" s="129"/>
      <c r="Z24" s="124">
        <f t="shared" si="2"/>
        <v>340.06</v>
      </c>
    </row>
    <row r="25" spans="1:28" ht="25.8" x14ac:dyDescent="0.5">
      <c r="A25" s="87" t="s">
        <v>118</v>
      </c>
      <c r="B25" s="12"/>
      <c r="C25" s="40" t="s">
        <v>119</v>
      </c>
      <c r="D25" s="17"/>
      <c r="E25" s="17"/>
      <c r="F25" s="28" t="s">
        <v>102</v>
      </c>
      <c r="G25" s="29">
        <v>12</v>
      </c>
      <c r="H25" s="150"/>
      <c r="I25" s="157">
        <v>21.72</v>
      </c>
      <c r="J25" s="177"/>
      <c r="K25" s="181"/>
      <c r="L25" s="170"/>
      <c r="M25" s="187"/>
      <c r="N25" s="196"/>
      <c r="O25" s="326"/>
      <c r="P25" s="350"/>
      <c r="Q25" s="228"/>
      <c r="R25" s="196"/>
      <c r="S25" s="196"/>
      <c r="T25" s="192"/>
      <c r="U25" s="312"/>
      <c r="V25" s="373"/>
      <c r="W25" s="365">
        <v>6.38</v>
      </c>
      <c r="X25" s="128"/>
      <c r="Y25" s="129"/>
      <c r="Z25" s="124">
        <f t="shared" si="2"/>
        <v>138.57</v>
      </c>
    </row>
    <row r="26" spans="1:28" ht="36.6" thickBot="1" x14ac:dyDescent="0.55000000000000004">
      <c r="A26" s="87" t="s">
        <v>123</v>
      </c>
      <c r="B26" s="12"/>
      <c r="C26" s="40" t="s">
        <v>124</v>
      </c>
      <c r="D26" s="17"/>
      <c r="E26" s="17"/>
      <c r="F26" s="28" t="s">
        <v>108</v>
      </c>
      <c r="G26" s="29">
        <v>1</v>
      </c>
      <c r="H26" s="150"/>
      <c r="I26" s="158">
        <v>1.81</v>
      </c>
      <c r="J26" s="177"/>
      <c r="K26" s="181"/>
      <c r="L26" s="170"/>
      <c r="M26" s="187"/>
      <c r="N26" s="196"/>
      <c r="O26" s="326"/>
      <c r="P26" s="350"/>
      <c r="Q26" s="228"/>
      <c r="R26" s="196"/>
      <c r="S26" s="196"/>
      <c r="T26" s="192"/>
      <c r="U26" s="312"/>
      <c r="V26" s="373"/>
      <c r="W26" s="365">
        <v>178.68</v>
      </c>
      <c r="X26" s="128"/>
      <c r="Y26" s="129"/>
      <c r="Z26" s="124">
        <f t="shared" si="2"/>
        <v>323.41000000000003</v>
      </c>
    </row>
    <row r="27" spans="1:28" ht="16.95" customHeight="1" thickBot="1" x14ac:dyDescent="0.55000000000000004">
      <c r="A27" s="87" t="s">
        <v>128</v>
      </c>
      <c r="B27" s="81" t="s">
        <v>129</v>
      </c>
      <c r="C27" s="483" t="s">
        <v>130</v>
      </c>
      <c r="D27" s="484"/>
      <c r="E27" s="484"/>
      <c r="F27" s="484"/>
      <c r="G27" s="484"/>
      <c r="H27" s="484"/>
      <c r="I27" s="550"/>
      <c r="J27" s="175"/>
      <c r="K27" s="181"/>
      <c r="L27" s="170"/>
      <c r="M27" s="186"/>
      <c r="N27" s="186"/>
      <c r="O27" s="324"/>
      <c r="P27" s="347"/>
      <c r="Q27" s="226"/>
      <c r="R27" s="186"/>
      <c r="S27" s="186"/>
      <c r="T27" s="190"/>
      <c r="U27" s="310"/>
      <c r="V27" s="371"/>
      <c r="W27" s="363"/>
      <c r="X27" s="128"/>
      <c r="Y27" s="129"/>
      <c r="Z27" s="123">
        <f>SUM(Z28)</f>
        <v>703430.29</v>
      </c>
      <c r="AA27" s="6">
        <f>SUM(AA28)</f>
        <v>1084985.25</v>
      </c>
      <c r="AB27" s="6">
        <f>SUM(AB28)</f>
        <v>1788415.54</v>
      </c>
    </row>
    <row r="28" spans="1:28" ht="122.4" x14ac:dyDescent="0.3">
      <c r="A28" s="253" t="s">
        <v>131</v>
      </c>
      <c r="B28" s="254" t="s">
        <v>132</v>
      </c>
      <c r="C28" s="255" t="s">
        <v>133</v>
      </c>
      <c r="D28" s="256" t="s">
        <v>89</v>
      </c>
      <c r="E28" s="256" t="s">
        <v>134</v>
      </c>
      <c r="F28" s="256" t="s">
        <v>67</v>
      </c>
      <c r="G28" s="257">
        <v>1</v>
      </c>
      <c r="H28" s="258"/>
      <c r="I28" s="223">
        <v>362.75</v>
      </c>
      <c r="J28" s="252">
        <f>I28-K28</f>
        <v>0</v>
      </c>
      <c r="K28" s="259">
        <f>O28+P28</f>
        <v>362.75</v>
      </c>
      <c r="L28" s="252"/>
      <c r="M28" s="252"/>
      <c r="N28" s="252"/>
      <c r="O28" s="385">
        <v>181.375</v>
      </c>
      <c r="P28" s="385">
        <f>I28-O28</f>
        <v>181.375</v>
      </c>
      <c r="Q28" s="252"/>
      <c r="R28" s="252"/>
      <c r="S28" s="252"/>
      <c r="T28" s="252"/>
      <c r="U28" s="252">
        <f>O28*Y28</f>
        <v>894207.77</v>
      </c>
      <c r="V28" s="252">
        <f>P28*Y28</f>
        <v>894207.77</v>
      </c>
      <c r="W28" s="364">
        <v>1939.16</v>
      </c>
      <c r="X28" s="130">
        <v>2991</v>
      </c>
      <c r="Y28" s="131">
        <f>W28+ROUND(X28, 2)</f>
        <v>4930.16</v>
      </c>
      <c r="Z28" s="86">
        <v>703430.29</v>
      </c>
      <c r="AA28" s="19">
        <v>1084985.25</v>
      </c>
      <c r="AB28" s="294">
        <f>Z28+AA28</f>
        <v>1788415.54</v>
      </c>
    </row>
    <row r="29" spans="1:28" ht="25.8" x14ac:dyDescent="0.5">
      <c r="A29" s="87" t="s">
        <v>137</v>
      </c>
      <c r="B29" s="12"/>
      <c r="C29" s="40" t="s">
        <v>138</v>
      </c>
      <c r="D29" s="17"/>
      <c r="E29" s="17"/>
      <c r="F29" s="28" t="s">
        <v>139</v>
      </c>
      <c r="G29" s="29">
        <v>50.4</v>
      </c>
      <c r="H29" s="150"/>
      <c r="I29" s="157">
        <v>18282.599999999999</v>
      </c>
      <c r="J29" s="177"/>
      <c r="K29" s="181"/>
      <c r="L29" s="170"/>
      <c r="M29" s="187"/>
      <c r="N29" s="196"/>
      <c r="O29" s="326"/>
      <c r="P29" s="350"/>
      <c r="Q29" s="228"/>
      <c r="R29" s="196"/>
      <c r="S29" s="196"/>
      <c r="T29" s="192"/>
      <c r="U29" s="312"/>
      <c r="V29" s="373"/>
      <c r="W29" s="365">
        <v>26.44</v>
      </c>
      <c r="X29" s="128"/>
      <c r="Y29" s="129"/>
      <c r="Z29" s="124">
        <f>ROUND(ROUND(W29, 2)*I29, 2)</f>
        <v>483391.94</v>
      </c>
    </row>
    <row r="30" spans="1:28" ht="25.8" x14ac:dyDescent="0.5">
      <c r="A30" s="87" t="s">
        <v>143</v>
      </c>
      <c r="B30" s="12"/>
      <c r="C30" s="40" t="s">
        <v>144</v>
      </c>
      <c r="D30" s="17"/>
      <c r="E30" s="17"/>
      <c r="F30" s="28" t="s">
        <v>67</v>
      </c>
      <c r="G30" s="29">
        <v>0.504</v>
      </c>
      <c r="H30" s="150"/>
      <c r="I30" s="157">
        <v>182.82599999999999</v>
      </c>
      <c r="J30" s="177"/>
      <c r="K30" s="181"/>
      <c r="L30" s="170"/>
      <c r="M30" s="187"/>
      <c r="N30" s="196"/>
      <c r="O30" s="326"/>
      <c r="P30" s="350"/>
      <c r="Q30" s="228"/>
      <c r="R30" s="196"/>
      <c r="S30" s="196"/>
      <c r="T30" s="192"/>
      <c r="U30" s="312"/>
      <c r="V30" s="373"/>
      <c r="W30" s="365">
        <v>269.41000000000003</v>
      </c>
      <c r="X30" s="128"/>
      <c r="Y30" s="129"/>
      <c r="Z30" s="124">
        <f>ROUND(ROUND(W30, 2)*I30, 2)</f>
        <v>49255.15</v>
      </c>
    </row>
    <row r="31" spans="1:28" ht="36" x14ac:dyDescent="0.5">
      <c r="A31" s="87" t="s">
        <v>148</v>
      </c>
      <c r="B31" s="12"/>
      <c r="C31" s="40" t="s">
        <v>149</v>
      </c>
      <c r="D31" s="17"/>
      <c r="E31" s="17"/>
      <c r="F31" s="28" t="s">
        <v>108</v>
      </c>
      <c r="G31" s="29">
        <v>1</v>
      </c>
      <c r="H31" s="150"/>
      <c r="I31" s="157">
        <v>362.75</v>
      </c>
      <c r="J31" s="177"/>
      <c r="K31" s="181"/>
      <c r="L31" s="170"/>
      <c r="M31" s="187"/>
      <c r="N31" s="196"/>
      <c r="O31" s="326"/>
      <c r="P31" s="350"/>
      <c r="Q31" s="228"/>
      <c r="R31" s="196"/>
      <c r="S31" s="196"/>
      <c r="T31" s="192"/>
      <c r="U31" s="312"/>
      <c r="V31" s="373"/>
      <c r="W31" s="365">
        <v>118.99</v>
      </c>
      <c r="X31" s="128"/>
      <c r="Y31" s="129"/>
      <c r="Z31" s="124">
        <f>ROUND(ROUND(W31, 2)*I31, 2)</f>
        <v>43163.62</v>
      </c>
    </row>
    <row r="32" spans="1:28" ht="36" x14ac:dyDescent="0.5">
      <c r="A32" s="87" t="s">
        <v>153</v>
      </c>
      <c r="B32" s="12"/>
      <c r="C32" s="40" t="s">
        <v>154</v>
      </c>
      <c r="D32" s="17"/>
      <c r="E32" s="17"/>
      <c r="F32" s="28" t="s">
        <v>108</v>
      </c>
      <c r="G32" s="29">
        <v>1</v>
      </c>
      <c r="H32" s="150"/>
      <c r="I32" s="157">
        <v>362.75</v>
      </c>
      <c r="J32" s="177"/>
      <c r="K32" s="181"/>
      <c r="L32" s="170"/>
      <c r="M32" s="187"/>
      <c r="N32" s="196"/>
      <c r="O32" s="326"/>
      <c r="P32" s="350"/>
      <c r="Q32" s="228"/>
      <c r="R32" s="196"/>
      <c r="S32" s="196"/>
      <c r="T32" s="192"/>
      <c r="U32" s="312"/>
      <c r="V32" s="373"/>
      <c r="W32" s="365">
        <v>65.67</v>
      </c>
      <c r="X32" s="128"/>
      <c r="Y32" s="129"/>
      <c r="Z32" s="124">
        <f>ROUND(ROUND(W32, 2)*I32, 2)</f>
        <v>23821.79</v>
      </c>
    </row>
    <row r="33" spans="1:28" ht="26.4" thickBot="1" x14ac:dyDescent="0.55000000000000004">
      <c r="A33" s="87" t="s">
        <v>158</v>
      </c>
      <c r="B33" s="12"/>
      <c r="C33" s="40" t="s">
        <v>119</v>
      </c>
      <c r="D33" s="17"/>
      <c r="E33" s="17"/>
      <c r="F33" s="28" t="s">
        <v>102</v>
      </c>
      <c r="G33" s="29">
        <v>44.85</v>
      </c>
      <c r="H33" s="150"/>
      <c r="I33" s="158">
        <v>16269.338</v>
      </c>
      <c r="J33" s="177"/>
      <c r="K33" s="181"/>
      <c r="L33" s="170"/>
      <c r="M33" s="187"/>
      <c r="N33" s="196"/>
      <c r="O33" s="326"/>
      <c r="P33" s="350"/>
      <c r="Q33" s="228"/>
      <c r="R33" s="196"/>
      <c r="S33" s="196"/>
      <c r="T33" s="192"/>
      <c r="U33" s="312"/>
      <c r="V33" s="373"/>
      <c r="W33" s="365">
        <v>6.38</v>
      </c>
      <c r="X33" s="128"/>
      <c r="Y33" s="129"/>
      <c r="Z33" s="124">
        <f>ROUND(ROUND(W33, 2)*I33, 2)</f>
        <v>103798.38</v>
      </c>
    </row>
    <row r="34" spans="1:28" ht="16.95" customHeight="1" x14ac:dyDescent="0.5">
      <c r="A34" s="87" t="s">
        <v>161</v>
      </c>
      <c r="B34" s="78" t="s">
        <v>162</v>
      </c>
      <c r="C34" s="492" t="s">
        <v>163</v>
      </c>
      <c r="D34" s="493"/>
      <c r="E34" s="493"/>
      <c r="F34" s="493"/>
      <c r="G34" s="493"/>
      <c r="H34" s="493"/>
      <c r="I34" s="551"/>
      <c r="J34" s="175"/>
      <c r="K34" s="181"/>
      <c r="L34" s="170"/>
      <c r="M34" s="186"/>
      <c r="N34" s="186"/>
      <c r="O34" s="324"/>
      <c r="P34" s="347"/>
      <c r="Q34" s="226"/>
      <c r="R34" s="186"/>
      <c r="S34" s="186"/>
      <c r="T34" s="190"/>
      <c r="U34" s="310"/>
      <c r="V34" s="371"/>
      <c r="W34" s="363"/>
      <c r="X34" s="128"/>
      <c r="Y34" s="129"/>
      <c r="Z34" s="123">
        <f>SUM(Z35,Z129)</f>
        <v>3786540.540000001</v>
      </c>
      <c r="AA34" s="6">
        <f>SUM(AA35,AA129)</f>
        <v>6820165.040000001</v>
      </c>
      <c r="AB34" s="6">
        <f>SUM(AB35,AB129)</f>
        <v>10606705.58</v>
      </c>
    </row>
    <row r="35" spans="1:28" ht="16.95" customHeight="1" x14ac:dyDescent="0.5">
      <c r="A35" s="87" t="s">
        <v>164</v>
      </c>
      <c r="B35" s="79" t="s">
        <v>165</v>
      </c>
      <c r="C35" s="486" t="s">
        <v>166</v>
      </c>
      <c r="D35" s="487"/>
      <c r="E35" s="487"/>
      <c r="F35" s="487"/>
      <c r="G35" s="487"/>
      <c r="H35" s="487"/>
      <c r="I35" s="548"/>
      <c r="J35" s="175"/>
      <c r="K35" s="181"/>
      <c r="L35" s="170"/>
      <c r="M35" s="186"/>
      <c r="N35" s="186"/>
      <c r="O35" s="324"/>
      <c r="P35" s="347"/>
      <c r="Q35" s="226"/>
      <c r="R35" s="186"/>
      <c r="S35" s="186"/>
      <c r="T35" s="190"/>
      <c r="U35" s="310"/>
      <c r="V35" s="371"/>
      <c r="W35" s="363"/>
      <c r="X35" s="128"/>
      <c r="Y35" s="129"/>
      <c r="Z35" s="123">
        <f>SUM(Z36,Z58)</f>
        <v>3724490.5700000008</v>
      </c>
      <c r="AA35" s="6">
        <f>SUM(AA36,AA58)</f>
        <v>6705067.7000000011</v>
      </c>
      <c r="AB35" s="6">
        <f>SUM(AB36,AB58)</f>
        <v>10429558.27</v>
      </c>
    </row>
    <row r="36" spans="1:28" ht="16.95" customHeight="1" thickBot="1" x14ac:dyDescent="0.55000000000000004">
      <c r="A36" s="87" t="s">
        <v>167</v>
      </c>
      <c r="B36" s="80" t="s">
        <v>168</v>
      </c>
      <c r="C36" s="480" t="s">
        <v>169</v>
      </c>
      <c r="D36" s="481"/>
      <c r="E36" s="481"/>
      <c r="F36" s="481"/>
      <c r="G36" s="481"/>
      <c r="H36" s="481"/>
      <c r="I36" s="549"/>
      <c r="J36" s="175"/>
      <c r="K36" s="181"/>
      <c r="L36" s="170"/>
      <c r="M36" s="186"/>
      <c r="N36" s="186"/>
      <c r="O36" s="324"/>
      <c r="P36" s="347"/>
      <c r="Q36" s="226"/>
      <c r="R36" s="186"/>
      <c r="S36" s="186"/>
      <c r="T36" s="190"/>
      <c r="U36" s="310"/>
      <c r="V36" s="371"/>
      <c r="W36" s="363"/>
      <c r="X36" s="128"/>
      <c r="Y36" s="129"/>
      <c r="Z36" s="123">
        <f>SUM(Z37,Z44,Z51)</f>
        <v>807248.77</v>
      </c>
      <c r="AA36" s="6">
        <f>SUM(AA37,AA44,AA51)</f>
        <v>1497434.03</v>
      </c>
      <c r="AB36" s="6">
        <f>SUM(AB37,AB44,AB51)</f>
        <v>2304682.7999999998</v>
      </c>
    </row>
    <row r="37" spans="1:28" ht="102" x14ac:dyDescent="0.3">
      <c r="A37" s="253" t="s">
        <v>170</v>
      </c>
      <c r="B37" s="254" t="s">
        <v>171</v>
      </c>
      <c r="C37" s="255" t="s">
        <v>88</v>
      </c>
      <c r="D37" s="256" t="s">
        <v>89</v>
      </c>
      <c r="E37" s="256" t="s">
        <v>172</v>
      </c>
      <c r="F37" s="256" t="s">
        <v>91</v>
      </c>
      <c r="G37" s="257">
        <v>1</v>
      </c>
      <c r="H37" s="258"/>
      <c r="I37" s="223">
        <v>58.16</v>
      </c>
      <c r="J37" s="252">
        <f>I37-K37</f>
        <v>0</v>
      </c>
      <c r="K37" s="259">
        <f>O37+P37</f>
        <v>58.16</v>
      </c>
      <c r="L37" s="252"/>
      <c r="M37" s="252"/>
      <c r="N37" s="252"/>
      <c r="O37" s="252">
        <v>29.08</v>
      </c>
      <c r="P37" s="252">
        <f>I37-O37</f>
        <v>29.08</v>
      </c>
      <c r="Q37" s="252"/>
      <c r="R37" s="252"/>
      <c r="S37" s="252"/>
      <c r="T37" s="252"/>
      <c r="U37" s="252">
        <f>O37*Y37</f>
        <v>522981.69919999992</v>
      </c>
      <c r="V37" s="252">
        <f>P37*Y37</f>
        <v>522981.69919999992</v>
      </c>
      <c r="W37" s="364">
        <v>6299.23</v>
      </c>
      <c r="X37" s="130">
        <v>11685.01</v>
      </c>
      <c r="Y37" s="131">
        <f>W37+ROUND(X37, 2)</f>
        <v>17984.239999999998</v>
      </c>
      <c r="Z37" s="86">
        <v>366363.22</v>
      </c>
      <c r="AA37" s="19">
        <v>679600.18</v>
      </c>
      <c r="AB37" s="294">
        <f>Z37+AA37</f>
        <v>1045963.4</v>
      </c>
    </row>
    <row r="38" spans="1:28" ht="36" x14ac:dyDescent="0.5">
      <c r="A38" s="87" t="s">
        <v>175</v>
      </c>
      <c r="B38" s="12"/>
      <c r="C38" s="27" t="s">
        <v>96</v>
      </c>
      <c r="D38" s="17"/>
      <c r="E38" s="17"/>
      <c r="F38" s="28" t="s">
        <v>91</v>
      </c>
      <c r="G38" s="29">
        <v>1.05</v>
      </c>
      <c r="H38" s="149"/>
      <c r="I38" s="157">
        <v>61.067999999999998</v>
      </c>
      <c r="J38" s="177"/>
      <c r="K38" s="181"/>
      <c r="L38" s="170"/>
      <c r="M38" s="187"/>
      <c r="N38" s="196"/>
      <c r="O38" s="326"/>
      <c r="P38" s="350"/>
      <c r="Q38" s="228"/>
      <c r="R38" s="196"/>
      <c r="S38" s="196"/>
      <c r="T38" s="192"/>
      <c r="U38" s="312"/>
      <c r="V38" s="373"/>
      <c r="W38" s="365">
        <v>5098.92</v>
      </c>
      <c r="X38" s="128"/>
      <c r="Y38" s="129"/>
      <c r="Z38" s="124">
        <f t="shared" ref="Z38:Z43" si="3">ROUND(ROUND(W38, 2)*I38, 2)</f>
        <v>311380.84999999998</v>
      </c>
      <c r="AB38" s="122"/>
    </row>
    <row r="39" spans="1:28" ht="25.8" x14ac:dyDescent="0.5">
      <c r="A39" s="87" t="s">
        <v>178</v>
      </c>
      <c r="B39" s="12"/>
      <c r="C39" s="27" t="s">
        <v>101</v>
      </c>
      <c r="D39" s="17"/>
      <c r="E39" s="17"/>
      <c r="F39" s="28" t="s">
        <v>102</v>
      </c>
      <c r="G39" s="29">
        <v>25</v>
      </c>
      <c r="H39" s="150"/>
      <c r="I39" s="157">
        <v>1454</v>
      </c>
      <c r="J39" s="177"/>
      <c r="K39" s="181"/>
      <c r="L39" s="170"/>
      <c r="M39" s="187"/>
      <c r="N39" s="196"/>
      <c r="O39" s="326"/>
      <c r="P39" s="350"/>
      <c r="Q39" s="228"/>
      <c r="R39" s="196"/>
      <c r="S39" s="196"/>
      <c r="T39" s="192"/>
      <c r="U39" s="312"/>
      <c r="V39" s="373"/>
      <c r="W39" s="365">
        <v>6.8</v>
      </c>
      <c r="X39" s="128"/>
      <c r="Y39" s="129"/>
      <c r="Z39" s="124">
        <f t="shared" si="3"/>
        <v>9887.2000000000007</v>
      </c>
      <c r="AB39" s="122"/>
    </row>
    <row r="40" spans="1:28" ht="36" x14ac:dyDescent="0.5">
      <c r="A40" s="87" t="s">
        <v>181</v>
      </c>
      <c r="B40" s="12"/>
      <c r="C40" s="40" t="s">
        <v>107</v>
      </c>
      <c r="D40" s="17"/>
      <c r="E40" s="17"/>
      <c r="F40" s="28" t="s">
        <v>108</v>
      </c>
      <c r="G40" s="29">
        <v>1</v>
      </c>
      <c r="H40" s="150"/>
      <c r="I40" s="157">
        <v>58.16</v>
      </c>
      <c r="J40" s="177"/>
      <c r="K40" s="181"/>
      <c r="L40" s="170"/>
      <c r="M40" s="187"/>
      <c r="N40" s="196"/>
      <c r="O40" s="326"/>
      <c r="P40" s="350"/>
      <c r="Q40" s="228"/>
      <c r="R40" s="196"/>
      <c r="S40" s="196"/>
      <c r="T40" s="192"/>
      <c r="U40" s="312"/>
      <c r="V40" s="373"/>
      <c r="W40" s="365">
        <v>332.24</v>
      </c>
      <c r="X40" s="128"/>
      <c r="Y40" s="129"/>
      <c r="Z40" s="124">
        <f t="shared" si="3"/>
        <v>19323.080000000002</v>
      </c>
      <c r="AB40" s="122"/>
    </row>
    <row r="41" spans="1:28" ht="36" x14ac:dyDescent="0.5">
      <c r="A41" s="87" t="s">
        <v>184</v>
      </c>
      <c r="B41" s="12"/>
      <c r="C41" s="40" t="s">
        <v>113</v>
      </c>
      <c r="D41" s="17"/>
      <c r="E41" s="17"/>
      <c r="F41" s="28" t="s">
        <v>114</v>
      </c>
      <c r="G41" s="29">
        <v>2.2000000000000002</v>
      </c>
      <c r="H41" s="150"/>
      <c r="I41" s="157">
        <v>127.952</v>
      </c>
      <c r="J41" s="177"/>
      <c r="K41" s="181"/>
      <c r="L41" s="170"/>
      <c r="M41" s="187"/>
      <c r="N41" s="196"/>
      <c r="O41" s="326"/>
      <c r="P41" s="350"/>
      <c r="Q41" s="228"/>
      <c r="R41" s="196"/>
      <c r="S41" s="196"/>
      <c r="T41" s="192"/>
      <c r="U41" s="312"/>
      <c r="V41" s="373"/>
      <c r="W41" s="365">
        <v>85.4</v>
      </c>
      <c r="X41" s="128"/>
      <c r="Y41" s="129"/>
      <c r="Z41" s="124">
        <f t="shared" si="3"/>
        <v>10927.1</v>
      </c>
      <c r="AB41" s="122"/>
    </row>
    <row r="42" spans="1:28" ht="25.8" x14ac:dyDescent="0.5">
      <c r="A42" s="87" t="s">
        <v>187</v>
      </c>
      <c r="B42" s="12"/>
      <c r="C42" s="40" t="s">
        <v>119</v>
      </c>
      <c r="D42" s="17"/>
      <c r="E42" s="17"/>
      <c r="F42" s="28" t="s">
        <v>102</v>
      </c>
      <c r="G42" s="29">
        <v>12</v>
      </c>
      <c r="H42" s="150"/>
      <c r="I42" s="157">
        <v>697.92</v>
      </c>
      <c r="J42" s="177"/>
      <c r="K42" s="181"/>
      <c r="L42" s="170"/>
      <c r="M42" s="187"/>
      <c r="N42" s="196"/>
      <c r="O42" s="326"/>
      <c r="P42" s="350"/>
      <c r="Q42" s="228"/>
      <c r="R42" s="196"/>
      <c r="S42" s="196"/>
      <c r="T42" s="192"/>
      <c r="U42" s="312"/>
      <c r="V42" s="373"/>
      <c r="W42" s="365">
        <v>6.38</v>
      </c>
      <c r="X42" s="128"/>
      <c r="Y42" s="129"/>
      <c r="Z42" s="124">
        <f t="shared" si="3"/>
        <v>4452.7299999999996</v>
      </c>
      <c r="AB42" s="122"/>
    </row>
    <row r="43" spans="1:28" ht="36" x14ac:dyDescent="0.5">
      <c r="A43" s="87" t="s">
        <v>190</v>
      </c>
      <c r="B43" s="12"/>
      <c r="C43" s="40" t="s">
        <v>124</v>
      </c>
      <c r="D43" s="17"/>
      <c r="E43" s="17"/>
      <c r="F43" s="28" t="s">
        <v>108</v>
      </c>
      <c r="G43" s="29">
        <v>1</v>
      </c>
      <c r="H43" s="150"/>
      <c r="I43" s="157">
        <v>58.16</v>
      </c>
      <c r="J43" s="177"/>
      <c r="K43" s="181"/>
      <c r="L43" s="170"/>
      <c r="M43" s="187"/>
      <c r="N43" s="196"/>
      <c r="O43" s="326"/>
      <c r="P43" s="350"/>
      <c r="Q43" s="228"/>
      <c r="R43" s="196"/>
      <c r="S43" s="196"/>
      <c r="T43" s="192"/>
      <c r="U43" s="312"/>
      <c r="V43" s="373"/>
      <c r="W43" s="365">
        <v>178.68</v>
      </c>
      <c r="X43" s="128"/>
      <c r="Y43" s="129"/>
      <c r="Z43" s="124">
        <f t="shared" si="3"/>
        <v>10392.030000000001</v>
      </c>
      <c r="AB43" s="122"/>
    </row>
    <row r="44" spans="1:28" ht="90" customHeight="1" x14ac:dyDescent="0.3">
      <c r="A44" s="253" t="s">
        <v>193</v>
      </c>
      <c r="B44" s="254" t="s">
        <v>171</v>
      </c>
      <c r="C44" s="255" t="s">
        <v>88</v>
      </c>
      <c r="D44" s="256" t="s">
        <v>89</v>
      </c>
      <c r="E44" s="256" t="s">
        <v>194</v>
      </c>
      <c r="F44" s="256" t="s">
        <v>91</v>
      </c>
      <c r="G44" s="257">
        <v>1</v>
      </c>
      <c r="H44" s="258"/>
      <c r="I44" s="215">
        <v>16.25</v>
      </c>
      <c r="J44" s="252">
        <f>I44-K44</f>
        <v>0</v>
      </c>
      <c r="K44" s="259">
        <f>O44+P44</f>
        <v>16.25</v>
      </c>
      <c r="L44" s="252"/>
      <c r="M44" s="252"/>
      <c r="N44" s="252"/>
      <c r="O44" s="385">
        <v>8.125</v>
      </c>
      <c r="P44" s="385">
        <f>I44-O44</f>
        <v>8.125</v>
      </c>
      <c r="Q44" s="252"/>
      <c r="R44" s="252"/>
      <c r="S44" s="252"/>
      <c r="T44" s="252"/>
      <c r="U44" s="252">
        <f>O44*Y44</f>
        <v>146123.16874999998</v>
      </c>
      <c r="V44" s="252">
        <f>P44*Y44</f>
        <v>146123.16874999998</v>
      </c>
      <c r="W44" s="364">
        <v>6299.38</v>
      </c>
      <c r="X44" s="130">
        <v>11685.01</v>
      </c>
      <c r="Y44" s="131">
        <f>W44+ROUND(X44, 2)</f>
        <v>17984.39</v>
      </c>
      <c r="Z44" s="86">
        <v>102364.93</v>
      </c>
      <c r="AA44" s="19">
        <v>189881.41</v>
      </c>
      <c r="AB44" s="294">
        <f>Z44+AA44</f>
        <v>292246.33999999997</v>
      </c>
    </row>
    <row r="45" spans="1:28" ht="36" x14ac:dyDescent="0.5">
      <c r="A45" s="87" t="s">
        <v>195</v>
      </c>
      <c r="B45" s="12"/>
      <c r="C45" s="40" t="s">
        <v>124</v>
      </c>
      <c r="D45" s="17"/>
      <c r="E45" s="17"/>
      <c r="F45" s="28" t="s">
        <v>108</v>
      </c>
      <c r="G45" s="29">
        <v>1</v>
      </c>
      <c r="H45" s="150"/>
      <c r="I45" s="157">
        <v>16.25</v>
      </c>
      <c r="J45" s="177"/>
      <c r="K45" s="181"/>
      <c r="L45" s="170"/>
      <c r="M45" s="187"/>
      <c r="N45" s="196"/>
      <c r="O45" s="326"/>
      <c r="P45" s="350"/>
      <c r="Q45" s="228"/>
      <c r="R45" s="196"/>
      <c r="S45" s="196"/>
      <c r="T45" s="192"/>
      <c r="U45" s="312"/>
      <c r="V45" s="373"/>
      <c r="W45" s="365">
        <v>178.68</v>
      </c>
      <c r="X45" s="128"/>
      <c r="Y45" s="129"/>
      <c r="Z45" s="124">
        <f t="shared" ref="Z45:Z50" si="4">ROUND(ROUND(W45, 2)*I45, 2)</f>
        <v>2903.55</v>
      </c>
      <c r="AB45" s="122"/>
    </row>
    <row r="46" spans="1:28" ht="25.8" x14ac:dyDescent="0.5">
      <c r="A46" s="87" t="s">
        <v>198</v>
      </c>
      <c r="B46" s="12"/>
      <c r="C46" s="40" t="s">
        <v>119</v>
      </c>
      <c r="D46" s="17"/>
      <c r="E46" s="17"/>
      <c r="F46" s="28" t="s">
        <v>102</v>
      </c>
      <c r="G46" s="29">
        <v>12</v>
      </c>
      <c r="H46" s="150"/>
      <c r="I46" s="157">
        <v>195</v>
      </c>
      <c r="J46" s="177"/>
      <c r="K46" s="181"/>
      <c r="L46" s="170"/>
      <c r="M46" s="187"/>
      <c r="N46" s="196"/>
      <c r="O46" s="326"/>
      <c r="P46" s="350"/>
      <c r="Q46" s="228"/>
      <c r="R46" s="196"/>
      <c r="S46" s="196"/>
      <c r="T46" s="192"/>
      <c r="U46" s="312"/>
      <c r="V46" s="373"/>
      <c r="W46" s="365">
        <v>6.38</v>
      </c>
      <c r="X46" s="128"/>
      <c r="Y46" s="129"/>
      <c r="Z46" s="124">
        <f t="shared" si="4"/>
        <v>1244.0999999999999</v>
      </c>
      <c r="AB46" s="122"/>
    </row>
    <row r="47" spans="1:28" ht="36" x14ac:dyDescent="0.5">
      <c r="A47" s="87" t="s">
        <v>201</v>
      </c>
      <c r="B47" s="12"/>
      <c r="C47" s="40" t="s">
        <v>113</v>
      </c>
      <c r="D47" s="17"/>
      <c r="E47" s="17"/>
      <c r="F47" s="28" t="s">
        <v>114</v>
      </c>
      <c r="G47" s="29">
        <v>2.2000000000000002</v>
      </c>
      <c r="H47" s="150"/>
      <c r="I47" s="157">
        <v>35.75</v>
      </c>
      <c r="J47" s="177"/>
      <c r="K47" s="181"/>
      <c r="L47" s="170"/>
      <c r="M47" s="187"/>
      <c r="N47" s="196"/>
      <c r="O47" s="326"/>
      <c r="P47" s="350"/>
      <c r="Q47" s="228"/>
      <c r="R47" s="196"/>
      <c r="S47" s="196"/>
      <c r="T47" s="192"/>
      <c r="U47" s="312"/>
      <c r="V47" s="373"/>
      <c r="W47" s="365">
        <v>85.4</v>
      </c>
      <c r="X47" s="128"/>
      <c r="Y47" s="129"/>
      <c r="Z47" s="124">
        <f t="shared" si="4"/>
        <v>3053.05</v>
      </c>
      <c r="AB47" s="122"/>
    </row>
    <row r="48" spans="1:28" ht="36" x14ac:dyDescent="0.5">
      <c r="A48" s="87" t="s">
        <v>204</v>
      </c>
      <c r="B48" s="12"/>
      <c r="C48" s="40" t="s">
        <v>107</v>
      </c>
      <c r="D48" s="17"/>
      <c r="E48" s="17"/>
      <c r="F48" s="28" t="s">
        <v>108</v>
      </c>
      <c r="G48" s="29">
        <v>1</v>
      </c>
      <c r="H48" s="150"/>
      <c r="I48" s="157">
        <v>16.25</v>
      </c>
      <c r="J48" s="177"/>
      <c r="K48" s="181"/>
      <c r="L48" s="170"/>
      <c r="M48" s="187"/>
      <c r="N48" s="196"/>
      <c r="O48" s="326"/>
      <c r="P48" s="350"/>
      <c r="Q48" s="228"/>
      <c r="R48" s="196"/>
      <c r="S48" s="196"/>
      <c r="T48" s="192"/>
      <c r="U48" s="312"/>
      <c r="V48" s="373"/>
      <c r="W48" s="365">
        <v>332.24</v>
      </c>
      <c r="X48" s="128"/>
      <c r="Y48" s="129"/>
      <c r="Z48" s="124">
        <f t="shared" si="4"/>
        <v>5398.9</v>
      </c>
      <c r="AB48" s="122"/>
    </row>
    <row r="49" spans="1:28" ht="25.8" x14ac:dyDescent="0.5">
      <c r="A49" s="87" t="s">
        <v>207</v>
      </c>
      <c r="B49" s="12"/>
      <c r="C49" s="27" t="s">
        <v>101</v>
      </c>
      <c r="D49" s="17"/>
      <c r="E49" s="17"/>
      <c r="F49" s="28" t="s">
        <v>102</v>
      </c>
      <c r="G49" s="29">
        <v>25</v>
      </c>
      <c r="H49" s="150"/>
      <c r="I49" s="157">
        <v>406.25</v>
      </c>
      <c r="J49" s="177"/>
      <c r="K49" s="181"/>
      <c r="L49" s="170"/>
      <c r="M49" s="187"/>
      <c r="N49" s="196"/>
      <c r="O49" s="326"/>
      <c r="P49" s="350"/>
      <c r="Q49" s="228"/>
      <c r="R49" s="196"/>
      <c r="S49" s="196"/>
      <c r="T49" s="192"/>
      <c r="U49" s="312"/>
      <c r="V49" s="373"/>
      <c r="W49" s="365">
        <v>6.8</v>
      </c>
      <c r="X49" s="128"/>
      <c r="Y49" s="129"/>
      <c r="Z49" s="124">
        <f t="shared" si="4"/>
        <v>2762.5</v>
      </c>
      <c r="AB49" s="122"/>
    </row>
    <row r="50" spans="1:28" ht="36" x14ac:dyDescent="0.5">
      <c r="A50" s="87" t="s">
        <v>210</v>
      </c>
      <c r="B50" s="12"/>
      <c r="C50" s="27" t="s">
        <v>96</v>
      </c>
      <c r="D50" s="17"/>
      <c r="E50" s="17"/>
      <c r="F50" s="28" t="s">
        <v>91</v>
      </c>
      <c r="G50" s="29">
        <v>1.05</v>
      </c>
      <c r="H50" s="149"/>
      <c r="I50" s="157">
        <v>17.062999999999999</v>
      </c>
      <c r="J50" s="177"/>
      <c r="K50" s="181"/>
      <c r="L50" s="170"/>
      <c r="M50" s="187"/>
      <c r="N50" s="196"/>
      <c r="O50" s="326"/>
      <c r="P50" s="350"/>
      <c r="Q50" s="228"/>
      <c r="R50" s="196"/>
      <c r="S50" s="196"/>
      <c r="T50" s="192"/>
      <c r="U50" s="312"/>
      <c r="V50" s="373"/>
      <c r="W50" s="365">
        <v>5098.92</v>
      </c>
      <c r="X50" s="128"/>
      <c r="Y50" s="129"/>
      <c r="Z50" s="124">
        <f t="shared" si="4"/>
        <v>87002.87</v>
      </c>
      <c r="AB50" s="122"/>
    </row>
    <row r="51" spans="1:28" ht="105" customHeight="1" x14ac:dyDescent="0.3">
      <c r="A51" s="253" t="s">
        <v>213</v>
      </c>
      <c r="B51" s="254" t="s">
        <v>171</v>
      </c>
      <c r="C51" s="255" t="s">
        <v>88</v>
      </c>
      <c r="D51" s="256" t="s">
        <v>89</v>
      </c>
      <c r="E51" s="256" t="s">
        <v>214</v>
      </c>
      <c r="F51" s="256" t="s">
        <v>91</v>
      </c>
      <c r="G51" s="257">
        <v>1</v>
      </c>
      <c r="H51" s="258"/>
      <c r="I51" s="215">
        <v>53.74</v>
      </c>
      <c r="J51" s="252">
        <f>I51-K51</f>
        <v>0</v>
      </c>
      <c r="K51" s="259">
        <f>O51+P51</f>
        <v>53.74</v>
      </c>
      <c r="L51" s="252"/>
      <c r="M51" s="252"/>
      <c r="N51" s="252"/>
      <c r="O51" s="252">
        <v>26.87</v>
      </c>
      <c r="P51" s="252">
        <f>I51-O51</f>
        <v>26.87</v>
      </c>
      <c r="Q51" s="252"/>
      <c r="R51" s="252"/>
      <c r="S51" s="252"/>
      <c r="T51" s="252"/>
      <c r="U51" s="252">
        <f>O51*Y51</f>
        <v>483236.52879999997</v>
      </c>
      <c r="V51" s="252">
        <f>P51*Y51</f>
        <v>483236.52879999997</v>
      </c>
      <c r="W51" s="364">
        <v>6299.23</v>
      </c>
      <c r="X51" s="130">
        <v>11685.01</v>
      </c>
      <c r="Y51" s="131">
        <f>W51+ROUND(X51, 2)</f>
        <v>17984.239999999998</v>
      </c>
      <c r="Z51" s="86">
        <v>338520.62</v>
      </c>
      <c r="AA51" s="19">
        <v>627952.43999999994</v>
      </c>
      <c r="AB51" s="294">
        <f>Z51+AA51</f>
        <v>966473.05999999994</v>
      </c>
    </row>
    <row r="52" spans="1:28" ht="36" x14ac:dyDescent="0.5">
      <c r="A52" s="87" t="s">
        <v>215</v>
      </c>
      <c r="B52" s="12"/>
      <c r="C52" s="27" t="s">
        <v>96</v>
      </c>
      <c r="D52" s="17"/>
      <c r="E52" s="17"/>
      <c r="F52" s="28" t="s">
        <v>91</v>
      </c>
      <c r="G52" s="29">
        <v>1.05</v>
      </c>
      <c r="H52" s="149"/>
      <c r="I52" s="157">
        <v>56.427</v>
      </c>
      <c r="J52" s="177"/>
      <c r="K52" s="181"/>
      <c r="L52" s="170"/>
      <c r="M52" s="187"/>
      <c r="N52" s="196"/>
      <c r="O52" s="326"/>
      <c r="P52" s="350"/>
      <c r="Q52" s="228"/>
      <c r="R52" s="196"/>
      <c r="S52" s="196"/>
      <c r="T52" s="192"/>
      <c r="U52" s="312"/>
      <c r="V52" s="373"/>
      <c r="W52" s="365">
        <v>5098.92</v>
      </c>
      <c r="X52" s="128"/>
      <c r="Y52" s="129"/>
      <c r="Z52" s="124">
        <f t="shared" ref="Z52:Z57" si="5">ROUND(ROUND(W52, 2)*I52, 2)</f>
        <v>287716.76</v>
      </c>
    </row>
    <row r="53" spans="1:28" ht="25.8" x14ac:dyDescent="0.5">
      <c r="A53" s="87" t="s">
        <v>218</v>
      </c>
      <c r="B53" s="12"/>
      <c r="C53" s="27" t="s">
        <v>101</v>
      </c>
      <c r="D53" s="17"/>
      <c r="E53" s="17"/>
      <c r="F53" s="28" t="s">
        <v>102</v>
      </c>
      <c r="G53" s="29">
        <v>25</v>
      </c>
      <c r="H53" s="150"/>
      <c r="I53" s="157">
        <v>1343.5</v>
      </c>
      <c r="J53" s="177"/>
      <c r="K53" s="181"/>
      <c r="L53" s="170"/>
      <c r="M53" s="187"/>
      <c r="N53" s="196"/>
      <c r="O53" s="326"/>
      <c r="P53" s="350"/>
      <c r="Q53" s="228"/>
      <c r="R53" s="196"/>
      <c r="S53" s="196"/>
      <c r="T53" s="192"/>
      <c r="U53" s="312"/>
      <c r="V53" s="373"/>
      <c r="W53" s="365">
        <v>6.8</v>
      </c>
      <c r="X53" s="128"/>
      <c r="Y53" s="129"/>
      <c r="Z53" s="124">
        <f t="shared" si="5"/>
        <v>9135.7999999999993</v>
      </c>
    </row>
    <row r="54" spans="1:28" ht="36" x14ac:dyDescent="0.5">
      <c r="A54" s="87" t="s">
        <v>221</v>
      </c>
      <c r="B54" s="12"/>
      <c r="C54" s="40" t="s">
        <v>107</v>
      </c>
      <c r="D54" s="17"/>
      <c r="E54" s="17"/>
      <c r="F54" s="28" t="s">
        <v>108</v>
      </c>
      <c r="G54" s="29">
        <v>1</v>
      </c>
      <c r="H54" s="150"/>
      <c r="I54" s="157">
        <v>53.74</v>
      </c>
      <c r="J54" s="177"/>
      <c r="K54" s="181"/>
      <c r="L54" s="170"/>
      <c r="M54" s="187"/>
      <c r="N54" s="196"/>
      <c r="O54" s="326"/>
      <c r="P54" s="350"/>
      <c r="Q54" s="228"/>
      <c r="R54" s="196"/>
      <c r="S54" s="196"/>
      <c r="T54" s="192"/>
      <c r="U54" s="312"/>
      <c r="V54" s="373"/>
      <c r="W54" s="365">
        <v>332.24</v>
      </c>
      <c r="X54" s="128"/>
      <c r="Y54" s="129"/>
      <c r="Z54" s="124">
        <f t="shared" si="5"/>
        <v>17854.580000000002</v>
      </c>
    </row>
    <row r="55" spans="1:28" ht="36" x14ac:dyDescent="0.5">
      <c r="A55" s="87" t="s">
        <v>224</v>
      </c>
      <c r="B55" s="12"/>
      <c r="C55" s="40" t="s">
        <v>113</v>
      </c>
      <c r="D55" s="17"/>
      <c r="E55" s="17"/>
      <c r="F55" s="28" t="s">
        <v>114</v>
      </c>
      <c r="G55" s="29">
        <v>2.2000000000000002</v>
      </c>
      <c r="H55" s="150"/>
      <c r="I55" s="157">
        <v>118.22799999999999</v>
      </c>
      <c r="J55" s="177"/>
      <c r="K55" s="181"/>
      <c r="L55" s="170"/>
      <c r="M55" s="187"/>
      <c r="N55" s="196"/>
      <c r="O55" s="326"/>
      <c r="P55" s="350"/>
      <c r="Q55" s="228"/>
      <c r="R55" s="196"/>
      <c r="S55" s="196"/>
      <c r="T55" s="192"/>
      <c r="U55" s="312"/>
      <c r="V55" s="373"/>
      <c r="W55" s="365">
        <v>85.4</v>
      </c>
      <c r="X55" s="128"/>
      <c r="Y55" s="129"/>
      <c r="Z55" s="124">
        <f t="shared" si="5"/>
        <v>10096.67</v>
      </c>
    </row>
    <row r="56" spans="1:28" ht="25.8" x14ac:dyDescent="0.5">
      <c r="A56" s="87" t="s">
        <v>227</v>
      </c>
      <c r="B56" s="12"/>
      <c r="C56" s="40" t="s">
        <v>119</v>
      </c>
      <c r="D56" s="17"/>
      <c r="E56" s="17"/>
      <c r="F56" s="28" t="s">
        <v>102</v>
      </c>
      <c r="G56" s="29">
        <v>12</v>
      </c>
      <c r="H56" s="150"/>
      <c r="I56" s="157">
        <v>644.88</v>
      </c>
      <c r="J56" s="177"/>
      <c r="K56" s="181"/>
      <c r="L56" s="170"/>
      <c r="M56" s="187"/>
      <c r="N56" s="196"/>
      <c r="O56" s="326"/>
      <c r="P56" s="350"/>
      <c r="Q56" s="228"/>
      <c r="R56" s="196"/>
      <c r="S56" s="196"/>
      <c r="T56" s="192"/>
      <c r="U56" s="312"/>
      <c r="V56" s="373"/>
      <c r="W56" s="365">
        <v>6.38</v>
      </c>
      <c r="X56" s="128"/>
      <c r="Y56" s="129"/>
      <c r="Z56" s="124">
        <f t="shared" si="5"/>
        <v>4114.33</v>
      </c>
    </row>
    <row r="57" spans="1:28" ht="36.6" thickBot="1" x14ac:dyDescent="0.55000000000000004">
      <c r="A57" s="87" t="s">
        <v>230</v>
      </c>
      <c r="B57" s="12"/>
      <c r="C57" s="40" t="s">
        <v>124</v>
      </c>
      <c r="D57" s="17"/>
      <c r="E57" s="17"/>
      <c r="F57" s="28" t="s">
        <v>108</v>
      </c>
      <c r="G57" s="29">
        <v>1</v>
      </c>
      <c r="H57" s="150"/>
      <c r="I57" s="158">
        <v>53.74</v>
      </c>
      <c r="J57" s="177"/>
      <c r="K57" s="181"/>
      <c r="L57" s="170"/>
      <c r="M57" s="187"/>
      <c r="N57" s="196"/>
      <c r="O57" s="326"/>
      <c r="P57" s="350"/>
      <c r="Q57" s="228"/>
      <c r="R57" s="196"/>
      <c r="S57" s="196"/>
      <c r="T57" s="192"/>
      <c r="U57" s="312"/>
      <c r="V57" s="373"/>
      <c r="W57" s="365">
        <v>178.68</v>
      </c>
      <c r="X57" s="128"/>
      <c r="Y57" s="129"/>
      <c r="Z57" s="124">
        <f t="shared" si="5"/>
        <v>9602.26</v>
      </c>
    </row>
    <row r="58" spans="1:28" ht="16.95" customHeight="1" x14ac:dyDescent="0.5">
      <c r="A58" s="87" t="s">
        <v>233</v>
      </c>
      <c r="B58" s="80" t="s">
        <v>234</v>
      </c>
      <c r="C58" s="480" t="s">
        <v>235</v>
      </c>
      <c r="D58" s="481"/>
      <c r="E58" s="481"/>
      <c r="F58" s="481"/>
      <c r="G58" s="481"/>
      <c r="H58" s="481"/>
      <c r="I58" s="547"/>
      <c r="J58" s="175"/>
      <c r="K58" s="181"/>
      <c r="L58" s="170"/>
      <c r="M58" s="186"/>
      <c r="N58" s="186"/>
      <c r="O58" s="324"/>
      <c r="P58" s="347"/>
      <c r="Q58" s="226"/>
      <c r="R58" s="186"/>
      <c r="S58" s="186"/>
      <c r="T58" s="190"/>
      <c r="U58" s="310"/>
      <c r="V58" s="371"/>
      <c r="W58" s="363"/>
      <c r="X58" s="128"/>
      <c r="Y58" s="129"/>
      <c r="Z58" s="123">
        <f>SUM(Z59,Z66,Z82)</f>
        <v>2917241.8000000007</v>
      </c>
      <c r="AA58" s="6">
        <f>SUM(AA59,AA66,AA82)</f>
        <v>5207633.6700000009</v>
      </c>
      <c r="AB58" s="6">
        <f>SUM(AB59,AB66,AB82)</f>
        <v>8124875.4699999997</v>
      </c>
    </row>
    <row r="59" spans="1:28" ht="16.95" customHeight="1" thickBot="1" x14ac:dyDescent="0.55000000000000004">
      <c r="A59" s="87" t="s">
        <v>236</v>
      </c>
      <c r="B59" s="81" t="s">
        <v>237</v>
      </c>
      <c r="C59" s="483" t="s">
        <v>238</v>
      </c>
      <c r="D59" s="484"/>
      <c r="E59" s="484"/>
      <c r="F59" s="484"/>
      <c r="G59" s="484"/>
      <c r="H59" s="484"/>
      <c r="I59" s="555"/>
      <c r="J59" s="175"/>
      <c r="K59" s="181"/>
      <c r="L59" s="170"/>
      <c r="M59" s="186"/>
      <c r="N59" s="186"/>
      <c r="O59" s="324"/>
      <c r="P59" s="347"/>
      <c r="Q59" s="226"/>
      <c r="R59" s="186"/>
      <c r="S59" s="186"/>
      <c r="T59" s="190"/>
      <c r="U59" s="310"/>
      <c r="V59" s="371"/>
      <c r="W59" s="363"/>
      <c r="X59" s="128"/>
      <c r="Y59" s="129"/>
      <c r="Z59" s="123">
        <f>SUM(Z60)</f>
        <v>209802.99</v>
      </c>
      <c r="AA59" s="6">
        <f>SUM(AA60)</f>
        <v>341721.75</v>
      </c>
      <c r="AB59" s="6">
        <f>SUM(AB60)</f>
        <v>551524.74</v>
      </c>
    </row>
    <row r="60" spans="1:28" ht="122.4" x14ac:dyDescent="0.3">
      <c r="A60" s="253" t="s">
        <v>239</v>
      </c>
      <c r="B60" s="254" t="s">
        <v>240</v>
      </c>
      <c r="C60" s="255" t="s">
        <v>133</v>
      </c>
      <c r="D60" s="256" t="s">
        <v>89</v>
      </c>
      <c r="E60" s="256" t="s">
        <v>241</v>
      </c>
      <c r="F60" s="256" t="s">
        <v>67</v>
      </c>
      <c r="G60" s="257">
        <v>1</v>
      </c>
      <c r="H60" s="258"/>
      <c r="I60" s="223">
        <v>114.25</v>
      </c>
      <c r="J60" s="252">
        <f>I60-K60</f>
        <v>0</v>
      </c>
      <c r="K60" s="259">
        <f>O60+P60</f>
        <v>114.25</v>
      </c>
      <c r="L60" s="252"/>
      <c r="M60" s="252"/>
      <c r="N60" s="252"/>
      <c r="O60" s="385">
        <v>57.125</v>
      </c>
      <c r="P60" s="385">
        <f>I60-O60</f>
        <v>57.125</v>
      </c>
      <c r="Q60" s="252"/>
      <c r="R60" s="252"/>
      <c r="S60" s="252"/>
      <c r="T60" s="252"/>
      <c r="U60" s="252">
        <f>O60*Y60</f>
        <v>275762.36875000002</v>
      </c>
      <c r="V60" s="252">
        <f>P60*Y60</f>
        <v>275762.36875000002</v>
      </c>
      <c r="W60" s="364">
        <v>1836.35</v>
      </c>
      <c r="X60" s="130">
        <v>2991</v>
      </c>
      <c r="Y60" s="131">
        <f>W60+ROUND(X60, 2)</f>
        <v>4827.3500000000004</v>
      </c>
      <c r="Z60" s="86">
        <v>209802.99</v>
      </c>
      <c r="AA60" s="19">
        <v>341721.75</v>
      </c>
      <c r="AB60" s="19">
        <f>Z60+AA60</f>
        <v>551524.74</v>
      </c>
    </row>
    <row r="61" spans="1:28" ht="25.8" x14ac:dyDescent="0.5">
      <c r="A61" s="87" t="s">
        <v>243</v>
      </c>
      <c r="B61" s="12"/>
      <c r="C61" s="40" t="s">
        <v>244</v>
      </c>
      <c r="D61" s="17"/>
      <c r="E61" s="17"/>
      <c r="F61" s="28" t="s">
        <v>139</v>
      </c>
      <c r="G61" s="29">
        <v>50.4</v>
      </c>
      <c r="H61" s="150"/>
      <c r="I61" s="157">
        <v>5758.2</v>
      </c>
      <c r="J61" s="177"/>
      <c r="K61" s="181"/>
      <c r="L61" s="170"/>
      <c r="M61" s="187"/>
      <c r="N61" s="196"/>
      <c r="O61" s="326"/>
      <c r="P61" s="350"/>
      <c r="Q61" s="228"/>
      <c r="R61" s="196"/>
      <c r="S61" s="196"/>
      <c r="T61" s="192"/>
      <c r="U61" s="312"/>
      <c r="V61" s="373"/>
      <c r="W61" s="365">
        <v>24.4</v>
      </c>
      <c r="X61" s="128"/>
      <c r="Y61" s="129"/>
      <c r="Z61" s="124">
        <f>ROUND(ROUND(W61, 2)*I61, 2)</f>
        <v>140500.07999999999</v>
      </c>
    </row>
    <row r="62" spans="1:28" ht="25.8" x14ac:dyDescent="0.5">
      <c r="A62" s="87" t="s">
        <v>248</v>
      </c>
      <c r="B62" s="12"/>
      <c r="C62" s="40" t="s">
        <v>144</v>
      </c>
      <c r="D62" s="17"/>
      <c r="E62" s="17"/>
      <c r="F62" s="28" t="s">
        <v>67</v>
      </c>
      <c r="G62" s="29">
        <v>0.504</v>
      </c>
      <c r="H62" s="150"/>
      <c r="I62" s="157">
        <v>57.582000000000001</v>
      </c>
      <c r="J62" s="177"/>
      <c r="K62" s="181"/>
      <c r="L62" s="170"/>
      <c r="M62" s="187"/>
      <c r="N62" s="196"/>
      <c r="O62" s="326"/>
      <c r="P62" s="350"/>
      <c r="Q62" s="228"/>
      <c r="R62" s="196"/>
      <c r="S62" s="196"/>
      <c r="T62" s="192"/>
      <c r="U62" s="312"/>
      <c r="V62" s="373"/>
      <c r="W62" s="365">
        <v>269.41000000000003</v>
      </c>
      <c r="X62" s="128"/>
      <c r="Y62" s="129"/>
      <c r="Z62" s="124">
        <f>ROUND(ROUND(W62, 2)*I62, 2)</f>
        <v>15513.17</v>
      </c>
    </row>
    <row r="63" spans="1:28" ht="36" x14ac:dyDescent="0.5">
      <c r="A63" s="87" t="s">
        <v>251</v>
      </c>
      <c r="B63" s="12"/>
      <c r="C63" s="40" t="s">
        <v>149</v>
      </c>
      <c r="D63" s="17"/>
      <c r="E63" s="17"/>
      <c r="F63" s="28" t="s">
        <v>108</v>
      </c>
      <c r="G63" s="29">
        <v>1</v>
      </c>
      <c r="H63" s="150"/>
      <c r="I63" s="157">
        <v>114.25</v>
      </c>
      <c r="J63" s="177"/>
      <c r="K63" s="181"/>
      <c r="L63" s="170"/>
      <c r="M63" s="187"/>
      <c r="N63" s="196"/>
      <c r="O63" s="326"/>
      <c r="P63" s="350"/>
      <c r="Q63" s="228"/>
      <c r="R63" s="196"/>
      <c r="S63" s="196"/>
      <c r="T63" s="192"/>
      <c r="U63" s="312"/>
      <c r="V63" s="373"/>
      <c r="W63" s="365">
        <v>118.99</v>
      </c>
      <c r="X63" s="128"/>
      <c r="Y63" s="129"/>
      <c r="Z63" s="124">
        <f>ROUND(ROUND(W63, 2)*I63, 2)</f>
        <v>13594.61</v>
      </c>
    </row>
    <row r="64" spans="1:28" ht="36" x14ac:dyDescent="0.5">
      <c r="A64" s="87" t="s">
        <v>254</v>
      </c>
      <c r="B64" s="12"/>
      <c r="C64" s="40" t="s">
        <v>154</v>
      </c>
      <c r="D64" s="17"/>
      <c r="E64" s="17"/>
      <c r="F64" s="28" t="s">
        <v>108</v>
      </c>
      <c r="G64" s="29">
        <v>1</v>
      </c>
      <c r="H64" s="150"/>
      <c r="I64" s="157">
        <v>114.25</v>
      </c>
      <c r="J64" s="177"/>
      <c r="K64" s="181"/>
      <c r="L64" s="170"/>
      <c r="M64" s="187"/>
      <c r="N64" s="196"/>
      <c r="O64" s="326"/>
      <c r="P64" s="350"/>
      <c r="Q64" s="228"/>
      <c r="R64" s="196"/>
      <c r="S64" s="196"/>
      <c r="T64" s="192"/>
      <c r="U64" s="312"/>
      <c r="V64" s="373"/>
      <c r="W64" s="365">
        <v>65.67</v>
      </c>
      <c r="X64" s="128"/>
      <c r="Y64" s="129"/>
      <c r="Z64" s="124">
        <f>ROUND(ROUND(W64, 2)*I64, 2)</f>
        <v>7502.8</v>
      </c>
    </row>
    <row r="65" spans="1:28" ht="26.4" thickBot="1" x14ac:dyDescent="0.55000000000000004">
      <c r="A65" s="87" t="s">
        <v>257</v>
      </c>
      <c r="B65" s="12"/>
      <c r="C65" s="40" t="s">
        <v>119</v>
      </c>
      <c r="D65" s="17"/>
      <c r="E65" s="17"/>
      <c r="F65" s="28" t="s">
        <v>102</v>
      </c>
      <c r="G65" s="29">
        <v>44.85</v>
      </c>
      <c r="H65" s="150"/>
      <c r="I65" s="158">
        <v>5124.1130000000003</v>
      </c>
      <c r="J65" s="177"/>
      <c r="K65" s="181"/>
      <c r="L65" s="170"/>
      <c r="M65" s="187"/>
      <c r="N65" s="196"/>
      <c r="O65" s="326"/>
      <c r="P65" s="350"/>
      <c r="Q65" s="228"/>
      <c r="R65" s="196"/>
      <c r="S65" s="196"/>
      <c r="T65" s="192"/>
      <c r="U65" s="312"/>
      <c r="V65" s="373"/>
      <c r="W65" s="365">
        <v>6.38</v>
      </c>
      <c r="X65" s="128"/>
      <c r="Y65" s="129"/>
      <c r="Z65" s="124">
        <f>ROUND(ROUND(W65, 2)*I65, 2)</f>
        <v>32691.84</v>
      </c>
    </row>
    <row r="66" spans="1:28" ht="16.95" customHeight="1" thickBot="1" x14ac:dyDescent="0.55000000000000004">
      <c r="A66" s="87" t="s">
        <v>260</v>
      </c>
      <c r="B66" s="81" t="s">
        <v>261</v>
      </c>
      <c r="C66" s="483" t="s">
        <v>262</v>
      </c>
      <c r="D66" s="484"/>
      <c r="E66" s="484"/>
      <c r="F66" s="484"/>
      <c r="G66" s="484"/>
      <c r="H66" s="484"/>
      <c r="I66" s="550"/>
      <c r="J66" s="175"/>
      <c r="K66" s="181"/>
      <c r="L66" s="170"/>
      <c r="M66" s="186"/>
      <c r="N66" s="186"/>
      <c r="O66" s="324"/>
      <c r="P66" s="347"/>
      <c r="Q66" s="226"/>
      <c r="R66" s="186"/>
      <c r="S66" s="186"/>
      <c r="T66" s="190"/>
      <c r="U66" s="310"/>
      <c r="V66" s="371"/>
      <c r="W66" s="363"/>
      <c r="X66" s="128"/>
      <c r="Y66" s="129"/>
      <c r="Z66" s="123">
        <f>SUM(Z67,Z72,Z77)</f>
        <v>2530101.0700000003</v>
      </c>
      <c r="AA66" s="6">
        <f>SUM(AA67,AA72,AA77)</f>
        <v>4702139.5200000005</v>
      </c>
      <c r="AB66" s="6">
        <f>SUM(AB67,AB72,AB77)</f>
        <v>7232240.5899999999</v>
      </c>
    </row>
    <row r="67" spans="1:28" ht="96" customHeight="1" x14ac:dyDescent="0.3">
      <c r="A67" s="253" t="s">
        <v>263</v>
      </c>
      <c r="B67" s="254" t="s">
        <v>264</v>
      </c>
      <c r="C67" s="255" t="s">
        <v>265</v>
      </c>
      <c r="D67" s="256" t="s">
        <v>89</v>
      </c>
      <c r="E67" s="256" t="s">
        <v>266</v>
      </c>
      <c r="F67" s="256" t="s">
        <v>67</v>
      </c>
      <c r="G67" s="257">
        <v>1</v>
      </c>
      <c r="H67" s="258"/>
      <c r="I67" s="223">
        <v>719.88</v>
      </c>
      <c r="J67" s="252">
        <f>I67-K67</f>
        <v>0</v>
      </c>
      <c r="K67" s="259">
        <f>O67+P67</f>
        <v>719.88</v>
      </c>
      <c r="L67" s="252"/>
      <c r="M67" s="252"/>
      <c r="N67" s="242"/>
      <c r="O67" s="242">
        <v>359.94</v>
      </c>
      <c r="P67" s="242">
        <f>I67-O67</f>
        <v>359.94</v>
      </c>
      <c r="Q67" s="242"/>
      <c r="R67" s="242"/>
      <c r="S67" s="242"/>
      <c r="T67" s="242"/>
      <c r="U67" s="242">
        <f>O67*Y67</f>
        <v>1368535.0728</v>
      </c>
      <c r="V67" s="242">
        <f>P67*Y67</f>
        <v>1368535.0728</v>
      </c>
      <c r="W67" s="364">
        <v>1330.12</v>
      </c>
      <c r="X67" s="130">
        <v>2472</v>
      </c>
      <c r="Y67" s="131">
        <f>W67+ROUND(X67, 2)</f>
        <v>3802.12</v>
      </c>
      <c r="Z67" s="86">
        <v>957526.79</v>
      </c>
      <c r="AA67" s="19">
        <v>1779543.36</v>
      </c>
      <c r="AB67" s="294">
        <f>Z67+AA67</f>
        <v>2737070.1500000004</v>
      </c>
    </row>
    <row r="68" spans="1:28" ht="25.8" x14ac:dyDescent="0.5">
      <c r="A68" s="87" t="s">
        <v>269</v>
      </c>
      <c r="B68" s="12"/>
      <c r="C68" s="27" t="s">
        <v>270</v>
      </c>
      <c r="D68" s="17"/>
      <c r="E68" s="17"/>
      <c r="F68" s="28" t="s">
        <v>102</v>
      </c>
      <c r="G68" s="29">
        <v>2</v>
      </c>
      <c r="H68" s="150"/>
      <c r="I68" s="157">
        <v>1439.76</v>
      </c>
      <c r="J68" s="177"/>
      <c r="K68" s="181"/>
      <c r="L68" s="170"/>
      <c r="M68" s="187"/>
      <c r="N68" s="196"/>
      <c r="O68" s="326"/>
      <c r="P68" s="350"/>
      <c r="Q68" s="228"/>
      <c r="R68" s="196"/>
      <c r="S68" s="196"/>
      <c r="T68" s="192"/>
      <c r="U68" s="312"/>
      <c r="V68" s="373"/>
      <c r="W68" s="365">
        <v>9.85</v>
      </c>
      <c r="X68" s="128"/>
      <c r="Y68" s="129"/>
      <c r="Z68" s="124">
        <f>ROUND(ROUND(W68, 2)*I68, 2)</f>
        <v>14181.64</v>
      </c>
      <c r="AB68" s="122"/>
    </row>
    <row r="69" spans="1:28" ht="36" x14ac:dyDescent="0.5">
      <c r="A69" s="87" t="s">
        <v>274</v>
      </c>
      <c r="B69" s="12"/>
      <c r="C69" s="40" t="s">
        <v>275</v>
      </c>
      <c r="D69" s="17"/>
      <c r="E69" s="17"/>
      <c r="F69" s="28" t="s">
        <v>108</v>
      </c>
      <c r="G69" s="29">
        <v>1</v>
      </c>
      <c r="H69" s="150"/>
      <c r="I69" s="157">
        <v>719.88</v>
      </c>
      <c r="J69" s="177"/>
      <c r="K69" s="181"/>
      <c r="L69" s="170"/>
      <c r="M69" s="187"/>
      <c r="N69" s="196"/>
      <c r="O69" s="326"/>
      <c r="P69" s="350"/>
      <c r="Q69" s="228"/>
      <c r="R69" s="196"/>
      <c r="S69" s="196"/>
      <c r="T69" s="192"/>
      <c r="U69" s="312"/>
      <c r="V69" s="373"/>
      <c r="W69" s="365">
        <v>11.19</v>
      </c>
      <c r="X69" s="128"/>
      <c r="Y69" s="129"/>
      <c r="Z69" s="124">
        <f>ROUND(ROUND(W69, 2)*I69, 2)</f>
        <v>8055.46</v>
      </c>
      <c r="AB69" s="122"/>
    </row>
    <row r="70" spans="1:28" ht="36" x14ac:dyDescent="0.5">
      <c r="A70" s="87" t="s">
        <v>279</v>
      </c>
      <c r="B70" s="12"/>
      <c r="C70" s="27" t="s">
        <v>280</v>
      </c>
      <c r="D70" s="17"/>
      <c r="E70" s="17"/>
      <c r="F70" s="28" t="s">
        <v>67</v>
      </c>
      <c r="G70" s="29">
        <v>1.02</v>
      </c>
      <c r="H70" s="150"/>
      <c r="I70" s="157">
        <v>734.27800000000002</v>
      </c>
      <c r="J70" s="177"/>
      <c r="K70" s="181"/>
      <c r="L70" s="170"/>
      <c r="M70" s="187"/>
      <c r="N70" s="196"/>
      <c r="O70" s="326"/>
      <c r="P70" s="350"/>
      <c r="Q70" s="228"/>
      <c r="R70" s="196"/>
      <c r="S70" s="196"/>
      <c r="T70" s="192"/>
      <c r="U70" s="312"/>
      <c r="V70" s="373"/>
      <c r="W70" s="365">
        <v>1105.31</v>
      </c>
      <c r="X70" s="128"/>
      <c r="Y70" s="129"/>
      <c r="Z70" s="124">
        <f>ROUND(ROUND(W70, 2)*I70, 2)</f>
        <v>811604.82</v>
      </c>
      <c r="AB70" s="122"/>
    </row>
    <row r="71" spans="1:28" ht="48.6" customHeight="1" x14ac:dyDescent="0.5">
      <c r="A71" s="87" t="s">
        <v>284</v>
      </c>
      <c r="B71" s="12"/>
      <c r="C71" s="40" t="s">
        <v>285</v>
      </c>
      <c r="D71" s="17"/>
      <c r="E71" s="17"/>
      <c r="F71" s="28" t="s">
        <v>108</v>
      </c>
      <c r="G71" s="29">
        <v>1</v>
      </c>
      <c r="H71" s="150"/>
      <c r="I71" s="157">
        <v>719.88</v>
      </c>
      <c r="J71" s="177"/>
      <c r="K71" s="181"/>
      <c r="L71" s="170"/>
      <c r="M71" s="187"/>
      <c r="N71" s="196"/>
      <c r="O71" s="326"/>
      <c r="P71" s="350"/>
      <c r="Q71" s="228"/>
      <c r="R71" s="196"/>
      <c r="S71" s="196"/>
      <c r="T71" s="192"/>
      <c r="U71" s="312"/>
      <c r="V71" s="373"/>
      <c r="W71" s="365">
        <v>171.81</v>
      </c>
      <c r="X71" s="128"/>
      <c r="Y71" s="129"/>
      <c r="Z71" s="124">
        <f>ROUND(ROUND(W71, 2)*I71, 2)</f>
        <v>123682.58</v>
      </c>
      <c r="AB71" s="122"/>
    </row>
    <row r="72" spans="1:28" ht="136.80000000000001" x14ac:dyDescent="0.3">
      <c r="A72" s="386" t="s">
        <v>289</v>
      </c>
      <c r="B72" s="387" t="s">
        <v>264</v>
      </c>
      <c r="C72" s="388" t="s">
        <v>265</v>
      </c>
      <c r="D72" s="389" t="s">
        <v>89</v>
      </c>
      <c r="E72" s="389" t="s">
        <v>290</v>
      </c>
      <c r="F72" s="389" t="s">
        <v>67</v>
      </c>
      <c r="G72" s="390">
        <v>1</v>
      </c>
      <c r="H72" s="391"/>
      <c r="I72" s="392">
        <v>804.46</v>
      </c>
      <c r="J72" s="252">
        <f>I72-K72</f>
        <v>0</v>
      </c>
      <c r="K72" s="259">
        <f>O72+P72</f>
        <v>804.46</v>
      </c>
      <c r="L72" s="393"/>
      <c r="M72" s="393"/>
      <c r="N72" s="393"/>
      <c r="O72" s="393">
        <v>402.23</v>
      </c>
      <c r="P72" s="393">
        <f>I72-O72</f>
        <v>402.23</v>
      </c>
      <c r="Q72" s="393"/>
      <c r="R72" s="393"/>
      <c r="S72" s="393"/>
      <c r="T72" s="393"/>
      <c r="U72" s="393">
        <f>O72*Y72</f>
        <v>1529326.7276000001</v>
      </c>
      <c r="V72" s="276">
        <f>P72*Y72</f>
        <v>1529326.7276000001</v>
      </c>
      <c r="W72" s="364">
        <v>1330.12</v>
      </c>
      <c r="X72" s="130">
        <v>2472</v>
      </c>
      <c r="Y72" s="131">
        <f>W72+ROUND(X72, 2)</f>
        <v>3802.12</v>
      </c>
      <c r="Z72" s="86">
        <v>1070028.3400000001</v>
      </c>
      <c r="AA72" s="19">
        <v>1988625.12</v>
      </c>
      <c r="AB72" s="294">
        <f>Z72+AA72</f>
        <v>3058653.46</v>
      </c>
    </row>
    <row r="73" spans="1:28" ht="54" x14ac:dyDescent="0.5">
      <c r="A73" s="87" t="s">
        <v>291</v>
      </c>
      <c r="B73" s="12"/>
      <c r="C73" s="40" t="s">
        <v>285</v>
      </c>
      <c r="D73" s="17"/>
      <c r="E73" s="17"/>
      <c r="F73" s="28" t="s">
        <v>108</v>
      </c>
      <c r="G73" s="29">
        <v>1</v>
      </c>
      <c r="H73" s="150"/>
      <c r="I73" s="157">
        <v>804.46</v>
      </c>
      <c r="J73" s="177"/>
      <c r="K73" s="181"/>
      <c r="L73" s="170"/>
      <c r="M73" s="187"/>
      <c r="N73" s="196"/>
      <c r="O73" s="326"/>
      <c r="P73" s="350"/>
      <c r="Q73" s="228"/>
      <c r="R73" s="196"/>
      <c r="S73" s="196"/>
      <c r="T73" s="192"/>
      <c r="U73" s="312"/>
      <c r="V73" s="373"/>
      <c r="W73" s="365">
        <v>171.81</v>
      </c>
      <c r="X73" s="128"/>
      <c r="Y73" s="129"/>
      <c r="Z73" s="124">
        <f>ROUND(ROUND(W73, 2)*I73, 2)</f>
        <v>138214.26999999999</v>
      </c>
    </row>
    <row r="74" spans="1:28" ht="36" x14ac:dyDescent="0.5">
      <c r="A74" s="87" t="s">
        <v>294</v>
      </c>
      <c r="B74" s="12"/>
      <c r="C74" s="27" t="s">
        <v>280</v>
      </c>
      <c r="D74" s="17"/>
      <c r="E74" s="17"/>
      <c r="F74" s="28" t="s">
        <v>67</v>
      </c>
      <c r="G74" s="29">
        <v>1.02</v>
      </c>
      <c r="H74" s="150"/>
      <c r="I74" s="157">
        <v>820.54899999999998</v>
      </c>
      <c r="J74" s="177"/>
      <c r="K74" s="181"/>
      <c r="L74" s="170"/>
      <c r="M74" s="187"/>
      <c r="N74" s="196"/>
      <c r="O74" s="326"/>
      <c r="P74" s="350"/>
      <c r="Q74" s="228"/>
      <c r="R74" s="196"/>
      <c r="S74" s="196"/>
      <c r="T74" s="192"/>
      <c r="U74" s="312"/>
      <c r="V74" s="373"/>
      <c r="W74" s="365">
        <v>1105.31</v>
      </c>
      <c r="X74" s="128"/>
      <c r="Y74" s="129"/>
      <c r="Z74" s="124">
        <f>ROUND(ROUND(W74, 2)*I74, 2)</f>
        <v>906961.02</v>
      </c>
    </row>
    <row r="75" spans="1:28" ht="36" x14ac:dyDescent="0.5">
      <c r="A75" s="87" t="s">
        <v>297</v>
      </c>
      <c r="B75" s="12"/>
      <c r="C75" s="40" t="s">
        <v>275</v>
      </c>
      <c r="D75" s="17"/>
      <c r="E75" s="17"/>
      <c r="F75" s="28" t="s">
        <v>108</v>
      </c>
      <c r="G75" s="29">
        <v>1</v>
      </c>
      <c r="H75" s="150"/>
      <c r="I75" s="157">
        <v>804.46</v>
      </c>
      <c r="J75" s="177"/>
      <c r="K75" s="181"/>
      <c r="L75" s="170"/>
      <c r="M75" s="187"/>
      <c r="N75" s="196"/>
      <c r="O75" s="326"/>
      <c r="P75" s="350"/>
      <c r="Q75" s="228"/>
      <c r="R75" s="196"/>
      <c r="S75" s="196"/>
      <c r="T75" s="192"/>
      <c r="U75" s="312"/>
      <c r="V75" s="373"/>
      <c r="W75" s="365">
        <v>11.19</v>
      </c>
      <c r="X75" s="128"/>
      <c r="Y75" s="129"/>
      <c r="Z75" s="124">
        <f>ROUND(ROUND(W75, 2)*I75, 2)</f>
        <v>9001.91</v>
      </c>
    </row>
    <row r="76" spans="1:28" ht="25.8" x14ac:dyDescent="0.5">
      <c r="A76" s="87" t="s">
        <v>300</v>
      </c>
      <c r="B76" s="12"/>
      <c r="C76" s="27" t="s">
        <v>270</v>
      </c>
      <c r="D76" s="17"/>
      <c r="E76" s="17"/>
      <c r="F76" s="28" t="s">
        <v>102</v>
      </c>
      <c r="G76" s="29">
        <v>2</v>
      </c>
      <c r="H76" s="150"/>
      <c r="I76" s="157">
        <v>1608.92</v>
      </c>
      <c r="J76" s="177"/>
      <c r="K76" s="181"/>
      <c r="L76" s="170"/>
      <c r="M76" s="187"/>
      <c r="N76" s="196"/>
      <c r="O76" s="326"/>
      <c r="P76" s="350"/>
      <c r="Q76" s="228"/>
      <c r="R76" s="196"/>
      <c r="S76" s="196"/>
      <c r="T76" s="192"/>
      <c r="U76" s="312"/>
      <c r="V76" s="373"/>
      <c r="W76" s="365">
        <v>9.85</v>
      </c>
      <c r="X76" s="128"/>
      <c r="Y76" s="129"/>
      <c r="Z76" s="124">
        <f>ROUND(ROUND(W76, 2)*I76, 2)</f>
        <v>15847.86</v>
      </c>
    </row>
    <row r="77" spans="1:28" ht="118.8" customHeight="1" x14ac:dyDescent="0.3">
      <c r="A77" s="253" t="s">
        <v>303</v>
      </c>
      <c r="B77" s="254" t="s">
        <v>264</v>
      </c>
      <c r="C77" s="255" t="s">
        <v>265</v>
      </c>
      <c r="D77" s="256" t="s">
        <v>89</v>
      </c>
      <c r="E77" s="256" t="s">
        <v>304</v>
      </c>
      <c r="F77" s="256" t="s">
        <v>67</v>
      </c>
      <c r="G77" s="257">
        <v>1</v>
      </c>
      <c r="H77" s="258"/>
      <c r="I77" s="215">
        <v>377.82</v>
      </c>
      <c r="J77" s="252">
        <f>I77-K77</f>
        <v>0</v>
      </c>
      <c r="K77" s="259">
        <f>O77+P77</f>
        <v>377.82</v>
      </c>
      <c r="L77" s="252"/>
      <c r="M77" s="252"/>
      <c r="N77" s="252"/>
      <c r="O77" s="252">
        <v>188.91</v>
      </c>
      <c r="P77" s="252">
        <f>I77-O77</f>
        <v>188.91</v>
      </c>
      <c r="Q77" s="252"/>
      <c r="R77" s="252"/>
      <c r="S77" s="252"/>
      <c r="T77" s="252"/>
      <c r="U77" s="252">
        <f>O77*Y77</f>
        <v>718258.48919999995</v>
      </c>
      <c r="V77" s="252">
        <f>P77*Y77</f>
        <v>718258.48919999995</v>
      </c>
      <c r="W77" s="364">
        <v>1330.12</v>
      </c>
      <c r="X77" s="130">
        <v>2472</v>
      </c>
      <c r="Y77" s="131">
        <f>W77+ROUND(X77, 2)</f>
        <v>3802.12</v>
      </c>
      <c r="Z77" s="86">
        <v>502545.94</v>
      </c>
      <c r="AA77" s="19">
        <v>933971.04</v>
      </c>
      <c r="AB77" s="294">
        <f>Z77+AA77</f>
        <v>1436516.98</v>
      </c>
    </row>
    <row r="78" spans="1:28" ht="25.8" x14ac:dyDescent="0.5">
      <c r="A78" s="87" t="s">
        <v>305</v>
      </c>
      <c r="B78" s="12"/>
      <c r="C78" s="27" t="s">
        <v>270</v>
      </c>
      <c r="D78" s="17"/>
      <c r="E78" s="17"/>
      <c r="F78" s="28" t="s">
        <v>102</v>
      </c>
      <c r="G78" s="29">
        <v>2</v>
      </c>
      <c r="H78" s="150"/>
      <c r="I78" s="157">
        <v>755.64</v>
      </c>
      <c r="J78" s="177"/>
      <c r="K78" s="181"/>
      <c r="L78" s="170"/>
      <c r="M78" s="187"/>
      <c r="N78" s="196"/>
      <c r="O78" s="326"/>
      <c r="P78" s="350"/>
      <c r="Q78" s="228"/>
      <c r="R78" s="196"/>
      <c r="S78" s="196"/>
      <c r="T78" s="192"/>
      <c r="U78" s="312"/>
      <c r="V78" s="373"/>
      <c r="W78" s="365">
        <v>9.85</v>
      </c>
      <c r="X78" s="128"/>
      <c r="Y78" s="129"/>
      <c r="Z78" s="124">
        <f>ROUND(ROUND(W78, 2)*I78, 2)</f>
        <v>7443.05</v>
      </c>
    </row>
    <row r="79" spans="1:28" ht="36" x14ac:dyDescent="0.5">
      <c r="A79" s="87" t="s">
        <v>308</v>
      </c>
      <c r="B79" s="12"/>
      <c r="C79" s="40" t="s">
        <v>275</v>
      </c>
      <c r="D79" s="17"/>
      <c r="E79" s="17"/>
      <c r="F79" s="28" t="s">
        <v>108</v>
      </c>
      <c r="G79" s="29">
        <v>1</v>
      </c>
      <c r="H79" s="150"/>
      <c r="I79" s="157">
        <v>377.82</v>
      </c>
      <c r="J79" s="177"/>
      <c r="K79" s="181"/>
      <c r="L79" s="170"/>
      <c r="M79" s="187"/>
      <c r="N79" s="196"/>
      <c r="O79" s="326"/>
      <c r="P79" s="350"/>
      <c r="Q79" s="228"/>
      <c r="R79" s="196"/>
      <c r="S79" s="196"/>
      <c r="T79" s="192"/>
      <c r="U79" s="312"/>
      <c r="V79" s="373"/>
      <c r="W79" s="365">
        <v>11.19</v>
      </c>
      <c r="X79" s="128"/>
      <c r="Y79" s="129"/>
      <c r="Z79" s="124">
        <f>ROUND(ROUND(W79, 2)*I79, 2)</f>
        <v>4227.8100000000004</v>
      </c>
    </row>
    <row r="80" spans="1:28" ht="36" x14ac:dyDescent="0.5">
      <c r="A80" s="87" t="s">
        <v>311</v>
      </c>
      <c r="B80" s="12"/>
      <c r="C80" s="27" t="s">
        <v>280</v>
      </c>
      <c r="D80" s="17"/>
      <c r="E80" s="17"/>
      <c r="F80" s="28" t="s">
        <v>67</v>
      </c>
      <c r="G80" s="29">
        <v>1.02</v>
      </c>
      <c r="H80" s="150"/>
      <c r="I80" s="157">
        <v>385.37599999999998</v>
      </c>
      <c r="J80" s="177"/>
      <c r="K80" s="181"/>
      <c r="L80" s="170"/>
      <c r="M80" s="187"/>
      <c r="N80" s="196"/>
      <c r="O80" s="326"/>
      <c r="P80" s="350"/>
      <c r="Q80" s="228"/>
      <c r="R80" s="196"/>
      <c r="S80" s="196"/>
      <c r="T80" s="192"/>
      <c r="U80" s="312"/>
      <c r="V80" s="373"/>
      <c r="W80" s="365">
        <v>1105.31</v>
      </c>
      <c r="X80" s="128"/>
      <c r="Y80" s="129"/>
      <c r="Z80" s="124">
        <f>ROUND(ROUND(W80, 2)*I80, 2)</f>
        <v>425959.95</v>
      </c>
    </row>
    <row r="81" spans="1:28" ht="54.6" thickBot="1" x14ac:dyDescent="0.55000000000000004">
      <c r="A81" s="87" t="s">
        <v>314</v>
      </c>
      <c r="B81" s="12"/>
      <c r="C81" s="40" t="s">
        <v>285</v>
      </c>
      <c r="D81" s="17"/>
      <c r="E81" s="17"/>
      <c r="F81" s="28" t="s">
        <v>108</v>
      </c>
      <c r="G81" s="29">
        <v>1</v>
      </c>
      <c r="H81" s="150"/>
      <c r="I81" s="158">
        <v>377.82</v>
      </c>
      <c r="J81" s="177"/>
      <c r="K81" s="181"/>
      <c r="L81" s="170"/>
      <c r="M81" s="187"/>
      <c r="N81" s="196"/>
      <c r="O81" s="326"/>
      <c r="P81" s="350"/>
      <c r="Q81" s="228"/>
      <c r="R81" s="196"/>
      <c r="S81" s="196"/>
      <c r="T81" s="192"/>
      <c r="U81" s="312"/>
      <c r="V81" s="373"/>
      <c r="W81" s="365">
        <v>171.81</v>
      </c>
      <c r="X81" s="128"/>
      <c r="Y81" s="129"/>
      <c r="Z81" s="124">
        <f>ROUND(ROUND(W81, 2)*I81, 2)</f>
        <v>64913.25</v>
      </c>
    </row>
    <row r="82" spans="1:28" ht="39" customHeight="1" x14ac:dyDescent="0.5">
      <c r="A82" s="87" t="s">
        <v>317</v>
      </c>
      <c r="B82" s="81" t="s">
        <v>318</v>
      </c>
      <c r="C82" s="483" t="s">
        <v>319</v>
      </c>
      <c r="D82" s="484"/>
      <c r="E82" s="484"/>
      <c r="F82" s="484"/>
      <c r="G82" s="484"/>
      <c r="H82" s="484"/>
      <c r="I82" s="554"/>
      <c r="J82" s="175"/>
      <c r="K82" s="181"/>
      <c r="L82" s="170"/>
      <c r="M82" s="186"/>
      <c r="N82" s="186"/>
      <c r="O82" s="324"/>
      <c r="P82" s="347"/>
      <c r="Q82" s="226"/>
      <c r="R82" s="186"/>
      <c r="S82" s="186"/>
      <c r="T82" s="190"/>
      <c r="U82" s="310"/>
      <c r="V82" s="371"/>
      <c r="W82" s="363"/>
      <c r="X82" s="128"/>
      <c r="Y82" s="129"/>
      <c r="Z82" s="123">
        <f>SUM(Z83,Z88,Z93,Z98,Z103,Z108,Z113,Z118,Z123)</f>
        <v>177337.74</v>
      </c>
      <c r="AA82" s="6">
        <f>SUM(AA83,AA88,AA93,AA98,AA103,AA108,AA113,AA118,AA123)</f>
        <v>163772.39999999997</v>
      </c>
      <c r="AB82" s="6">
        <f>SUM(AB83,AB88,AB93,AB98,AB103,AB108,AB113,AB118,AB123)</f>
        <v>341110.14</v>
      </c>
    </row>
    <row r="83" spans="1:28" ht="54" x14ac:dyDescent="0.3">
      <c r="A83" s="92" t="s">
        <v>320</v>
      </c>
      <c r="B83" s="93" t="s">
        <v>321</v>
      </c>
      <c r="C83" s="94" t="s">
        <v>322</v>
      </c>
      <c r="D83" s="95"/>
      <c r="E83" s="95"/>
      <c r="F83" s="95" t="s">
        <v>67</v>
      </c>
      <c r="G83" s="96">
        <v>1</v>
      </c>
      <c r="H83" s="96"/>
      <c r="I83" s="97">
        <v>0</v>
      </c>
      <c r="J83" s="178"/>
      <c r="K83" s="183"/>
      <c r="L83" s="172"/>
      <c r="M83" s="172"/>
      <c r="N83" s="172"/>
      <c r="O83" s="328"/>
      <c r="P83" s="351"/>
      <c r="Q83" s="229"/>
      <c r="R83" s="172"/>
      <c r="S83" s="172"/>
      <c r="T83" s="193"/>
      <c r="U83" s="314"/>
      <c r="V83" s="374"/>
      <c r="W83" s="364">
        <v>877.6</v>
      </c>
      <c r="X83" s="130">
        <v>2293</v>
      </c>
      <c r="Y83" s="131">
        <f>W83+ROUND(X83, 2)</f>
        <v>3170.6</v>
      </c>
      <c r="Z83" s="98">
        <v>0</v>
      </c>
      <c r="AA83" s="99">
        <v>0</v>
      </c>
      <c r="AB83" s="99">
        <f>Z83+AA83</f>
        <v>0</v>
      </c>
    </row>
    <row r="84" spans="1:28" ht="25.8" x14ac:dyDescent="0.5">
      <c r="A84" s="92" t="s">
        <v>325</v>
      </c>
      <c r="B84" s="93"/>
      <c r="C84" s="100" t="s">
        <v>326</v>
      </c>
      <c r="D84" s="95"/>
      <c r="E84" s="95"/>
      <c r="F84" s="101" t="s">
        <v>114</v>
      </c>
      <c r="G84" s="102">
        <v>4.07</v>
      </c>
      <c r="H84" s="102"/>
      <c r="I84" s="103">
        <v>0</v>
      </c>
      <c r="J84" s="179"/>
      <c r="K84" s="184"/>
      <c r="L84" s="174"/>
      <c r="M84" s="188"/>
      <c r="N84" s="197"/>
      <c r="O84" s="329"/>
      <c r="P84" s="352"/>
      <c r="Q84" s="230"/>
      <c r="R84" s="197"/>
      <c r="S84" s="197"/>
      <c r="T84" s="194"/>
      <c r="U84" s="315"/>
      <c r="V84" s="375"/>
      <c r="W84" s="365">
        <v>64.56</v>
      </c>
      <c r="X84" s="128"/>
      <c r="Y84" s="129"/>
      <c r="Z84" s="125">
        <f>ROUND(ROUND(W84, 2)*I84, 2)</f>
        <v>0</v>
      </c>
      <c r="AA84" s="104"/>
      <c r="AB84" s="104"/>
    </row>
    <row r="85" spans="1:28" ht="25.8" x14ac:dyDescent="0.5">
      <c r="A85" s="92" t="s">
        <v>330</v>
      </c>
      <c r="B85" s="93"/>
      <c r="C85" s="100" t="s">
        <v>331</v>
      </c>
      <c r="D85" s="95"/>
      <c r="E85" s="95"/>
      <c r="F85" s="101" t="s">
        <v>114</v>
      </c>
      <c r="G85" s="102">
        <v>1.42</v>
      </c>
      <c r="H85" s="102"/>
      <c r="I85" s="103">
        <v>0</v>
      </c>
      <c r="J85" s="179"/>
      <c r="K85" s="184"/>
      <c r="L85" s="174"/>
      <c r="M85" s="188"/>
      <c r="N85" s="197"/>
      <c r="O85" s="329"/>
      <c r="P85" s="352"/>
      <c r="Q85" s="230"/>
      <c r="R85" s="197"/>
      <c r="S85" s="197"/>
      <c r="T85" s="194"/>
      <c r="U85" s="315"/>
      <c r="V85" s="375"/>
      <c r="W85" s="365">
        <v>51.63</v>
      </c>
      <c r="X85" s="128"/>
      <c r="Y85" s="129"/>
      <c r="Z85" s="125">
        <f>ROUND(ROUND(W85, 2)*I85, 2)</f>
        <v>0</v>
      </c>
      <c r="AA85" s="104"/>
      <c r="AB85" s="104"/>
    </row>
    <row r="86" spans="1:28" ht="36" x14ac:dyDescent="0.5">
      <c r="A86" s="92" t="s">
        <v>335</v>
      </c>
      <c r="B86" s="93"/>
      <c r="C86" s="100" t="s">
        <v>336</v>
      </c>
      <c r="D86" s="95"/>
      <c r="E86" s="95"/>
      <c r="F86" s="101" t="s">
        <v>67</v>
      </c>
      <c r="G86" s="102">
        <v>4.2</v>
      </c>
      <c r="H86" s="102"/>
      <c r="I86" s="103">
        <v>0</v>
      </c>
      <c r="J86" s="179"/>
      <c r="K86" s="184"/>
      <c r="L86" s="174"/>
      <c r="M86" s="188"/>
      <c r="N86" s="197"/>
      <c r="O86" s="329"/>
      <c r="P86" s="352"/>
      <c r="Q86" s="230"/>
      <c r="R86" s="197"/>
      <c r="S86" s="197"/>
      <c r="T86" s="194"/>
      <c r="U86" s="315"/>
      <c r="V86" s="375"/>
      <c r="W86" s="365">
        <v>104.57</v>
      </c>
      <c r="X86" s="128"/>
      <c r="Y86" s="129"/>
      <c r="Z86" s="125">
        <f>ROUND(ROUND(W86, 2)*I86, 2)</f>
        <v>0</v>
      </c>
      <c r="AA86" s="104"/>
      <c r="AB86" s="104"/>
    </row>
    <row r="87" spans="1:28" ht="72" x14ac:dyDescent="0.5">
      <c r="A87" s="92" t="s">
        <v>340</v>
      </c>
      <c r="B87" s="93"/>
      <c r="C87" s="105" t="s">
        <v>341</v>
      </c>
      <c r="D87" s="95"/>
      <c r="E87" s="95"/>
      <c r="F87" s="101" t="s">
        <v>108</v>
      </c>
      <c r="G87" s="102">
        <v>1</v>
      </c>
      <c r="H87" s="102"/>
      <c r="I87" s="103">
        <v>0</v>
      </c>
      <c r="J87" s="179"/>
      <c r="K87" s="184"/>
      <c r="L87" s="174"/>
      <c r="M87" s="188"/>
      <c r="N87" s="197"/>
      <c r="O87" s="329"/>
      <c r="P87" s="352"/>
      <c r="Q87" s="230"/>
      <c r="R87" s="197"/>
      <c r="S87" s="197"/>
      <c r="T87" s="194"/>
      <c r="U87" s="315"/>
      <c r="V87" s="375"/>
      <c r="W87" s="365">
        <v>102.33</v>
      </c>
      <c r="X87" s="128"/>
      <c r="Y87" s="129"/>
      <c r="Z87" s="125">
        <f>ROUND(ROUND(W87, 2)*I87, 2)</f>
        <v>0</v>
      </c>
      <c r="AA87" s="104"/>
      <c r="AB87" s="104"/>
    </row>
    <row r="88" spans="1:28" ht="54" x14ac:dyDescent="0.3">
      <c r="A88" s="92" t="s">
        <v>345</v>
      </c>
      <c r="B88" s="93" t="s">
        <v>321</v>
      </c>
      <c r="C88" s="94" t="s">
        <v>322</v>
      </c>
      <c r="D88" s="95"/>
      <c r="E88" s="95"/>
      <c r="F88" s="95" t="s">
        <v>67</v>
      </c>
      <c r="G88" s="96">
        <v>1</v>
      </c>
      <c r="H88" s="96"/>
      <c r="I88" s="97">
        <v>0</v>
      </c>
      <c r="J88" s="178"/>
      <c r="K88" s="183"/>
      <c r="L88" s="172"/>
      <c r="M88" s="172"/>
      <c r="N88" s="172"/>
      <c r="O88" s="328"/>
      <c r="P88" s="351"/>
      <c r="Q88" s="229"/>
      <c r="R88" s="172"/>
      <c r="S88" s="172"/>
      <c r="T88" s="193"/>
      <c r="U88" s="314"/>
      <c r="V88" s="374"/>
      <c r="W88" s="364">
        <v>3631.1</v>
      </c>
      <c r="X88" s="130">
        <v>2293</v>
      </c>
      <c r="Y88" s="131">
        <f>W88+ROUND(X88, 2)</f>
        <v>5924.1</v>
      </c>
      <c r="Z88" s="98">
        <v>0</v>
      </c>
      <c r="AA88" s="99">
        <v>0</v>
      </c>
      <c r="AB88" s="99">
        <f>Z88+AA88</f>
        <v>0</v>
      </c>
    </row>
    <row r="89" spans="1:28" ht="72" x14ac:dyDescent="0.5">
      <c r="A89" s="92" t="s">
        <v>346</v>
      </c>
      <c r="B89" s="93"/>
      <c r="C89" s="105" t="s">
        <v>341</v>
      </c>
      <c r="D89" s="95"/>
      <c r="E89" s="95"/>
      <c r="F89" s="101" t="s">
        <v>108</v>
      </c>
      <c r="G89" s="102">
        <v>1</v>
      </c>
      <c r="H89" s="102"/>
      <c r="I89" s="103">
        <v>0</v>
      </c>
      <c r="J89" s="179"/>
      <c r="K89" s="184"/>
      <c r="L89" s="174"/>
      <c r="M89" s="188"/>
      <c r="N89" s="197"/>
      <c r="O89" s="329"/>
      <c r="P89" s="352"/>
      <c r="Q89" s="230"/>
      <c r="R89" s="197"/>
      <c r="S89" s="197"/>
      <c r="T89" s="194"/>
      <c r="U89" s="315"/>
      <c r="V89" s="375"/>
      <c r="W89" s="365">
        <v>102.33</v>
      </c>
      <c r="X89" s="128"/>
      <c r="Y89" s="129"/>
      <c r="Z89" s="125">
        <f>ROUND(ROUND(W89, 2)*I89, 2)</f>
        <v>0</v>
      </c>
      <c r="AA89" s="104"/>
      <c r="AB89" s="104"/>
    </row>
    <row r="90" spans="1:28" ht="36" x14ac:dyDescent="0.5">
      <c r="A90" s="92" t="s">
        <v>349</v>
      </c>
      <c r="B90" s="93"/>
      <c r="C90" s="105" t="s">
        <v>350</v>
      </c>
      <c r="D90" s="95"/>
      <c r="E90" s="95"/>
      <c r="F90" s="101" t="s">
        <v>67</v>
      </c>
      <c r="G90" s="102">
        <v>2.1</v>
      </c>
      <c r="H90" s="102"/>
      <c r="I90" s="103">
        <v>0</v>
      </c>
      <c r="J90" s="179"/>
      <c r="K90" s="184"/>
      <c r="L90" s="174"/>
      <c r="M90" s="188"/>
      <c r="N90" s="197"/>
      <c r="O90" s="329"/>
      <c r="P90" s="352"/>
      <c r="Q90" s="230"/>
      <c r="R90" s="197"/>
      <c r="S90" s="197"/>
      <c r="T90" s="194"/>
      <c r="U90" s="315"/>
      <c r="V90" s="375"/>
      <c r="W90" s="365">
        <v>1520.33</v>
      </c>
      <c r="X90" s="128"/>
      <c r="Y90" s="129"/>
      <c r="Z90" s="125">
        <f>ROUND(ROUND(W90, 2)*I90, 2)</f>
        <v>0</v>
      </c>
      <c r="AA90" s="104"/>
      <c r="AB90" s="104"/>
    </row>
    <row r="91" spans="1:28" ht="25.8" x14ac:dyDescent="0.5">
      <c r="A91" s="92" t="s">
        <v>354</v>
      </c>
      <c r="B91" s="93"/>
      <c r="C91" s="100" t="s">
        <v>326</v>
      </c>
      <c r="D91" s="95"/>
      <c r="E91" s="95"/>
      <c r="F91" s="101" t="s">
        <v>114</v>
      </c>
      <c r="G91" s="102">
        <v>4.07</v>
      </c>
      <c r="H91" s="102"/>
      <c r="I91" s="103">
        <v>0</v>
      </c>
      <c r="J91" s="179"/>
      <c r="K91" s="184"/>
      <c r="L91" s="174"/>
      <c r="M91" s="188"/>
      <c r="N91" s="197"/>
      <c r="O91" s="329"/>
      <c r="P91" s="352"/>
      <c r="Q91" s="230"/>
      <c r="R91" s="197"/>
      <c r="S91" s="197"/>
      <c r="T91" s="194"/>
      <c r="U91" s="315"/>
      <c r="V91" s="375"/>
      <c r="W91" s="365">
        <v>64.56</v>
      </c>
      <c r="X91" s="128"/>
      <c r="Y91" s="129"/>
      <c r="Z91" s="125">
        <f>ROUND(ROUND(W91, 2)*I91, 2)</f>
        <v>0</v>
      </c>
      <c r="AA91" s="104"/>
      <c r="AB91" s="104"/>
    </row>
    <row r="92" spans="1:28" ht="26.4" thickBot="1" x14ac:dyDescent="0.55000000000000004">
      <c r="A92" s="92" t="s">
        <v>357</v>
      </c>
      <c r="B92" s="93"/>
      <c r="C92" s="100" t="s">
        <v>331</v>
      </c>
      <c r="D92" s="95"/>
      <c r="E92" s="95"/>
      <c r="F92" s="101" t="s">
        <v>114</v>
      </c>
      <c r="G92" s="102">
        <v>1.42</v>
      </c>
      <c r="H92" s="102"/>
      <c r="I92" s="165">
        <v>0</v>
      </c>
      <c r="J92" s="179"/>
      <c r="K92" s="184"/>
      <c r="L92" s="174"/>
      <c r="M92" s="188"/>
      <c r="N92" s="197"/>
      <c r="O92" s="329"/>
      <c r="P92" s="352"/>
      <c r="Q92" s="230"/>
      <c r="R92" s="197"/>
      <c r="S92" s="197"/>
      <c r="T92" s="194"/>
      <c r="U92" s="315"/>
      <c r="V92" s="375"/>
      <c r="W92" s="365">
        <v>51.63</v>
      </c>
      <c r="X92" s="128"/>
      <c r="Y92" s="129"/>
      <c r="Z92" s="125">
        <f>ROUND(ROUND(W92, 2)*I92, 2)</f>
        <v>0</v>
      </c>
      <c r="AA92" s="104"/>
      <c r="AB92" s="104"/>
    </row>
    <row r="93" spans="1:28" ht="146.4" customHeight="1" x14ac:dyDescent="0.3">
      <c r="A93" s="425" t="s">
        <v>360</v>
      </c>
      <c r="B93" s="426" t="s">
        <v>321</v>
      </c>
      <c r="C93" s="427" t="s">
        <v>322</v>
      </c>
      <c r="D93" s="428"/>
      <c r="E93" s="428" t="s">
        <v>361</v>
      </c>
      <c r="F93" s="428" t="s">
        <v>67</v>
      </c>
      <c r="G93" s="429">
        <v>1</v>
      </c>
      <c r="H93" s="430"/>
      <c r="I93" s="397">
        <v>6.3</v>
      </c>
      <c r="J93" s="422">
        <f>I93-K93</f>
        <v>0</v>
      </c>
      <c r="K93" s="431">
        <f>O93+P93</f>
        <v>6.3</v>
      </c>
      <c r="L93" s="422"/>
      <c r="M93" s="422"/>
      <c r="N93" s="422"/>
      <c r="O93" s="422">
        <v>0</v>
      </c>
      <c r="P93" s="397">
        <v>6.3</v>
      </c>
      <c r="Q93" s="422"/>
      <c r="R93" s="393">
        <v>1</v>
      </c>
      <c r="S93" s="393"/>
      <c r="T93" s="393"/>
      <c r="U93" s="393">
        <f>O93*Y93</f>
        <v>0</v>
      </c>
      <c r="V93" s="393">
        <f>P93*Y93</f>
        <v>27197.730000000003</v>
      </c>
      <c r="W93" s="364">
        <v>877.6</v>
      </c>
      <c r="X93" s="130">
        <v>3439.5</v>
      </c>
      <c r="Y93" s="131">
        <f>W93+ROUND(X93, 2)</f>
        <v>4317.1000000000004</v>
      </c>
      <c r="Z93" s="86">
        <v>5528.88</v>
      </c>
      <c r="AA93" s="19">
        <v>21668.85</v>
      </c>
      <c r="AB93" s="19">
        <f>Z93+AA93</f>
        <v>27197.73</v>
      </c>
    </row>
    <row r="94" spans="1:28" ht="25.8" x14ac:dyDescent="0.5">
      <c r="A94" s="87" t="s">
        <v>362</v>
      </c>
      <c r="B94" s="12"/>
      <c r="C94" s="27" t="s">
        <v>326</v>
      </c>
      <c r="D94" s="17"/>
      <c r="E94" s="17"/>
      <c r="F94" s="28" t="s">
        <v>114</v>
      </c>
      <c r="G94" s="29">
        <v>4.07</v>
      </c>
      <c r="H94" s="149"/>
      <c r="I94" s="157">
        <v>25.640999999999998</v>
      </c>
      <c r="J94" s="177"/>
      <c r="K94" s="181"/>
      <c r="L94" s="170"/>
      <c r="M94" s="187"/>
      <c r="N94" s="196"/>
      <c r="O94" s="326"/>
      <c r="P94" s="350"/>
      <c r="Q94" s="228"/>
      <c r="R94" s="196"/>
      <c r="S94" s="196"/>
      <c r="T94" s="192"/>
      <c r="U94" s="312"/>
      <c r="V94" s="373"/>
      <c r="W94" s="365">
        <v>64.56</v>
      </c>
      <c r="X94" s="128"/>
      <c r="Y94" s="129"/>
      <c r="Z94" s="124">
        <f>ROUND(ROUND(W94, 2)*I94, 2)</f>
        <v>1655.38</v>
      </c>
    </row>
    <row r="95" spans="1:28" ht="25.8" x14ac:dyDescent="0.5">
      <c r="A95" s="87" t="s">
        <v>365</v>
      </c>
      <c r="B95" s="12"/>
      <c r="C95" s="27" t="s">
        <v>331</v>
      </c>
      <c r="D95" s="17"/>
      <c r="E95" s="17"/>
      <c r="F95" s="28" t="s">
        <v>114</v>
      </c>
      <c r="G95" s="29">
        <v>1.42</v>
      </c>
      <c r="H95" s="149"/>
      <c r="I95" s="157">
        <v>8.9459999999999997</v>
      </c>
      <c r="J95" s="177"/>
      <c r="K95" s="181"/>
      <c r="L95" s="170"/>
      <c r="M95" s="187"/>
      <c r="N95" s="196"/>
      <c r="O95" s="326"/>
      <c r="P95" s="350"/>
      <c r="Q95" s="228"/>
      <c r="R95" s="196"/>
      <c r="S95" s="196"/>
      <c r="T95" s="192"/>
      <c r="U95" s="312"/>
      <c r="V95" s="373"/>
      <c r="W95" s="365">
        <v>51.63</v>
      </c>
      <c r="X95" s="128"/>
      <c r="Y95" s="129"/>
      <c r="Z95" s="124">
        <f>ROUND(ROUND(W95, 2)*I95, 2)</f>
        <v>461.88</v>
      </c>
    </row>
    <row r="96" spans="1:28" ht="36" x14ac:dyDescent="0.5">
      <c r="A96" s="87" t="s">
        <v>368</v>
      </c>
      <c r="B96" s="12"/>
      <c r="C96" s="27" t="s">
        <v>336</v>
      </c>
      <c r="D96" s="17"/>
      <c r="E96" s="17"/>
      <c r="F96" s="28" t="s">
        <v>67</v>
      </c>
      <c r="G96" s="29">
        <v>4.2</v>
      </c>
      <c r="H96" s="150"/>
      <c r="I96" s="157">
        <v>26.46</v>
      </c>
      <c r="J96" s="177"/>
      <c r="K96" s="181"/>
      <c r="L96" s="170"/>
      <c r="M96" s="187"/>
      <c r="N96" s="196"/>
      <c r="O96" s="326"/>
      <c r="P96" s="350"/>
      <c r="Q96" s="228"/>
      <c r="R96" s="196"/>
      <c r="S96" s="196"/>
      <c r="T96" s="192"/>
      <c r="U96" s="312"/>
      <c r="V96" s="373"/>
      <c r="W96" s="365">
        <v>104.57</v>
      </c>
      <c r="X96" s="128"/>
      <c r="Y96" s="129"/>
      <c r="Z96" s="124">
        <f>ROUND(ROUND(W96, 2)*I96, 2)</f>
        <v>2766.92</v>
      </c>
    </row>
    <row r="97" spans="1:28" ht="72" x14ac:dyDescent="0.5">
      <c r="A97" s="87" t="s">
        <v>371</v>
      </c>
      <c r="B97" s="12"/>
      <c r="C97" s="40" t="s">
        <v>341</v>
      </c>
      <c r="D97" s="17"/>
      <c r="E97" s="17"/>
      <c r="F97" s="28" t="s">
        <v>108</v>
      </c>
      <c r="G97" s="29">
        <v>1</v>
      </c>
      <c r="H97" s="150"/>
      <c r="I97" s="157">
        <v>6.3</v>
      </c>
      <c r="J97" s="177"/>
      <c r="K97" s="181"/>
      <c r="L97" s="170"/>
      <c r="M97" s="187"/>
      <c r="N97" s="196"/>
      <c r="O97" s="326"/>
      <c r="P97" s="350"/>
      <c r="Q97" s="228"/>
      <c r="R97" s="196"/>
      <c r="S97" s="196"/>
      <c r="T97" s="192"/>
      <c r="U97" s="312"/>
      <c r="V97" s="373"/>
      <c r="W97" s="365">
        <v>102.33</v>
      </c>
      <c r="X97" s="128"/>
      <c r="Y97" s="129"/>
      <c r="Z97" s="124">
        <f>ROUND(ROUND(W97, 2)*I97, 2)</f>
        <v>644.67999999999995</v>
      </c>
    </row>
    <row r="98" spans="1:28" ht="135.6" customHeight="1" x14ac:dyDescent="0.3">
      <c r="A98" s="425" t="s">
        <v>374</v>
      </c>
      <c r="B98" s="426" t="s">
        <v>321</v>
      </c>
      <c r="C98" s="427" t="s">
        <v>322</v>
      </c>
      <c r="D98" s="428"/>
      <c r="E98" s="428" t="s">
        <v>375</v>
      </c>
      <c r="F98" s="428" t="s">
        <v>67</v>
      </c>
      <c r="G98" s="429">
        <v>1</v>
      </c>
      <c r="H98" s="430"/>
      <c r="I98" s="275">
        <v>24.1</v>
      </c>
      <c r="J98" s="422">
        <f>I98-K98</f>
        <v>0</v>
      </c>
      <c r="K98" s="431">
        <f>O98+P98</f>
        <v>24.1</v>
      </c>
      <c r="L98" s="422"/>
      <c r="M98" s="422"/>
      <c r="N98" s="422"/>
      <c r="O98" s="422">
        <v>0</v>
      </c>
      <c r="P98" s="275">
        <v>24.1</v>
      </c>
      <c r="Q98" s="393"/>
      <c r="R98" s="393">
        <v>1</v>
      </c>
      <c r="S98" s="393"/>
      <c r="T98" s="393"/>
      <c r="U98" s="393">
        <f>O98*Y98</f>
        <v>0</v>
      </c>
      <c r="V98" s="393">
        <f>P98*Y98</f>
        <v>170401.46000000002</v>
      </c>
      <c r="W98" s="364">
        <v>3631.1</v>
      </c>
      <c r="X98" s="130">
        <v>3439.5</v>
      </c>
      <c r="Y98" s="131">
        <f>W98+ROUND(X98, 2)</f>
        <v>7070.6</v>
      </c>
      <c r="Z98" s="86">
        <v>87509.51</v>
      </c>
      <c r="AA98" s="19">
        <v>82891.95</v>
      </c>
      <c r="AB98" s="19">
        <f>Z98+AA98</f>
        <v>170401.46</v>
      </c>
    </row>
    <row r="99" spans="1:28" ht="72" x14ac:dyDescent="0.5">
      <c r="A99" s="87" t="s">
        <v>377</v>
      </c>
      <c r="B99" s="12"/>
      <c r="C99" s="40" t="s">
        <v>341</v>
      </c>
      <c r="D99" s="17"/>
      <c r="E99" s="17"/>
      <c r="F99" s="28" t="s">
        <v>108</v>
      </c>
      <c r="G99" s="29">
        <v>1</v>
      </c>
      <c r="H99" s="150"/>
      <c r="I99" s="157">
        <v>24.1</v>
      </c>
      <c r="J99" s="177"/>
      <c r="K99" s="181"/>
      <c r="L99" s="170"/>
      <c r="M99" s="187"/>
      <c r="N99" s="196"/>
      <c r="O99" s="326"/>
      <c r="P99" s="350"/>
      <c r="Q99" s="228"/>
      <c r="R99" s="196"/>
      <c r="S99" s="196"/>
      <c r="T99" s="192"/>
      <c r="U99" s="312"/>
      <c r="V99" s="373"/>
      <c r="W99" s="365">
        <v>102.33</v>
      </c>
      <c r="X99" s="128"/>
      <c r="Y99" s="129"/>
      <c r="Z99" s="124">
        <f>ROUND(ROUND(W99, 2)*I99, 2)</f>
        <v>2466.15</v>
      </c>
    </row>
    <row r="100" spans="1:28" ht="36" x14ac:dyDescent="0.5">
      <c r="A100" s="87" t="s">
        <v>382</v>
      </c>
      <c r="B100" s="12"/>
      <c r="C100" s="40" t="s">
        <v>350</v>
      </c>
      <c r="D100" s="17"/>
      <c r="E100" s="17" t="s">
        <v>383</v>
      </c>
      <c r="F100" s="28" t="s">
        <v>67</v>
      </c>
      <c r="G100" s="29">
        <v>2.1</v>
      </c>
      <c r="H100" s="150"/>
      <c r="I100" s="157">
        <v>50.61</v>
      </c>
      <c r="J100" s="177"/>
      <c r="K100" s="181"/>
      <c r="L100" s="170"/>
      <c r="M100" s="187"/>
      <c r="N100" s="196"/>
      <c r="O100" s="326"/>
      <c r="P100" s="350"/>
      <c r="Q100" s="228"/>
      <c r="R100" s="196"/>
      <c r="S100" s="196"/>
      <c r="T100" s="192"/>
      <c r="U100" s="312"/>
      <c r="V100" s="373"/>
      <c r="W100" s="365">
        <v>1520.33</v>
      </c>
      <c r="X100" s="128"/>
      <c r="Y100" s="129"/>
      <c r="Z100" s="124">
        <f>ROUND(ROUND(W100, 2)*I100, 2)</f>
        <v>76943.899999999994</v>
      </c>
    </row>
    <row r="101" spans="1:28" ht="25.8" x14ac:dyDescent="0.5">
      <c r="A101" s="87" t="s">
        <v>388</v>
      </c>
      <c r="B101" s="12"/>
      <c r="C101" s="27" t="s">
        <v>326</v>
      </c>
      <c r="D101" s="17"/>
      <c r="E101" s="17"/>
      <c r="F101" s="28" t="s">
        <v>114</v>
      </c>
      <c r="G101" s="29">
        <v>4.07</v>
      </c>
      <c r="H101" s="149"/>
      <c r="I101" s="157">
        <v>98.087000000000003</v>
      </c>
      <c r="J101" s="177"/>
      <c r="K101" s="181"/>
      <c r="L101" s="170"/>
      <c r="M101" s="187"/>
      <c r="N101" s="196"/>
      <c r="O101" s="326"/>
      <c r="P101" s="350"/>
      <c r="Q101" s="228"/>
      <c r="R101" s="196"/>
      <c r="S101" s="196"/>
      <c r="T101" s="192"/>
      <c r="U101" s="312"/>
      <c r="V101" s="373"/>
      <c r="W101" s="365">
        <v>64.56</v>
      </c>
      <c r="X101" s="128"/>
      <c r="Y101" s="129"/>
      <c r="Z101" s="124">
        <f>ROUND(ROUND(W101, 2)*I101, 2)</f>
        <v>6332.5</v>
      </c>
    </row>
    <row r="102" spans="1:28" ht="49.5" customHeight="1" x14ac:dyDescent="0.5">
      <c r="A102" s="87" t="s">
        <v>393</v>
      </c>
      <c r="B102" s="12"/>
      <c r="C102" s="27" t="s">
        <v>331</v>
      </c>
      <c r="D102" s="17"/>
      <c r="E102" s="17"/>
      <c r="F102" s="28" t="s">
        <v>114</v>
      </c>
      <c r="G102" s="29">
        <v>1.42</v>
      </c>
      <c r="H102" s="149"/>
      <c r="I102" s="157">
        <v>34.222000000000001</v>
      </c>
      <c r="J102" s="177"/>
      <c r="K102" s="181"/>
      <c r="L102" s="170"/>
      <c r="M102" s="187"/>
      <c r="N102" s="196"/>
      <c r="O102" s="326"/>
      <c r="P102" s="350"/>
      <c r="Q102" s="228"/>
      <c r="R102" s="196"/>
      <c r="S102" s="196"/>
      <c r="T102" s="192"/>
      <c r="U102" s="312"/>
      <c r="V102" s="373"/>
      <c r="W102" s="365">
        <v>51.63</v>
      </c>
      <c r="X102" s="128"/>
      <c r="Y102" s="129"/>
      <c r="Z102" s="124">
        <f>ROUND(ROUND(W102, 2)*I102, 2)</f>
        <v>1766.88</v>
      </c>
    </row>
    <row r="103" spans="1:28" ht="36" x14ac:dyDescent="0.3">
      <c r="A103" s="106" t="s">
        <v>398</v>
      </c>
      <c r="B103" s="107" t="s">
        <v>399</v>
      </c>
      <c r="C103" s="108" t="s">
        <v>400</v>
      </c>
      <c r="D103" s="95" t="s">
        <v>89</v>
      </c>
      <c r="E103" s="95"/>
      <c r="F103" s="95" t="s">
        <v>67</v>
      </c>
      <c r="G103" s="96">
        <v>1</v>
      </c>
      <c r="H103" s="161"/>
      <c r="I103" s="156">
        <v>0</v>
      </c>
      <c r="J103" s="178"/>
      <c r="K103" s="183"/>
      <c r="L103" s="172"/>
      <c r="M103" s="172"/>
      <c r="N103" s="172"/>
      <c r="O103" s="328"/>
      <c r="P103" s="351"/>
      <c r="Q103" s="229"/>
      <c r="R103" s="172"/>
      <c r="S103" s="172"/>
      <c r="T103" s="193"/>
      <c r="U103" s="314"/>
      <c r="V103" s="374"/>
      <c r="W103" s="364">
        <v>333.37</v>
      </c>
      <c r="X103" s="130">
        <v>1064</v>
      </c>
      <c r="Y103" s="131">
        <f>W103+ROUND(X103, 2)</f>
        <v>1397.37</v>
      </c>
      <c r="Z103" s="98">
        <v>0</v>
      </c>
      <c r="AA103" s="99">
        <v>0</v>
      </c>
      <c r="AB103" s="99">
        <f>Z103+AA103</f>
        <v>0</v>
      </c>
    </row>
    <row r="104" spans="1:28" ht="25.8" x14ac:dyDescent="0.5">
      <c r="A104" s="106" t="s">
        <v>403</v>
      </c>
      <c r="B104" s="107"/>
      <c r="C104" s="109" t="s">
        <v>326</v>
      </c>
      <c r="D104" s="95"/>
      <c r="E104" s="95"/>
      <c r="F104" s="101" t="s">
        <v>114</v>
      </c>
      <c r="G104" s="102">
        <v>2.1</v>
      </c>
      <c r="H104" s="162"/>
      <c r="I104" s="157">
        <v>0</v>
      </c>
      <c r="J104" s="179"/>
      <c r="K104" s="184"/>
      <c r="L104" s="174"/>
      <c r="M104" s="188"/>
      <c r="N104" s="197"/>
      <c r="O104" s="329"/>
      <c r="P104" s="352"/>
      <c r="Q104" s="230"/>
      <c r="R104" s="197"/>
      <c r="S104" s="197"/>
      <c r="T104" s="194"/>
      <c r="U104" s="315"/>
      <c r="V104" s="375"/>
      <c r="W104" s="365">
        <v>64.56</v>
      </c>
      <c r="X104" s="128"/>
      <c r="Y104" s="129"/>
      <c r="Z104" s="125">
        <f>ROUND(ROUND(W104, 2)*I104, 2)</f>
        <v>0</v>
      </c>
      <c r="AA104" s="104"/>
      <c r="AB104" s="104"/>
    </row>
    <row r="105" spans="1:28" ht="25.8" x14ac:dyDescent="0.5">
      <c r="A105" s="106" t="s">
        <v>406</v>
      </c>
      <c r="B105" s="107"/>
      <c r="C105" s="110" t="s">
        <v>407</v>
      </c>
      <c r="D105" s="95"/>
      <c r="E105" s="95"/>
      <c r="F105" s="101" t="s">
        <v>114</v>
      </c>
      <c r="G105" s="102">
        <v>0.8</v>
      </c>
      <c r="H105" s="162"/>
      <c r="I105" s="157">
        <v>0</v>
      </c>
      <c r="J105" s="179"/>
      <c r="K105" s="184"/>
      <c r="L105" s="174"/>
      <c r="M105" s="188"/>
      <c r="N105" s="197"/>
      <c r="O105" s="329"/>
      <c r="P105" s="352"/>
      <c r="Q105" s="230"/>
      <c r="R105" s="197"/>
      <c r="S105" s="197"/>
      <c r="T105" s="194"/>
      <c r="U105" s="315"/>
      <c r="V105" s="375"/>
      <c r="W105" s="365">
        <v>35.76</v>
      </c>
      <c r="X105" s="128"/>
      <c r="Y105" s="129"/>
      <c r="Z105" s="125">
        <f>ROUND(ROUND(W105, 2)*I105, 2)</f>
        <v>0</v>
      </c>
      <c r="AA105" s="104"/>
      <c r="AB105" s="104"/>
    </row>
    <row r="106" spans="1:28" ht="36" x14ac:dyDescent="0.5">
      <c r="A106" s="106" t="s">
        <v>411</v>
      </c>
      <c r="B106" s="107"/>
      <c r="C106" s="109" t="s">
        <v>412</v>
      </c>
      <c r="D106" s="95"/>
      <c r="E106" s="95"/>
      <c r="F106" s="101" t="s">
        <v>67</v>
      </c>
      <c r="G106" s="102">
        <v>1.2</v>
      </c>
      <c r="H106" s="162"/>
      <c r="I106" s="157">
        <v>0</v>
      </c>
      <c r="J106" s="179"/>
      <c r="K106" s="184"/>
      <c r="L106" s="174"/>
      <c r="M106" s="188"/>
      <c r="N106" s="197"/>
      <c r="O106" s="329"/>
      <c r="P106" s="352"/>
      <c r="Q106" s="230"/>
      <c r="R106" s="197"/>
      <c r="S106" s="197"/>
      <c r="T106" s="194"/>
      <c r="U106" s="315"/>
      <c r="V106" s="375"/>
      <c r="W106" s="365">
        <v>104.57</v>
      </c>
      <c r="X106" s="128"/>
      <c r="Y106" s="129"/>
      <c r="Z106" s="125">
        <f>ROUND(ROUND(W106, 2)*I106, 2)</f>
        <v>0</v>
      </c>
      <c r="AA106" s="104"/>
      <c r="AB106" s="104"/>
    </row>
    <row r="107" spans="1:28" ht="72" x14ac:dyDescent="0.5">
      <c r="A107" s="106" t="s">
        <v>416</v>
      </c>
      <c r="B107" s="107"/>
      <c r="C107" s="110" t="s">
        <v>417</v>
      </c>
      <c r="D107" s="95"/>
      <c r="E107" s="95"/>
      <c r="F107" s="101" t="s">
        <v>108</v>
      </c>
      <c r="G107" s="102">
        <v>1</v>
      </c>
      <c r="H107" s="162"/>
      <c r="I107" s="157">
        <v>0</v>
      </c>
      <c r="J107" s="179"/>
      <c r="K107" s="184"/>
      <c r="L107" s="174"/>
      <c r="M107" s="188"/>
      <c r="N107" s="197"/>
      <c r="O107" s="329"/>
      <c r="P107" s="352"/>
      <c r="Q107" s="230"/>
      <c r="R107" s="197"/>
      <c r="S107" s="197"/>
      <c r="T107" s="194"/>
      <c r="U107" s="315"/>
      <c r="V107" s="375"/>
      <c r="W107" s="365">
        <v>43.7</v>
      </c>
      <c r="X107" s="128"/>
      <c r="Y107" s="129"/>
      <c r="Z107" s="125">
        <f>ROUND(ROUND(W107, 2)*I107, 2)</f>
        <v>0</v>
      </c>
      <c r="AA107" s="104"/>
      <c r="AB107" s="104"/>
    </row>
    <row r="108" spans="1:28" ht="105" customHeight="1" x14ac:dyDescent="0.3">
      <c r="A108" s="432" t="s">
        <v>421</v>
      </c>
      <c r="B108" s="433" t="s">
        <v>399</v>
      </c>
      <c r="C108" s="434" t="s">
        <v>400</v>
      </c>
      <c r="D108" s="435" t="s">
        <v>89</v>
      </c>
      <c r="E108" s="435" t="s">
        <v>422</v>
      </c>
      <c r="F108" s="435" t="s">
        <v>67</v>
      </c>
      <c r="G108" s="436">
        <v>1</v>
      </c>
      <c r="H108" s="437"/>
      <c r="I108" s="438">
        <v>0.4</v>
      </c>
      <c r="J108" s="439">
        <f>I108-K108</f>
        <v>0</v>
      </c>
      <c r="K108" s="440">
        <f>O108+P108</f>
        <v>0.4</v>
      </c>
      <c r="L108" s="439"/>
      <c r="M108" s="439"/>
      <c r="N108" s="439"/>
      <c r="O108" s="439">
        <v>0</v>
      </c>
      <c r="P108" s="438">
        <v>0.4</v>
      </c>
      <c r="Q108" s="276"/>
      <c r="R108" s="276">
        <v>1</v>
      </c>
      <c r="S108" s="276"/>
      <c r="T108" s="276"/>
      <c r="U108" s="276">
        <f>O108*Y108</f>
        <v>0</v>
      </c>
      <c r="V108" s="276">
        <f>P108*Y108</f>
        <v>832.35599999999999</v>
      </c>
      <c r="W108" s="364">
        <v>484.89</v>
      </c>
      <c r="X108" s="130">
        <v>1596</v>
      </c>
      <c r="Y108" s="131">
        <f>W108+ROUND(X108, 2)</f>
        <v>2080.89</v>
      </c>
      <c r="Z108" s="86">
        <v>193.96</v>
      </c>
      <c r="AA108" s="19">
        <v>638.4</v>
      </c>
      <c r="AB108" s="19">
        <f>Z108+AA108</f>
        <v>832.36</v>
      </c>
    </row>
    <row r="109" spans="1:28" ht="72" x14ac:dyDescent="0.5">
      <c r="A109" s="87" t="s">
        <v>424</v>
      </c>
      <c r="B109" s="12"/>
      <c r="C109" s="40" t="s">
        <v>417</v>
      </c>
      <c r="D109" s="17"/>
      <c r="E109" s="17"/>
      <c r="F109" s="28" t="s">
        <v>108</v>
      </c>
      <c r="G109" s="29">
        <v>1</v>
      </c>
      <c r="H109" s="150"/>
      <c r="I109" s="157">
        <v>0.4</v>
      </c>
      <c r="J109" s="177"/>
      <c r="K109" s="181"/>
      <c r="L109" s="170"/>
      <c r="M109" s="187"/>
      <c r="N109" s="196"/>
      <c r="O109" s="326"/>
      <c r="P109" s="350"/>
      <c r="Q109" s="228"/>
      <c r="R109" s="196"/>
      <c r="S109" s="196"/>
      <c r="T109" s="192"/>
      <c r="U109" s="312"/>
      <c r="V109" s="373"/>
      <c r="W109" s="365">
        <v>43.7</v>
      </c>
      <c r="X109" s="128"/>
      <c r="Y109" s="129"/>
      <c r="Z109" s="124">
        <f>ROUND(ROUND(W109, 2)*I109, 2)</f>
        <v>17.48</v>
      </c>
    </row>
    <row r="110" spans="1:28" ht="36" x14ac:dyDescent="0.5">
      <c r="A110" s="87" t="s">
        <v>429</v>
      </c>
      <c r="B110" s="12"/>
      <c r="C110" s="27" t="s">
        <v>430</v>
      </c>
      <c r="D110" s="17"/>
      <c r="E110" s="17"/>
      <c r="F110" s="28" t="s">
        <v>67</v>
      </c>
      <c r="G110" s="29">
        <v>1.2</v>
      </c>
      <c r="H110" s="150"/>
      <c r="I110" s="157">
        <v>0.48</v>
      </c>
      <c r="J110" s="177"/>
      <c r="K110" s="181"/>
      <c r="L110" s="170"/>
      <c r="M110" s="187"/>
      <c r="N110" s="196"/>
      <c r="O110" s="326"/>
      <c r="P110" s="350"/>
      <c r="Q110" s="228"/>
      <c r="R110" s="196"/>
      <c r="S110" s="196"/>
      <c r="T110" s="192"/>
      <c r="U110" s="312"/>
      <c r="V110" s="373"/>
      <c r="W110" s="365">
        <v>309.39999999999998</v>
      </c>
      <c r="X110" s="128"/>
      <c r="Y110" s="129"/>
      <c r="Z110" s="124">
        <f>ROUND(ROUND(W110, 2)*I110, 2)</f>
        <v>148.51</v>
      </c>
    </row>
    <row r="111" spans="1:28" ht="25.8" x14ac:dyDescent="0.5">
      <c r="A111" s="87" t="s">
        <v>436</v>
      </c>
      <c r="B111" s="12"/>
      <c r="C111" s="40" t="s">
        <v>407</v>
      </c>
      <c r="D111" s="17"/>
      <c r="E111" s="17"/>
      <c r="F111" s="28" t="s">
        <v>114</v>
      </c>
      <c r="G111" s="29">
        <v>0.8</v>
      </c>
      <c r="H111" s="150"/>
      <c r="I111" s="157">
        <v>0.32</v>
      </c>
      <c r="J111" s="177"/>
      <c r="K111" s="181"/>
      <c r="L111" s="170"/>
      <c r="M111" s="187"/>
      <c r="N111" s="196"/>
      <c r="O111" s="326"/>
      <c r="P111" s="350"/>
      <c r="Q111" s="228"/>
      <c r="R111" s="196"/>
      <c r="S111" s="196"/>
      <c r="T111" s="192"/>
      <c r="U111" s="312"/>
      <c r="V111" s="373"/>
      <c r="W111" s="365">
        <v>35.76</v>
      </c>
      <c r="X111" s="128"/>
      <c r="Y111" s="129"/>
      <c r="Z111" s="124">
        <f>ROUND(ROUND(W111, 2)*I111, 2)</f>
        <v>11.44</v>
      </c>
    </row>
    <row r="112" spans="1:28" ht="55.05" customHeight="1" x14ac:dyDescent="0.5">
      <c r="A112" s="87" t="s">
        <v>441</v>
      </c>
      <c r="B112" s="12"/>
      <c r="C112" s="27" t="s">
        <v>331</v>
      </c>
      <c r="D112" s="17"/>
      <c r="E112" s="17"/>
      <c r="F112" s="28" t="s">
        <v>114</v>
      </c>
      <c r="G112" s="29">
        <v>0.8</v>
      </c>
      <c r="H112" s="150"/>
      <c r="I112" s="157">
        <v>0.32</v>
      </c>
      <c r="J112" s="177"/>
      <c r="K112" s="181"/>
      <c r="L112" s="170"/>
      <c r="M112" s="187"/>
      <c r="N112" s="196"/>
      <c r="O112" s="326"/>
      <c r="P112" s="350"/>
      <c r="Q112" s="228"/>
      <c r="R112" s="196"/>
      <c r="S112" s="196"/>
      <c r="T112" s="192"/>
      <c r="U112" s="312"/>
      <c r="V112" s="373"/>
      <c r="W112" s="365">
        <v>51.63</v>
      </c>
      <c r="X112" s="128"/>
      <c r="Y112" s="129"/>
      <c r="Z112" s="124">
        <f>ROUND(ROUND(W112, 2)*I112, 2)</f>
        <v>16.52</v>
      </c>
    </row>
    <row r="113" spans="1:28" ht="36" x14ac:dyDescent="0.3">
      <c r="A113" s="106" t="s">
        <v>446</v>
      </c>
      <c r="B113" s="107" t="s">
        <v>447</v>
      </c>
      <c r="C113" s="108" t="s">
        <v>448</v>
      </c>
      <c r="D113" s="111" t="s">
        <v>89</v>
      </c>
      <c r="E113" s="111"/>
      <c r="F113" s="111" t="s">
        <v>67</v>
      </c>
      <c r="G113" s="112">
        <v>1</v>
      </c>
      <c r="H113" s="163"/>
      <c r="I113" s="166">
        <v>0</v>
      </c>
      <c r="J113" s="178"/>
      <c r="K113" s="183"/>
      <c r="L113" s="172"/>
      <c r="M113" s="172"/>
      <c r="N113" s="172"/>
      <c r="O113" s="328"/>
      <c r="P113" s="351"/>
      <c r="Q113" s="229"/>
      <c r="R113" s="172"/>
      <c r="S113" s="172"/>
      <c r="T113" s="193"/>
      <c r="U113" s="314"/>
      <c r="V113" s="374"/>
      <c r="W113" s="366">
        <v>518.09</v>
      </c>
      <c r="X113" s="132">
        <v>1225</v>
      </c>
      <c r="Y113" s="133">
        <f>W113+ROUND(X113, 2)</f>
        <v>1743.0900000000001</v>
      </c>
      <c r="Z113" s="114">
        <v>0</v>
      </c>
      <c r="AA113" s="115">
        <v>0</v>
      </c>
      <c r="AB113" s="115">
        <f>Z113+AA113</f>
        <v>0</v>
      </c>
    </row>
    <row r="114" spans="1:28" ht="25.8" x14ac:dyDescent="0.5">
      <c r="A114" s="106" t="s">
        <v>451</v>
      </c>
      <c r="B114" s="107"/>
      <c r="C114" s="109" t="s">
        <v>326</v>
      </c>
      <c r="D114" s="111"/>
      <c r="E114" s="111"/>
      <c r="F114" s="116" t="s">
        <v>114</v>
      </c>
      <c r="G114" s="117">
        <v>2.1</v>
      </c>
      <c r="H114" s="164"/>
      <c r="I114" s="167">
        <v>0</v>
      </c>
      <c r="J114" s="179"/>
      <c r="K114" s="184"/>
      <c r="L114" s="174"/>
      <c r="M114" s="188"/>
      <c r="N114" s="197"/>
      <c r="O114" s="329"/>
      <c r="P114" s="352"/>
      <c r="Q114" s="230"/>
      <c r="R114" s="197"/>
      <c r="S114" s="197"/>
      <c r="T114" s="194"/>
      <c r="U114" s="315"/>
      <c r="V114" s="375"/>
      <c r="W114" s="367">
        <v>64.56</v>
      </c>
      <c r="X114" s="134"/>
      <c r="Y114" s="135"/>
      <c r="Z114" s="126">
        <f>ROUND(ROUND(W114, 2)*I114, 2)</f>
        <v>0</v>
      </c>
      <c r="AA114" s="119"/>
      <c r="AB114" s="119"/>
    </row>
    <row r="115" spans="1:28" ht="25.8" x14ac:dyDescent="0.5">
      <c r="A115" s="106" t="s">
        <v>454</v>
      </c>
      <c r="B115" s="107"/>
      <c r="C115" s="109" t="s">
        <v>331</v>
      </c>
      <c r="D115" s="111"/>
      <c r="E115" s="111"/>
      <c r="F115" s="116" t="s">
        <v>114</v>
      </c>
      <c r="G115" s="117">
        <v>0.8</v>
      </c>
      <c r="H115" s="164"/>
      <c r="I115" s="167">
        <v>0</v>
      </c>
      <c r="J115" s="179"/>
      <c r="K115" s="184"/>
      <c r="L115" s="174"/>
      <c r="M115" s="188"/>
      <c r="N115" s="197"/>
      <c r="O115" s="329"/>
      <c r="P115" s="352"/>
      <c r="Q115" s="230"/>
      <c r="R115" s="197"/>
      <c r="S115" s="197"/>
      <c r="T115" s="194"/>
      <c r="U115" s="315"/>
      <c r="V115" s="375"/>
      <c r="W115" s="367">
        <v>51.63</v>
      </c>
      <c r="X115" s="134"/>
      <c r="Y115" s="135"/>
      <c r="Z115" s="126">
        <f>ROUND(ROUND(W115, 2)*I115, 2)</f>
        <v>0</v>
      </c>
      <c r="AA115" s="119"/>
      <c r="AB115" s="119"/>
    </row>
    <row r="116" spans="1:28" ht="36" x14ac:dyDescent="0.5">
      <c r="A116" s="106" t="s">
        <v>457</v>
      </c>
      <c r="B116" s="107"/>
      <c r="C116" s="109" t="s">
        <v>336</v>
      </c>
      <c r="D116" s="111"/>
      <c r="E116" s="111"/>
      <c r="F116" s="116" t="s">
        <v>67</v>
      </c>
      <c r="G116" s="117">
        <v>2.2000000000000002</v>
      </c>
      <c r="H116" s="164"/>
      <c r="I116" s="167">
        <v>0</v>
      </c>
      <c r="J116" s="179"/>
      <c r="K116" s="184"/>
      <c r="L116" s="174"/>
      <c r="M116" s="188"/>
      <c r="N116" s="197"/>
      <c r="O116" s="329"/>
      <c r="P116" s="352"/>
      <c r="Q116" s="230"/>
      <c r="R116" s="197"/>
      <c r="S116" s="197"/>
      <c r="T116" s="194"/>
      <c r="U116" s="315"/>
      <c r="V116" s="375"/>
      <c r="W116" s="367">
        <v>104.57</v>
      </c>
      <c r="X116" s="134"/>
      <c r="Y116" s="135"/>
      <c r="Z116" s="126">
        <f>ROUND(ROUND(W116, 2)*I116, 2)</f>
        <v>0</v>
      </c>
      <c r="AA116" s="119"/>
      <c r="AB116" s="119"/>
    </row>
    <row r="117" spans="1:28" ht="72" x14ac:dyDescent="0.5">
      <c r="A117" s="106" t="s">
        <v>461</v>
      </c>
      <c r="B117" s="107"/>
      <c r="C117" s="110" t="s">
        <v>462</v>
      </c>
      <c r="D117" s="111"/>
      <c r="E117" s="111"/>
      <c r="F117" s="116" t="s">
        <v>108</v>
      </c>
      <c r="G117" s="117">
        <v>1</v>
      </c>
      <c r="H117" s="164"/>
      <c r="I117" s="167">
        <v>0</v>
      </c>
      <c r="J117" s="179"/>
      <c r="K117" s="184"/>
      <c r="L117" s="174"/>
      <c r="M117" s="188"/>
      <c r="N117" s="197"/>
      <c r="O117" s="329"/>
      <c r="P117" s="352"/>
      <c r="Q117" s="230"/>
      <c r="R117" s="197"/>
      <c r="S117" s="197"/>
      <c r="T117" s="194"/>
      <c r="U117" s="315"/>
      <c r="V117" s="375"/>
      <c r="W117" s="367">
        <v>111.15</v>
      </c>
      <c r="X117" s="134"/>
      <c r="Y117" s="135"/>
      <c r="Z117" s="126">
        <f>ROUND(ROUND(W117, 2)*I117, 2)</f>
        <v>0</v>
      </c>
      <c r="AA117" s="119"/>
      <c r="AB117" s="119"/>
    </row>
    <row r="118" spans="1:28" ht="54" x14ac:dyDescent="0.3">
      <c r="A118" s="106" t="s">
        <v>466</v>
      </c>
      <c r="B118" s="107" t="s">
        <v>447</v>
      </c>
      <c r="C118" s="108" t="s">
        <v>448</v>
      </c>
      <c r="D118" s="111" t="s">
        <v>89</v>
      </c>
      <c r="E118" s="111" t="s">
        <v>467</v>
      </c>
      <c r="F118" s="111" t="s">
        <v>67</v>
      </c>
      <c r="G118" s="112">
        <v>1</v>
      </c>
      <c r="H118" s="163"/>
      <c r="I118" s="166">
        <v>0</v>
      </c>
      <c r="J118" s="178"/>
      <c r="K118" s="183"/>
      <c r="L118" s="172"/>
      <c r="M118" s="172"/>
      <c r="N118" s="172"/>
      <c r="O118" s="328"/>
      <c r="P118" s="351"/>
      <c r="Q118" s="229"/>
      <c r="R118" s="172"/>
      <c r="S118" s="172"/>
      <c r="T118" s="193"/>
      <c r="U118" s="314"/>
      <c r="V118" s="374"/>
      <c r="W118" s="366">
        <v>518.09</v>
      </c>
      <c r="X118" s="132">
        <v>1837.5</v>
      </c>
      <c r="Y118" s="133">
        <f>W118+ROUND(X118, 2)</f>
        <v>2355.59</v>
      </c>
      <c r="Z118" s="114">
        <v>0</v>
      </c>
      <c r="AA118" s="115">
        <v>0</v>
      </c>
      <c r="AB118" s="115">
        <f>Z118+AA118</f>
        <v>0</v>
      </c>
    </row>
    <row r="119" spans="1:28" ht="72" x14ac:dyDescent="0.5">
      <c r="A119" s="106" t="s">
        <v>469</v>
      </c>
      <c r="B119" s="107"/>
      <c r="C119" s="110" t="s">
        <v>462</v>
      </c>
      <c r="D119" s="111"/>
      <c r="E119" s="111"/>
      <c r="F119" s="116" t="s">
        <v>108</v>
      </c>
      <c r="G119" s="117">
        <v>1</v>
      </c>
      <c r="H119" s="164"/>
      <c r="I119" s="167">
        <v>0</v>
      </c>
      <c r="J119" s="179"/>
      <c r="K119" s="184"/>
      <c r="L119" s="174"/>
      <c r="M119" s="188"/>
      <c r="N119" s="197"/>
      <c r="O119" s="329"/>
      <c r="P119" s="352"/>
      <c r="Q119" s="230"/>
      <c r="R119" s="197"/>
      <c r="S119" s="197"/>
      <c r="T119" s="194"/>
      <c r="U119" s="315"/>
      <c r="V119" s="375"/>
      <c r="W119" s="367">
        <v>111.15</v>
      </c>
      <c r="X119" s="134"/>
      <c r="Y119" s="135"/>
      <c r="Z119" s="126">
        <f>ROUND(ROUND(W119, 2)*I119, 2)</f>
        <v>0</v>
      </c>
      <c r="AA119" s="119"/>
      <c r="AB119" s="119"/>
    </row>
    <row r="120" spans="1:28" ht="36" x14ac:dyDescent="0.5">
      <c r="A120" s="106" t="s">
        <v>474</v>
      </c>
      <c r="B120" s="107"/>
      <c r="C120" s="109" t="s">
        <v>336</v>
      </c>
      <c r="D120" s="111"/>
      <c r="E120" s="111"/>
      <c r="F120" s="116" t="s">
        <v>67</v>
      </c>
      <c r="G120" s="117">
        <v>2.2000000000000002</v>
      </c>
      <c r="H120" s="164"/>
      <c r="I120" s="167">
        <v>0</v>
      </c>
      <c r="J120" s="179"/>
      <c r="K120" s="184"/>
      <c r="L120" s="174"/>
      <c r="M120" s="188"/>
      <c r="N120" s="197"/>
      <c r="O120" s="329"/>
      <c r="P120" s="352"/>
      <c r="Q120" s="230"/>
      <c r="R120" s="197"/>
      <c r="S120" s="197"/>
      <c r="T120" s="194"/>
      <c r="U120" s="315"/>
      <c r="V120" s="375"/>
      <c r="W120" s="367">
        <v>104.57</v>
      </c>
      <c r="X120" s="134"/>
      <c r="Y120" s="135"/>
      <c r="Z120" s="126">
        <f>ROUND(ROUND(W120, 2)*I120, 2)</f>
        <v>0</v>
      </c>
      <c r="AA120" s="119"/>
      <c r="AB120" s="119"/>
    </row>
    <row r="121" spans="1:28" ht="25.8" x14ac:dyDescent="0.5">
      <c r="A121" s="106" t="s">
        <v>479</v>
      </c>
      <c r="B121" s="107"/>
      <c r="C121" s="109" t="s">
        <v>326</v>
      </c>
      <c r="D121" s="111"/>
      <c r="E121" s="111"/>
      <c r="F121" s="116" t="s">
        <v>114</v>
      </c>
      <c r="G121" s="117">
        <v>2.1</v>
      </c>
      <c r="H121" s="164"/>
      <c r="I121" s="167">
        <v>0</v>
      </c>
      <c r="J121" s="179"/>
      <c r="K121" s="184"/>
      <c r="L121" s="174"/>
      <c r="M121" s="188"/>
      <c r="N121" s="197"/>
      <c r="O121" s="329"/>
      <c r="P121" s="352"/>
      <c r="Q121" s="230"/>
      <c r="R121" s="197"/>
      <c r="S121" s="197"/>
      <c r="T121" s="194"/>
      <c r="U121" s="315"/>
      <c r="V121" s="375"/>
      <c r="W121" s="367">
        <v>64.56</v>
      </c>
      <c r="X121" s="134"/>
      <c r="Y121" s="135"/>
      <c r="Z121" s="126">
        <f>ROUND(ROUND(W121, 2)*I121, 2)</f>
        <v>0</v>
      </c>
      <c r="AA121" s="119"/>
      <c r="AB121" s="119"/>
    </row>
    <row r="122" spans="1:28" ht="25.8" x14ac:dyDescent="0.5">
      <c r="A122" s="106" t="s">
        <v>484</v>
      </c>
      <c r="B122" s="107"/>
      <c r="C122" s="109" t="s">
        <v>331</v>
      </c>
      <c r="D122" s="111"/>
      <c r="E122" s="111"/>
      <c r="F122" s="116" t="s">
        <v>114</v>
      </c>
      <c r="G122" s="117">
        <v>0.8</v>
      </c>
      <c r="H122" s="164"/>
      <c r="I122" s="167">
        <v>0</v>
      </c>
      <c r="J122" s="179"/>
      <c r="K122" s="184"/>
      <c r="L122" s="174"/>
      <c r="M122" s="188"/>
      <c r="N122" s="197"/>
      <c r="O122" s="329"/>
      <c r="P122" s="352"/>
      <c r="Q122" s="230"/>
      <c r="R122" s="197"/>
      <c r="S122" s="197"/>
      <c r="T122" s="194"/>
      <c r="U122" s="315"/>
      <c r="V122" s="375"/>
      <c r="W122" s="367">
        <v>51.63</v>
      </c>
      <c r="X122" s="134"/>
      <c r="Y122" s="135"/>
      <c r="Z122" s="126">
        <f>ROUND(ROUND(W122, 2)*I122, 2)</f>
        <v>0</v>
      </c>
      <c r="AA122" s="119"/>
      <c r="AB122" s="119"/>
    </row>
    <row r="123" spans="1:28" ht="94.5" customHeight="1" x14ac:dyDescent="0.3">
      <c r="A123" s="432" t="s">
        <v>489</v>
      </c>
      <c r="B123" s="433" t="s">
        <v>490</v>
      </c>
      <c r="C123" s="434" t="s">
        <v>491</v>
      </c>
      <c r="D123" s="435"/>
      <c r="E123" s="451" t="s">
        <v>492</v>
      </c>
      <c r="F123" s="435" t="s">
        <v>67</v>
      </c>
      <c r="G123" s="436">
        <v>1</v>
      </c>
      <c r="H123" s="437"/>
      <c r="I123" s="438">
        <v>36.700000000000003</v>
      </c>
      <c r="J123" s="439">
        <f>I123-K123</f>
        <v>0</v>
      </c>
      <c r="K123" s="440">
        <f>O123+P123</f>
        <v>36.700000000000003</v>
      </c>
      <c r="L123" s="439"/>
      <c r="M123" s="439"/>
      <c r="N123" s="439"/>
      <c r="O123" s="439">
        <v>0</v>
      </c>
      <c r="P123" s="438">
        <v>36.700000000000003</v>
      </c>
      <c r="Q123" s="252"/>
      <c r="R123" s="252">
        <v>1</v>
      </c>
      <c r="S123" s="252"/>
      <c r="T123" s="252"/>
      <c r="U123" s="252">
        <f>O123*Y123</f>
        <v>0</v>
      </c>
      <c r="V123" s="252">
        <f>P123*Y123</f>
        <v>142678.59</v>
      </c>
      <c r="W123" s="364">
        <v>2291.6999999999998</v>
      </c>
      <c r="X123" s="130">
        <v>1596</v>
      </c>
      <c r="Y123" s="131">
        <f>W123+ROUND(X123, 2)</f>
        <v>3887.7</v>
      </c>
      <c r="Z123" s="86">
        <v>84105.39</v>
      </c>
      <c r="AA123" s="19">
        <v>58573.2</v>
      </c>
      <c r="AB123" s="19">
        <f>Z123+AA123</f>
        <v>142678.59</v>
      </c>
    </row>
    <row r="124" spans="1:28" ht="25.8" x14ac:dyDescent="0.5">
      <c r="A124" s="87" t="s">
        <v>495</v>
      </c>
      <c r="B124" s="12"/>
      <c r="C124" s="27" t="s">
        <v>496</v>
      </c>
      <c r="D124" s="17"/>
      <c r="E124" s="17"/>
      <c r="F124" s="28" t="s">
        <v>91</v>
      </c>
      <c r="G124" s="29">
        <v>5.1999999999999998E-2</v>
      </c>
      <c r="H124" s="150"/>
      <c r="I124" s="157">
        <v>1.9079999999999999</v>
      </c>
      <c r="J124" s="177"/>
      <c r="K124" s="181"/>
      <c r="L124" s="170"/>
      <c r="M124" s="187"/>
      <c r="N124" s="196"/>
      <c r="O124" s="326"/>
      <c r="P124" s="350"/>
      <c r="Q124" s="228"/>
      <c r="R124" s="196"/>
      <c r="S124" s="196"/>
      <c r="T124" s="192"/>
      <c r="U124" s="312"/>
      <c r="V124" s="373"/>
      <c r="W124" s="365">
        <v>4093.92</v>
      </c>
      <c r="X124" s="128"/>
      <c r="Y124" s="129"/>
      <c r="Z124" s="124">
        <f>ROUND(ROUND(W124, 2)*I124, 2)</f>
        <v>7811.2</v>
      </c>
    </row>
    <row r="125" spans="1:28" ht="25.8" x14ac:dyDescent="0.5">
      <c r="A125" s="87" t="s">
        <v>500</v>
      </c>
      <c r="B125" s="12"/>
      <c r="C125" s="40" t="s">
        <v>501</v>
      </c>
      <c r="D125" s="17"/>
      <c r="E125" s="17"/>
      <c r="F125" s="28" t="s">
        <v>67</v>
      </c>
      <c r="G125" s="29">
        <v>1.1200000000000001</v>
      </c>
      <c r="H125" s="150"/>
      <c r="I125" s="157">
        <v>41.103999999999999</v>
      </c>
      <c r="J125" s="177"/>
      <c r="K125" s="181"/>
      <c r="L125" s="170"/>
      <c r="M125" s="187"/>
      <c r="N125" s="196"/>
      <c r="O125" s="326"/>
      <c r="P125" s="350"/>
      <c r="Q125" s="228"/>
      <c r="R125" s="196"/>
      <c r="S125" s="196"/>
      <c r="T125" s="192"/>
      <c r="U125" s="312"/>
      <c r="V125" s="373"/>
      <c r="W125" s="365">
        <v>1656</v>
      </c>
      <c r="X125" s="128"/>
      <c r="Y125" s="129"/>
      <c r="Z125" s="124">
        <f>ROUND(ROUND(W125, 2)*I125, 2)</f>
        <v>68068.22</v>
      </c>
    </row>
    <row r="126" spans="1:28" ht="36" x14ac:dyDescent="0.5">
      <c r="A126" s="87" t="s">
        <v>505</v>
      </c>
      <c r="B126" s="12"/>
      <c r="C126" s="27" t="s">
        <v>506</v>
      </c>
      <c r="D126" s="17"/>
      <c r="E126" s="17" t="s">
        <v>507</v>
      </c>
      <c r="F126" s="28" t="s">
        <v>114</v>
      </c>
      <c r="G126" s="29">
        <v>0.8</v>
      </c>
      <c r="H126" s="150"/>
      <c r="I126" s="157">
        <v>29.36</v>
      </c>
      <c r="J126" s="177"/>
      <c r="K126" s="181"/>
      <c r="L126" s="170"/>
      <c r="M126" s="187"/>
      <c r="N126" s="196"/>
      <c r="O126" s="326"/>
      <c r="P126" s="350"/>
      <c r="Q126" s="228"/>
      <c r="R126" s="196"/>
      <c r="S126" s="196"/>
      <c r="T126" s="192"/>
      <c r="U126" s="312"/>
      <c r="V126" s="373"/>
      <c r="W126" s="365">
        <v>54.96</v>
      </c>
      <c r="X126" s="128"/>
      <c r="Y126" s="129"/>
      <c r="Z126" s="124">
        <f>ROUND(ROUND(W126, 2)*I126, 2)</f>
        <v>1613.63</v>
      </c>
    </row>
    <row r="127" spans="1:28" ht="36" x14ac:dyDescent="0.5">
      <c r="A127" s="87" t="s">
        <v>511</v>
      </c>
      <c r="B127" s="12"/>
      <c r="C127" s="27" t="s">
        <v>512</v>
      </c>
      <c r="D127" s="17"/>
      <c r="E127" s="17" t="s">
        <v>513</v>
      </c>
      <c r="F127" s="28" t="s">
        <v>114</v>
      </c>
      <c r="G127" s="29">
        <v>2.2000000000000002</v>
      </c>
      <c r="H127" s="150"/>
      <c r="I127" s="157">
        <v>80.739999999999995</v>
      </c>
      <c r="J127" s="177"/>
      <c r="K127" s="181"/>
      <c r="L127" s="170"/>
      <c r="M127" s="187"/>
      <c r="N127" s="196"/>
      <c r="O127" s="326"/>
      <c r="P127" s="350"/>
      <c r="Q127" s="228"/>
      <c r="R127" s="196"/>
      <c r="S127" s="196"/>
      <c r="T127" s="192"/>
      <c r="U127" s="312"/>
      <c r="V127" s="373"/>
      <c r="W127" s="365">
        <v>66.09</v>
      </c>
      <c r="X127" s="128"/>
      <c r="Y127" s="129"/>
      <c r="Z127" s="124">
        <f>ROUND(ROUND(W127, 2)*I127, 2)</f>
        <v>5336.11</v>
      </c>
    </row>
    <row r="128" spans="1:28" ht="90.6" thickBot="1" x14ac:dyDescent="0.55000000000000004">
      <c r="A128" s="87" t="s">
        <v>517</v>
      </c>
      <c r="B128" s="12"/>
      <c r="C128" s="40" t="s">
        <v>518</v>
      </c>
      <c r="D128" s="17"/>
      <c r="E128" s="17"/>
      <c r="F128" s="28" t="s">
        <v>108</v>
      </c>
      <c r="G128" s="29">
        <v>1</v>
      </c>
      <c r="H128" s="150"/>
      <c r="I128" s="158">
        <v>36.700000000000003</v>
      </c>
      <c r="J128" s="177"/>
      <c r="K128" s="181"/>
      <c r="L128" s="170"/>
      <c r="M128" s="187"/>
      <c r="N128" s="196"/>
      <c r="O128" s="326"/>
      <c r="P128" s="350"/>
      <c r="Q128" s="228"/>
      <c r="R128" s="196"/>
      <c r="S128" s="196"/>
      <c r="T128" s="192"/>
      <c r="U128" s="312"/>
      <c r="V128" s="373"/>
      <c r="W128" s="365">
        <v>34.770000000000003</v>
      </c>
      <c r="X128" s="128"/>
      <c r="Y128" s="129"/>
      <c r="Z128" s="124">
        <f>ROUND(ROUND(W128, 2)*I128, 2)</f>
        <v>1276.06</v>
      </c>
    </row>
    <row r="129" spans="1:28" ht="16.95" customHeight="1" x14ac:dyDescent="0.5">
      <c r="A129" s="87" t="s">
        <v>522</v>
      </c>
      <c r="B129" s="79" t="s">
        <v>523</v>
      </c>
      <c r="C129" s="486" t="s">
        <v>524</v>
      </c>
      <c r="D129" s="487"/>
      <c r="E129" s="487"/>
      <c r="F129" s="487"/>
      <c r="G129" s="487"/>
      <c r="H129" s="487"/>
      <c r="I129" s="556"/>
      <c r="J129" s="175"/>
      <c r="K129" s="181"/>
      <c r="L129" s="170"/>
      <c r="M129" s="186"/>
      <c r="N129" s="186"/>
      <c r="O129" s="324"/>
      <c r="P129" s="347"/>
      <c r="Q129" s="226"/>
      <c r="R129" s="186"/>
      <c r="S129" s="186"/>
      <c r="T129" s="190"/>
      <c r="U129" s="310"/>
      <c r="V129" s="371"/>
      <c r="W129" s="363"/>
      <c r="X129" s="128"/>
      <c r="Y129" s="129"/>
      <c r="Z129" s="123">
        <f>SUM(Z130)</f>
        <v>62049.97</v>
      </c>
      <c r="AA129" s="6">
        <f>SUM(AA130)</f>
        <v>115097.34</v>
      </c>
      <c r="AB129" s="6">
        <f>SUM(AB130)</f>
        <v>177147.31</v>
      </c>
    </row>
    <row r="130" spans="1:28" ht="16.95" customHeight="1" thickBot="1" x14ac:dyDescent="0.55000000000000004">
      <c r="A130" s="87" t="s">
        <v>525</v>
      </c>
      <c r="B130" s="80" t="s">
        <v>526</v>
      </c>
      <c r="C130" s="480" t="s">
        <v>527</v>
      </c>
      <c r="D130" s="481"/>
      <c r="E130" s="481"/>
      <c r="F130" s="481"/>
      <c r="G130" s="481"/>
      <c r="H130" s="481"/>
      <c r="I130" s="549"/>
      <c r="J130" s="175"/>
      <c r="K130" s="181"/>
      <c r="L130" s="170"/>
      <c r="M130" s="186"/>
      <c r="N130" s="186"/>
      <c r="O130" s="324"/>
      <c r="P130" s="347"/>
      <c r="Q130" s="226"/>
      <c r="R130" s="186"/>
      <c r="S130" s="186"/>
      <c r="T130" s="190"/>
      <c r="U130" s="310"/>
      <c r="V130" s="371"/>
      <c r="W130" s="363"/>
      <c r="X130" s="128"/>
      <c r="Y130" s="129"/>
      <c r="Z130" s="123">
        <f>SUM(Z131,Z138)</f>
        <v>62049.97</v>
      </c>
      <c r="AA130" s="6">
        <f>SUM(AA131,AA138)</f>
        <v>115097.34</v>
      </c>
      <c r="AB130" s="6">
        <f>SUM(AB131,AB138)</f>
        <v>177147.31</v>
      </c>
    </row>
    <row r="131" spans="1:28" ht="102" x14ac:dyDescent="0.3">
      <c r="A131" s="253" t="s">
        <v>528</v>
      </c>
      <c r="B131" s="254" t="s">
        <v>529</v>
      </c>
      <c r="C131" s="255" t="s">
        <v>88</v>
      </c>
      <c r="D131" s="256" t="s">
        <v>530</v>
      </c>
      <c r="E131" s="256" t="s">
        <v>531</v>
      </c>
      <c r="F131" s="256" t="s">
        <v>91</v>
      </c>
      <c r="G131" s="257">
        <v>1</v>
      </c>
      <c r="H131" s="258"/>
      <c r="I131" s="223">
        <v>9.4</v>
      </c>
      <c r="J131" s="252">
        <f>I131-K131</f>
        <v>0</v>
      </c>
      <c r="K131" s="259">
        <f>O131+P131</f>
        <v>9.4</v>
      </c>
      <c r="L131" s="252"/>
      <c r="M131" s="252"/>
      <c r="N131" s="252"/>
      <c r="O131" s="252">
        <v>4.7</v>
      </c>
      <c r="P131" s="395">
        <f>I131-O131</f>
        <v>4.7</v>
      </c>
      <c r="Q131" s="252"/>
      <c r="R131" s="252"/>
      <c r="S131" s="252"/>
      <c r="T131" s="252"/>
      <c r="U131" s="252">
        <f>O131*Y131</f>
        <v>84525.928</v>
      </c>
      <c r="V131" s="252">
        <f>P131*Y131</f>
        <v>84525.928</v>
      </c>
      <c r="W131" s="364">
        <v>6299.23</v>
      </c>
      <c r="X131" s="130">
        <v>11685.01</v>
      </c>
      <c r="Y131" s="131">
        <f>W131+ROUND(X131, 2)</f>
        <v>17984.239999999998</v>
      </c>
      <c r="Z131" s="86">
        <v>59212.76</v>
      </c>
      <c r="AA131" s="19">
        <v>109839.09</v>
      </c>
      <c r="AB131" s="19">
        <f>Z131+AA131</f>
        <v>169051.85</v>
      </c>
    </row>
    <row r="132" spans="1:28" ht="36" x14ac:dyDescent="0.5">
      <c r="A132" s="87" t="s">
        <v>534</v>
      </c>
      <c r="B132" s="12"/>
      <c r="C132" s="27" t="s">
        <v>96</v>
      </c>
      <c r="D132" s="17"/>
      <c r="E132" s="17"/>
      <c r="F132" s="28" t="s">
        <v>91</v>
      </c>
      <c r="G132" s="29">
        <v>1.05</v>
      </c>
      <c r="H132" s="149"/>
      <c r="I132" s="157">
        <v>9.8699999999999992</v>
      </c>
      <c r="J132" s="177"/>
      <c r="K132" s="181"/>
      <c r="L132" s="170"/>
      <c r="M132" s="187"/>
      <c r="N132" s="196"/>
      <c r="O132" s="326"/>
      <c r="P132" s="350"/>
      <c r="Q132" s="228"/>
      <c r="R132" s="196"/>
      <c r="S132" s="196"/>
      <c r="T132" s="192"/>
      <c r="U132" s="312"/>
      <c r="V132" s="373"/>
      <c r="W132" s="365">
        <v>5098.92</v>
      </c>
      <c r="X132" s="128"/>
      <c r="Y132" s="129"/>
      <c r="Z132" s="124">
        <f t="shared" ref="Z132:Z137" si="6">ROUND(ROUND(W132, 2)*I132, 2)</f>
        <v>50326.34</v>
      </c>
    </row>
    <row r="133" spans="1:28" ht="25.8" x14ac:dyDescent="0.5">
      <c r="A133" s="87" t="s">
        <v>537</v>
      </c>
      <c r="B133" s="12"/>
      <c r="C133" s="27" t="s">
        <v>101</v>
      </c>
      <c r="D133" s="17"/>
      <c r="E133" s="17"/>
      <c r="F133" s="28" t="s">
        <v>102</v>
      </c>
      <c r="G133" s="29">
        <v>25</v>
      </c>
      <c r="H133" s="150"/>
      <c r="I133" s="157">
        <v>235</v>
      </c>
      <c r="J133" s="177"/>
      <c r="K133" s="181"/>
      <c r="L133" s="170"/>
      <c r="M133" s="187"/>
      <c r="N133" s="196"/>
      <c r="O133" s="326"/>
      <c r="P133" s="350"/>
      <c r="Q133" s="228"/>
      <c r="R133" s="196"/>
      <c r="S133" s="196"/>
      <c r="T133" s="192"/>
      <c r="U133" s="312"/>
      <c r="V133" s="373"/>
      <c r="W133" s="365">
        <v>6.8</v>
      </c>
      <c r="X133" s="128"/>
      <c r="Y133" s="129"/>
      <c r="Z133" s="124">
        <f t="shared" si="6"/>
        <v>1598</v>
      </c>
    </row>
    <row r="134" spans="1:28" ht="36" x14ac:dyDescent="0.5">
      <c r="A134" s="87" t="s">
        <v>540</v>
      </c>
      <c r="B134" s="12"/>
      <c r="C134" s="40" t="s">
        <v>107</v>
      </c>
      <c r="D134" s="17"/>
      <c r="E134" s="17"/>
      <c r="F134" s="28" t="s">
        <v>108</v>
      </c>
      <c r="G134" s="29">
        <v>1</v>
      </c>
      <c r="H134" s="150"/>
      <c r="I134" s="157">
        <v>9.4</v>
      </c>
      <c r="J134" s="177"/>
      <c r="K134" s="181"/>
      <c r="L134" s="170"/>
      <c r="M134" s="187"/>
      <c r="N134" s="196"/>
      <c r="O134" s="326"/>
      <c r="P134" s="350"/>
      <c r="Q134" s="228"/>
      <c r="R134" s="196"/>
      <c r="S134" s="196"/>
      <c r="T134" s="192"/>
      <c r="U134" s="312"/>
      <c r="V134" s="373"/>
      <c r="W134" s="365">
        <v>332.24</v>
      </c>
      <c r="X134" s="128"/>
      <c r="Y134" s="129"/>
      <c r="Z134" s="124">
        <f t="shared" si="6"/>
        <v>3123.06</v>
      </c>
    </row>
    <row r="135" spans="1:28" ht="36" x14ac:dyDescent="0.5">
      <c r="A135" s="87" t="s">
        <v>543</v>
      </c>
      <c r="B135" s="12"/>
      <c r="C135" s="40" t="s">
        <v>113</v>
      </c>
      <c r="D135" s="17"/>
      <c r="E135" s="17"/>
      <c r="F135" s="28" t="s">
        <v>114</v>
      </c>
      <c r="G135" s="29">
        <v>2.2000000000000002</v>
      </c>
      <c r="H135" s="150"/>
      <c r="I135" s="157">
        <v>20.68</v>
      </c>
      <c r="J135" s="177"/>
      <c r="K135" s="181"/>
      <c r="L135" s="170"/>
      <c r="M135" s="187"/>
      <c r="N135" s="196"/>
      <c r="O135" s="326"/>
      <c r="P135" s="350"/>
      <c r="Q135" s="228"/>
      <c r="R135" s="196"/>
      <c r="S135" s="196"/>
      <c r="T135" s="192"/>
      <c r="U135" s="312"/>
      <c r="V135" s="373"/>
      <c r="W135" s="365">
        <v>85.4</v>
      </c>
      <c r="X135" s="128"/>
      <c r="Y135" s="129"/>
      <c r="Z135" s="124">
        <f t="shared" si="6"/>
        <v>1766.07</v>
      </c>
    </row>
    <row r="136" spans="1:28" ht="25.8" x14ac:dyDescent="0.5">
      <c r="A136" s="87" t="s">
        <v>546</v>
      </c>
      <c r="B136" s="12"/>
      <c r="C136" s="40" t="s">
        <v>119</v>
      </c>
      <c r="D136" s="17"/>
      <c r="E136" s="17"/>
      <c r="F136" s="28" t="s">
        <v>102</v>
      </c>
      <c r="G136" s="29">
        <v>12</v>
      </c>
      <c r="H136" s="150"/>
      <c r="I136" s="157">
        <v>112.8</v>
      </c>
      <c r="J136" s="177"/>
      <c r="K136" s="181"/>
      <c r="L136" s="170"/>
      <c r="M136" s="187"/>
      <c r="N136" s="196"/>
      <c r="O136" s="326"/>
      <c r="P136" s="350"/>
      <c r="Q136" s="228"/>
      <c r="R136" s="196"/>
      <c r="S136" s="196"/>
      <c r="T136" s="192"/>
      <c r="U136" s="312"/>
      <c r="V136" s="373"/>
      <c r="W136" s="365">
        <v>6.38</v>
      </c>
      <c r="X136" s="128"/>
      <c r="Y136" s="129"/>
      <c r="Z136" s="124">
        <f t="shared" si="6"/>
        <v>719.66</v>
      </c>
    </row>
    <row r="137" spans="1:28" ht="36" x14ac:dyDescent="0.5">
      <c r="A137" s="87" t="s">
        <v>549</v>
      </c>
      <c r="B137" s="12"/>
      <c r="C137" s="40" t="s">
        <v>124</v>
      </c>
      <c r="D137" s="17"/>
      <c r="E137" s="17"/>
      <c r="F137" s="28" t="s">
        <v>108</v>
      </c>
      <c r="G137" s="29">
        <v>1</v>
      </c>
      <c r="H137" s="150"/>
      <c r="I137" s="157">
        <v>9.4</v>
      </c>
      <c r="J137" s="177"/>
      <c r="K137" s="181"/>
      <c r="L137" s="170"/>
      <c r="M137" s="187"/>
      <c r="N137" s="196"/>
      <c r="O137" s="326"/>
      <c r="P137" s="350"/>
      <c r="Q137" s="228"/>
      <c r="R137" s="196"/>
      <c r="S137" s="196"/>
      <c r="T137" s="192"/>
      <c r="U137" s="312"/>
      <c r="V137" s="373"/>
      <c r="W137" s="365">
        <v>178.68</v>
      </c>
      <c r="X137" s="128"/>
      <c r="Y137" s="129"/>
      <c r="Z137" s="124">
        <f t="shared" si="6"/>
        <v>1679.59</v>
      </c>
    </row>
    <row r="138" spans="1:28" ht="102" x14ac:dyDescent="0.3">
      <c r="A138" s="253" t="s">
        <v>552</v>
      </c>
      <c r="B138" s="254" t="s">
        <v>529</v>
      </c>
      <c r="C138" s="255" t="s">
        <v>88</v>
      </c>
      <c r="D138" s="256" t="s">
        <v>530</v>
      </c>
      <c r="E138" s="256" t="s">
        <v>553</v>
      </c>
      <c r="F138" s="256" t="s">
        <v>91</v>
      </c>
      <c r="G138" s="257">
        <v>1</v>
      </c>
      <c r="H138" s="258"/>
      <c r="I138" s="215">
        <v>0.45</v>
      </c>
      <c r="J138" s="252">
        <f>I138-K138</f>
        <v>0</v>
      </c>
      <c r="K138" s="259">
        <f>O138</f>
        <v>0.45</v>
      </c>
      <c r="L138" s="252"/>
      <c r="M138" s="252"/>
      <c r="N138" s="252"/>
      <c r="O138" s="252">
        <f>I138</f>
        <v>0.45</v>
      </c>
      <c r="P138" s="252"/>
      <c r="Q138" s="252"/>
      <c r="R138" s="252"/>
      <c r="S138" s="252"/>
      <c r="T138" s="252"/>
      <c r="U138" s="252">
        <f>O138*Y138</f>
        <v>8095.463999999999</v>
      </c>
      <c r="V138" s="252"/>
      <c r="W138" s="364">
        <v>6304.91</v>
      </c>
      <c r="X138" s="130">
        <v>11685.01</v>
      </c>
      <c r="Y138" s="131">
        <f>W138+ROUND(X138, 2)</f>
        <v>17989.919999999998</v>
      </c>
      <c r="Z138" s="86">
        <v>2837.21</v>
      </c>
      <c r="AA138" s="19">
        <v>5258.25</v>
      </c>
      <c r="AB138" s="19">
        <f>Z138+AA138</f>
        <v>8095.46</v>
      </c>
    </row>
    <row r="139" spans="1:28" ht="36" x14ac:dyDescent="0.5">
      <c r="A139" s="87" t="s">
        <v>554</v>
      </c>
      <c r="B139" s="12"/>
      <c r="C139" s="40" t="s">
        <v>124</v>
      </c>
      <c r="D139" s="17"/>
      <c r="E139" s="17"/>
      <c r="F139" s="28" t="s">
        <v>108</v>
      </c>
      <c r="G139" s="29">
        <v>1</v>
      </c>
      <c r="H139" s="150"/>
      <c r="I139" s="157">
        <v>0.45</v>
      </c>
      <c r="J139" s="177"/>
      <c r="K139" s="181"/>
      <c r="L139" s="170"/>
      <c r="M139" s="187"/>
      <c r="N139" s="196"/>
      <c r="O139" s="326"/>
      <c r="P139" s="350"/>
      <c r="Q139" s="228"/>
      <c r="R139" s="196"/>
      <c r="S139" s="196"/>
      <c r="T139" s="192"/>
      <c r="U139" s="312"/>
      <c r="V139" s="373"/>
      <c r="W139" s="365">
        <v>178.68</v>
      </c>
      <c r="X139" s="128"/>
      <c r="Y139" s="129"/>
      <c r="Z139" s="124">
        <f t="shared" ref="Z139:Z144" si="7">ROUND(ROUND(W139, 2)*I139, 2)</f>
        <v>80.41</v>
      </c>
    </row>
    <row r="140" spans="1:28" ht="25.8" x14ac:dyDescent="0.5">
      <c r="A140" s="87" t="s">
        <v>557</v>
      </c>
      <c r="B140" s="12"/>
      <c r="C140" s="40" t="s">
        <v>119</v>
      </c>
      <c r="D140" s="17"/>
      <c r="E140" s="17"/>
      <c r="F140" s="28" t="s">
        <v>102</v>
      </c>
      <c r="G140" s="29">
        <v>12</v>
      </c>
      <c r="H140" s="150"/>
      <c r="I140" s="157">
        <v>5.4</v>
      </c>
      <c r="J140" s="177"/>
      <c r="K140" s="181"/>
      <c r="L140" s="170"/>
      <c r="M140" s="187"/>
      <c r="N140" s="196"/>
      <c r="O140" s="326"/>
      <c r="P140" s="350"/>
      <c r="Q140" s="228"/>
      <c r="R140" s="196"/>
      <c r="S140" s="196"/>
      <c r="T140" s="192"/>
      <c r="U140" s="312"/>
      <c r="V140" s="373"/>
      <c r="W140" s="365">
        <v>6.38</v>
      </c>
      <c r="X140" s="128"/>
      <c r="Y140" s="129"/>
      <c r="Z140" s="124">
        <f t="shared" si="7"/>
        <v>34.450000000000003</v>
      </c>
    </row>
    <row r="141" spans="1:28" ht="36" x14ac:dyDescent="0.5">
      <c r="A141" s="87" t="s">
        <v>560</v>
      </c>
      <c r="B141" s="12"/>
      <c r="C141" s="40" t="s">
        <v>113</v>
      </c>
      <c r="D141" s="17"/>
      <c r="E141" s="17"/>
      <c r="F141" s="28" t="s">
        <v>114</v>
      </c>
      <c r="G141" s="29">
        <v>2.2000000000000002</v>
      </c>
      <c r="H141" s="150"/>
      <c r="I141" s="157">
        <v>0.99</v>
      </c>
      <c r="J141" s="177"/>
      <c r="K141" s="181"/>
      <c r="L141" s="170"/>
      <c r="M141" s="187"/>
      <c r="N141" s="196"/>
      <c r="O141" s="326"/>
      <c r="P141" s="350"/>
      <c r="Q141" s="228"/>
      <c r="R141" s="196"/>
      <c r="S141" s="196"/>
      <c r="T141" s="192"/>
      <c r="U141" s="312"/>
      <c r="V141" s="373"/>
      <c r="W141" s="365">
        <v>85.4</v>
      </c>
      <c r="X141" s="128"/>
      <c r="Y141" s="129"/>
      <c r="Z141" s="124">
        <f t="shared" si="7"/>
        <v>84.55</v>
      </c>
    </row>
    <row r="142" spans="1:28" ht="36" x14ac:dyDescent="0.5">
      <c r="A142" s="87" t="s">
        <v>563</v>
      </c>
      <c r="B142" s="12"/>
      <c r="C142" s="40" t="s">
        <v>107</v>
      </c>
      <c r="D142" s="17"/>
      <c r="E142" s="17"/>
      <c r="F142" s="28" t="s">
        <v>108</v>
      </c>
      <c r="G142" s="29">
        <v>1</v>
      </c>
      <c r="H142" s="150"/>
      <c r="I142" s="157">
        <v>0.45</v>
      </c>
      <c r="J142" s="177"/>
      <c r="K142" s="181"/>
      <c r="L142" s="170"/>
      <c r="M142" s="187"/>
      <c r="N142" s="196"/>
      <c r="O142" s="326"/>
      <c r="P142" s="350"/>
      <c r="Q142" s="228"/>
      <c r="R142" s="196"/>
      <c r="S142" s="196"/>
      <c r="T142" s="192"/>
      <c r="U142" s="312"/>
      <c r="V142" s="373"/>
      <c r="W142" s="365">
        <v>332.24</v>
      </c>
      <c r="X142" s="128"/>
      <c r="Y142" s="129"/>
      <c r="Z142" s="124">
        <f t="shared" si="7"/>
        <v>149.51</v>
      </c>
    </row>
    <row r="143" spans="1:28" ht="25.8" x14ac:dyDescent="0.5">
      <c r="A143" s="87" t="s">
        <v>566</v>
      </c>
      <c r="B143" s="12"/>
      <c r="C143" s="27" t="s">
        <v>101</v>
      </c>
      <c r="D143" s="17"/>
      <c r="E143" s="17"/>
      <c r="F143" s="28" t="s">
        <v>102</v>
      </c>
      <c r="G143" s="29">
        <v>25</v>
      </c>
      <c r="H143" s="150"/>
      <c r="I143" s="157">
        <v>11.25</v>
      </c>
      <c r="J143" s="177"/>
      <c r="K143" s="181"/>
      <c r="L143" s="170"/>
      <c r="M143" s="187"/>
      <c r="N143" s="196"/>
      <c r="O143" s="326"/>
      <c r="P143" s="350"/>
      <c r="Q143" s="228"/>
      <c r="R143" s="196"/>
      <c r="S143" s="196"/>
      <c r="T143" s="192"/>
      <c r="U143" s="312"/>
      <c r="V143" s="373"/>
      <c r="W143" s="365">
        <v>6.8</v>
      </c>
      <c r="X143" s="128"/>
      <c r="Y143" s="129"/>
      <c r="Z143" s="124">
        <f t="shared" si="7"/>
        <v>76.5</v>
      </c>
    </row>
    <row r="144" spans="1:28" ht="36.6" thickBot="1" x14ac:dyDescent="0.55000000000000004">
      <c r="A144" s="87" t="s">
        <v>569</v>
      </c>
      <c r="B144" s="12"/>
      <c r="C144" s="27" t="s">
        <v>96</v>
      </c>
      <c r="D144" s="17"/>
      <c r="E144" s="17"/>
      <c r="F144" s="28" t="s">
        <v>91</v>
      </c>
      <c r="G144" s="29">
        <v>1.05</v>
      </c>
      <c r="H144" s="149"/>
      <c r="I144" s="158">
        <v>0.47299999999999998</v>
      </c>
      <c r="J144" s="177"/>
      <c r="K144" s="181"/>
      <c r="L144" s="170"/>
      <c r="M144" s="187"/>
      <c r="N144" s="196"/>
      <c r="O144" s="326"/>
      <c r="P144" s="350"/>
      <c r="Q144" s="228"/>
      <c r="R144" s="196"/>
      <c r="S144" s="196"/>
      <c r="T144" s="192"/>
      <c r="U144" s="312"/>
      <c r="V144" s="373"/>
      <c r="W144" s="365">
        <v>5098.92</v>
      </c>
      <c r="X144" s="128"/>
      <c r="Y144" s="129"/>
      <c r="Z144" s="124">
        <f t="shared" si="7"/>
        <v>2411.79</v>
      </c>
    </row>
    <row r="145" spans="1:28" ht="16.95" customHeight="1" x14ac:dyDescent="0.5">
      <c r="A145" s="87" t="s">
        <v>572</v>
      </c>
      <c r="B145" s="77" t="s">
        <v>573</v>
      </c>
      <c r="C145" s="489" t="s">
        <v>574</v>
      </c>
      <c r="D145" s="490"/>
      <c r="E145" s="490"/>
      <c r="F145" s="490"/>
      <c r="G145" s="490"/>
      <c r="H145" s="490"/>
      <c r="I145" s="557"/>
      <c r="J145" s="175"/>
      <c r="K145" s="181"/>
      <c r="L145" s="170"/>
      <c r="M145" s="186"/>
      <c r="N145" s="186"/>
      <c r="O145" s="324"/>
      <c r="P145" s="347"/>
      <c r="Q145" s="226"/>
      <c r="R145" s="186"/>
      <c r="S145" s="186"/>
      <c r="T145" s="190"/>
      <c r="U145" s="310"/>
      <c r="V145" s="371"/>
      <c r="W145" s="363"/>
      <c r="X145" s="128"/>
      <c r="Y145" s="129"/>
      <c r="Z145" s="123">
        <f t="shared" ref="Z145:AB146" si="8">SUM(Z146)</f>
        <v>34541067.040000007</v>
      </c>
      <c r="AA145" s="6">
        <f t="shared" si="8"/>
        <v>90554690.900000021</v>
      </c>
      <c r="AB145" s="6">
        <f t="shared" si="8"/>
        <v>125095757.94</v>
      </c>
    </row>
    <row r="146" spans="1:28" ht="16.95" customHeight="1" x14ac:dyDescent="0.5">
      <c r="A146" s="87" t="s">
        <v>575</v>
      </c>
      <c r="B146" s="78" t="s">
        <v>576</v>
      </c>
      <c r="C146" s="492" t="s">
        <v>577</v>
      </c>
      <c r="D146" s="493"/>
      <c r="E146" s="493"/>
      <c r="F146" s="493"/>
      <c r="G146" s="493"/>
      <c r="H146" s="493"/>
      <c r="I146" s="541"/>
      <c r="J146" s="175"/>
      <c r="K146" s="181"/>
      <c r="L146" s="170"/>
      <c r="M146" s="186"/>
      <c r="N146" s="186"/>
      <c r="O146" s="324"/>
      <c r="P146" s="347"/>
      <c r="Q146" s="226"/>
      <c r="R146" s="186"/>
      <c r="S146" s="186"/>
      <c r="T146" s="190"/>
      <c r="U146" s="310"/>
      <c r="V146" s="371"/>
      <c r="W146" s="363"/>
      <c r="X146" s="128"/>
      <c r="Y146" s="129"/>
      <c r="Z146" s="123">
        <f t="shared" si="8"/>
        <v>34541067.040000007</v>
      </c>
      <c r="AA146" s="6">
        <f t="shared" si="8"/>
        <v>90554690.900000021</v>
      </c>
      <c r="AB146" s="6">
        <f t="shared" si="8"/>
        <v>125095757.94</v>
      </c>
    </row>
    <row r="147" spans="1:28" ht="16.95" customHeight="1" x14ac:dyDescent="0.5">
      <c r="A147" s="87" t="s">
        <v>578</v>
      </c>
      <c r="B147" s="79" t="s">
        <v>579</v>
      </c>
      <c r="C147" s="486" t="s">
        <v>580</v>
      </c>
      <c r="D147" s="487"/>
      <c r="E147" s="487"/>
      <c r="F147" s="487"/>
      <c r="G147" s="487"/>
      <c r="H147" s="487"/>
      <c r="I147" s="548"/>
      <c r="J147" s="175"/>
      <c r="K147" s="181"/>
      <c r="L147" s="170"/>
      <c r="M147" s="186"/>
      <c r="N147" s="186"/>
      <c r="O147" s="324"/>
      <c r="P147" s="347"/>
      <c r="Q147" s="226"/>
      <c r="R147" s="186"/>
      <c r="S147" s="186"/>
      <c r="T147" s="190"/>
      <c r="U147" s="310"/>
      <c r="V147" s="371"/>
      <c r="W147" s="363"/>
      <c r="X147" s="128"/>
      <c r="Y147" s="129"/>
      <c r="Z147" s="123">
        <f>SUM(Z148,Z490,Z949,Z1036,Z1150,Z1155)</f>
        <v>34541067.040000007</v>
      </c>
      <c r="AA147" s="6">
        <f>SUM(AA148,AA490,AA949,AA1036,AA1150,AA1155)</f>
        <v>90554690.900000021</v>
      </c>
      <c r="AB147" s="6">
        <f>SUM(AB148,AB490,AB949,AB1036,AB1150,AB1155)</f>
        <v>125095757.94</v>
      </c>
    </row>
    <row r="148" spans="1:28" ht="16.95" customHeight="1" x14ac:dyDescent="0.5">
      <c r="A148" s="87" t="s">
        <v>581</v>
      </c>
      <c r="B148" s="80" t="s">
        <v>582</v>
      </c>
      <c r="C148" s="480" t="s">
        <v>583</v>
      </c>
      <c r="D148" s="481"/>
      <c r="E148" s="481"/>
      <c r="F148" s="481"/>
      <c r="G148" s="481"/>
      <c r="H148" s="481"/>
      <c r="I148" s="558"/>
      <c r="J148" s="175"/>
      <c r="K148" s="181"/>
      <c r="L148" s="170"/>
      <c r="M148" s="186"/>
      <c r="N148" s="186"/>
      <c r="O148" s="324"/>
      <c r="P148" s="347"/>
      <c r="Q148" s="226"/>
      <c r="R148" s="186"/>
      <c r="S148" s="186"/>
      <c r="T148" s="190"/>
      <c r="U148" s="310"/>
      <c r="V148" s="371"/>
      <c r="W148" s="363"/>
      <c r="X148" s="128"/>
      <c r="Y148" s="129"/>
      <c r="Z148" s="123">
        <f>SUM(Z149,Z191,Z217,Z483)</f>
        <v>17634857.720000003</v>
      </c>
      <c r="AA148" s="6">
        <f>SUM(AA149,AA191,AA217,AA483)</f>
        <v>24605915.41</v>
      </c>
      <c r="AB148" s="6">
        <f>SUM(AB149,AB191,AB217,AB483)</f>
        <v>42240773.129999988</v>
      </c>
    </row>
    <row r="149" spans="1:28" ht="16.95" customHeight="1" thickBot="1" x14ac:dyDescent="0.55000000000000004">
      <c r="A149" s="87" t="s">
        <v>584</v>
      </c>
      <c r="B149" s="81" t="s">
        <v>585</v>
      </c>
      <c r="C149" s="483" t="s">
        <v>586</v>
      </c>
      <c r="D149" s="484"/>
      <c r="E149" s="484"/>
      <c r="F149" s="484"/>
      <c r="G149" s="484"/>
      <c r="H149" s="484"/>
      <c r="I149" s="555"/>
      <c r="J149" s="175"/>
      <c r="K149" s="181"/>
      <c r="L149" s="170"/>
      <c r="M149" s="186"/>
      <c r="N149" s="186"/>
      <c r="O149" s="324"/>
      <c r="P149" s="347"/>
      <c r="Q149" s="226"/>
      <c r="R149" s="186"/>
      <c r="S149" s="186"/>
      <c r="T149" s="190"/>
      <c r="U149" s="310"/>
      <c r="V149" s="371"/>
      <c r="W149" s="363"/>
      <c r="X149" s="128"/>
      <c r="Y149" s="129"/>
      <c r="Z149" s="123">
        <f>SUM(Z150,Z151,Z152,Z156,Z160,Z164,Z168,Z170,Z172,Z174,Z179,Z183,Z187)</f>
        <v>1117214.45</v>
      </c>
      <c r="AA149" s="6">
        <f>SUM(AA150,AA151,AA152,AA156,AA160,AA164,AA168,AA170,AA172,AA174,AA179,AA183,AA187)</f>
        <v>7691410.9200000009</v>
      </c>
      <c r="AB149" s="6">
        <f>SUM(AB150,AB151,AB152,AB156,AB160,AB164,AB168,AB170,AB172,AB174,AB179,AB183,AB187)</f>
        <v>8808625.370000001</v>
      </c>
    </row>
    <row r="150" spans="1:28" ht="85.2" customHeight="1" x14ac:dyDescent="0.3">
      <c r="A150" s="253" t="s">
        <v>587</v>
      </c>
      <c r="B150" s="254" t="s">
        <v>588</v>
      </c>
      <c r="C150" s="255" t="s">
        <v>589</v>
      </c>
      <c r="D150" s="256"/>
      <c r="E150" s="256" t="s">
        <v>590</v>
      </c>
      <c r="F150" s="256" t="s">
        <v>67</v>
      </c>
      <c r="G150" s="257">
        <v>1</v>
      </c>
      <c r="H150" s="258"/>
      <c r="I150" s="223">
        <v>6118.9</v>
      </c>
      <c r="J150" s="252">
        <f>I150-K150</f>
        <v>1418.8999999999996</v>
      </c>
      <c r="K150" s="259">
        <f>O150</f>
        <v>4700</v>
      </c>
      <c r="L150" s="252"/>
      <c r="M150" s="252"/>
      <c r="N150" s="252"/>
      <c r="O150" s="252">
        <v>4700</v>
      </c>
      <c r="P150" s="252"/>
      <c r="Q150" s="244" t="s">
        <v>4188</v>
      </c>
      <c r="R150" s="252"/>
      <c r="S150" s="252"/>
      <c r="T150" s="252"/>
      <c r="U150" s="252">
        <f>O150*Y150</f>
        <v>1903500</v>
      </c>
      <c r="V150" s="252"/>
      <c r="W150" s="364">
        <v>0</v>
      </c>
      <c r="X150" s="130">
        <v>405</v>
      </c>
      <c r="Y150" s="131">
        <f>W150+ROUND(X150, 2)</f>
        <v>405</v>
      </c>
      <c r="Z150" s="86">
        <v>0</v>
      </c>
      <c r="AA150" s="19">
        <v>2478154.5</v>
      </c>
      <c r="AB150" s="294">
        <f>Z150+AA150</f>
        <v>2478154.5</v>
      </c>
    </row>
    <row r="151" spans="1:28" ht="89.4" customHeight="1" x14ac:dyDescent="0.3">
      <c r="A151" s="87" t="s">
        <v>594</v>
      </c>
      <c r="B151" s="12" t="s">
        <v>588</v>
      </c>
      <c r="C151" s="16" t="s">
        <v>589</v>
      </c>
      <c r="D151" s="17"/>
      <c r="E151" s="17" t="s">
        <v>595</v>
      </c>
      <c r="F151" s="17" t="s">
        <v>67</v>
      </c>
      <c r="G151" s="18">
        <v>1</v>
      </c>
      <c r="H151" s="148"/>
      <c r="I151" s="156">
        <v>4291.6000000000004</v>
      </c>
      <c r="J151" s="252">
        <f>I151-K151</f>
        <v>4291.6000000000004</v>
      </c>
      <c r="K151" s="182"/>
      <c r="L151" s="171"/>
      <c r="M151" s="171"/>
      <c r="N151" s="171"/>
      <c r="O151" s="327"/>
      <c r="P151" s="353"/>
      <c r="Q151" s="227"/>
      <c r="R151" s="171"/>
      <c r="S151" s="171"/>
      <c r="T151" s="191"/>
      <c r="U151" s="313"/>
      <c r="V151" s="376"/>
      <c r="W151" s="364">
        <v>0</v>
      </c>
      <c r="X151" s="130">
        <v>405</v>
      </c>
      <c r="Y151" s="131">
        <f>W151+ROUND(X151, 2)</f>
        <v>405</v>
      </c>
      <c r="Z151" s="86">
        <v>0</v>
      </c>
      <c r="AA151" s="19">
        <v>1738098</v>
      </c>
      <c r="AB151" s="294">
        <f>Z151+AA151</f>
        <v>1738098</v>
      </c>
    </row>
    <row r="152" spans="1:28" ht="129.6" customHeight="1" x14ac:dyDescent="0.3">
      <c r="A152" s="253" t="s">
        <v>596</v>
      </c>
      <c r="B152" s="254" t="s">
        <v>597</v>
      </c>
      <c r="C152" s="255" t="s">
        <v>598</v>
      </c>
      <c r="D152" s="256" t="s">
        <v>599</v>
      </c>
      <c r="E152" s="256" t="s">
        <v>600</v>
      </c>
      <c r="F152" s="256" t="s">
        <v>67</v>
      </c>
      <c r="G152" s="257">
        <v>1</v>
      </c>
      <c r="H152" s="258"/>
      <c r="I152" s="215">
        <v>280.2</v>
      </c>
      <c r="J152" s="252">
        <f>I152-K152</f>
        <v>14.009999999999991</v>
      </c>
      <c r="K152" s="259">
        <f>O152</f>
        <v>266.19</v>
      </c>
      <c r="L152" s="252"/>
      <c r="M152" s="252"/>
      <c r="N152" s="252"/>
      <c r="O152" s="252">
        <v>266.19</v>
      </c>
      <c r="P152" s="252"/>
      <c r="Q152" s="244" t="s">
        <v>4190</v>
      </c>
      <c r="R152" s="252"/>
      <c r="S152" s="252"/>
      <c r="T152" s="252"/>
      <c r="U152" s="252">
        <f>O152*Y152</f>
        <v>230219.74530000001</v>
      </c>
      <c r="V152" s="252"/>
      <c r="W152" s="364">
        <v>195.87</v>
      </c>
      <c r="X152" s="130">
        <v>669</v>
      </c>
      <c r="Y152" s="131">
        <f>W152+ROUND(X152, 2)</f>
        <v>864.87</v>
      </c>
      <c r="Z152" s="86">
        <v>54882.77</v>
      </c>
      <c r="AA152" s="19">
        <v>187453.8</v>
      </c>
      <c r="AB152" s="294">
        <f>Z152+AA152</f>
        <v>242336.56999999998</v>
      </c>
    </row>
    <row r="153" spans="1:28" ht="36" x14ac:dyDescent="0.5">
      <c r="A153" s="87" t="s">
        <v>603</v>
      </c>
      <c r="B153" s="12"/>
      <c r="C153" s="40" t="s">
        <v>604</v>
      </c>
      <c r="D153" s="17"/>
      <c r="E153" s="17"/>
      <c r="F153" s="28" t="s">
        <v>102</v>
      </c>
      <c r="G153" s="29">
        <v>0.255</v>
      </c>
      <c r="H153" s="149"/>
      <c r="I153" s="157">
        <v>71.450999999999993</v>
      </c>
      <c r="J153" s="177"/>
      <c r="K153" s="181"/>
      <c r="L153" s="170"/>
      <c r="M153" s="187"/>
      <c r="N153" s="196"/>
      <c r="O153" s="326"/>
      <c r="P153" s="350"/>
      <c r="Q153" s="228"/>
      <c r="R153" s="196"/>
      <c r="S153" s="196"/>
      <c r="T153" s="192"/>
      <c r="U153" s="312"/>
      <c r="V153" s="373"/>
      <c r="W153" s="365">
        <v>90.28</v>
      </c>
      <c r="X153" s="128"/>
      <c r="Y153" s="129"/>
      <c r="Z153" s="124">
        <f>ROUND(ROUND(W153, 2)*I153, 2)</f>
        <v>6450.6</v>
      </c>
      <c r="AB153" s="122"/>
    </row>
    <row r="154" spans="1:28" ht="36" x14ac:dyDescent="0.5">
      <c r="A154" s="87" t="s">
        <v>608</v>
      </c>
      <c r="B154" s="12"/>
      <c r="C154" s="40" t="s">
        <v>609</v>
      </c>
      <c r="D154" s="17"/>
      <c r="E154" s="17"/>
      <c r="F154" s="28" t="s">
        <v>114</v>
      </c>
      <c r="G154" s="29">
        <v>1</v>
      </c>
      <c r="H154" s="149"/>
      <c r="I154" s="157">
        <v>280.2</v>
      </c>
      <c r="J154" s="177"/>
      <c r="K154" s="181"/>
      <c r="L154" s="170"/>
      <c r="M154" s="187"/>
      <c r="N154" s="196"/>
      <c r="O154" s="326"/>
      <c r="P154" s="350"/>
      <c r="Q154" s="228"/>
      <c r="R154" s="196"/>
      <c r="S154" s="196"/>
      <c r="T154" s="192"/>
      <c r="U154" s="312"/>
      <c r="V154" s="373"/>
      <c r="W154" s="365">
        <v>10.58</v>
      </c>
      <c r="X154" s="128"/>
      <c r="Y154" s="129"/>
      <c r="Z154" s="124">
        <f>ROUND(ROUND(W154, 2)*I154, 2)</f>
        <v>2964.52</v>
      </c>
      <c r="AB154" s="122"/>
    </row>
    <row r="155" spans="1:28" ht="36" x14ac:dyDescent="0.5">
      <c r="A155" s="87" t="s">
        <v>613</v>
      </c>
      <c r="B155" s="12"/>
      <c r="C155" s="27" t="s">
        <v>614</v>
      </c>
      <c r="D155" s="17"/>
      <c r="E155" s="17"/>
      <c r="F155" s="28" t="s">
        <v>102</v>
      </c>
      <c r="G155" s="29">
        <v>1.6</v>
      </c>
      <c r="H155" s="149"/>
      <c r="I155" s="157">
        <v>4931.5200000000004</v>
      </c>
      <c r="J155" s="177"/>
      <c r="K155" s="181"/>
      <c r="L155" s="170"/>
      <c r="M155" s="187"/>
      <c r="N155" s="196"/>
      <c r="O155" s="326"/>
      <c r="P155" s="350"/>
      <c r="Q155" s="228"/>
      <c r="R155" s="196"/>
      <c r="S155" s="196"/>
      <c r="T155" s="192"/>
      <c r="U155" s="312"/>
      <c r="V155" s="373"/>
      <c r="W155" s="365">
        <v>9.2200000000000006</v>
      </c>
      <c r="X155" s="128"/>
      <c r="Y155" s="129"/>
      <c r="Z155" s="124">
        <f>ROUND(ROUND(W155, 2)*I155, 2)</f>
        <v>45468.61</v>
      </c>
      <c r="AB155" s="122"/>
    </row>
    <row r="156" spans="1:28" ht="93" customHeight="1" x14ac:dyDescent="0.3">
      <c r="A156" s="253" t="s">
        <v>618</v>
      </c>
      <c r="B156" s="254" t="s">
        <v>597</v>
      </c>
      <c r="C156" s="255" t="s">
        <v>598</v>
      </c>
      <c r="D156" s="256" t="s">
        <v>599</v>
      </c>
      <c r="E156" s="256" t="s">
        <v>619</v>
      </c>
      <c r="F156" s="256" t="s">
        <v>67</v>
      </c>
      <c r="G156" s="257">
        <v>1</v>
      </c>
      <c r="H156" s="258"/>
      <c r="I156" s="215">
        <v>434.9</v>
      </c>
      <c r="J156" s="252">
        <f>I156-K156</f>
        <v>21.75</v>
      </c>
      <c r="K156" s="259">
        <f>O156</f>
        <v>413.15</v>
      </c>
      <c r="L156" s="252"/>
      <c r="M156" s="252"/>
      <c r="N156" s="252"/>
      <c r="O156" s="252">
        <v>413.15</v>
      </c>
      <c r="P156" s="252"/>
      <c r="Q156" s="244">
        <v>431.9</v>
      </c>
      <c r="R156" s="252"/>
      <c r="S156" s="252"/>
      <c r="T156" s="252"/>
      <c r="U156" s="252">
        <f>O156*Y156</f>
        <v>363419.13449999999</v>
      </c>
      <c r="V156" s="252"/>
      <c r="W156" s="364">
        <v>210.63</v>
      </c>
      <c r="X156" s="130">
        <v>669</v>
      </c>
      <c r="Y156" s="131">
        <f>W156+ROUND(X156, 2)</f>
        <v>879.63</v>
      </c>
      <c r="Z156" s="86">
        <v>91602.99</v>
      </c>
      <c r="AA156" s="19">
        <v>290948.09999999998</v>
      </c>
      <c r="AB156" s="294">
        <f>Z156+AA156</f>
        <v>382551.08999999997</v>
      </c>
    </row>
    <row r="157" spans="1:28" ht="36" x14ac:dyDescent="0.5">
      <c r="A157" s="87" t="s">
        <v>620</v>
      </c>
      <c r="B157" s="12"/>
      <c r="C157" s="27" t="s">
        <v>614</v>
      </c>
      <c r="D157" s="17"/>
      <c r="E157" s="17"/>
      <c r="F157" s="28" t="s">
        <v>102</v>
      </c>
      <c r="G157" s="29">
        <v>1.6</v>
      </c>
      <c r="H157" s="149"/>
      <c r="I157" s="157">
        <v>8350.08</v>
      </c>
      <c r="J157" s="177"/>
      <c r="K157" s="181"/>
      <c r="L157" s="170"/>
      <c r="M157" s="187"/>
      <c r="N157" s="196"/>
      <c r="O157" s="326"/>
      <c r="P157" s="350"/>
      <c r="Q157" s="228"/>
      <c r="R157" s="196"/>
      <c r="S157" s="196"/>
      <c r="T157" s="192"/>
      <c r="U157" s="312"/>
      <c r="V157" s="373"/>
      <c r="W157" s="365">
        <v>9.2200000000000006</v>
      </c>
      <c r="X157" s="128"/>
      <c r="Y157" s="129"/>
      <c r="Z157" s="124">
        <f>ROUND(ROUND(W157, 2)*I157, 2)</f>
        <v>76987.740000000005</v>
      </c>
      <c r="AB157" s="122"/>
    </row>
    <row r="158" spans="1:28" ht="36" x14ac:dyDescent="0.5">
      <c r="A158" s="87" t="s">
        <v>623</v>
      </c>
      <c r="B158" s="12"/>
      <c r="C158" s="40" t="s">
        <v>609</v>
      </c>
      <c r="D158" s="17"/>
      <c r="E158" s="17"/>
      <c r="F158" s="28" t="s">
        <v>114</v>
      </c>
      <c r="G158" s="29">
        <v>1</v>
      </c>
      <c r="H158" s="149"/>
      <c r="I158" s="157">
        <v>434.9</v>
      </c>
      <c r="J158" s="177"/>
      <c r="K158" s="181"/>
      <c r="L158" s="170"/>
      <c r="M158" s="187"/>
      <c r="N158" s="196"/>
      <c r="O158" s="326"/>
      <c r="P158" s="350"/>
      <c r="Q158" s="228"/>
      <c r="R158" s="196"/>
      <c r="S158" s="196"/>
      <c r="T158" s="192"/>
      <c r="U158" s="312"/>
      <c r="V158" s="373"/>
      <c r="W158" s="365">
        <v>10.58</v>
      </c>
      <c r="X158" s="128"/>
      <c r="Y158" s="129"/>
      <c r="Z158" s="124">
        <f>ROUND(ROUND(W158, 2)*I158, 2)</f>
        <v>4601.24</v>
      </c>
      <c r="AB158" s="122"/>
    </row>
    <row r="159" spans="1:28" ht="36" x14ac:dyDescent="0.5">
      <c r="A159" s="87" t="s">
        <v>626</v>
      </c>
      <c r="B159" s="12"/>
      <c r="C159" s="40" t="s">
        <v>604</v>
      </c>
      <c r="D159" s="17"/>
      <c r="E159" s="17"/>
      <c r="F159" s="28" t="s">
        <v>102</v>
      </c>
      <c r="G159" s="29">
        <v>0.255</v>
      </c>
      <c r="H159" s="149"/>
      <c r="I159" s="157">
        <v>110.9</v>
      </c>
      <c r="J159" s="177"/>
      <c r="K159" s="181"/>
      <c r="L159" s="170"/>
      <c r="M159" s="187"/>
      <c r="N159" s="196"/>
      <c r="O159" s="326"/>
      <c r="P159" s="350"/>
      <c r="Q159" s="228"/>
      <c r="R159" s="196"/>
      <c r="S159" s="196"/>
      <c r="T159" s="192"/>
      <c r="U159" s="312"/>
      <c r="V159" s="373"/>
      <c r="W159" s="365">
        <v>90.28</v>
      </c>
      <c r="X159" s="128"/>
      <c r="Y159" s="129"/>
      <c r="Z159" s="124">
        <f>ROUND(ROUND(W159, 2)*I159, 2)</f>
        <v>10012.049999999999</v>
      </c>
      <c r="AB159" s="122"/>
    </row>
    <row r="160" spans="1:28" ht="92.4" customHeight="1" x14ac:dyDescent="0.3">
      <c r="A160" s="425" t="s">
        <v>629</v>
      </c>
      <c r="B160" s="426" t="s">
        <v>597</v>
      </c>
      <c r="C160" s="427" t="s">
        <v>598</v>
      </c>
      <c r="D160" s="428" t="s">
        <v>599</v>
      </c>
      <c r="E160" s="428" t="s">
        <v>630</v>
      </c>
      <c r="F160" s="428" t="s">
        <v>67</v>
      </c>
      <c r="G160" s="429">
        <v>1</v>
      </c>
      <c r="H160" s="430"/>
      <c r="I160" s="275">
        <v>2038.4</v>
      </c>
      <c r="J160" s="422"/>
      <c r="K160" s="441">
        <v>2038.4</v>
      </c>
      <c r="L160" s="422"/>
      <c r="M160" s="422"/>
      <c r="N160" s="422"/>
      <c r="O160" s="442">
        <v>1691.48</v>
      </c>
      <c r="P160" s="443">
        <v>346.92</v>
      </c>
      <c r="Q160" s="244">
        <v>1789.6</v>
      </c>
      <c r="R160" s="252">
        <v>1</v>
      </c>
      <c r="S160" s="252"/>
      <c r="T160" s="252"/>
      <c r="U160" s="311">
        <f>O160*Y160</f>
        <v>1512825.8824</v>
      </c>
      <c r="V160" s="311">
        <f>P160*Y160</f>
        <v>310278.30960000004</v>
      </c>
      <c r="W160" s="364">
        <v>225.38</v>
      </c>
      <c r="X160" s="130">
        <v>669</v>
      </c>
      <c r="Y160" s="131">
        <f>W160+ROUND(X160, 2)</f>
        <v>894.38</v>
      </c>
      <c r="Z160" s="86">
        <v>459414.59</v>
      </c>
      <c r="AA160" s="19">
        <v>1363689.6</v>
      </c>
      <c r="AB160" s="294">
        <f>Z160+AA160</f>
        <v>1823104.1900000002</v>
      </c>
    </row>
    <row r="161" spans="1:28" ht="36" x14ac:dyDescent="0.5">
      <c r="A161" s="87" t="s">
        <v>631</v>
      </c>
      <c r="B161" s="12"/>
      <c r="C161" s="40" t="s">
        <v>604</v>
      </c>
      <c r="D161" s="17"/>
      <c r="E161" s="17"/>
      <c r="F161" s="28" t="s">
        <v>102</v>
      </c>
      <c r="G161" s="29">
        <v>0.255</v>
      </c>
      <c r="H161" s="149"/>
      <c r="I161" s="157">
        <v>519.79200000000003</v>
      </c>
      <c r="J161" s="177"/>
      <c r="K161" s="181"/>
      <c r="L161" s="170"/>
      <c r="M161" s="187"/>
      <c r="N161" s="196"/>
      <c r="O161" s="326"/>
      <c r="P161" s="350"/>
      <c r="Q161" s="228"/>
      <c r="R161" s="196"/>
      <c r="S161" s="196"/>
      <c r="T161" s="192"/>
      <c r="U161" s="312"/>
      <c r="V161" s="373"/>
      <c r="W161" s="365">
        <v>90.28</v>
      </c>
      <c r="X161" s="128"/>
      <c r="Y161" s="129"/>
      <c r="Z161" s="124">
        <f>ROUND(ROUND(W161, 2)*I161, 2)</f>
        <v>46926.82</v>
      </c>
      <c r="AB161" s="122"/>
    </row>
    <row r="162" spans="1:28" ht="36" x14ac:dyDescent="0.5">
      <c r="A162" s="87" t="s">
        <v>634</v>
      </c>
      <c r="B162" s="12"/>
      <c r="C162" s="40" t="s">
        <v>609</v>
      </c>
      <c r="D162" s="17"/>
      <c r="E162" s="17"/>
      <c r="F162" s="28" t="s">
        <v>114</v>
      </c>
      <c r="G162" s="29">
        <v>1</v>
      </c>
      <c r="H162" s="149"/>
      <c r="I162" s="157">
        <v>2038.4</v>
      </c>
      <c r="J162" s="177"/>
      <c r="K162" s="181"/>
      <c r="L162" s="170"/>
      <c r="M162" s="187"/>
      <c r="N162" s="196"/>
      <c r="O162" s="326"/>
      <c r="P162" s="350"/>
      <c r="Q162" s="228"/>
      <c r="R162" s="196"/>
      <c r="S162" s="196"/>
      <c r="T162" s="192"/>
      <c r="U162" s="312"/>
      <c r="V162" s="373"/>
      <c r="W162" s="365">
        <v>10.58</v>
      </c>
      <c r="X162" s="128"/>
      <c r="Y162" s="129"/>
      <c r="Z162" s="124">
        <f>ROUND(ROUND(W162, 2)*I162, 2)</f>
        <v>21566.27</v>
      </c>
      <c r="AB162" s="122"/>
    </row>
    <row r="163" spans="1:28" ht="36" x14ac:dyDescent="0.5">
      <c r="A163" s="87" t="s">
        <v>637</v>
      </c>
      <c r="B163" s="12"/>
      <c r="C163" s="27" t="s">
        <v>614</v>
      </c>
      <c r="D163" s="17"/>
      <c r="E163" s="17"/>
      <c r="F163" s="28" t="s">
        <v>102</v>
      </c>
      <c r="G163" s="29">
        <v>1.6</v>
      </c>
      <c r="H163" s="149"/>
      <c r="I163" s="157">
        <v>42398.720000000001</v>
      </c>
      <c r="J163" s="177"/>
      <c r="K163" s="181"/>
      <c r="L163" s="170"/>
      <c r="M163" s="187"/>
      <c r="N163" s="196"/>
      <c r="O163" s="326"/>
      <c r="P163" s="350"/>
      <c r="Q163" s="228"/>
      <c r="R163" s="196"/>
      <c r="S163" s="196"/>
      <c r="T163" s="192"/>
      <c r="U163" s="312"/>
      <c r="V163" s="373"/>
      <c r="W163" s="365">
        <v>9.2200000000000006</v>
      </c>
      <c r="X163" s="128"/>
      <c r="Y163" s="129"/>
      <c r="Z163" s="124">
        <f>ROUND(ROUND(W163, 2)*I163, 2)</f>
        <v>390916.2</v>
      </c>
      <c r="AB163" s="122"/>
    </row>
    <row r="164" spans="1:28" ht="81.599999999999994" x14ac:dyDescent="0.3">
      <c r="A164" s="253" t="s">
        <v>640</v>
      </c>
      <c r="B164" s="254" t="s">
        <v>597</v>
      </c>
      <c r="C164" s="255" t="s">
        <v>598</v>
      </c>
      <c r="D164" s="256" t="s">
        <v>599</v>
      </c>
      <c r="E164" s="256" t="s">
        <v>641</v>
      </c>
      <c r="F164" s="256" t="s">
        <v>67</v>
      </c>
      <c r="G164" s="257">
        <v>1</v>
      </c>
      <c r="H164" s="258"/>
      <c r="I164" s="215">
        <v>1538.1</v>
      </c>
      <c r="J164" s="252">
        <f>Q164-K164</f>
        <v>71.375</v>
      </c>
      <c r="K164" s="259">
        <f>O164</f>
        <v>1461.1949999999999</v>
      </c>
      <c r="L164" s="252"/>
      <c r="M164" s="252"/>
      <c r="N164" s="252"/>
      <c r="O164" s="332">
        <v>1461.1949999999999</v>
      </c>
      <c r="P164" s="349"/>
      <c r="Q164" s="244">
        <v>1532.57</v>
      </c>
      <c r="R164" s="252"/>
      <c r="S164" s="252"/>
      <c r="T164" s="252"/>
      <c r="U164" s="311">
        <f>O164*Y164</f>
        <v>1328416.2103499998</v>
      </c>
      <c r="V164" s="372"/>
      <c r="W164" s="364">
        <v>240.13</v>
      </c>
      <c r="X164" s="130">
        <v>669</v>
      </c>
      <c r="Y164" s="131">
        <f>W164+ROUND(X164, 2)</f>
        <v>909.13</v>
      </c>
      <c r="Z164" s="86">
        <v>369343.95</v>
      </c>
      <c r="AA164" s="19">
        <v>1028988.9</v>
      </c>
      <c r="AB164" s="294">
        <f>Z164+AA164</f>
        <v>1398332.85</v>
      </c>
    </row>
    <row r="165" spans="1:28" ht="36" x14ac:dyDescent="0.5">
      <c r="A165" s="87" t="s">
        <v>642</v>
      </c>
      <c r="B165" s="12"/>
      <c r="C165" s="27" t="s">
        <v>614</v>
      </c>
      <c r="D165" s="17"/>
      <c r="E165" s="17"/>
      <c r="F165" s="28" t="s">
        <v>102</v>
      </c>
      <c r="G165" s="29">
        <v>1.6</v>
      </c>
      <c r="H165" s="149"/>
      <c r="I165" s="157">
        <v>34453.440000000002</v>
      </c>
      <c r="J165" s="177"/>
      <c r="K165" s="181"/>
      <c r="L165" s="170"/>
      <c r="M165" s="187"/>
      <c r="N165" s="196"/>
      <c r="O165" s="326"/>
      <c r="P165" s="350"/>
      <c r="Q165" s="228"/>
      <c r="R165" s="196"/>
      <c r="S165" s="196"/>
      <c r="T165" s="192"/>
      <c r="U165" s="312"/>
      <c r="V165" s="373"/>
      <c r="W165" s="365">
        <v>9.2200000000000006</v>
      </c>
      <c r="X165" s="128"/>
      <c r="Y165" s="129"/>
      <c r="Z165" s="124">
        <f>ROUND(ROUND(W165, 2)*I165, 2)</f>
        <v>317660.71999999997</v>
      </c>
    </row>
    <row r="166" spans="1:28" ht="36" x14ac:dyDescent="0.5">
      <c r="A166" s="87" t="s">
        <v>645</v>
      </c>
      <c r="B166" s="12"/>
      <c r="C166" s="40" t="s">
        <v>609</v>
      </c>
      <c r="D166" s="17"/>
      <c r="E166" s="17"/>
      <c r="F166" s="28" t="s">
        <v>114</v>
      </c>
      <c r="G166" s="29">
        <v>1</v>
      </c>
      <c r="H166" s="149"/>
      <c r="I166" s="157">
        <v>1538.1</v>
      </c>
      <c r="J166" s="177"/>
      <c r="K166" s="181"/>
      <c r="L166" s="170"/>
      <c r="M166" s="187"/>
      <c r="N166" s="196"/>
      <c r="O166" s="326"/>
      <c r="P166" s="350"/>
      <c r="Q166" s="228"/>
      <c r="R166" s="196"/>
      <c r="S166" s="196"/>
      <c r="T166" s="192"/>
      <c r="U166" s="312"/>
      <c r="V166" s="373"/>
      <c r="W166" s="365">
        <v>10.58</v>
      </c>
      <c r="X166" s="128"/>
      <c r="Y166" s="129"/>
      <c r="Z166" s="124">
        <f>ROUND(ROUND(W166, 2)*I166, 2)</f>
        <v>16273.1</v>
      </c>
    </row>
    <row r="167" spans="1:28" ht="36" x14ac:dyDescent="0.5">
      <c r="A167" s="87" t="s">
        <v>648</v>
      </c>
      <c r="B167" s="12"/>
      <c r="C167" s="40" t="s">
        <v>604</v>
      </c>
      <c r="D167" s="17"/>
      <c r="E167" s="17"/>
      <c r="F167" s="28" t="s">
        <v>102</v>
      </c>
      <c r="G167" s="29">
        <v>0.255</v>
      </c>
      <c r="H167" s="149"/>
      <c r="I167" s="157">
        <v>392.21600000000001</v>
      </c>
      <c r="J167" s="177"/>
      <c r="K167" s="181"/>
      <c r="L167" s="170"/>
      <c r="M167" s="187"/>
      <c r="N167" s="196"/>
      <c r="O167" s="326"/>
      <c r="P167" s="350"/>
      <c r="Q167" s="228"/>
      <c r="R167" s="196"/>
      <c r="S167" s="196"/>
      <c r="T167" s="192"/>
      <c r="U167" s="312"/>
      <c r="V167" s="373"/>
      <c r="W167" s="365">
        <v>90.28</v>
      </c>
      <c r="X167" s="128"/>
      <c r="Y167" s="129"/>
      <c r="Z167" s="124">
        <f>ROUND(ROUND(W167, 2)*I167, 2)</f>
        <v>35409.26</v>
      </c>
    </row>
    <row r="168" spans="1:28" ht="60" customHeight="1" x14ac:dyDescent="0.3">
      <c r="A168" s="219" t="s">
        <v>651</v>
      </c>
      <c r="B168" s="220" t="s">
        <v>652</v>
      </c>
      <c r="C168" s="250" t="s">
        <v>653</v>
      </c>
      <c r="D168" s="251"/>
      <c r="E168" s="251" t="s">
        <v>654</v>
      </c>
      <c r="F168" s="251" t="s">
        <v>67</v>
      </c>
      <c r="G168" s="264">
        <v>1</v>
      </c>
      <c r="H168" s="265"/>
      <c r="I168" s="215">
        <v>39.270000000000003</v>
      </c>
      <c r="J168" s="252">
        <f>I168-K168</f>
        <v>39.270000000000003</v>
      </c>
      <c r="K168" s="321"/>
      <c r="L168" s="266"/>
      <c r="M168" s="266"/>
      <c r="N168" s="266"/>
      <c r="O168" s="330"/>
      <c r="P168" s="354"/>
      <c r="Q168" s="266"/>
      <c r="R168" s="266"/>
      <c r="S168" s="266"/>
      <c r="T168" s="252"/>
      <c r="U168" s="266"/>
      <c r="V168" s="377"/>
      <c r="W168" s="368">
        <v>52.29</v>
      </c>
      <c r="X168" s="216">
        <v>60</v>
      </c>
      <c r="Y168" s="131">
        <f>W168+ROUND(X168, 2)</f>
        <v>112.28999999999999</v>
      </c>
      <c r="Z168" s="86">
        <v>2053.4299999999998</v>
      </c>
      <c r="AA168" s="19">
        <v>2356.1999999999998</v>
      </c>
      <c r="AB168" s="19">
        <f>Z168+AA168</f>
        <v>4409.6299999999992</v>
      </c>
    </row>
    <row r="169" spans="1:28" ht="25.8" x14ac:dyDescent="0.5">
      <c r="A169" s="87" t="s">
        <v>657</v>
      </c>
      <c r="B169" s="12"/>
      <c r="C169" s="40" t="s">
        <v>658</v>
      </c>
      <c r="D169" s="17"/>
      <c r="E169" s="17"/>
      <c r="F169" s="28" t="s">
        <v>67</v>
      </c>
      <c r="G169" s="29">
        <v>1.1000000000000001</v>
      </c>
      <c r="H169" s="150"/>
      <c r="I169" s="157">
        <v>43.197000000000003</v>
      </c>
      <c r="J169" s="177"/>
      <c r="K169" s="181"/>
      <c r="L169" s="170"/>
      <c r="M169" s="187"/>
      <c r="N169" s="196"/>
      <c r="O169" s="326"/>
      <c r="P169" s="350"/>
      <c r="Q169" s="228"/>
      <c r="R169" s="196"/>
      <c r="S169" s="196"/>
      <c r="T169" s="192"/>
      <c r="U169" s="312"/>
      <c r="V169" s="373"/>
      <c r="W169" s="365">
        <v>47.54</v>
      </c>
      <c r="X169" s="128"/>
      <c r="Y169" s="129"/>
      <c r="Z169" s="124">
        <f>ROUND(ROUND(W169, 2)*I169, 2)</f>
        <v>2053.59</v>
      </c>
    </row>
    <row r="170" spans="1:28" ht="101.4" customHeight="1" x14ac:dyDescent="0.3">
      <c r="A170" s="253" t="s">
        <v>662</v>
      </c>
      <c r="B170" s="254" t="s">
        <v>663</v>
      </c>
      <c r="C170" s="255" t="s">
        <v>664</v>
      </c>
      <c r="D170" s="256"/>
      <c r="E170" s="256" t="s">
        <v>665</v>
      </c>
      <c r="F170" s="256" t="s">
        <v>67</v>
      </c>
      <c r="G170" s="257">
        <v>1</v>
      </c>
      <c r="H170" s="258"/>
      <c r="I170" s="215">
        <v>1827.2</v>
      </c>
      <c r="J170" s="252">
        <f>I170-K170</f>
        <v>1827.2</v>
      </c>
      <c r="K170" s="259">
        <f>O170</f>
        <v>0</v>
      </c>
      <c r="L170" s="252"/>
      <c r="M170" s="252"/>
      <c r="N170" s="252"/>
      <c r="O170" s="325">
        <v>0</v>
      </c>
      <c r="P170" s="348"/>
      <c r="Q170" s="252"/>
      <c r="R170" s="252"/>
      <c r="S170" s="252"/>
      <c r="T170" s="252"/>
      <c r="U170" s="311">
        <f>O170*Y170</f>
        <v>0</v>
      </c>
      <c r="V170" s="372"/>
      <c r="W170" s="364">
        <v>15.92</v>
      </c>
      <c r="X170" s="130">
        <v>175.5</v>
      </c>
      <c r="Y170" s="131">
        <f>W170+ROUND(X170, 2)</f>
        <v>191.42</v>
      </c>
      <c r="Z170" s="86">
        <v>29089.02</v>
      </c>
      <c r="AA170" s="19">
        <v>320673.59999999998</v>
      </c>
      <c r="AB170" s="19">
        <f>Z170+AA170</f>
        <v>349762.62</v>
      </c>
    </row>
    <row r="171" spans="1:28" ht="36" x14ac:dyDescent="0.5">
      <c r="A171" s="87" t="s">
        <v>668</v>
      </c>
      <c r="B171" s="12"/>
      <c r="C171" s="40" t="s">
        <v>669</v>
      </c>
      <c r="D171" s="17"/>
      <c r="E171" s="17"/>
      <c r="F171" s="28" t="s">
        <v>102</v>
      </c>
      <c r="G171" s="29">
        <v>0.15</v>
      </c>
      <c r="H171" s="150"/>
      <c r="I171" s="157">
        <v>274.08</v>
      </c>
      <c r="J171" s="177"/>
      <c r="K171" s="181"/>
      <c r="L171" s="170"/>
      <c r="M171" s="187"/>
      <c r="N171" s="196"/>
      <c r="O171" s="326"/>
      <c r="P171" s="350"/>
      <c r="Q171" s="228"/>
      <c r="R171" s="196"/>
      <c r="S171" s="196"/>
      <c r="T171" s="192"/>
      <c r="U171" s="312"/>
      <c r="V171" s="373"/>
      <c r="W171" s="365">
        <v>106.1</v>
      </c>
      <c r="X171" s="128"/>
      <c r="Y171" s="129"/>
      <c r="Z171" s="124">
        <f>ROUND(ROUND(W171, 2)*I171, 2)</f>
        <v>29079.89</v>
      </c>
    </row>
    <row r="172" spans="1:28" ht="66.599999999999994" customHeight="1" x14ac:dyDescent="0.3">
      <c r="A172" s="253" t="s">
        <v>673</v>
      </c>
      <c r="B172" s="254" t="s">
        <v>674</v>
      </c>
      <c r="C172" s="255" t="s">
        <v>675</v>
      </c>
      <c r="D172" s="256"/>
      <c r="E172" s="256" t="s">
        <v>676</v>
      </c>
      <c r="F172" s="256" t="s">
        <v>67</v>
      </c>
      <c r="G172" s="257">
        <v>1</v>
      </c>
      <c r="H172" s="258"/>
      <c r="I172" s="215">
        <v>3.2</v>
      </c>
      <c r="J172" s="252">
        <f>I172-K172</f>
        <v>3.2</v>
      </c>
      <c r="K172" s="259"/>
      <c r="L172" s="252"/>
      <c r="M172" s="252"/>
      <c r="N172" s="252"/>
      <c r="O172" s="325"/>
      <c r="P172" s="348"/>
      <c r="Q172" s="252"/>
      <c r="R172" s="252"/>
      <c r="S172" s="252"/>
      <c r="T172" s="252"/>
      <c r="U172" s="252"/>
      <c r="V172" s="372"/>
      <c r="W172" s="364">
        <v>13.73</v>
      </c>
      <c r="X172" s="130">
        <v>706.51</v>
      </c>
      <c r="Y172" s="131">
        <f>W172+ROUND(X172, 2)</f>
        <v>720.24</v>
      </c>
      <c r="Z172" s="86">
        <v>43.94</v>
      </c>
      <c r="AA172" s="19">
        <v>2260.83</v>
      </c>
      <c r="AB172" s="19">
        <f>Z172+AA172</f>
        <v>2304.77</v>
      </c>
    </row>
    <row r="173" spans="1:28" ht="25.8" x14ac:dyDescent="0.5">
      <c r="A173" s="87" t="s">
        <v>679</v>
      </c>
      <c r="B173" s="12"/>
      <c r="C173" s="40" t="s">
        <v>680</v>
      </c>
      <c r="D173" s="17"/>
      <c r="E173" s="17"/>
      <c r="F173" s="28" t="s">
        <v>102</v>
      </c>
      <c r="G173" s="29">
        <v>0.6</v>
      </c>
      <c r="H173" s="149"/>
      <c r="I173" s="157">
        <v>5.76</v>
      </c>
      <c r="J173" s="177"/>
      <c r="K173" s="181"/>
      <c r="L173" s="170"/>
      <c r="M173" s="187"/>
      <c r="N173" s="196"/>
      <c r="O173" s="326"/>
      <c r="P173" s="350"/>
      <c r="Q173" s="228"/>
      <c r="R173" s="196"/>
      <c r="S173" s="196"/>
      <c r="T173" s="192"/>
      <c r="U173" s="312"/>
      <c r="V173" s="373"/>
      <c r="W173" s="365">
        <v>7.63</v>
      </c>
      <c r="X173" s="128"/>
      <c r="Y173" s="129"/>
      <c r="Z173" s="124">
        <f>ROUND(ROUND(W173, 2)*I173, 2)</f>
        <v>43.95</v>
      </c>
    </row>
    <row r="174" spans="1:28" ht="111.6" customHeight="1" x14ac:dyDescent="0.3">
      <c r="A174" s="253" t="s">
        <v>684</v>
      </c>
      <c r="B174" s="254" t="s">
        <v>685</v>
      </c>
      <c r="C174" s="255" t="s">
        <v>686</v>
      </c>
      <c r="D174" s="256"/>
      <c r="E174" s="256" t="s">
        <v>687</v>
      </c>
      <c r="F174" s="256" t="s">
        <v>67</v>
      </c>
      <c r="G174" s="257">
        <v>1</v>
      </c>
      <c r="H174" s="258"/>
      <c r="I174" s="215">
        <v>13.8</v>
      </c>
      <c r="J174" s="252">
        <f>I174-K174</f>
        <v>3.8000000000000007</v>
      </c>
      <c r="K174" s="259">
        <f>O174</f>
        <v>10</v>
      </c>
      <c r="L174" s="252"/>
      <c r="M174" s="252"/>
      <c r="N174" s="252"/>
      <c r="O174" s="325">
        <v>10</v>
      </c>
      <c r="P174" s="348"/>
      <c r="Q174" s="252"/>
      <c r="R174" s="252"/>
      <c r="S174" s="252"/>
      <c r="T174" s="252"/>
      <c r="U174" s="311">
        <f>O174*Y174</f>
        <v>22943.600000000002</v>
      </c>
      <c r="V174" s="372"/>
      <c r="W174" s="364">
        <v>882.86</v>
      </c>
      <c r="X174" s="130">
        <v>1411.5</v>
      </c>
      <c r="Y174" s="131">
        <f>W174+ROUND(X174, 2)</f>
        <v>2294.36</v>
      </c>
      <c r="Z174" s="86">
        <v>12183.47</v>
      </c>
      <c r="AA174" s="19">
        <v>19478.7</v>
      </c>
      <c r="AB174" s="19">
        <f>Z174+AA174</f>
        <v>31662.17</v>
      </c>
    </row>
    <row r="175" spans="1:28" ht="36" x14ac:dyDescent="0.5">
      <c r="A175" s="87" t="s">
        <v>690</v>
      </c>
      <c r="B175" s="12"/>
      <c r="C175" s="40" t="s">
        <v>609</v>
      </c>
      <c r="D175" s="17"/>
      <c r="E175" s="17"/>
      <c r="F175" s="28" t="s">
        <v>114</v>
      </c>
      <c r="G175" s="29">
        <v>1</v>
      </c>
      <c r="H175" s="149"/>
      <c r="I175" s="157">
        <v>13.8</v>
      </c>
      <c r="J175" s="177"/>
      <c r="K175" s="181"/>
      <c r="L175" s="170"/>
      <c r="M175" s="187"/>
      <c r="N175" s="196"/>
      <c r="O175" s="326"/>
      <c r="P175" s="350"/>
      <c r="Q175" s="228"/>
      <c r="R175" s="196"/>
      <c r="S175" s="196"/>
      <c r="T175" s="192"/>
      <c r="U175" s="312"/>
      <c r="V175" s="373"/>
      <c r="W175" s="365">
        <v>10.58</v>
      </c>
      <c r="X175" s="128"/>
      <c r="Y175" s="129"/>
      <c r="Z175" s="124">
        <f>ROUND(ROUND(W175, 2)*I175, 2)</f>
        <v>146</v>
      </c>
    </row>
    <row r="176" spans="1:28" ht="25.8" x14ac:dyDescent="0.5">
      <c r="A176" s="87" t="s">
        <v>693</v>
      </c>
      <c r="B176" s="12"/>
      <c r="C176" s="40" t="s">
        <v>694</v>
      </c>
      <c r="D176" s="17"/>
      <c r="E176" s="17"/>
      <c r="F176" s="28" t="s">
        <v>67</v>
      </c>
      <c r="G176" s="29">
        <v>1.1000000000000001</v>
      </c>
      <c r="H176" s="149"/>
      <c r="I176" s="157">
        <v>15.18</v>
      </c>
      <c r="J176" s="177"/>
      <c r="K176" s="181"/>
      <c r="L176" s="170"/>
      <c r="M176" s="187"/>
      <c r="N176" s="196"/>
      <c r="O176" s="326"/>
      <c r="P176" s="350"/>
      <c r="Q176" s="228"/>
      <c r="R176" s="196"/>
      <c r="S176" s="196"/>
      <c r="T176" s="192"/>
      <c r="U176" s="312"/>
      <c r="V176" s="373"/>
      <c r="W176" s="365">
        <v>157.6</v>
      </c>
      <c r="X176" s="128"/>
      <c r="Y176" s="129"/>
      <c r="Z176" s="124">
        <f>ROUND(ROUND(W176, 2)*I176, 2)</f>
        <v>2392.37</v>
      </c>
    </row>
    <row r="177" spans="1:28" ht="25.8" x14ac:dyDescent="0.5">
      <c r="A177" s="87" t="s">
        <v>698</v>
      </c>
      <c r="B177" s="12"/>
      <c r="C177" s="40" t="s">
        <v>699</v>
      </c>
      <c r="D177" s="17"/>
      <c r="E177" s="17"/>
      <c r="F177" s="28" t="s">
        <v>102</v>
      </c>
      <c r="G177" s="29">
        <v>1.8</v>
      </c>
      <c r="H177" s="149"/>
      <c r="I177" s="157">
        <v>1242</v>
      </c>
      <c r="J177" s="177"/>
      <c r="K177" s="181"/>
      <c r="L177" s="170"/>
      <c r="M177" s="187"/>
      <c r="N177" s="196"/>
      <c r="O177" s="326"/>
      <c r="P177" s="350"/>
      <c r="Q177" s="228"/>
      <c r="R177" s="196"/>
      <c r="S177" s="196"/>
      <c r="T177" s="192"/>
      <c r="U177" s="312"/>
      <c r="V177" s="373"/>
      <c r="W177" s="365">
        <v>7.54</v>
      </c>
      <c r="X177" s="128"/>
      <c r="Y177" s="129"/>
      <c r="Z177" s="124">
        <f>ROUND(ROUND(W177, 2)*I177, 2)</f>
        <v>9364.68</v>
      </c>
    </row>
    <row r="178" spans="1:28" ht="25.8" x14ac:dyDescent="0.5">
      <c r="A178" s="87" t="s">
        <v>703</v>
      </c>
      <c r="B178" s="12"/>
      <c r="C178" s="40" t="s">
        <v>704</v>
      </c>
      <c r="D178" s="17"/>
      <c r="E178" s="17"/>
      <c r="F178" s="28" t="s">
        <v>139</v>
      </c>
      <c r="G178" s="29">
        <v>8</v>
      </c>
      <c r="H178" s="149"/>
      <c r="I178" s="157">
        <v>110.4</v>
      </c>
      <c r="J178" s="177"/>
      <c r="K178" s="181"/>
      <c r="L178" s="170"/>
      <c r="M178" s="187"/>
      <c r="N178" s="196"/>
      <c r="O178" s="326"/>
      <c r="P178" s="350"/>
      <c r="Q178" s="228"/>
      <c r="R178" s="196"/>
      <c r="S178" s="196"/>
      <c r="T178" s="192"/>
      <c r="U178" s="312"/>
      <c r="V178" s="373"/>
      <c r="W178" s="365">
        <v>2.54</v>
      </c>
      <c r="X178" s="128"/>
      <c r="Y178" s="129"/>
      <c r="Z178" s="124">
        <f>ROUND(ROUND(W178, 2)*I178, 2)</f>
        <v>280.42</v>
      </c>
    </row>
    <row r="179" spans="1:28" ht="107.4" customHeight="1" x14ac:dyDescent="0.3">
      <c r="A179" s="253" t="s">
        <v>708</v>
      </c>
      <c r="B179" s="254" t="s">
        <v>709</v>
      </c>
      <c r="C179" s="255" t="s">
        <v>710</v>
      </c>
      <c r="D179" s="256"/>
      <c r="E179" s="256" t="s">
        <v>711</v>
      </c>
      <c r="F179" s="256" t="s">
        <v>67</v>
      </c>
      <c r="G179" s="257">
        <v>1</v>
      </c>
      <c r="H179" s="258"/>
      <c r="I179" s="215">
        <v>25.47</v>
      </c>
      <c r="J179" s="252">
        <f>I179-K179</f>
        <v>5.4699999999999989</v>
      </c>
      <c r="K179" s="259">
        <f>O179</f>
        <v>20</v>
      </c>
      <c r="L179" s="252"/>
      <c r="M179" s="252"/>
      <c r="N179" s="252"/>
      <c r="O179" s="325">
        <v>20</v>
      </c>
      <c r="P179" s="348"/>
      <c r="Q179" s="252"/>
      <c r="R179" s="252"/>
      <c r="S179" s="252"/>
      <c r="T179" s="252"/>
      <c r="U179" s="311">
        <f>O179*Y179</f>
        <v>51937.2</v>
      </c>
      <c r="V179" s="372"/>
      <c r="W179" s="364">
        <v>1075.8599999999999</v>
      </c>
      <c r="X179" s="130">
        <v>1521</v>
      </c>
      <c r="Y179" s="131">
        <f>W179+ROUND(X179, 2)</f>
        <v>2596.8599999999997</v>
      </c>
      <c r="Z179" s="86">
        <v>27402.15</v>
      </c>
      <c r="AA179" s="19">
        <v>38739.870000000003</v>
      </c>
      <c r="AB179" s="19">
        <f>Z179+AA179</f>
        <v>66142.02</v>
      </c>
    </row>
    <row r="180" spans="1:28" ht="25.8" x14ac:dyDescent="0.5">
      <c r="A180" s="87" t="s">
        <v>714</v>
      </c>
      <c r="B180" s="12"/>
      <c r="C180" s="40" t="s">
        <v>694</v>
      </c>
      <c r="D180" s="17"/>
      <c r="E180" s="17"/>
      <c r="F180" s="28" t="s">
        <v>67</v>
      </c>
      <c r="G180" s="29">
        <v>1.1000000000000001</v>
      </c>
      <c r="H180" s="149"/>
      <c r="I180" s="157">
        <v>28.016999999999999</v>
      </c>
      <c r="J180" s="177"/>
      <c r="K180" s="181"/>
      <c r="L180" s="170"/>
      <c r="M180" s="187"/>
      <c r="N180" s="196"/>
      <c r="O180" s="326"/>
      <c r="P180" s="350"/>
      <c r="Q180" s="228"/>
      <c r="R180" s="196"/>
      <c r="S180" s="196"/>
      <c r="T180" s="192"/>
      <c r="U180" s="312"/>
      <c r="V180" s="373"/>
      <c r="W180" s="365">
        <v>157.6</v>
      </c>
      <c r="X180" s="128"/>
      <c r="Y180" s="129"/>
      <c r="Z180" s="124">
        <f>ROUND(ROUND(W180, 2)*I180, 2)</f>
        <v>4415.4799999999996</v>
      </c>
    </row>
    <row r="181" spans="1:28" ht="25.8" x14ac:dyDescent="0.5">
      <c r="A181" s="87" t="s">
        <v>717</v>
      </c>
      <c r="B181" s="12"/>
      <c r="C181" s="40" t="s">
        <v>699</v>
      </c>
      <c r="D181" s="17"/>
      <c r="E181" s="17"/>
      <c r="F181" s="28" t="s">
        <v>102</v>
      </c>
      <c r="G181" s="29">
        <v>1.8</v>
      </c>
      <c r="H181" s="149"/>
      <c r="I181" s="157">
        <v>2979.99</v>
      </c>
      <c r="J181" s="177"/>
      <c r="K181" s="181"/>
      <c r="L181" s="170"/>
      <c r="M181" s="187"/>
      <c r="N181" s="196"/>
      <c r="O181" s="326"/>
      <c r="P181" s="350"/>
      <c r="Q181" s="228"/>
      <c r="R181" s="196"/>
      <c r="S181" s="196"/>
      <c r="T181" s="192"/>
      <c r="U181" s="312"/>
      <c r="V181" s="373"/>
      <c r="W181" s="365">
        <v>7.54</v>
      </c>
      <c r="X181" s="128"/>
      <c r="Y181" s="129"/>
      <c r="Z181" s="124">
        <f>ROUND(ROUND(W181, 2)*I181, 2)</f>
        <v>22469.119999999999</v>
      </c>
    </row>
    <row r="182" spans="1:28" ht="25.8" x14ac:dyDescent="0.5">
      <c r="A182" s="87" t="s">
        <v>720</v>
      </c>
      <c r="B182" s="12"/>
      <c r="C182" s="40" t="s">
        <v>704</v>
      </c>
      <c r="D182" s="17"/>
      <c r="E182" s="17"/>
      <c r="F182" s="28" t="s">
        <v>139</v>
      </c>
      <c r="G182" s="29">
        <v>8</v>
      </c>
      <c r="H182" s="149"/>
      <c r="I182" s="157">
        <v>203.76</v>
      </c>
      <c r="J182" s="177"/>
      <c r="K182" s="181"/>
      <c r="L182" s="170"/>
      <c r="M182" s="187"/>
      <c r="N182" s="196"/>
      <c r="O182" s="326"/>
      <c r="P182" s="350"/>
      <c r="Q182" s="228"/>
      <c r="R182" s="196"/>
      <c r="S182" s="196"/>
      <c r="T182" s="192"/>
      <c r="U182" s="312"/>
      <c r="V182" s="373"/>
      <c r="W182" s="365">
        <v>2.54</v>
      </c>
      <c r="X182" s="128"/>
      <c r="Y182" s="129"/>
      <c r="Z182" s="124">
        <f>ROUND(ROUND(W182, 2)*I182, 2)</f>
        <v>517.54999999999995</v>
      </c>
    </row>
    <row r="183" spans="1:28" ht="119.4" customHeight="1" x14ac:dyDescent="0.3">
      <c r="A183" s="253" t="s">
        <v>723</v>
      </c>
      <c r="B183" s="254" t="s">
        <v>724</v>
      </c>
      <c r="C183" s="255" t="s">
        <v>725</v>
      </c>
      <c r="D183" s="256"/>
      <c r="E183" s="256" t="s">
        <v>726</v>
      </c>
      <c r="F183" s="256" t="s">
        <v>67</v>
      </c>
      <c r="G183" s="257">
        <v>1</v>
      </c>
      <c r="H183" s="258"/>
      <c r="I183" s="215">
        <v>6.22</v>
      </c>
      <c r="J183" s="252">
        <f>I183-K183</f>
        <v>1.2199999999999998</v>
      </c>
      <c r="K183" s="259">
        <f>O183</f>
        <v>5</v>
      </c>
      <c r="L183" s="252"/>
      <c r="M183" s="252"/>
      <c r="N183" s="252"/>
      <c r="O183" s="325">
        <v>5</v>
      </c>
      <c r="P183" s="348"/>
      <c r="Q183" s="252"/>
      <c r="R183" s="252"/>
      <c r="S183" s="252"/>
      <c r="T183" s="252"/>
      <c r="U183" s="311">
        <f>O183*Y183</f>
        <v>13897.1</v>
      </c>
      <c r="V183" s="372"/>
      <c r="W183" s="364">
        <v>1423.42</v>
      </c>
      <c r="X183" s="130">
        <v>1356</v>
      </c>
      <c r="Y183" s="131">
        <f>W183+ROUND(X183, 2)</f>
        <v>2779.42</v>
      </c>
      <c r="Z183" s="86">
        <v>8853.67</v>
      </c>
      <c r="AA183" s="19">
        <v>8434.32</v>
      </c>
      <c r="AB183" s="19">
        <f>Z183+AA183</f>
        <v>17287.989999999998</v>
      </c>
    </row>
    <row r="184" spans="1:28" ht="36" x14ac:dyDescent="0.5">
      <c r="A184" s="87" t="s">
        <v>729</v>
      </c>
      <c r="B184" s="12"/>
      <c r="C184" s="40" t="s">
        <v>730</v>
      </c>
      <c r="D184" s="17"/>
      <c r="E184" s="17"/>
      <c r="F184" s="28" t="s">
        <v>102</v>
      </c>
      <c r="G184" s="29">
        <v>0.15</v>
      </c>
      <c r="H184" s="150"/>
      <c r="I184" s="157">
        <v>0.93300000000000005</v>
      </c>
      <c r="J184" s="177"/>
      <c r="K184" s="181"/>
      <c r="L184" s="170"/>
      <c r="M184" s="187"/>
      <c r="N184" s="196"/>
      <c r="O184" s="326"/>
      <c r="P184" s="350"/>
      <c r="Q184" s="228"/>
      <c r="R184" s="196"/>
      <c r="S184" s="196"/>
      <c r="T184" s="192"/>
      <c r="U184" s="312"/>
      <c r="V184" s="373"/>
      <c r="W184" s="365">
        <v>88.8</v>
      </c>
      <c r="X184" s="128"/>
      <c r="Y184" s="129"/>
      <c r="Z184" s="124">
        <f>ROUND(ROUND(W184, 2)*I184, 2)</f>
        <v>82.85</v>
      </c>
    </row>
    <row r="185" spans="1:28" ht="36" x14ac:dyDescent="0.5">
      <c r="A185" s="87" t="s">
        <v>734</v>
      </c>
      <c r="B185" s="12"/>
      <c r="C185" s="40" t="s">
        <v>609</v>
      </c>
      <c r="D185" s="17"/>
      <c r="E185" s="17"/>
      <c r="F185" s="28" t="s">
        <v>114</v>
      </c>
      <c r="G185" s="29">
        <v>1</v>
      </c>
      <c r="H185" s="149"/>
      <c r="I185" s="157">
        <v>31.1</v>
      </c>
      <c r="J185" s="177"/>
      <c r="K185" s="181"/>
      <c r="L185" s="170"/>
      <c r="M185" s="187"/>
      <c r="N185" s="196"/>
      <c r="O185" s="326"/>
      <c r="P185" s="350"/>
      <c r="Q185" s="228"/>
      <c r="R185" s="196"/>
      <c r="S185" s="196"/>
      <c r="T185" s="192"/>
      <c r="U185" s="312"/>
      <c r="V185" s="373"/>
      <c r="W185" s="365">
        <v>10.58</v>
      </c>
      <c r="X185" s="128"/>
      <c r="Y185" s="129"/>
      <c r="Z185" s="124">
        <f>ROUND(ROUND(W185, 2)*I185, 2)</f>
        <v>329.04</v>
      </c>
    </row>
    <row r="186" spans="1:28" ht="25.8" x14ac:dyDescent="0.5">
      <c r="A186" s="87" t="s">
        <v>737</v>
      </c>
      <c r="B186" s="12"/>
      <c r="C186" s="40" t="s">
        <v>699</v>
      </c>
      <c r="D186" s="17"/>
      <c r="E186" s="17"/>
      <c r="F186" s="28" t="s">
        <v>102</v>
      </c>
      <c r="G186" s="29">
        <v>1.8</v>
      </c>
      <c r="H186" s="149"/>
      <c r="I186" s="157">
        <v>1119.5999999999999</v>
      </c>
      <c r="J186" s="177"/>
      <c r="K186" s="181"/>
      <c r="L186" s="170"/>
      <c r="M186" s="187"/>
      <c r="N186" s="196"/>
      <c r="O186" s="326"/>
      <c r="P186" s="350"/>
      <c r="Q186" s="228"/>
      <c r="R186" s="196"/>
      <c r="S186" s="196"/>
      <c r="T186" s="192"/>
      <c r="U186" s="312"/>
      <c r="V186" s="373"/>
      <c r="W186" s="365">
        <v>7.54</v>
      </c>
      <c r="X186" s="128"/>
      <c r="Y186" s="129"/>
      <c r="Z186" s="124">
        <f>ROUND(ROUND(W186, 2)*I186, 2)</f>
        <v>8441.7800000000007</v>
      </c>
    </row>
    <row r="187" spans="1:28" ht="81.599999999999994" x14ac:dyDescent="0.3">
      <c r="A187" s="253" t="s">
        <v>740</v>
      </c>
      <c r="B187" s="254" t="s">
        <v>741</v>
      </c>
      <c r="C187" s="255" t="s">
        <v>742</v>
      </c>
      <c r="D187" s="256"/>
      <c r="E187" s="256" t="s">
        <v>743</v>
      </c>
      <c r="F187" s="256" t="s">
        <v>67</v>
      </c>
      <c r="G187" s="257">
        <v>1</v>
      </c>
      <c r="H187" s="258"/>
      <c r="I187" s="215">
        <v>200.6</v>
      </c>
      <c r="J187" s="252">
        <f>I187-K187</f>
        <v>20.060000000000002</v>
      </c>
      <c r="K187" s="259">
        <f>O187</f>
        <v>180.54</v>
      </c>
      <c r="L187" s="252"/>
      <c r="M187" s="252"/>
      <c r="N187" s="252"/>
      <c r="O187" s="325">
        <v>180.54</v>
      </c>
      <c r="P187" s="348"/>
      <c r="Q187" s="252"/>
      <c r="R187" s="252"/>
      <c r="S187" s="252"/>
      <c r="T187" s="252"/>
      <c r="U187" s="311">
        <f>O187*Y187</f>
        <v>247031.07659999997</v>
      </c>
      <c r="V187" s="372"/>
      <c r="W187" s="364">
        <v>310.79000000000002</v>
      </c>
      <c r="X187" s="130">
        <v>1057.5</v>
      </c>
      <c r="Y187" s="131">
        <f>W187+ROUND(X187, 2)</f>
        <v>1368.29</v>
      </c>
      <c r="Z187" s="86">
        <v>62344.47</v>
      </c>
      <c r="AA187" s="19">
        <v>212134.5</v>
      </c>
      <c r="AB187" s="19">
        <f>Z187+AA187</f>
        <v>274478.96999999997</v>
      </c>
    </row>
    <row r="188" spans="1:28" ht="36" x14ac:dyDescent="0.5">
      <c r="A188" s="87" t="s">
        <v>746</v>
      </c>
      <c r="B188" s="12"/>
      <c r="C188" s="40" t="s">
        <v>604</v>
      </c>
      <c r="D188" s="17"/>
      <c r="E188" s="17"/>
      <c r="F188" s="28" t="s">
        <v>102</v>
      </c>
      <c r="G188" s="29">
        <v>0.2</v>
      </c>
      <c r="H188" s="150"/>
      <c r="I188" s="157">
        <v>40.119999999999997</v>
      </c>
      <c r="J188" s="177"/>
      <c r="K188" s="181"/>
      <c r="L188" s="170"/>
      <c r="M188" s="187"/>
      <c r="N188" s="196"/>
      <c r="O188" s="326"/>
      <c r="P188" s="350"/>
      <c r="Q188" s="228"/>
      <c r="R188" s="196"/>
      <c r="S188" s="196"/>
      <c r="T188" s="192"/>
      <c r="U188" s="312"/>
      <c r="V188" s="373"/>
      <c r="W188" s="365">
        <v>90.28</v>
      </c>
      <c r="X188" s="128"/>
      <c r="Y188" s="129"/>
      <c r="Z188" s="124">
        <f>ROUND(ROUND(W188, 2)*I188, 2)</f>
        <v>3622.03</v>
      </c>
    </row>
    <row r="189" spans="1:28" ht="36" x14ac:dyDescent="0.5">
      <c r="A189" s="87" t="s">
        <v>749</v>
      </c>
      <c r="B189" s="12"/>
      <c r="C189" s="40" t="s">
        <v>609</v>
      </c>
      <c r="D189" s="17"/>
      <c r="E189" s="17"/>
      <c r="F189" s="28" t="s">
        <v>114</v>
      </c>
      <c r="G189" s="29">
        <v>1</v>
      </c>
      <c r="H189" s="149"/>
      <c r="I189" s="157">
        <v>200.6</v>
      </c>
      <c r="J189" s="177"/>
      <c r="K189" s="181"/>
      <c r="L189" s="170"/>
      <c r="M189" s="187"/>
      <c r="N189" s="196"/>
      <c r="O189" s="326"/>
      <c r="P189" s="350"/>
      <c r="Q189" s="228"/>
      <c r="R189" s="196"/>
      <c r="S189" s="196"/>
      <c r="T189" s="192"/>
      <c r="U189" s="312"/>
      <c r="V189" s="373"/>
      <c r="W189" s="365">
        <v>10.58</v>
      </c>
      <c r="X189" s="128"/>
      <c r="Y189" s="129"/>
      <c r="Z189" s="124">
        <f>ROUND(ROUND(W189, 2)*I189, 2)</f>
        <v>2122.35</v>
      </c>
    </row>
    <row r="190" spans="1:28" ht="26.4" thickBot="1" x14ac:dyDescent="0.55000000000000004">
      <c r="A190" s="87" t="s">
        <v>752</v>
      </c>
      <c r="B190" s="12"/>
      <c r="C190" s="40" t="s">
        <v>753</v>
      </c>
      <c r="D190" s="17"/>
      <c r="E190" s="17"/>
      <c r="F190" s="28" t="s">
        <v>102</v>
      </c>
      <c r="G190" s="29">
        <v>1.8</v>
      </c>
      <c r="H190" s="149"/>
      <c r="I190" s="158">
        <v>9027</v>
      </c>
      <c r="J190" s="177"/>
      <c r="K190" s="181"/>
      <c r="L190" s="170"/>
      <c r="M190" s="187"/>
      <c r="N190" s="196"/>
      <c r="O190" s="326"/>
      <c r="P190" s="350"/>
      <c r="Q190" s="228"/>
      <c r="R190" s="196"/>
      <c r="S190" s="196"/>
      <c r="T190" s="192"/>
      <c r="U190" s="312"/>
      <c r="V190" s="373"/>
      <c r="W190" s="365">
        <v>6.27</v>
      </c>
      <c r="X190" s="128"/>
      <c r="Y190" s="129"/>
      <c r="Z190" s="124">
        <f>ROUND(ROUND(W190, 2)*I190, 2)</f>
        <v>56599.29</v>
      </c>
    </row>
    <row r="191" spans="1:28" ht="32.549999999999997" customHeight="1" thickBot="1" x14ac:dyDescent="0.55000000000000004">
      <c r="A191" s="87" t="s">
        <v>757</v>
      </c>
      <c r="B191" s="81" t="s">
        <v>758</v>
      </c>
      <c r="C191" s="483" t="s">
        <v>759</v>
      </c>
      <c r="D191" s="484"/>
      <c r="E191" s="484"/>
      <c r="F191" s="484"/>
      <c r="G191" s="484"/>
      <c r="H191" s="484"/>
      <c r="I191" s="550"/>
      <c r="J191" s="175"/>
      <c r="K191" s="181"/>
      <c r="L191" s="170"/>
      <c r="M191" s="186"/>
      <c r="N191" s="186"/>
      <c r="O191" s="324"/>
      <c r="P191" s="347"/>
      <c r="Q191" s="226"/>
      <c r="R191" s="186"/>
      <c r="S191" s="186"/>
      <c r="T191" s="190"/>
      <c r="U191" s="310"/>
      <c r="V191" s="371"/>
      <c r="W191" s="363"/>
      <c r="X191" s="128"/>
      <c r="Y191" s="129"/>
      <c r="Z191" s="123">
        <f>SUM(Z192,Z196,Z200,Z203,Z206,Z209,Z211,Z213,Z215)</f>
        <v>807905.11999999988</v>
      </c>
      <c r="AA191" s="6">
        <f>SUM(AA192,AA196,AA200,AA203,AA206,AA209,AA211,AA213,AA215)</f>
        <v>359782.91</v>
      </c>
      <c r="AB191" s="6">
        <f>SUM(AB192,AB196,AB200,AB203,AB206,AB209,AB211,AB213,AB215)</f>
        <v>1167688.03</v>
      </c>
    </row>
    <row r="192" spans="1:28" ht="130.19999999999999" customHeight="1" x14ac:dyDescent="0.3">
      <c r="A192" s="253" t="s">
        <v>760</v>
      </c>
      <c r="B192" s="254" t="s">
        <v>761</v>
      </c>
      <c r="C192" s="255" t="s">
        <v>762</v>
      </c>
      <c r="D192" s="256"/>
      <c r="E192" s="256" t="s">
        <v>763</v>
      </c>
      <c r="F192" s="256" t="s">
        <v>67</v>
      </c>
      <c r="G192" s="257">
        <v>1</v>
      </c>
      <c r="H192" s="258"/>
      <c r="I192" s="223">
        <v>8.1300000000000008</v>
      </c>
      <c r="J192" s="252">
        <f>I192-K192</f>
        <v>3.1300000000000008</v>
      </c>
      <c r="K192" s="259">
        <f>O192</f>
        <v>5</v>
      </c>
      <c r="L192" s="252"/>
      <c r="M192" s="252"/>
      <c r="N192" s="252"/>
      <c r="O192" s="325">
        <v>5</v>
      </c>
      <c r="P192" s="348"/>
      <c r="Q192" s="252"/>
      <c r="R192" s="252"/>
      <c r="S192" s="252"/>
      <c r="T192" s="252"/>
      <c r="U192" s="311">
        <f>O192*Y192</f>
        <v>4531.5499999999993</v>
      </c>
      <c r="V192" s="372"/>
      <c r="W192" s="364">
        <v>420.31</v>
      </c>
      <c r="X192" s="130">
        <v>486</v>
      </c>
      <c r="Y192" s="131">
        <f>W192+ROUND(X192, 2)</f>
        <v>906.31</v>
      </c>
      <c r="Z192" s="86">
        <v>3417.12</v>
      </c>
      <c r="AA192" s="19">
        <v>3951.18</v>
      </c>
      <c r="AB192" s="19">
        <f>Z192+AA192</f>
        <v>7368.2999999999993</v>
      </c>
    </row>
    <row r="193" spans="1:28" ht="36" x14ac:dyDescent="0.5">
      <c r="A193" s="87" t="s">
        <v>766</v>
      </c>
      <c r="B193" s="12"/>
      <c r="C193" s="40" t="s">
        <v>767</v>
      </c>
      <c r="D193" s="17"/>
      <c r="E193" s="17"/>
      <c r="F193" s="28" t="s">
        <v>102</v>
      </c>
      <c r="G193" s="29">
        <v>2.5</v>
      </c>
      <c r="H193" s="150"/>
      <c r="I193" s="157">
        <v>20.324999999999999</v>
      </c>
      <c r="J193" s="177"/>
      <c r="K193" s="181"/>
      <c r="L193" s="170"/>
      <c r="M193" s="187"/>
      <c r="N193" s="196"/>
      <c r="O193" s="326"/>
      <c r="P193" s="350"/>
      <c r="Q193" s="228"/>
      <c r="R193" s="196"/>
      <c r="S193" s="196"/>
      <c r="T193" s="192"/>
      <c r="U193" s="312"/>
      <c r="V193" s="373"/>
      <c r="W193" s="365">
        <v>143.75</v>
      </c>
      <c r="X193" s="128"/>
      <c r="Y193" s="129"/>
      <c r="Z193" s="124">
        <f>ROUND(ROUND(W193, 2)*I193, 2)</f>
        <v>2921.72</v>
      </c>
    </row>
    <row r="194" spans="1:28" ht="25.8" x14ac:dyDescent="0.5">
      <c r="A194" s="87" t="s">
        <v>771</v>
      </c>
      <c r="B194" s="12"/>
      <c r="C194" s="40" t="s">
        <v>772</v>
      </c>
      <c r="D194" s="17"/>
      <c r="E194" s="17"/>
      <c r="F194" s="28" t="s">
        <v>114</v>
      </c>
      <c r="G194" s="29">
        <v>1.05</v>
      </c>
      <c r="H194" s="149"/>
      <c r="I194" s="157">
        <v>8.5370000000000008</v>
      </c>
      <c r="J194" s="177"/>
      <c r="K194" s="181"/>
      <c r="L194" s="170"/>
      <c r="M194" s="187"/>
      <c r="N194" s="196"/>
      <c r="O194" s="326"/>
      <c r="P194" s="350"/>
      <c r="Q194" s="228"/>
      <c r="R194" s="196"/>
      <c r="S194" s="196"/>
      <c r="T194" s="192"/>
      <c r="U194" s="312"/>
      <c r="V194" s="373"/>
      <c r="W194" s="365">
        <v>7.11</v>
      </c>
      <c r="X194" s="128"/>
      <c r="Y194" s="129"/>
      <c r="Z194" s="124">
        <f>ROUND(ROUND(W194, 2)*I194, 2)</f>
        <v>60.7</v>
      </c>
    </row>
    <row r="195" spans="1:28" ht="25.8" x14ac:dyDescent="0.5">
      <c r="A195" s="87" t="s">
        <v>776</v>
      </c>
      <c r="B195" s="12"/>
      <c r="C195" s="40" t="s">
        <v>777</v>
      </c>
      <c r="D195" s="17"/>
      <c r="E195" s="17"/>
      <c r="F195" s="28" t="s">
        <v>102</v>
      </c>
      <c r="G195" s="29">
        <v>0.25</v>
      </c>
      <c r="H195" s="150"/>
      <c r="I195" s="157">
        <v>2.0329999999999999</v>
      </c>
      <c r="J195" s="177"/>
      <c r="K195" s="181"/>
      <c r="L195" s="170"/>
      <c r="M195" s="187"/>
      <c r="N195" s="196"/>
      <c r="O195" s="326"/>
      <c r="P195" s="350"/>
      <c r="Q195" s="228"/>
      <c r="R195" s="196"/>
      <c r="S195" s="196"/>
      <c r="T195" s="192"/>
      <c r="U195" s="312"/>
      <c r="V195" s="373"/>
      <c r="W195" s="365">
        <v>213.81</v>
      </c>
      <c r="X195" s="128"/>
      <c r="Y195" s="129"/>
      <c r="Z195" s="124">
        <f>ROUND(ROUND(W195, 2)*I195, 2)</f>
        <v>434.68</v>
      </c>
    </row>
    <row r="196" spans="1:28" ht="91.5" customHeight="1" x14ac:dyDescent="0.3">
      <c r="A196" s="253" t="s">
        <v>781</v>
      </c>
      <c r="B196" s="254" t="s">
        <v>761</v>
      </c>
      <c r="C196" s="255" t="s">
        <v>762</v>
      </c>
      <c r="D196" s="256"/>
      <c r="E196" s="256" t="s">
        <v>782</v>
      </c>
      <c r="F196" s="256" t="s">
        <v>67</v>
      </c>
      <c r="G196" s="257">
        <v>1</v>
      </c>
      <c r="H196" s="258"/>
      <c r="I196" s="215">
        <v>62.228000000000002</v>
      </c>
      <c r="J196" s="252">
        <f>I196-K196</f>
        <v>3.1180000000000021</v>
      </c>
      <c r="K196" s="259">
        <f>O196</f>
        <v>59.11</v>
      </c>
      <c r="L196" s="252"/>
      <c r="M196" s="252"/>
      <c r="N196" s="252"/>
      <c r="O196" s="325">
        <v>59.11</v>
      </c>
      <c r="P196" s="348"/>
      <c r="Q196" s="252"/>
      <c r="R196" s="252"/>
      <c r="S196" s="252"/>
      <c r="T196" s="252"/>
      <c r="U196" s="311">
        <f>O196*Y196</f>
        <v>53570.801899999999</v>
      </c>
      <c r="V196" s="372"/>
      <c r="W196" s="364">
        <v>420.29</v>
      </c>
      <c r="X196" s="130">
        <v>486</v>
      </c>
      <c r="Y196" s="131">
        <f>W196+ROUND(X196, 2)</f>
        <v>906.29</v>
      </c>
      <c r="Z196" s="86">
        <v>26153.81</v>
      </c>
      <c r="AA196" s="19">
        <v>30242.81</v>
      </c>
      <c r="AB196" s="19">
        <f>Z196+AA196</f>
        <v>56396.62</v>
      </c>
    </row>
    <row r="197" spans="1:28" ht="25.8" x14ac:dyDescent="0.5">
      <c r="A197" s="87" t="s">
        <v>783</v>
      </c>
      <c r="B197" s="12"/>
      <c r="C197" s="40" t="s">
        <v>777</v>
      </c>
      <c r="D197" s="17"/>
      <c r="E197" s="17"/>
      <c r="F197" s="28" t="s">
        <v>102</v>
      </c>
      <c r="G197" s="29">
        <v>0.25</v>
      </c>
      <c r="H197" s="150"/>
      <c r="I197" s="157">
        <v>15.557</v>
      </c>
      <c r="J197" s="177"/>
      <c r="K197" s="181"/>
      <c r="L197" s="170"/>
      <c r="M197" s="187"/>
      <c r="N197" s="196"/>
      <c r="O197" s="326"/>
      <c r="P197" s="350"/>
      <c r="Q197" s="228"/>
      <c r="R197" s="196"/>
      <c r="S197" s="196"/>
      <c r="T197" s="192"/>
      <c r="U197" s="312"/>
      <c r="V197" s="373"/>
      <c r="W197" s="365">
        <v>213.81</v>
      </c>
      <c r="X197" s="128"/>
      <c r="Y197" s="129"/>
      <c r="Z197" s="124">
        <f>ROUND(ROUND(W197, 2)*I197, 2)</f>
        <v>3326.24</v>
      </c>
    </row>
    <row r="198" spans="1:28" ht="25.8" x14ac:dyDescent="0.5">
      <c r="A198" s="87" t="s">
        <v>786</v>
      </c>
      <c r="B198" s="12"/>
      <c r="C198" s="40" t="s">
        <v>772</v>
      </c>
      <c r="D198" s="17"/>
      <c r="E198" s="17"/>
      <c r="F198" s="28" t="s">
        <v>114</v>
      </c>
      <c r="G198" s="29">
        <v>1.05</v>
      </c>
      <c r="H198" s="149"/>
      <c r="I198" s="157">
        <v>65.338999999999999</v>
      </c>
      <c r="J198" s="177"/>
      <c r="K198" s="181"/>
      <c r="L198" s="170"/>
      <c r="M198" s="187"/>
      <c r="N198" s="196"/>
      <c r="O198" s="326"/>
      <c r="P198" s="350"/>
      <c r="Q198" s="228"/>
      <c r="R198" s="196"/>
      <c r="S198" s="196"/>
      <c r="T198" s="192"/>
      <c r="U198" s="312"/>
      <c r="V198" s="373"/>
      <c r="W198" s="365">
        <v>7.11</v>
      </c>
      <c r="X198" s="128"/>
      <c r="Y198" s="129"/>
      <c r="Z198" s="124">
        <f>ROUND(ROUND(W198, 2)*I198, 2)</f>
        <v>464.56</v>
      </c>
    </row>
    <row r="199" spans="1:28" ht="36" x14ac:dyDescent="0.5">
      <c r="A199" s="87" t="s">
        <v>789</v>
      </c>
      <c r="B199" s="12"/>
      <c r="C199" s="40" t="s">
        <v>767</v>
      </c>
      <c r="D199" s="17"/>
      <c r="E199" s="17"/>
      <c r="F199" s="28" t="s">
        <v>102</v>
      </c>
      <c r="G199" s="29">
        <v>2.5</v>
      </c>
      <c r="H199" s="150"/>
      <c r="I199" s="157">
        <v>155.57</v>
      </c>
      <c r="J199" s="177"/>
      <c r="K199" s="181"/>
      <c r="L199" s="170"/>
      <c r="M199" s="187"/>
      <c r="N199" s="196"/>
      <c r="O199" s="326"/>
      <c r="P199" s="350"/>
      <c r="Q199" s="228"/>
      <c r="R199" s="196"/>
      <c r="S199" s="196"/>
      <c r="T199" s="192"/>
      <c r="U199" s="312"/>
      <c r="V199" s="373"/>
      <c r="W199" s="365">
        <v>143.75</v>
      </c>
      <c r="X199" s="128"/>
      <c r="Y199" s="129"/>
      <c r="Z199" s="124">
        <f>ROUND(ROUND(W199, 2)*I199, 2)</f>
        <v>22363.19</v>
      </c>
    </row>
    <row r="200" spans="1:28" ht="92.4" customHeight="1" x14ac:dyDescent="0.3">
      <c r="A200" s="253" t="s">
        <v>792</v>
      </c>
      <c r="B200" s="254" t="s">
        <v>761</v>
      </c>
      <c r="C200" s="255" t="s">
        <v>762</v>
      </c>
      <c r="D200" s="256"/>
      <c r="E200" s="256" t="s">
        <v>793</v>
      </c>
      <c r="F200" s="256" t="s">
        <v>67</v>
      </c>
      <c r="G200" s="257">
        <v>1</v>
      </c>
      <c r="H200" s="258"/>
      <c r="I200" s="215">
        <v>536.16999999999996</v>
      </c>
      <c r="J200" s="252">
        <f>I200-K200</f>
        <v>26.809999999999945</v>
      </c>
      <c r="K200" s="259">
        <f>O200</f>
        <v>509.36</v>
      </c>
      <c r="L200" s="252"/>
      <c r="M200" s="252"/>
      <c r="N200" s="252"/>
      <c r="O200" s="325">
        <v>509.36</v>
      </c>
      <c r="P200" s="348"/>
      <c r="Q200" s="244" t="s">
        <v>4189</v>
      </c>
      <c r="R200" s="252"/>
      <c r="S200" s="252"/>
      <c r="T200" s="252"/>
      <c r="U200" s="311">
        <f>O200*Y200</f>
        <v>743604.47680000006</v>
      </c>
      <c r="V200" s="372"/>
      <c r="W200" s="364">
        <v>973.88</v>
      </c>
      <c r="X200" s="130">
        <v>486</v>
      </c>
      <c r="Y200" s="131">
        <f>W200+ROUND(X200, 2)</f>
        <v>1459.88</v>
      </c>
      <c r="Z200" s="86">
        <v>522165.24</v>
      </c>
      <c r="AA200" s="19">
        <v>260578.62</v>
      </c>
      <c r="AB200" s="294">
        <f>Z200+AA200</f>
        <v>782743.86</v>
      </c>
    </row>
    <row r="201" spans="1:28" ht="36" x14ac:dyDescent="0.5">
      <c r="A201" s="87" t="s">
        <v>794</v>
      </c>
      <c r="B201" s="12"/>
      <c r="C201" s="40" t="s">
        <v>795</v>
      </c>
      <c r="D201" s="17"/>
      <c r="E201" s="17" t="s">
        <v>796</v>
      </c>
      <c r="F201" s="28" t="s">
        <v>114</v>
      </c>
      <c r="G201" s="29">
        <v>1.05</v>
      </c>
      <c r="H201" s="149"/>
      <c r="I201" s="157">
        <v>512.71500000000003</v>
      </c>
      <c r="J201" s="177"/>
      <c r="K201" s="181"/>
      <c r="L201" s="170"/>
      <c r="M201" s="187"/>
      <c r="N201" s="196"/>
      <c r="O201" s="326"/>
      <c r="P201" s="350"/>
      <c r="Q201" s="228"/>
      <c r="R201" s="196"/>
      <c r="S201" s="196"/>
      <c r="T201" s="192"/>
      <c r="U201" s="312"/>
      <c r="V201" s="373"/>
      <c r="W201" s="365">
        <v>244</v>
      </c>
      <c r="X201" s="128"/>
      <c r="Y201" s="129"/>
      <c r="Z201" s="124">
        <f>ROUND(ROUND(W201, 2)*I201, 2)</f>
        <v>125102.46</v>
      </c>
    </row>
    <row r="202" spans="1:28" ht="25.8" x14ac:dyDescent="0.5">
      <c r="A202" s="87" t="s">
        <v>800</v>
      </c>
      <c r="B202" s="12"/>
      <c r="C202" s="40" t="s">
        <v>801</v>
      </c>
      <c r="D202" s="17"/>
      <c r="E202" s="17" t="s">
        <v>802</v>
      </c>
      <c r="F202" s="28" t="s">
        <v>102</v>
      </c>
      <c r="G202" s="29">
        <v>1.4</v>
      </c>
      <c r="H202" s="150"/>
      <c r="I202" s="157">
        <v>750.63800000000003</v>
      </c>
      <c r="J202" s="177"/>
      <c r="K202" s="181"/>
      <c r="L202" s="170"/>
      <c r="M202" s="187"/>
      <c r="N202" s="196"/>
      <c r="O202" s="326"/>
      <c r="P202" s="350"/>
      <c r="Q202" s="228"/>
      <c r="R202" s="196"/>
      <c r="S202" s="196"/>
      <c r="T202" s="192"/>
      <c r="U202" s="312"/>
      <c r="V202" s="373"/>
      <c r="W202" s="365">
        <v>528.97</v>
      </c>
      <c r="X202" s="128"/>
      <c r="Y202" s="129"/>
      <c r="Z202" s="124">
        <f>ROUND(ROUND(W202, 2)*I202, 2)</f>
        <v>397064.98</v>
      </c>
    </row>
    <row r="203" spans="1:28" ht="92.55" customHeight="1" x14ac:dyDescent="0.3">
      <c r="A203" s="253" t="s">
        <v>806</v>
      </c>
      <c r="B203" s="254" t="s">
        <v>761</v>
      </c>
      <c r="C203" s="255" t="s">
        <v>762</v>
      </c>
      <c r="D203" s="256"/>
      <c r="E203" s="256" t="s">
        <v>807</v>
      </c>
      <c r="F203" s="256" t="s">
        <v>67</v>
      </c>
      <c r="G203" s="257">
        <v>1</v>
      </c>
      <c r="H203" s="258"/>
      <c r="I203" s="215">
        <v>105.69</v>
      </c>
      <c r="J203" s="252">
        <f>I203-K203</f>
        <v>5.289999999999992</v>
      </c>
      <c r="K203" s="259">
        <f>O203</f>
        <v>100.4</v>
      </c>
      <c r="L203" s="252"/>
      <c r="M203" s="252"/>
      <c r="N203" s="252"/>
      <c r="O203" s="325">
        <v>100.4</v>
      </c>
      <c r="P203" s="348"/>
      <c r="Q203" s="252"/>
      <c r="R203" s="252"/>
      <c r="S203" s="252"/>
      <c r="T203" s="252"/>
      <c r="U203" s="311">
        <f>O203*Y203</f>
        <v>146413.32</v>
      </c>
      <c r="V203" s="372"/>
      <c r="W203" s="364">
        <v>972.3</v>
      </c>
      <c r="X203" s="130">
        <v>486</v>
      </c>
      <c r="Y203" s="131">
        <f>W203+ROUND(X203, 2)</f>
        <v>1458.3</v>
      </c>
      <c r="Z203" s="86">
        <v>102762.39</v>
      </c>
      <c r="AA203" s="19">
        <v>51365.34</v>
      </c>
      <c r="AB203" s="19">
        <f>Z203+AA203</f>
        <v>154127.72999999998</v>
      </c>
    </row>
    <row r="204" spans="1:28" ht="25.8" x14ac:dyDescent="0.5">
      <c r="A204" s="87" t="s">
        <v>808</v>
      </c>
      <c r="B204" s="12"/>
      <c r="C204" s="40" t="s">
        <v>801</v>
      </c>
      <c r="D204" s="17"/>
      <c r="E204" s="17" t="s">
        <v>802</v>
      </c>
      <c r="F204" s="28" t="s">
        <v>102</v>
      </c>
      <c r="G204" s="29">
        <v>1.4</v>
      </c>
      <c r="H204" s="150"/>
      <c r="I204" s="157">
        <v>147.96600000000001</v>
      </c>
      <c r="J204" s="177"/>
      <c r="K204" s="181"/>
      <c r="L204" s="170"/>
      <c r="M204" s="187"/>
      <c r="N204" s="196"/>
      <c r="O204" s="326"/>
      <c r="P204" s="350"/>
      <c r="Q204" s="228"/>
      <c r="R204" s="196"/>
      <c r="S204" s="196"/>
      <c r="T204" s="192"/>
      <c r="U204" s="312"/>
      <c r="V204" s="373"/>
      <c r="W204" s="365">
        <v>528.97</v>
      </c>
      <c r="X204" s="128"/>
      <c r="Y204" s="129"/>
      <c r="Z204" s="124">
        <f>ROUND(ROUND(W204, 2)*I204, 2)</f>
        <v>78269.58</v>
      </c>
    </row>
    <row r="205" spans="1:28" ht="36" x14ac:dyDescent="0.5">
      <c r="A205" s="87" t="s">
        <v>811</v>
      </c>
      <c r="B205" s="12"/>
      <c r="C205" s="40" t="s">
        <v>795</v>
      </c>
      <c r="D205" s="17"/>
      <c r="E205" s="17" t="s">
        <v>796</v>
      </c>
      <c r="F205" s="28" t="s">
        <v>114</v>
      </c>
      <c r="G205" s="29">
        <v>1.05</v>
      </c>
      <c r="H205" s="149"/>
      <c r="I205" s="157">
        <v>100.38</v>
      </c>
      <c r="J205" s="177"/>
      <c r="K205" s="181"/>
      <c r="L205" s="170"/>
      <c r="M205" s="187"/>
      <c r="N205" s="196"/>
      <c r="O205" s="326"/>
      <c r="P205" s="350"/>
      <c r="Q205" s="228"/>
      <c r="R205" s="196"/>
      <c r="S205" s="196"/>
      <c r="T205" s="192"/>
      <c r="U205" s="312"/>
      <c r="V205" s="373"/>
      <c r="W205" s="365">
        <v>244</v>
      </c>
      <c r="X205" s="128"/>
      <c r="Y205" s="129"/>
      <c r="Z205" s="124">
        <f>ROUND(ROUND(W205, 2)*I205, 2)</f>
        <v>24492.720000000001</v>
      </c>
    </row>
    <row r="206" spans="1:28" ht="90" customHeight="1" x14ac:dyDescent="0.3">
      <c r="A206" s="253" t="s">
        <v>814</v>
      </c>
      <c r="B206" s="254" t="s">
        <v>761</v>
      </c>
      <c r="C206" s="255" t="s">
        <v>762</v>
      </c>
      <c r="D206" s="256"/>
      <c r="E206" s="256" t="s">
        <v>815</v>
      </c>
      <c r="F206" s="256" t="s">
        <v>67</v>
      </c>
      <c r="G206" s="257">
        <v>1</v>
      </c>
      <c r="H206" s="258"/>
      <c r="I206" s="215">
        <v>12</v>
      </c>
      <c r="J206" s="252">
        <f>I206-K206</f>
        <v>2</v>
      </c>
      <c r="K206" s="259">
        <f>O206</f>
        <v>10</v>
      </c>
      <c r="L206" s="252"/>
      <c r="M206" s="252"/>
      <c r="N206" s="252"/>
      <c r="O206" s="325">
        <v>10</v>
      </c>
      <c r="P206" s="348"/>
      <c r="Q206" s="252"/>
      <c r="R206" s="252"/>
      <c r="S206" s="252"/>
      <c r="T206" s="252"/>
      <c r="U206" s="311">
        <f>O206*Y206</f>
        <v>14598</v>
      </c>
      <c r="V206" s="372"/>
      <c r="W206" s="364">
        <v>973.8</v>
      </c>
      <c r="X206" s="130">
        <v>486</v>
      </c>
      <c r="Y206" s="131">
        <f>W206+ROUND(X206, 2)</f>
        <v>1459.8</v>
      </c>
      <c r="Z206" s="86">
        <v>11685.6</v>
      </c>
      <c r="AA206" s="19">
        <v>5832</v>
      </c>
      <c r="AB206" s="19">
        <f>Z206+AA206</f>
        <v>17517.599999999999</v>
      </c>
    </row>
    <row r="207" spans="1:28" ht="36" x14ac:dyDescent="0.5">
      <c r="A207" s="87" t="s">
        <v>816</v>
      </c>
      <c r="B207" s="12"/>
      <c r="C207" s="40" t="s">
        <v>795</v>
      </c>
      <c r="D207" s="17"/>
      <c r="E207" s="17" t="s">
        <v>796</v>
      </c>
      <c r="F207" s="28" t="s">
        <v>114</v>
      </c>
      <c r="G207" s="29">
        <v>1.05</v>
      </c>
      <c r="H207" s="149"/>
      <c r="I207" s="157">
        <v>11.471</v>
      </c>
      <c r="J207" s="177"/>
      <c r="K207" s="181"/>
      <c r="L207" s="170"/>
      <c r="M207" s="187"/>
      <c r="N207" s="196"/>
      <c r="O207" s="326"/>
      <c r="P207" s="350"/>
      <c r="Q207" s="228"/>
      <c r="R207" s="196"/>
      <c r="S207" s="196"/>
      <c r="T207" s="192"/>
      <c r="U207" s="312"/>
      <c r="V207" s="373"/>
      <c r="W207" s="365">
        <v>244</v>
      </c>
      <c r="X207" s="128"/>
      <c r="Y207" s="129"/>
      <c r="Z207" s="124">
        <f>ROUND(ROUND(W207, 2)*I207, 2)</f>
        <v>2798.92</v>
      </c>
    </row>
    <row r="208" spans="1:28" ht="25.8" x14ac:dyDescent="0.5">
      <c r="A208" s="87" t="s">
        <v>819</v>
      </c>
      <c r="B208" s="12"/>
      <c r="C208" s="40" t="s">
        <v>801</v>
      </c>
      <c r="D208" s="17"/>
      <c r="E208" s="17" t="s">
        <v>802</v>
      </c>
      <c r="F208" s="28" t="s">
        <v>102</v>
      </c>
      <c r="G208" s="29">
        <v>1.4</v>
      </c>
      <c r="H208" s="150"/>
      <c r="I208" s="157">
        <v>16.8</v>
      </c>
      <c r="J208" s="177"/>
      <c r="K208" s="181"/>
      <c r="L208" s="170"/>
      <c r="M208" s="187"/>
      <c r="N208" s="196"/>
      <c r="O208" s="326"/>
      <c r="P208" s="350"/>
      <c r="Q208" s="228"/>
      <c r="R208" s="196"/>
      <c r="S208" s="196"/>
      <c r="T208" s="192"/>
      <c r="U208" s="312"/>
      <c r="V208" s="373"/>
      <c r="W208" s="365">
        <v>528.97</v>
      </c>
      <c r="X208" s="128"/>
      <c r="Y208" s="129"/>
      <c r="Z208" s="124">
        <f>ROUND(ROUND(W208, 2)*I208, 2)</f>
        <v>8886.7000000000007</v>
      </c>
    </row>
    <row r="209" spans="1:28" ht="91.2" customHeight="1" x14ac:dyDescent="0.3">
      <c r="A209" s="269" t="s">
        <v>822</v>
      </c>
      <c r="B209" s="270" t="s">
        <v>761</v>
      </c>
      <c r="C209" s="271" t="s">
        <v>762</v>
      </c>
      <c r="D209" s="272"/>
      <c r="E209" s="272" t="s">
        <v>823</v>
      </c>
      <c r="F209" s="272" t="s">
        <v>67</v>
      </c>
      <c r="G209" s="273">
        <v>1</v>
      </c>
      <c r="H209" s="274"/>
      <c r="I209" s="275">
        <v>163.47</v>
      </c>
      <c r="J209" s="252">
        <f>I209-K209</f>
        <v>48.17</v>
      </c>
      <c r="K209" s="259">
        <f>O209</f>
        <v>115.3</v>
      </c>
      <c r="L209" s="276"/>
      <c r="M209" s="276"/>
      <c r="N209" s="276"/>
      <c r="O209" s="331">
        <v>115.3</v>
      </c>
      <c r="P209" s="355"/>
      <c r="Q209" s="276"/>
      <c r="R209" s="276"/>
      <c r="S209" s="276"/>
      <c r="T209" s="276"/>
      <c r="U209" s="311">
        <f>O209*Y209</f>
        <v>85386.567999999985</v>
      </c>
      <c r="V209" s="372"/>
      <c r="W209" s="364">
        <v>740.56</v>
      </c>
      <c r="X209" s="130">
        <v>0</v>
      </c>
      <c r="Y209" s="131">
        <f>W209+ROUND(X209, 2)</f>
        <v>740.56</v>
      </c>
      <c r="Z209" s="86">
        <v>121059.34</v>
      </c>
      <c r="AA209" s="19">
        <v>0</v>
      </c>
      <c r="AB209" s="19">
        <f>Z209+AA209</f>
        <v>121059.34</v>
      </c>
    </row>
    <row r="210" spans="1:28" ht="25.8" x14ac:dyDescent="0.5">
      <c r="A210" s="87" t="s">
        <v>824</v>
      </c>
      <c r="B210" s="12"/>
      <c r="C210" s="40" t="s">
        <v>801</v>
      </c>
      <c r="D210" s="17"/>
      <c r="E210" s="17" t="s">
        <v>802</v>
      </c>
      <c r="F210" s="28" t="s">
        <v>102</v>
      </c>
      <c r="G210" s="29">
        <v>1.4</v>
      </c>
      <c r="H210" s="150"/>
      <c r="I210" s="157">
        <v>228.858</v>
      </c>
      <c r="J210" s="177"/>
      <c r="K210" s="181"/>
      <c r="L210" s="170"/>
      <c r="M210" s="187"/>
      <c r="N210" s="196"/>
      <c r="O210" s="326"/>
      <c r="P210" s="350"/>
      <c r="Q210" s="228"/>
      <c r="R210" s="196"/>
      <c r="S210" s="196"/>
      <c r="T210" s="192"/>
      <c r="U210" s="312"/>
      <c r="V210" s="373"/>
      <c r="W210" s="365">
        <v>528.97</v>
      </c>
      <c r="X210" s="128"/>
      <c r="Y210" s="129"/>
      <c r="Z210" s="124">
        <f>ROUND(ROUND(W210, 2)*I210, 2)</f>
        <v>121059.02</v>
      </c>
    </row>
    <row r="211" spans="1:28" ht="79.2" customHeight="1" x14ac:dyDescent="0.3">
      <c r="A211" s="253" t="s">
        <v>827</v>
      </c>
      <c r="B211" s="254" t="s">
        <v>828</v>
      </c>
      <c r="C211" s="255" t="s">
        <v>829</v>
      </c>
      <c r="D211" s="256"/>
      <c r="E211" s="256" t="s">
        <v>830</v>
      </c>
      <c r="F211" s="256" t="s">
        <v>67</v>
      </c>
      <c r="G211" s="257">
        <v>1</v>
      </c>
      <c r="H211" s="258"/>
      <c r="I211" s="215">
        <v>1.9630000000000001</v>
      </c>
      <c r="J211" s="252">
        <f>I211-K211</f>
        <v>1.9630000000000001</v>
      </c>
      <c r="K211" s="259"/>
      <c r="L211" s="252"/>
      <c r="M211" s="252"/>
      <c r="N211" s="252"/>
      <c r="O211" s="332">
        <v>1.5</v>
      </c>
      <c r="P211" s="349"/>
      <c r="Q211" s="252"/>
      <c r="R211" s="252"/>
      <c r="S211" s="252"/>
      <c r="T211" s="252"/>
      <c r="U211" s="311">
        <f>O211*Y211</f>
        <v>12061.184999999999</v>
      </c>
      <c r="V211" s="372"/>
      <c r="W211" s="364">
        <v>7382.29</v>
      </c>
      <c r="X211" s="130">
        <v>658.5</v>
      </c>
      <c r="Y211" s="131">
        <f>W211+ROUND(X211, 2)</f>
        <v>8040.79</v>
      </c>
      <c r="Z211" s="86">
        <v>14491.44</v>
      </c>
      <c r="AA211" s="19">
        <v>1292.6400000000001</v>
      </c>
      <c r="AB211" s="19">
        <f>Z211+AA211</f>
        <v>15784.08</v>
      </c>
    </row>
    <row r="212" spans="1:28" ht="54" x14ac:dyDescent="0.5">
      <c r="A212" s="87" t="s">
        <v>833</v>
      </c>
      <c r="B212" s="12"/>
      <c r="C212" s="27" t="s">
        <v>834</v>
      </c>
      <c r="D212" s="17"/>
      <c r="E212" s="17"/>
      <c r="F212" s="28" t="s">
        <v>91</v>
      </c>
      <c r="G212" s="29">
        <v>1.03</v>
      </c>
      <c r="H212" s="149"/>
      <c r="I212" s="157">
        <v>2.0219999999999998</v>
      </c>
      <c r="J212" s="177"/>
      <c r="K212" s="181"/>
      <c r="L212" s="170"/>
      <c r="M212" s="187"/>
      <c r="N212" s="196"/>
      <c r="O212" s="326"/>
      <c r="P212" s="350"/>
      <c r="Q212" s="228"/>
      <c r="R212" s="196"/>
      <c r="S212" s="196"/>
      <c r="T212" s="192"/>
      <c r="U212" s="312"/>
      <c r="V212" s="373"/>
      <c r="W212" s="365">
        <v>7166.88</v>
      </c>
      <c r="X212" s="128"/>
      <c r="Y212" s="129"/>
      <c r="Z212" s="124">
        <f>ROUND(ROUND(W212, 2)*I212, 2)</f>
        <v>14491.43</v>
      </c>
    </row>
    <row r="213" spans="1:28" ht="102" customHeight="1" x14ac:dyDescent="0.3">
      <c r="A213" s="253" t="s">
        <v>838</v>
      </c>
      <c r="B213" s="254" t="s">
        <v>839</v>
      </c>
      <c r="C213" s="255" t="s">
        <v>840</v>
      </c>
      <c r="D213" s="256"/>
      <c r="E213" s="256" t="s">
        <v>841</v>
      </c>
      <c r="F213" s="256" t="s">
        <v>91</v>
      </c>
      <c r="G213" s="257">
        <v>1</v>
      </c>
      <c r="H213" s="258"/>
      <c r="I213" s="215">
        <v>1.415</v>
      </c>
      <c r="J213" s="252">
        <f>I213-K213</f>
        <v>7.0999999999999952E-2</v>
      </c>
      <c r="K213" s="259">
        <f>O213</f>
        <v>1.3440000000000001</v>
      </c>
      <c r="L213" s="252"/>
      <c r="M213" s="252"/>
      <c r="N213" s="252"/>
      <c r="O213" s="332">
        <v>1.3440000000000001</v>
      </c>
      <c r="P213" s="349"/>
      <c r="Q213" s="252"/>
      <c r="R213" s="252"/>
      <c r="S213" s="252"/>
      <c r="T213" s="252"/>
      <c r="U213" s="311">
        <f>O213*Y213</f>
        <v>7901.7792000000009</v>
      </c>
      <c r="V213" s="372"/>
      <c r="W213" s="364">
        <v>2643.8</v>
      </c>
      <c r="X213" s="130">
        <v>3235.5</v>
      </c>
      <c r="Y213" s="131">
        <f>W213+ROUND(X213, 2)</f>
        <v>5879.3</v>
      </c>
      <c r="Z213" s="86">
        <v>3740.98</v>
      </c>
      <c r="AA213" s="19">
        <v>4578.2299999999996</v>
      </c>
      <c r="AB213" s="19">
        <f>Z213+AA213</f>
        <v>8319.2099999999991</v>
      </c>
    </row>
    <row r="214" spans="1:28" ht="25.8" x14ac:dyDescent="0.5">
      <c r="A214" s="87" t="s">
        <v>844</v>
      </c>
      <c r="B214" s="12"/>
      <c r="C214" s="40" t="s">
        <v>845</v>
      </c>
      <c r="D214" s="17"/>
      <c r="E214" s="17"/>
      <c r="F214" s="28" t="s">
        <v>91</v>
      </c>
      <c r="G214" s="29">
        <v>1.02</v>
      </c>
      <c r="H214" s="150"/>
      <c r="I214" s="157">
        <v>1.4430000000000001</v>
      </c>
      <c r="J214" s="177"/>
      <c r="K214" s="181"/>
      <c r="L214" s="170"/>
      <c r="M214" s="187"/>
      <c r="N214" s="196"/>
      <c r="O214" s="326"/>
      <c r="P214" s="350"/>
      <c r="Q214" s="228"/>
      <c r="R214" s="196"/>
      <c r="S214" s="196"/>
      <c r="T214" s="192"/>
      <c r="U214" s="312"/>
      <c r="V214" s="373"/>
      <c r="W214" s="365">
        <v>2592.5</v>
      </c>
      <c r="X214" s="128"/>
      <c r="Y214" s="129"/>
      <c r="Z214" s="124">
        <f>ROUND(ROUND(W214, 2)*I214, 2)</f>
        <v>3740.98</v>
      </c>
    </row>
    <row r="215" spans="1:28" ht="118.2" customHeight="1" x14ac:dyDescent="0.3">
      <c r="A215" s="253" t="s">
        <v>849</v>
      </c>
      <c r="B215" s="254" t="s">
        <v>850</v>
      </c>
      <c r="C215" s="255" t="s">
        <v>851</v>
      </c>
      <c r="D215" s="256"/>
      <c r="E215" s="256" t="s">
        <v>852</v>
      </c>
      <c r="F215" s="256" t="s">
        <v>91</v>
      </c>
      <c r="G215" s="257">
        <v>1</v>
      </c>
      <c r="H215" s="258"/>
      <c r="I215" s="215">
        <v>1.415</v>
      </c>
      <c r="J215" s="252">
        <f>I215-K215</f>
        <v>7.0999999999999952E-2</v>
      </c>
      <c r="K215" s="259">
        <f>O215</f>
        <v>1.3440000000000001</v>
      </c>
      <c r="L215" s="252"/>
      <c r="M215" s="252"/>
      <c r="N215" s="252"/>
      <c r="O215" s="332">
        <v>1.3440000000000001</v>
      </c>
      <c r="P215" s="349"/>
      <c r="Q215" s="252"/>
      <c r="R215" s="252"/>
      <c r="S215" s="252"/>
      <c r="T215" s="252"/>
      <c r="U215" s="311">
        <f>O215*Y215</f>
        <v>4151.9520000000002</v>
      </c>
      <c r="V215" s="372"/>
      <c r="W215" s="364">
        <v>1716.75</v>
      </c>
      <c r="X215" s="130">
        <v>1372.5</v>
      </c>
      <c r="Y215" s="131">
        <f>W215+ROUND(X215, 2)</f>
        <v>3089.25</v>
      </c>
      <c r="Z215" s="86">
        <v>2429.1999999999998</v>
      </c>
      <c r="AA215" s="19">
        <v>1942.09</v>
      </c>
      <c r="AB215" s="19">
        <f>Z215+AA215</f>
        <v>4371.29</v>
      </c>
    </row>
    <row r="216" spans="1:28" ht="26.4" thickBot="1" x14ac:dyDescent="0.55000000000000004">
      <c r="A216" s="87" t="s">
        <v>855</v>
      </c>
      <c r="B216" s="12"/>
      <c r="C216" s="40" t="s">
        <v>856</v>
      </c>
      <c r="D216" s="17"/>
      <c r="E216" s="17"/>
      <c r="F216" s="28" t="s">
        <v>102</v>
      </c>
      <c r="G216" s="29">
        <v>225</v>
      </c>
      <c r="H216" s="150"/>
      <c r="I216" s="158">
        <v>318.375</v>
      </c>
      <c r="J216" s="177"/>
      <c r="K216" s="181"/>
      <c r="L216" s="170"/>
      <c r="M216" s="187"/>
      <c r="N216" s="196"/>
      <c r="O216" s="326"/>
      <c r="P216" s="350"/>
      <c r="Q216" s="228"/>
      <c r="R216" s="196"/>
      <c r="S216" s="196"/>
      <c r="T216" s="192"/>
      <c r="U216" s="312"/>
      <c r="V216" s="373"/>
      <c r="W216" s="365">
        <v>7.63</v>
      </c>
      <c r="X216" s="128"/>
      <c r="Y216" s="129"/>
      <c r="Z216" s="124">
        <f>ROUND(ROUND(W216, 2)*I216, 2)</f>
        <v>2429.1999999999998</v>
      </c>
    </row>
    <row r="217" spans="1:28" ht="46.5" customHeight="1" x14ac:dyDescent="0.5">
      <c r="A217" s="87" t="s">
        <v>860</v>
      </c>
      <c r="B217" s="81" t="s">
        <v>861</v>
      </c>
      <c r="C217" s="483" t="s">
        <v>862</v>
      </c>
      <c r="D217" s="484"/>
      <c r="E217" s="484"/>
      <c r="F217" s="484"/>
      <c r="G217" s="484"/>
      <c r="H217" s="484"/>
      <c r="I217" s="554"/>
      <c r="J217" s="175"/>
      <c r="K217" s="181"/>
      <c r="L217" s="170"/>
      <c r="M217" s="186"/>
      <c r="N217" s="186"/>
      <c r="O217" s="324"/>
      <c r="P217" s="347"/>
      <c r="Q217" s="226"/>
      <c r="R217" s="186"/>
      <c r="S217" s="186"/>
      <c r="T217" s="190"/>
      <c r="U217" s="310"/>
      <c r="V217" s="371"/>
      <c r="W217" s="363"/>
      <c r="X217" s="128"/>
      <c r="Y217" s="129"/>
      <c r="Z217" s="123">
        <f>SUM(Z218,Z222,Z226,Z230,Z234,Z238,Z241,Z246,Z249,Z252,Z255,Z258,Z261,Z264,Z267,Z270,Z273,Z276,Z279,Z282,Z285,Z288,Z291,Z294,Z297,Z300,Z303,Z307,Z311,Z313,Z315,Z317,Z319,Z321,Z323,Z325,Z330,Z335,Z340,Z345,Z350,Z355,Z360,Z365,Z370,Z374,Z378,Z383,Z388,Z393,Z398,Z403,Z408,Z413,Z418,Z423,Z428,Z433,Z438,Z443,Z448,Z453,Z458,Z463,Z468,Z473,Z478)</f>
        <v>15351510.320000004</v>
      </c>
      <c r="AA217" s="6">
        <f>SUM(AA218,AA222,AA226,AA230,AA234,AA238,AA241,AA246,AA249,AA252,AA255,AA258,AA261,AA264,AA267,AA270,AA273,AA276,AA279,AA282,AA285,AA288,AA291,AA294,AA297,AA300,AA303,AA307,AA311,AA313,AA315,AA317,AA319,AA321,AA323,AA325,AA330,AA335,AA340,AA345,AA350,AA355,AA360,AA365,AA370,AA374,AA378,AA383,AA388,AA393,AA398,AA403,AA408,AA413,AA418,AA423,AA428,AA433,AA438,AA443,AA448,AA453,AA458,AA463,AA468,AA473,AA478)</f>
        <v>16508210.719999999</v>
      </c>
      <c r="AB217" s="6">
        <f>SUM(AB218,AB222,AB226,AB230,AB234,AB238,AB241,AB246,AB249,AB252,AB255,AB258,AB261,AB264,AB267,AB270,AB273,AB276,AB279,AB282,AB285,AB288,AB291,AB294,AB297,AB300,AB303,AB307,AB311,AB313,AB315,AB317,AB319,AB321,AB323,AB325,AB330,AB335,AB340,AB345,AB350,AB355,AB360,AB365,AB370,AB374,AB378,AB383,AB388,AB393,AB398,AB403,AB408,AB413,AB418,AB423,AB428,AB433,AB438,AB443,AB448,AB453,AB458,AB463,AB468,AB473,AB478)</f>
        <v>31859721.039999992</v>
      </c>
    </row>
    <row r="218" spans="1:28" ht="40.049999999999997" customHeight="1" x14ac:dyDescent="0.3">
      <c r="A218" s="106" t="s">
        <v>863</v>
      </c>
      <c r="B218" s="107" t="s">
        <v>864</v>
      </c>
      <c r="C218" s="108" t="s">
        <v>865</v>
      </c>
      <c r="D218" s="111" t="s">
        <v>866</v>
      </c>
      <c r="E218" s="111"/>
      <c r="F218" s="111" t="s">
        <v>67</v>
      </c>
      <c r="G218" s="112">
        <v>1</v>
      </c>
      <c r="H218" s="112"/>
      <c r="I218" s="113">
        <v>0</v>
      </c>
      <c r="J218" s="178"/>
      <c r="K218" s="183"/>
      <c r="L218" s="172"/>
      <c r="M218" s="172"/>
      <c r="N218" s="172"/>
      <c r="O218" s="328"/>
      <c r="P218" s="351"/>
      <c r="Q218" s="229"/>
      <c r="R218" s="172"/>
      <c r="S218" s="172"/>
      <c r="T218" s="193"/>
      <c r="U218" s="314"/>
      <c r="V218" s="374"/>
      <c r="W218" s="366">
        <v>1580.6</v>
      </c>
      <c r="X218" s="132">
        <v>556</v>
      </c>
      <c r="Y218" s="133">
        <f>W218+ROUND(X218, 2)</f>
        <v>2136.6</v>
      </c>
      <c r="Z218" s="114">
        <v>0</v>
      </c>
      <c r="AA218" s="115">
        <v>0</v>
      </c>
      <c r="AB218" s="115">
        <f>Z218+AA218</f>
        <v>0</v>
      </c>
    </row>
    <row r="219" spans="1:28" ht="72" x14ac:dyDescent="0.5">
      <c r="A219" s="106" t="s">
        <v>869</v>
      </c>
      <c r="B219" s="107"/>
      <c r="C219" s="109" t="s">
        <v>870</v>
      </c>
      <c r="D219" s="111"/>
      <c r="E219" s="111"/>
      <c r="F219" s="116" t="s">
        <v>67</v>
      </c>
      <c r="G219" s="117">
        <v>1.1000000000000001</v>
      </c>
      <c r="H219" s="117"/>
      <c r="I219" s="118">
        <v>0</v>
      </c>
      <c r="J219" s="179"/>
      <c r="K219" s="184"/>
      <c r="L219" s="174"/>
      <c r="M219" s="188"/>
      <c r="N219" s="197"/>
      <c r="O219" s="329"/>
      <c r="P219" s="352"/>
      <c r="Q219" s="230"/>
      <c r="R219" s="197"/>
      <c r="S219" s="197"/>
      <c r="T219" s="194"/>
      <c r="U219" s="315"/>
      <c r="V219" s="375"/>
      <c r="W219" s="367">
        <v>1339</v>
      </c>
      <c r="X219" s="134"/>
      <c r="Y219" s="135"/>
      <c r="Z219" s="126">
        <f>ROUND(ROUND(W219, 2)*I219, 2)</f>
        <v>0</v>
      </c>
      <c r="AA219" s="119"/>
      <c r="AB219" s="119"/>
    </row>
    <row r="220" spans="1:28" ht="72" x14ac:dyDescent="0.5">
      <c r="A220" s="106" t="s">
        <v>874</v>
      </c>
      <c r="B220" s="107"/>
      <c r="C220" s="109" t="s">
        <v>875</v>
      </c>
      <c r="D220" s="111"/>
      <c r="E220" s="111"/>
      <c r="F220" s="116" t="s">
        <v>114</v>
      </c>
      <c r="G220" s="117">
        <v>1</v>
      </c>
      <c r="H220" s="117"/>
      <c r="I220" s="118">
        <v>0</v>
      </c>
      <c r="J220" s="179"/>
      <c r="K220" s="184"/>
      <c r="L220" s="174"/>
      <c r="M220" s="188"/>
      <c r="N220" s="197"/>
      <c r="O220" s="329"/>
      <c r="P220" s="352"/>
      <c r="Q220" s="230"/>
      <c r="R220" s="197"/>
      <c r="S220" s="197"/>
      <c r="T220" s="194"/>
      <c r="U220" s="315"/>
      <c r="V220" s="375"/>
      <c r="W220" s="367">
        <v>51</v>
      </c>
      <c r="X220" s="134"/>
      <c r="Y220" s="135"/>
      <c r="Z220" s="126">
        <f>ROUND(ROUND(W220, 2)*I220, 2)</f>
        <v>0</v>
      </c>
      <c r="AA220" s="119"/>
      <c r="AB220" s="119"/>
    </row>
    <row r="221" spans="1:28" ht="25.8" x14ac:dyDescent="0.5">
      <c r="A221" s="106" t="s">
        <v>879</v>
      </c>
      <c r="B221" s="107"/>
      <c r="C221" s="110" t="s">
        <v>880</v>
      </c>
      <c r="D221" s="111"/>
      <c r="E221" s="111"/>
      <c r="F221" s="116" t="s">
        <v>102</v>
      </c>
      <c r="G221" s="117">
        <v>0.3</v>
      </c>
      <c r="H221" s="117"/>
      <c r="I221" s="118">
        <v>0</v>
      </c>
      <c r="J221" s="179"/>
      <c r="K221" s="184"/>
      <c r="L221" s="174"/>
      <c r="M221" s="188"/>
      <c r="N221" s="197"/>
      <c r="O221" s="329"/>
      <c r="P221" s="352"/>
      <c r="Q221" s="230"/>
      <c r="R221" s="197"/>
      <c r="S221" s="197"/>
      <c r="T221" s="194"/>
      <c r="U221" s="315"/>
      <c r="V221" s="375"/>
      <c r="W221" s="367">
        <v>220</v>
      </c>
      <c r="X221" s="134"/>
      <c r="Y221" s="135"/>
      <c r="Z221" s="126">
        <f>ROUND(ROUND(W221, 2)*I221, 2)</f>
        <v>0</v>
      </c>
      <c r="AA221" s="119"/>
      <c r="AB221" s="119"/>
    </row>
    <row r="222" spans="1:28" ht="24.6" x14ac:dyDescent="0.3">
      <c r="A222" s="106" t="s">
        <v>884</v>
      </c>
      <c r="B222" s="107" t="s">
        <v>864</v>
      </c>
      <c r="C222" s="108" t="s">
        <v>865</v>
      </c>
      <c r="D222" s="111" t="s">
        <v>866</v>
      </c>
      <c r="E222" s="111"/>
      <c r="F222" s="111" t="s">
        <v>67</v>
      </c>
      <c r="G222" s="112">
        <v>1</v>
      </c>
      <c r="H222" s="112"/>
      <c r="I222" s="113">
        <v>0</v>
      </c>
      <c r="J222" s="178"/>
      <c r="K222" s="183"/>
      <c r="L222" s="172"/>
      <c r="M222" s="172"/>
      <c r="N222" s="172"/>
      <c r="O222" s="328"/>
      <c r="P222" s="351"/>
      <c r="Q222" s="229"/>
      <c r="R222" s="172"/>
      <c r="S222" s="172"/>
      <c r="T222" s="193"/>
      <c r="U222" s="314"/>
      <c r="V222" s="374"/>
      <c r="W222" s="366">
        <v>1562.05</v>
      </c>
      <c r="X222" s="132">
        <v>556</v>
      </c>
      <c r="Y222" s="133">
        <f>W222+ROUND(X222, 2)</f>
        <v>2118.0500000000002</v>
      </c>
      <c r="Z222" s="114">
        <v>0</v>
      </c>
      <c r="AA222" s="115">
        <v>0</v>
      </c>
      <c r="AB222" s="115">
        <f>Z222+AA222</f>
        <v>0</v>
      </c>
    </row>
    <row r="223" spans="1:28" ht="25.8" x14ac:dyDescent="0.5">
      <c r="A223" s="106" t="s">
        <v>885</v>
      </c>
      <c r="B223" s="107"/>
      <c r="C223" s="110" t="s">
        <v>880</v>
      </c>
      <c r="D223" s="111"/>
      <c r="E223" s="111"/>
      <c r="F223" s="116" t="s">
        <v>102</v>
      </c>
      <c r="G223" s="117">
        <v>0.3</v>
      </c>
      <c r="H223" s="117"/>
      <c r="I223" s="118">
        <v>0</v>
      </c>
      <c r="J223" s="179"/>
      <c r="K223" s="184"/>
      <c r="L223" s="174"/>
      <c r="M223" s="188"/>
      <c r="N223" s="197"/>
      <c r="O223" s="329"/>
      <c r="P223" s="352"/>
      <c r="Q223" s="230"/>
      <c r="R223" s="197"/>
      <c r="S223" s="197"/>
      <c r="T223" s="194"/>
      <c r="U223" s="315"/>
      <c r="V223" s="375"/>
      <c r="W223" s="367">
        <v>220</v>
      </c>
      <c r="X223" s="134"/>
      <c r="Y223" s="135"/>
      <c r="Z223" s="126">
        <f>ROUND(ROUND(W223, 2)*I223, 2)</f>
        <v>0</v>
      </c>
      <c r="AA223" s="119"/>
      <c r="AB223" s="119"/>
    </row>
    <row r="224" spans="1:28" ht="72" x14ac:dyDescent="0.5">
      <c r="A224" s="106" t="s">
        <v>888</v>
      </c>
      <c r="B224" s="107"/>
      <c r="C224" s="109" t="s">
        <v>889</v>
      </c>
      <c r="D224" s="111"/>
      <c r="E224" s="111"/>
      <c r="F224" s="116" t="s">
        <v>114</v>
      </c>
      <c r="G224" s="117">
        <v>1</v>
      </c>
      <c r="H224" s="117"/>
      <c r="I224" s="118">
        <v>0</v>
      </c>
      <c r="J224" s="179"/>
      <c r="K224" s="184"/>
      <c r="L224" s="174"/>
      <c r="M224" s="188"/>
      <c r="N224" s="197"/>
      <c r="O224" s="329"/>
      <c r="P224" s="352"/>
      <c r="Q224" s="230"/>
      <c r="R224" s="197"/>
      <c r="S224" s="197"/>
      <c r="T224" s="194"/>
      <c r="U224" s="315"/>
      <c r="V224" s="375"/>
      <c r="W224" s="367">
        <v>51</v>
      </c>
      <c r="X224" s="134"/>
      <c r="Y224" s="135"/>
      <c r="Z224" s="126">
        <f>ROUND(ROUND(W224, 2)*I224, 2)</f>
        <v>0</v>
      </c>
      <c r="AA224" s="119"/>
      <c r="AB224" s="119"/>
    </row>
    <row r="225" spans="1:28" ht="72" x14ac:dyDescent="0.5">
      <c r="A225" s="106" t="s">
        <v>893</v>
      </c>
      <c r="B225" s="107"/>
      <c r="C225" s="109" t="s">
        <v>894</v>
      </c>
      <c r="D225" s="111"/>
      <c r="E225" s="111"/>
      <c r="F225" s="116" t="s">
        <v>67</v>
      </c>
      <c r="G225" s="117">
        <v>1.1000000000000001</v>
      </c>
      <c r="H225" s="117"/>
      <c r="I225" s="118">
        <v>0</v>
      </c>
      <c r="J225" s="179"/>
      <c r="K225" s="184"/>
      <c r="L225" s="174"/>
      <c r="M225" s="188"/>
      <c r="N225" s="197"/>
      <c r="O225" s="329"/>
      <c r="P225" s="352"/>
      <c r="Q225" s="230"/>
      <c r="R225" s="197"/>
      <c r="S225" s="197"/>
      <c r="T225" s="194"/>
      <c r="U225" s="315"/>
      <c r="V225" s="375"/>
      <c r="W225" s="367">
        <v>1339</v>
      </c>
      <c r="X225" s="134"/>
      <c r="Y225" s="135"/>
      <c r="Z225" s="126">
        <f>ROUND(ROUND(W225, 2)*I225, 2)</f>
        <v>0</v>
      </c>
      <c r="AA225" s="119"/>
      <c r="AB225" s="119"/>
    </row>
    <row r="226" spans="1:28" ht="24.6" x14ac:dyDescent="0.3">
      <c r="A226" s="106" t="s">
        <v>898</v>
      </c>
      <c r="B226" s="107" t="s">
        <v>864</v>
      </c>
      <c r="C226" s="108" t="s">
        <v>865</v>
      </c>
      <c r="D226" s="111" t="s">
        <v>866</v>
      </c>
      <c r="E226" s="111" t="s">
        <v>899</v>
      </c>
      <c r="F226" s="111" t="s">
        <v>67</v>
      </c>
      <c r="G226" s="112">
        <v>1</v>
      </c>
      <c r="H226" s="112"/>
      <c r="I226" s="113">
        <v>0</v>
      </c>
      <c r="J226" s="178"/>
      <c r="K226" s="183"/>
      <c r="L226" s="172"/>
      <c r="M226" s="172"/>
      <c r="N226" s="172"/>
      <c r="O226" s="328"/>
      <c r="P226" s="351"/>
      <c r="Q226" s="229"/>
      <c r="R226" s="172"/>
      <c r="S226" s="172"/>
      <c r="T226" s="193"/>
      <c r="U226" s="314"/>
      <c r="V226" s="374"/>
      <c r="W226" s="366">
        <v>1562.05</v>
      </c>
      <c r="X226" s="132">
        <v>556</v>
      </c>
      <c r="Y226" s="133">
        <f>W226+ROUND(X226, 2)</f>
        <v>2118.0500000000002</v>
      </c>
      <c r="Z226" s="114">
        <v>0</v>
      </c>
      <c r="AA226" s="115">
        <v>0</v>
      </c>
      <c r="AB226" s="115">
        <f>Z226+AA226</f>
        <v>0</v>
      </c>
    </row>
    <row r="227" spans="1:28" ht="72" x14ac:dyDescent="0.5">
      <c r="A227" s="106" t="s">
        <v>900</v>
      </c>
      <c r="B227" s="107"/>
      <c r="C227" s="109" t="s">
        <v>894</v>
      </c>
      <c r="D227" s="111"/>
      <c r="E227" s="111"/>
      <c r="F227" s="116" t="s">
        <v>67</v>
      </c>
      <c r="G227" s="117">
        <v>1.1000000000000001</v>
      </c>
      <c r="H227" s="117"/>
      <c r="I227" s="118">
        <v>0</v>
      </c>
      <c r="J227" s="179"/>
      <c r="K227" s="184"/>
      <c r="L227" s="174"/>
      <c r="M227" s="188"/>
      <c r="N227" s="197"/>
      <c r="O227" s="329"/>
      <c r="P227" s="352"/>
      <c r="Q227" s="230"/>
      <c r="R227" s="197"/>
      <c r="S227" s="197"/>
      <c r="T227" s="194"/>
      <c r="U227" s="315"/>
      <c r="V227" s="375"/>
      <c r="W227" s="367">
        <v>1339</v>
      </c>
      <c r="X227" s="134"/>
      <c r="Y227" s="135"/>
      <c r="Z227" s="126">
        <f>ROUND(ROUND(W227, 2)*I227, 2)</f>
        <v>0</v>
      </c>
      <c r="AA227" s="119"/>
      <c r="AB227" s="119"/>
    </row>
    <row r="228" spans="1:28" ht="72" x14ac:dyDescent="0.5">
      <c r="A228" s="106" t="s">
        <v>903</v>
      </c>
      <c r="B228" s="107"/>
      <c r="C228" s="109" t="s">
        <v>889</v>
      </c>
      <c r="D228" s="111"/>
      <c r="E228" s="111"/>
      <c r="F228" s="116" t="s">
        <v>114</v>
      </c>
      <c r="G228" s="117">
        <v>1</v>
      </c>
      <c r="H228" s="117"/>
      <c r="I228" s="118">
        <v>0</v>
      </c>
      <c r="J228" s="179"/>
      <c r="K228" s="184"/>
      <c r="L228" s="174"/>
      <c r="M228" s="188"/>
      <c r="N228" s="197"/>
      <c r="O228" s="329"/>
      <c r="P228" s="352"/>
      <c r="Q228" s="230"/>
      <c r="R228" s="197"/>
      <c r="S228" s="197"/>
      <c r="T228" s="194"/>
      <c r="U228" s="315"/>
      <c r="V228" s="375"/>
      <c r="W228" s="367">
        <v>51</v>
      </c>
      <c r="X228" s="134"/>
      <c r="Y228" s="135"/>
      <c r="Z228" s="126">
        <f>ROUND(ROUND(W228, 2)*I228, 2)</f>
        <v>0</v>
      </c>
      <c r="AA228" s="119"/>
      <c r="AB228" s="119"/>
    </row>
    <row r="229" spans="1:28" ht="26.4" thickBot="1" x14ac:dyDescent="0.55000000000000004">
      <c r="A229" s="106" t="s">
        <v>906</v>
      </c>
      <c r="B229" s="107"/>
      <c r="C229" s="110" t="s">
        <v>880</v>
      </c>
      <c r="D229" s="111"/>
      <c r="E229" s="111"/>
      <c r="F229" s="116" t="s">
        <v>102</v>
      </c>
      <c r="G229" s="117">
        <v>0.3</v>
      </c>
      <c r="H229" s="117"/>
      <c r="I229" s="168">
        <v>0</v>
      </c>
      <c r="J229" s="179"/>
      <c r="K229" s="184"/>
      <c r="L229" s="174"/>
      <c r="M229" s="188"/>
      <c r="N229" s="197"/>
      <c r="O229" s="329"/>
      <c r="P229" s="352"/>
      <c r="Q229" s="230"/>
      <c r="R229" s="197"/>
      <c r="S229" s="197"/>
      <c r="T229" s="194"/>
      <c r="U229" s="315"/>
      <c r="V229" s="375"/>
      <c r="W229" s="367">
        <v>220</v>
      </c>
      <c r="X229" s="134"/>
      <c r="Y229" s="135"/>
      <c r="Z229" s="126">
        <f>ROUND(ROUND(W229, 2)*I229, 2)</f>
        <v>0</v>
      </c>
      <c r="AA229" s="119"/>
      <c r="AB229" s="119"/>
    </row>
    <row r="230" spans="1:28" ht="76.2" customHeight="1" x14ac:dyDescent="0.3">
      <c r="A230" s="253" t="s">
        <v>909</v>
      </c>
      <c r="B230" s="254" t="s">
        <v>864</v>
      </c>
      <c r="C230" s="255" t="s">
        <v>865</v>
      </c>
      <c r="D230" s="256" t="s">
        <v>866</v>
      </c>
      <c r="E230" s="256" t="s">
        <v>910</v>
      </c>
      <c r="F230" s="256" t="s">
        <v>67</v>
      </c>
      <c r="G230" s="257">
        <v>1</v>
      </c>
      <c r="H230" s="258"/>
      <c r="I230" s="223">
        <v>435.4</v>
      </c>
      <c r="J230" s="252">
        <f>I230-K230</f>
        <v>435.4</v>
      </c>
      <c r="K230" s="259">
        <f>O230</f>
        <v>0</v>
      </c>
      <c r="L230" s="252"/>
      <c r="M230" s="252"/>
      <c r="N230" s="252"/>
      <c r="O230" s="325">
        <v>0</v>
      </c>
      <c r="P230" s="348"/>
      <c r="Q230" s="252"/>
      <c r="R230" s="252"/>
      <c r="S230" s="252"/>
      <c r="T230" s="252"/>
      <c r="U230" s="311">
        <f>O230*Y230</f>
        <v>0</v>
      </c>
      <c r="V230" s="372"/>
      <c r="W230" s="364">
        <v>1580.6</v>
      </c>
      <c r="X230" s="130">
        <v>834</v>
      </c>
      <c r="Y230" s="131">
        <f>W230+ROUND(X230, 2)</f>
        <v>2414.6</v>
      </c>
      <c r="Z230" s="86">
        <v>688193.24</v>
      </c>
      <c r="AA230" s="19">
        <v>363123.6</v>
      </c>
      <c r="AB230" s="19">
        <f>Z230+AA230</f>
        <v>1051316.8399999999</v>
      </c>
    </row>
    <row r="231" spans="1:28" ht="25.8" x14ac:dyDescent="0.5">
      <c r="A231" s="87" t="s">
        <v>911</v>
      </c>
      <c r="B231" s="12"/>
      <c r="C231" s="40" t="s">
        <v>880</v>
      </c>
      <c r="D231" s="17"/>
      <c r="E231" s="17"/>
      <c r="F231" s="28" t="s">
        <v>102</v>
      </c>
      <c r="G231" s="29">
        <v>0.3</v>
      </c>
      <c r="H231" s="150"/>
      <c r="I231" s="157">
        <v>130.62</v>
      </c>
      <c r="J231" s="177"/>
      <c r="K231" s="181"/>
      <c r="L231" s="170"/>
      <c r="M231" s="187"/>
      <c r="N231" s="196"/>
      <c r="O231" s="326"/>
      <c r="P231" s="350"/>
      <c r="Q231" s="228"/>
      <c r="R231" s="196"/>
      <c r="S231" s="196"/>
      <c r="T231" s="192"/>
      <c r="U231" s="312"/>
      <c r="V231" s="373"/>
      <c r="W231" s="365">
        <v>220</v>
      </c>
      <c r="X231" s="128"/>
      <c r="Y231" s="129"/>
      <c r="Z231" s="124">
        <f>ROUND(ROUND(W231, 2)*I231, 2)</f>
        <v>28736.400000000001</v>
      </c>
    </row>
    <row r="232" spans="1:28" ht="72" x14ac:dyDescent="0.5">
      <c r="A232" s="87" t="s">
        <v>914</v>
      </c>
      <c r="B232" s="12"/>
      <c r="C232" s="27" t="s">
        <v>875</v>
      </c>
      <c r="D232" s="17"/>
      <c r="E232" s="17"/>
      <c r="F232" s="28" t="s">
        <v>114</v>
      </c>
      <c r="G232" s="29">
        <v>1</v>
      </c>
      <c r="H232" s="149"/>
      <c r="I232" s="157">
        <v>356</v>
      </c>
      <c r="J232" s="177"/>
      <c r="K232" s="181"/>
      <c r="L232" s="170"/>
      <c r="M232" s="187"/>
      <c r="N232" s="196"/>
      <c r="O232" s="326"/>
      <c r="P232" s="350"/>
      <c r="Q232" s="228"/>
      <c r="R232" s="196"/>
      <c r="S232" s="196"/>
      <c r="T232" s="192"/>
      <c r="U232" s="312"/>
      <c r="V232" s="373"/>
      <c r="W232" s="365">
        <v>51</v>
      </c>
      <c r="X232" s="128"/>
      <c r="Y232" s="129"/>
      <c r="Z232" s="124">
        <f>ROUND(ROUND(W232, 2)*I232, 2)</f>
        <v>18156</v>
      </c>
    </row>
    <row r="233" spans="1:28" ht="91.95" customHeight="1" x14ac:dyDescent="0.5">
      <c r="A233" s="87" t="s">
        <v>917</v>
      </c>
      <c r="B233" s="12"/>
      <c r="C233" s="27" t="s">
        <v>870</v>
      </c>
      <c r="D233" s="17"/>
      <c r="E233" s="17" t="s">
        <v>918</v>
      </c>
      <c r="F233" s="28" t="s">
        <v>67</v>
      </c>
      <c r="G233" s="29">
        <v>1.1000000000000001</v>
      </c>
      <c r="H233" s="149"/>
      <c r="I233" s="157">
        <v>478.94</v>
      </c>
      <c r="J233" s="177"/>
      <c r="K233" s="181"/>
      <c r="L233" s="170"/>
      <c r="M233" s="187"/>
      <c r="N233" s="196"/>
      <c r="O233" s="326"/>
      <c r="P233" s="350"/>
      <c r="Q233" s="228"/>
      <c r="R233" s="196"/>
      <c r="S233" s="196"/>
      <c r="T233" s="192"/>
      <c r="U233" s="312"/>
      <c r="V233" s="373"/>
      <c r="W233" s="365">
        <v>1339</v>
      </c>
      <c r="X233" s="128"/>
      <c r="Y233" s="129"/>
      <c r="Z233" s="124">
        <f>ROUND(ROUND(W233, 2)*I233, 2)</f>
        <v>641300.66</v>
      </c>
    </row>
    <row r="234" spans="1:28" ht="82.2" customHeight="1" x14ac:dyDescent="0.3">
      <c r="A234" s="277" t="s">
        <v>921</v>
      </c>
      <c r="B234" s="278" t="s">
        <v>864</v>
      </c>
      <c r="C234" s="279" t="s">
        <v>865</v>
      </c>
      <c r="D234" s="280" t="s">
        <v>866</v>
      </c>
      <c r="E234" s="280" t="s">
        <v>922</v>
      </c>
      <c r="F234" s="280" t="s">
        <v>67</v>
      </c>
      <c r="G234" s="281">
        <v>1</v>
      </c>
      <c r="H234" s="282"/>
      <c r="I234" s="262">
        <v>0</v>
      </c>
      <c r="J234" s="283">
        <f>I234-K234</f>
        <v>-700</v>
      </c>
      <c r="K234" s="284">
        <f>M234</f>
        <v>700</v>
      </c>
      <c r="L234" s="285"/>
      <c r="M234" s="285">
        <v>700</v>
      </c>
      <c r="N234" s="285"/>
      <c r="O234" s="333"/>
      <c r="P234" s="356"/>
      <c r="Q234" s="285"/>
      <c r="R234" s="285"/>
      <c r="S234" s="285">
        <f>M234*Y234</f>
        <v>1677235.0000000002</v>
      </c>
      <c r="T234" s="285"/>
      <c r="U234" s="316"/>
      <c r="V234" s="378"/>
      <c r="W234" s="366">
        <v>1562.05</v>
      </c>
      <c r="X234" s="132">
        <v>834</v>
      </c>
      <c r="Y234" s="133">
        <f>W234+ROUND(X234, 2)</f>
        <v>2396.0500000000002</v>
      </c>
      <c r="Z234" s="114">
        <v>0</v>
      </c>
      <c r="AA234" s="115">
        <v>0</v>
      </c>
      <c r="AB234" s="115">
        <f>Z234+AA234</f>
        <v>0</v>
      </c>
    </row>
    <row r="235" spans="1:28" ht="43.8" customHeight="1" x14ac:dyDescent="0.5">
      <c r="A235" s="286" t="s">
        <v>924</v>
      </c>
      <c r="B235" s="287"/>
      <c r="C235" s="288" t="s">
        <v>894</v>
      </c>
      <c r="D235" s="111"/>
      <c r="E235" s="111"/>
      <c r="F235" s="116" t="s">
        <v>67</v>
      </c>
      <c r="G235" s="117">
        <v>1.1000000000000001</v>
      </c>
      <c r="H235" s="164"/>
      <c r="I235" s="167">
        <v>0</v>
      </c>
      <c r="J235" s="179"/>
      <c r="K235" s="184"/>
      <c r="L235" s="174"/>
      <c r="M235" s="188"/>
      <c r="N235" s="197"/>
      <c r="O235" s="329"/>
      <c r="P235" s="352"/>
      <c r="Q235" s="230"/>
      <c r="R235" s="197"/>
      <c r="S235" s="197"/>
      <c r="T235" s="194"/>
      <c r="U235" s="315"/>
      <c r="V235" s="375"/>
      <c r="W235" s="367">
        <v>1339</v>
      </c>
      <c r="X235" s="134"/>
      <c r="Y235" s="135"/>
      <c r="Z235" s="126">
        <f>ROUND(ROUND(W235, 2)*I235, 2)</f>
        <v>0</v>
      </c>
      <c r="AA235" s="119"/>
      <c r="AB235" s="119"/>
    </row>
    <row r="236" spans="1:28" ht="54.6" customHeight="1" x14ac:dyDescent="0.5">
      <c r="A236" s="286" t="s">
        <v>929</v>
      </c>
      <c r="B236" s="287"/>
      <c r="C236" s="288" t="s">
        <v>889</v>
      </c>
      <c r="D236" s="111"/>
      <c r="E236" s="111"/>
      <c r="F236" s="116" t="s">
        <v>114</v>
      </c>
      <c r="G236" s="117">
        <v>1</v>
      </c>
      <c r="H236" s="164"/>
      <c r="I236" s="167">
        <v>0</v>
      </c>
      <c r="J236" s="179"/>
      <c r="K236" s="184"/>
      <c r="L236" s="174"/>
      <c r="M236" s="188"/>
      <c r="N236" s="197"/>
      <c r="O236" s="329"/>
      <c r="P236" s="352"/>
      <c r="Q236" s="230"/>
      <c r="R236" s="197"/>
      <c r="S236" s="197"/>
      <c r="T236" s="194"/>
      <c r="U236" s="315"/>
      <c r="V236" s="375"/>
      <c r="W236" s="367">
        <v>51</v>
      </c>
      <c r="X236" s="134"/>
      <c r="Y236" s="135"/>
      <c r="Z236" s="126">
        <f>ROUND(ROUND(W236, 2)*I236, 2)</f>
        <v>0</v>
      </c>
      <c r="AA236" s="119"/>
      <c r="AB236" s="119"/>
    </row>
    <row r="237" spans="1:28" ht="43.8" customHeight="1" x14ac:dyDescent="0.5">
      <c r="A237" s="286" t="s">
        <v>934</v>
      </c>
      <c r="B237" s="287"/>
      <c r="C237" s="289" t="s">
        <v>880</v>
      </c>
      <c r="D237" s="111"/>
      <c r="E237" s="111"/>
      <c r="F237" s="116" t="s">
        <v>102</v>
      </c>
      <c r="G237" s="117">
        <v>0.3</v>
      </c>
      <c r="H237" s="164"/>
      <c r="I237" s="167">
        <v>0</v>
      </c>
      <c r="J237" s="179"/>
      <c r="K237" s="184"/>
      <c r="L237" s="174"/>
      <c r="M237" s="188"/>
      <c r="N237" s="197"/>
      <c r="O237" s="329"/>
      <c r="P237" s="352"/>
      <c r="Q237" s="230"/>
      <c r="R237" s="197"/>
      <c r="S237" s="197"/>
      <c r="T237" s="194"/>
      <c r="U237" s="315"/>
      <c r="V237" s="375"/>
      <c r="W237" s="367">
        <v>220</v>
      </c>
      <c r="X237" s="134"/>
      <c r="Y237" s="135"/>
      <c r="Z237" s="126">
        <f>ROUND(ROUND(W237, 2)*I237, 2)</f>
        <v>0</v>
      </c>
      <c r="AA237" s="119"/>
      <c r="AB237" s="119"/>
    </row>
    <row r="238" spans="1:28" ht="33.6" customHeight="1" x14ac:dyDescent="0.3">
      <c r="A238" s="286" t="s">
        <v>939</v>
      </c>
      <c r="B238" s="287" t="s">
        <v>864</v>
      </c>
      <c r="C238" s="290" t="s">
        <v>865</v>
      </c>
      <c r="D238" s="111" t="s">
        <v>866</v>
      </c>
      <c r="E238" s="111" t="s">
        <v>899</v>
      </c>
      <c r="F238" s="111" t="s">
        <v>67</v>
      </c>
      <c r="G238" s="112">
        <v>1</v>
      </c>
      <c r="H238" s="163"/>
      <c r="I238" s="166">
        <v>0</v>
      </c>
      <c r="J238" s="178"/>
      <c r="K238" s="183"/>
      <c r="L238" s="172"/>
      <c r="M238" s="172"/>
      <c r="N238" s="172"/>
      <c r="O238" s="328"/>
      <c r="P238" s="351"/>
      <c r="Q238" s="229"/>
      <c r="R238" s="172"/>
      <c r="S238" s="172"/>
      <c r="T238" s="193"/>
      <c r="U238" s="314"/>
      <c r="V238" s="374"/>
      <c r="W238" s="366">
        <v>89.15</v>
      </c>
      <c r="X238" s="132">
        <v>834</v>
      </c>
      <c r="Y238" s="133">
        <f>W238+ROUND(X238, 2)</f>
        <v>923.15</v>
      </c>
      <c r="Z238" s="114">
        <v>0</v>
      </c>
      <c r="AA238" s="115">
        <v>0</v>
      </c>
      <c r="AB238" s="115">
        <f>Z238+AA238</f>
        <v>0</v>
      </c>
    </row>
    <row r="239" spans="1:28" ht="41.4" customHeight="1" x14ac:dyDescent="0.5">
      <c r="A239" s="286" t="s">
        <v>941</v>
      </c>
      <c r="B239" s="287"/>
      <c r="C239" s="289" t="s">
        <v>880</v>
      </c>
      <c r="D239" s="111"/>
      <c r="E239" s="111"/>
      <c r="F239" s="116" t="s">
        <v>102</v>
      </c>
      <c r="G239" s="117">
        <v>0.3</v>
      </c>
      <c r="H239" s="164"/>
      <c r="I239" s="167">
        <v>0</v>
      </c>
      <c r="J239" s="179"/>
      <c r="K239" s="184"/>
      <c r="L239" s="174"/>
      <c r="M239" s="188"/>
      <c r="N239" s="197"/>
      <c r="O239" s="329"/>
      <c r="P239" s="352"/>
      <c r="Q239" s="230"/>
      <c r="R239" s="197"/>
      <c r="S239" s="197"/>
      <c r="T239" s="194"/>
      <c r="U239" s="315"/>
      <c r="V239" s="375"/>
      <c r="W239" s="367">
        <v>220</v>
      </c>
      <c r="X239" s="134"/>
      <c r="Y239" s="135"/>
      <c r="Z239" s="126">
        <f>ROUND(ROUND(W239, 2)*I239, 2)</f>
        <v>0</v>
      </c>
      <c r="AA239" s="119"/>
      <c r="AB239" s="119"/>
    </row>
    <row r="240" spans="1:28" ht="36" customHeight="1" x14ac:dyDescent="0.5">
      <c r="A240" s="286" t="s">
        <v>946</v>
      </c>
      <c r="B240" s="287"/>
      <c r="C240" s="288" t="s">
        <v>889</v>
      </c>
      <c r="D240" s="111"/>
      <c r="E240" s="111"/>
      <c r="F240" s="116" t="s">
        <v>114</v>
      </c>
      <c r="G240" s="117">
        <v>1</v>
      </c>
      <c r="H240" s="164"/>
      <c r="I240" s="167">
        <v>0</v>
      </c>
      <c r="J240" s="179"/>
      <c r="K240" s="184"/>
      <c r="L240" s="174"/>
      <c r="M240" s="188"/>
      <c r="N240" s="197"/>
      <c r="O240" s="329"/>
      <c r="P240" s="352"/>
      <c r="Q240" s="230"/>
      <c r="R240" s="197"/>
      <c r="S240" s="197"/>
      <c r="T240" s="194"/>
      <c r="U240" s="315"/>
      <c r="V240" s="375"/>
      <c r="W240" s="367">
        <v>51</v>
      </c>
      <c r="X240" s="134"/>
      <c r="Y240" s="135"/>
      <c r="Z240" s="126">
        <f>ROUND(ROUND(W240, 2)*I240, 2)</f>
        <v>0</v>
      </c>
      <c r="AA240" s="119"/>
      <c r="AB240" s="119"/>
    </row>
    <row r="241" spans="1:28" ht="92.4" customHeight="1" x14ac:dyDescent="0.3">
      <c r="A241" s="269" t="s">
        <v>951</v>
      </c>
      <c r="B241" s="270" t="s">
        <v>864</v>
      </c>
      <c r="C241" s="271" t="s">
        <v>865</v>
      </c>
      <c r="D241" s="272" t="s">
        <v>866</v>
      </c>
      <c r="E241" s="272" t="s">
        <v>952</v>
      </c>
      <c r="F241" s="272" t="s">
        <v>67</v>
      </c>
      <c r="G241" s="398">
        <v>1</v>
      </c>
      <c r="H241" s="399"/>
      <c r="I241" s="275">
        <v>1256.5999999999999</v>
      </c>
      <c r="J241" s="276">
        <f>I241-K241</f>
        <v>102.59999999999991</v>
      </c>
      <c r="K241" s="396">
        <f>O241+P241</f>
        <v>1154</v>
      </c>
      <c r="L241" s="276"/>
      <c r="M241" s="276"/>
      <c r="N241" s="276"/>
      <c r="O241" s="331">
        <v>940</v>
      </c>
      <c r="P241" s="355">
        <v>214</v>
      </c>
      <c r="Q241" s="444" t="s">
        <v>4192</v>
      </c>
      <c r="R241" s="276"/>
      <c r="S241" s="276"/>
      <c r="T241" s="276"/>
      <c r="U241" s="394">
        <f>O241*Y241</f>
        <v>2199299.2000000002</v>
      </c>
      <c r="V241" s="394">
        <f>P241*Y241</f>
        <v>500691.52000000008</v>
      </c>
      <c r="W241" s="364">
        <v>1505.68</v>
      </c>
      <c r="X241" s="130">
        <v>834</v>
      </c>
      <c r="Y241" s="131">
        <f>W241+ROUND(X241, 2)</f>
        <v>2339.6800000000003</v>
      </c>
      <c r="Z241" s="86">
        <v>1892037.49</v>
      </c>
      <c r="AA241" s="19">
        <v>1048004.4</v>
      </c>
      <c r="AB241" s="19">
        <f>Z241+AA241</f>
        <v>2940041.89</v>
      </c>
    </row>
    <row r="242" spans="1:28" ht="72" x14ac:dyDescent="0.5">
      <c r="A242" s="87" t="s">
        <v>953</v>
      </c>
      <c r="B242" s="12"/>
      <c r="C242" s="27" t="s">
        <v>954</v>
      </c>
      <c r="D242" s="17"/>
      <c r="E242" s="17" t="s">
        <v>955</v>
      </c>
      <c r="F242" s="28" t="s">
        <v>67</v>
      </c>
      <c r="G242" s="29">
        <v>1.1000000000000001</v>
      </c>
      <c r="H242" s="149"/>
      <c r="I242" s="157">
        <v>1481.92</v>
      </c>
      <c r="J242" s="177"/>
      <c r="K242" s="181"/>
      <c r="L242" s="170"/>
      <c r="M242" s="187"/>
      <c r="N242" s="196"/>
      <c r="O242" s="326"/>
      <c r="P242" s="350"/>
      <c r="Q242" s="228"/>
      <c r="R242" s="196"/>
      <c r="S242" s="196"/>
      <c r="T242" s="192"/>
      <c r="U242" s="312"/>
      <c r="V242" s="373"/>
      <c r="W242" s="365">
        <v>1062.4100000000001</v>
      </c>
      <c r="X242" s="128"/>
      <c r="Y242" s="129"/>
      <c r="Z242" s="124">
        <f>ROUND(ROUND(W242, 2)*I242, 2)</f>
        <v>1574406.63</v>
      </c>
    </row>
    <row r="243" spans="1:28" ht="72" x14ac:dyDescent="0.5">
      <c r="A243" s="87" t="s">
        <v>959</v>
      </c>
      <c r="B243" s="12"/>
      <c r="C243" s="27" t="s">
        <v>960</v>
      </c>
      <c r="D243" s="17"/>
      <c r="E243" s="17"/>
      <c r="F243" s="28" t="s">
        <v>114</v>
      </c>
      <c r="G243" s="29">
        <v>1</v>
      </c>
      <c r="H243" s="149"/>
      <c r="I243" s="157">
        <v>1347.2</v>
      </c>
      <c r="J243" s="177"/>
      <c r="K243" s="181"/>
      <c r="L243" s="170"/>
      <c r="M243" s="187"/>
      <c r="N243" s="196"/>
      <c r="O243" s="326"/>
      <c r="P243" s="350"/>
      <c r="Q243" s="228"/>
      <c r="R243" s="196"/>
      <c r="S243" s="196"/>
      <c r="T243" s="192"/>
      <c r="U243" s="312"/>
      <c r="V243" s="373"/>
      <c r="W243" s="365">
        <v>51.85</v>
      </c>
      <c r="X243" s="128"/>
      <c r="Y243" s="129"/>
      <c r="Z243" s="124">
        <f>ROUND(ROUND(W243, 2)*I243, 2)</f>
        <v>69852.320000000007</v>
      </c>
    </row>
    <row r="244" spans="1:28" ht="40.200000000000003" customHeight="1" x14ac:dyDescent="0.5">
      <c r="A244" s="87" t="s">
        <v>964</v>
      </c>
      <c r="B244" s="12"/>
      <c r="C244" s="40" t="s">
        <v>965</v>
      </c>
      <c r="D244" s="17"/>
      <c r="E244" s="17"/>
      <c r="F244" s="28" t="s">
        <v>102</v>
      </c>
      <c r="G244" s="29">
        <v>0.15</v>
      </c>
      <c r="H244" s="150"/>
      <c r="I244" s="157">
        <v>188.49</v>
      </c>
      <c r="J244" s="177"/>
      <c r="K244" s="181"/>
      <c r="L244" s="170"/>
      <c r="M244" s="187"/>
      <c r="N244" s="196"/>
      <c r="O244" s="326"/>
      <c r="P244" s="350"/>
      <c r="Q244" s="228"/>
      <c r="R244" s="196"/>
      <c r="S244" s="196"/>
      <c r="T244" s="192"/>
      <c r="U244" s="312"/>
      <c r="V244" s="373"/>
      <c r="W244" s="365">
        <v>69.540000000000006</v>
      </c>
      <c r="X244" s="128"/>
      <c r="Y244" s="129"/>
      <c r="Z244" s="124">
        <f>ROUND(ROUND(W244, 2)*I244, 2)</f>
        <v>13107.59</v>
      </c>
    </row>
    <row r="245" spans="1:28" ht="63" customHeight="1" x14ac:dyDescent="0.5">
      <c r="A245" s="87" t="s">
        <v>969</v>
      </c>
      <c r="B245" s="12"/>
      <c r="C245" s="40" t="s">
        <v>880</v>
      </c>
      <c r="D245" s="17"/>
      <c r="E245" s="17" t="s">
        <v>970</v>
      </c>
      <c r="F245" s="28" t="s">
        <v>102</v>
      </c>
      <c r="G245" s="29">
        <v>0.3</v>
      </c>
      <c r="H245" s="150"/>
      <c r="I245" s="157">
        <v>376.98</v>
      </c>
      <c r="J245" s="177"/>
      <c r="K245" s="181"/>
      <c r="L245" s="170"/>
      <c r="M245" s="187"/>
      <c r="N245" s="196"/>
      <c r="O245" s="326"/>
      <c r="P245" s="350"/>
      <c r="Q245" s="228"/>
      <c r="R245" s="196"/>
      <c r="S245" s="196"/>
      <c r="T245" s="192"/>
      <c r="U245" s="312"/>
      <c r="V245" s="373"/>
      <c r="W245" s="365">
        <v>622.5</v>
      </c>
      <c r="X245" s="128"/>
      <c r="Y245" s="129"/>
      <c r="Z245" s="124">
        <f>ROUND(ROUND(W245, 2)*I245, 2)</f>
        <v>234670.05</v>
      </c>
    </row>
    <row r="246" spans="1:28" ht="46.05" customHeight="1" x14ac:dyDescent="0.3">
      <c r="A246" s="106" t="s">
        <v>973</v>
      </c>
      <c r="B246" s="107" t="s">
        <v>974</v>
      </c>
      <c r="C246" s="108" t="s">
        <v>975</v>
      </c>
      <c r="D246" s="111"/>
      <c r="E246" s="111"/>
      <c r="F246" s="111" t="s">
        <v>114</v>
      </c>
      <c r="G246" s="112">
        <v>1</v>
      </c>
      <c r="H246" s="163"/>
      <c r="I246" s="166">
        <v>0</v>
      </c>
      <c r="J246" s="178"/>
      <c r="K246" s="183"/>
      <c r="L246" s="172"/>
      <c r="M246" s="172"/>
      <c r="N246" s="172"/>
      <c r="O246" s="328"/>
      <c r="P246" s="351"/>
      <c r="Q246" s="229"/>
      <c r="R246" s="172"/>
      <c r="S246" s="172"/>
      <c r="T246" s="193"/>
      <c r="U246" s="314"/>
      <c r="V246" s="374"/>
      <c r="W246" s="366">
        <v>577.48</v>
      </c>
      <c r="X246" s="132">
        <v>200</v>
      </c>
      <c r="Y246" s="133">
        <f>W246+ROUND(X246, 2)</f>
        <v>777.48</v>
      </c>
      <c r="Z246" s="114">
        <v>0</v>
      </c>
      <c r="AA246" s="115">
        <v>0</v>
      </c>
      <c r="AB246" s="115">
        <f>Z246+AA246</f>
        <v>0</v>
      </c>
    </row>
    <row r="247" spans="1:28" ht="25.8" x14ac:dyDescent="0.5">
      <c r="A247" s="106" t="s">
        <v>978</v>
      </c>
      <c r="B247" s="107"/>
      <c r="C247" s="110" t="s">
        <v>979</v>
      </c>
      <c r="D247" s="111"/>
      <c r="E247" s="111"/>
      <c r="F247" s="116" t="s">
        <v>139</v>
      </c>
      <c r="G247" s="120">
        <v>0.09</v>
      </c>
      <c r="H247" s="164"/>
      <c r="I247" s="167">
        <v>0</v>
      </c>
      <c r="J247" s="179"/>
      <c r="K247" s="184"/>
      <c r="L247" s="174"/>
      <c r="M247" s="188"/>
      <c r="N247" s="197"/>
      <c r="O247" s="329"/>
      <c r="P247" s="352"/>
      <c r="Q247" s="230"/>
      <c r="R247" s="197"/>
      <c r="S247" s="197"/>
      <c r="T247" s="194"/>
      <c r="U247" s="315"/>
      <c r="V247" s="375"/>
      <c r="W247" s="367">
        <v>100</v>
      </c>
      <c r="X247" s="134"/>
      <c r="Y247" s="135"/>
      <c r="Z247" s="126">
        <f>ROUND(ROUND(W247, 2)*I247, 2)</f>
        <v>0</v>
      </c>
      <c r="AA247" s="119"/>
      <c r="AB247" s="119"/>
    </row>
    <row r="248" spans="1:28" ht="36" x14ac:dyDescent="0.5">
      <c r="A248" s="106" t="s">
        <v>983</v>
      </c>
      <c r="B248" s="107"/>
      <c r="C248" s="110" t="s">
        <v>984</v>
      </c>
      <c r="D248" s="111"/>
      <c r="E248" s="111"/>
      <c r="F248" s="116" t="s">
        <v>114</v>
      </c>
      <c r="G248" s="117">
        <v>1.1000000000000001</v>
      </c>
      <c r="H248" s="164"/>
      <c r="I248" s="167">
        <v>0</v>
      </c>
      <c r="J248" s="179"/>
      <c r="K248" s="184"/>
      <c r="L248" s="174"/>
      <c r="M248" s="188"/>
      <c r="N248" s="197"/>
      <c r="O248" s="329"/>
      <c r="P248" s="352"/>
      <c r="Q248" s="230"/>
      <c r="R248" s="197"/>
      <c r="S248" s="197"/>
      <c r="T248" s="194"/>
      <c r="U248" s="315"/>
      <c r="V248" s="375"/>
      <c r="W248" s="367">
        <v>516.79999999999995</v>
      </c>
      <c r="X248" s="134"/>
      <c r="Y248" s="135"/>
      <c r="Z248" s="126">
        <f>ROUND(ROUND(W248, 2)*I248, 2)</f>
        <v>0</v>
      </c>
      <c r="AA248" s="119"/>
      <c r="AB248" s="119"/>
    </row>
    <row r="249" spans="1:28" ht="24.6" x14ac:dyDescent="0.3">
      <c r="A249" s="106" t="s">
        <v>988</v>
      </c>
      <c r="B249" s="107" t="s">
        <v>974</v>
      </c>
      <c r="C249" s="108" t="s">
        <v>975</v>
      </c>
      <c r="D249" s="111"/>
      <c r="E249" s="111"/>
      <c r="F249" s="111" t="s">
        <v>114</v>
      </c>
      <c r="G249" s="112">
        <v>1</v>
      </c>
      <c r="H249" s="163"/>
      <c r="I249" s="166">
        <v>0</v>
      </c>
      <c r="J249" s="178"/>
      <c r="K249" s="183"/>
      <c r="L249" s="172"/>
      <c r="M249" s="172"/>
      <c r="N249" s="172"/>
      <c r="O249" s="328"/>
      <c r="P249" s="351"/>
      <c r="Q249" s="229"/>
      <c r="R249" s="172"/>
      <c r="S249" s="172"/>
      <c r="T249" s="193"/>
      <c r="U249" s="314"/>
      <c r="V249" s="374"/>
      <c r="W249" s="366">
        <v>577.48</v>
      </c>
      <c r="X249" s="132">
        <v>200</v>
      </c>
      <c r="Y249" s="133">
        <f>W249+ROUND(X249, 2)</f>
        <v>777.48</v>
      </c>
      <c r="Z249" s="114">
        <v>0</v>
      </c>
      <c r="AA249" s="115">
        <v>0</v>
      </c>
      <c r="AB249" s="115">
        <f>Z249+AA249</f>
        <v>0</v>
      </c>
    </row>
    <row r="250" spans="1:28" ht="36" x14ac:dyDescent="0.5">
      <c r="A250" s="106" t="s">
        <v>989</v>
      </c>
      <c r="B250" s="107"/>
      <c r="C250" s="110" t="s">
        <v>984</v>
      </c>
      <c r="D250" s="111"/>
      <c r="E250" s="111"/>
      <c r="F250" s="116" t="s">
        <v>114</v>
      </c>
      <c r="G250" s="117">
        <v>1.1000000000000001</v>
      </c>
      <c r="H250" s="164"/>
      <c r="I250" s="167">
        <v>0</v>
      </c>
      <c r="J250" s="179"/>
      <c r="K250" s="184"/>
      <c r="L250" s="174"/>
      <c r="M250" s="188"/>
      <c r="N250" s="197"/>
      <c r="O250" s="329"/>
      <c r="P250" s="352"/>
      <c r="Q250" s="230"/>
      <c r="R250" s="197"/>
      <c r="S250" s="197"/>
      <c r="T250" s="194"/>
      <c r="U250" s="315"/>
      <c r="V250" s="375"/>
      <c r="W250" s="367">
        <v>516.79999999999995</v>
      </c>
      <c r="X250" s="134"/>
      <c r="Y250" s="135"/>
      <c r="Z250" s="126">
        <f>ROUND(ROUND(W250, 2)*I250, 2)</f>
        <v>0</v>
      </c>
      <c r="AA250" s="119"/>
      <c r="AB250" s="119"/>
    </row>
    <row r="251" spans="1:28" ht="25.8" x14ac:dyDescent="0.5">
      <c r="A251" s="106" t="s">
        <v>992</v>
      </c>
      <c r="B251" s="107"/>
      <c r="C251" s="110" t="s">
        <v>979</v>
      </c>
      <c r="D251" s="111"/>
      <c r="E251" s="111"/>
      <c r="F251" s="116" t="s">
        <v>139</v>
      </c>
      <c r="G251" s="120">
        <v>0.09</v>
      </c>
      <c r="H251" s="164"/>
      <c r="I251" s="167">
        <v>0</v>
      </c>
      <c r="J251" s="179"/>
      <c r="K251" s="184"/>
      <c r="L251" s="174"/>
      <c r="M251" s="188"/>
      <c r="N251" s="197"/>
      <c r="O251" s="329"/>
      <c r="P251" s="352"/>
      <c r="Q251" s="230"/>
      <c r="R251" s="197"/>
      <c r="S251" s="197"/>
      <c r="T251" s="194"/>
      <c r="U251" s="315"/>
      <c r="V251" s="375"/>
      <c r="W251" s="367">
        <v>100</v>
      </c>
      <c r="X251" s="134"/>
      <c r="Y251" s="135"/>
      <c r="Z251" s="126">
        <f>ROUND(ROUND(W251, 2)*I251, 2)</f>
        <v>0</v>
      </c>
      <c r="AA251" s="119"/>
      <c r="AB251" s="119"/>
    </row>
    <row r="252" spans="1:28" ht="24.6" x14ac:dyDescent="0.3">
      <c r="A252" s="106" t="s">
        <v>995</v>
      </c>
      <c r="B252" s="107" t="s">
        <v>974</v>
      </c>
      <c r="C252" s="108" t="s">
        <v>975</v>
      </c>
      <c r="D252" s="111"/>
      <c r="E252" s="111"/>
      <c r="F252" s="111" t="s">
        <v>114</v>
      </c>
      <c r="G252" s="112">
        <v>1</v>
      </c>
      <c r="H252" s="163"/>
      <c r="I252" s="166">
        <v>0</v>
      </c>
      <c r="J252" s="178"/>
      <c r="K252" s="183"/>
      <c r="L252" s="172"/>
      <c r="M252" s="172"/>
      <c r="N252" s="172"/>
      <c r="O252" s="328"/>
      <c r="P252" s="351"/>
      <c r="Q252" s="229"/>
      <c r="R252" s="172"/>
      <c r="S252" s="172"/>
      <c r="T252" s="193"/>
      <c r="U252" s="314"/>
      <c r="V252" s="374"/>
      <c r="W252" s="366">
        <v>577.48</v>
      </c>
      <c r="X252" s="132">
        <v>200</v>
      </c>
      <c r="Y252" s="133">
        <f>W252+ROUND(X252, 2)</f>
        <v>777.48</v>
      </c>
      <c r="Z252" s="114">
        <v>0</v>
      </c>
      <c r="AA252" s="115">
        <v>0</v>
      </c>
      <c r="AB252" s="115">
        <f>Z252+AA252</f>
        <v>0</v>
      </c>
    </row>
    <row r="253" spans="1:28" ht="25.8" x14ac:dyDescent="0.5">
      <c r="A253" s="106" t="s">
        <v>996</v>
      </c>
      <c r="B253" s="107"/>
      <c r="C253" s="110" t="s">
        <v>979</v>
      </c>
      <c r="D253" s="111"/>
      <c r="E253" s="111"/>
      <c r="F253" s="116" t="s">
        <v>139</v>
      </c>
      <c r="G253" s="120">
        <v>0.09</v>
      </c>
      <c r="H253" s="164"/>
      <c r="I253" s="167">
        <v>0</v>
      </c>
      <c r="J253" s="179"/>
      <c r="K253" s="184"/>
      <c r="L253" s="174"/>
      <c r="M253" s="188"/>
      <c r="N253" s="197"/>
      <c r="O253" s="329"/>
      <c r="P253" s="352"/>
      <c r="Q253" s="230"/>
      <c r="R253" s="197"/>
      <c r="S253" s="197"/>
      <c r="T253" s="194"/>
      <c r="U253" s="315"/>
      <c r="V253" s="375"/>
      <c r="W253" s="367">
        <v>100</v>
      </c>
      <c r="X253" s="134"/>
      <c r="Y253" s="135"/>
      <c r="Z253" s="126">
        <f>ROUND(ROUND(W253, 2)*I253, 2)</f>
        <v>0</v>
      </c>
      <c r="AA253" s="119"/>
      <c r="AB253" s="119"/>
    </row>
    <row r="254" spans="1:28" ht="36" x14ac:dyDescent="0.5">
      <c r="A254" s="106" t="s">
        <v>999</v>
      </c>
      <c r="B254" s="107"/>
      <c r="C254" s="110" t="s">
        <v>984</v>
      </c>
      <c r="D254" s="111"/>
      <c r="E254" s="111"/>
      <c r="F254" s="116" t="s">
        <v>114</v>
      </c>
      <c r="G254" s="117">
        <v>1.1000000000000001</v>
      </c>
      <c r="H254" s="164"/>
      <c r="I254" s="167">
        <v>0</v>
      </c>
      <c r="J254" s="179"/>
      <c r="K254" s="184"/>
      <c r="L254" s="174"/>
      <c r="M254" s="188"/>
      <c r="N254" s="197"/>
      <c r="O254" s="329"/>
      <c r="P254" s="352"/>
      <c r="Q254" s="230"/>
      <c r="R254" s="197"/>
      <c r="S254" s="197"/>
      <c r="T254" s="194"/>
      <c r="U254" s="315"/>
      <c r="V254" s="375"/>
      <c r="W254" s="367">
        <v>516.79999999999995</v>
      </c>
      <c r="X254" s="134"/>
      <c r="Y254" s="135"/>
      <c r="Z254" s="126">
        <f>ROUND(ROUND(W254, 2)*I254, 2)</f>
        <v>0</v>
      </c>
      <c r="AA254" s="119"/>
      <c r="AB254" s="119"/>
    </row>
    <row r="255" spans="1:28" ht="24.6" x14ac:dyDescent="0.3">
      <c r="A255" s="106" t="s">
        <v>1002</v>
      </c>
      <c r="B255" s="107" t="s">
        <v>974</v>
      </c>
      <c r="C255" s="108" t="s">
        <v>975</v>
      </c>
      <c r="D255" s="111"/>
      <c r="E255" s="111"/>
      <c r="F255" s="111" t="s">
        <v>114</v>
      </c>
      <c r="G255" s="112">
        <v>1</v>
      </c>
      <c r="H255" s="163"/>
      <c r="I255" s="166">
        <v>0</v>
      </c>
      <c r="J255" s="178"/>
      <c r="K255" s="183"/>
      <c r="L255" s="172"/>
      <c r="M255" s="172"/>
      <c r="N255" s="172"/>
      <c r="O255" s="328"/>
      <c r="P255" s="351"/>
      <c r="Q255" s="229"/>
      <c r="R255" s="172"/>
      <c r="S255" s="172"/>
      <c r="T255" s="193"/>
      <c r="U255" s="314"/>
      <c r="V255" s="374"/>
      <c r="W255" s="366">
        <v>99.86</v>
      </c>
      <c r="X255" s="132">
        <v>200</v>
      </c>
      <c r="Y255" s="133">
        <f>W255+ROUND(X255, 2)</f>
        <v>299.86</v>
      </c>
      <c r="Z255" s="114">
        <v>0</v>
      </c>
      <c r="AA255" s="115">
        <v>0</v>
      </c>
      <c r="AB255" s="115">
        <f>Z255+AA255</f>
        <v>0</v>
      </c>
    </row>
    <row r="256" spans="1:28" ht="25.8" x14ac:dyDescent="0.5">
      <c r="A256" s="106" t="s">
        <v>1003</v>
      </c>
      <c r="B256" s="107"/>
      <c r="C256" s="110" t="s">
        <v>979</v>
      </c>
      <c r="D256" s="111"/>
      <c r="E256" s="111"/>
      <c r="F256" s="116" t="s">
        <v>139</v>
      </c>
      <c r="G256" s="120">
        <v>0.09</v>
      </c>
      <c r="H256" s="164"/>
      <c r="I256" s="167">
        <v>0</v>
      </c>
      <c r="J256" s="179"/>
      <c r="K256" s="184"/>
      <c r="L256" s="174"/>
      <c r="M256" s="188"/>
      <c r="N256" s="197"/>
      <c r="O256" s="329"/>
      <c r="P256" s="352"/>
      <c r="Q256" s="230"/>
      <c r="R256" s="197"/>
      <c r="S256" s="197"/>
      <c r="T256" s="194"/>
      <c r="U256" s="315"/>
      <c r="V256" s="375"/>
      <c r="W256" s="367">
        <v>100</v>
      </c>
      <c r="X256" s="134"/>
      <c r="Y256" s="135"/>
      <c r="Z256" s="126">
        <f>ROUND(ROUND(W256, 2)*I256, 2)</f>
        <v>0</v>
      </c>
      <c r="AA256" s="119"/>
      <c r="AB256" s="119"/>
    </row>
    <row r="257" spans="1:28" ht="25.8" x14ac:dyDescent="0.5">
      <c r="A257" s="106" t="s">
        <v>1006</v>
      </c>
      <c r="B257" s="107"/>
      <c r="C257" s="109" t="s">
        <v>1007</v>
      </c>
      <c r="D257" s="111"/>
      <c r="E257" s="111"/>
      <c r="F257" s="116" t="s">
        <v>114</v>
      </c>
      <c r="G257" s="117">
        <v>1.05</v>
      </c>
      <c r="H257" s="164"/>
      <c r="I257" s="167">
        <v>0</v>
      </c>
      <c r="J257" s="179"/>
      <c r="K257" s="184"/>
      <c r="L257" s="174"/>
      <c r="M257" s="188"/>
      <c r="N257" s="197"/>
      <c r="O257" s="329"/>
      <c r="P257" s="352"/>
      <c r="Q257" s="230"/>
      <c r="R257" s="197"/>
      <c r="S257" s="197"/>
      <c r="T257" s="194"/>
      <c r="U257" s="315"/>
      <c r="V257" s="375"/>
      <c r="W257" s="367">
        <v>140.54</v>
      </c>
      <c r="X257" s="134"/>
      <c r="Y257" s="135"/>
      <c r="Z257" s="126">
        <f>ROUND(ROUND(W257, 2)*I257, 2)</f>
        <v>0</v>
      </c>
      <c r="AA257" s="119"/>
      <c r="AB257" s="119"/>
    </row>
    <row r="258" spans="1:28" ht="67.05" customHeight="1" x14ac:dyDescent="0.3">
      <c r="A258" s="106" t="s">
        <v>1011</v>
      </c>
      <c r="B258" s="107" t="s">
        <v>974</v>
      </c>
      <c r="C258" s="108" t="s">
        <v>975</v>
      </c>
      <c r="D258" s="111"/>
      <c r="E258" s="111" t="s">
        <v>1012</v>
      </c>
      <c r="F258" s="111" t="s">
        <v>114</v>
      </c>
      <c r="G258" s="112">
        <v>1</v>
      </c>
      <c r="H258" s="163"/>
      <c r="I258" s="166">
        <v>0</v>
      </c>
      <c r="J258" s="178"/>
      <c r="K258" s="183"/>
      <c r="L258" s="172"/>
      <c r="M258" s="172"/>
      <c r="N258" s="172"/>
      <c r="O258" s="328"/>
      <c r="P258" s="351"/>
      <c r="Q258" s="229"/>
      <c r="R258" s="172"/>
      <c r="S258" s="172"/>
      <c r="T258" s="193"/>
      <c r="U258" s="314"/>
      <c r="V258" s="374"/>
      <c r="W258" s="366">
        <v>9</v>
      </c>
      <c r="X258" s="132">
        <v>300</v>
      </c>
      <c r="Y258" s="133">
        <f>W258+ROUND(X258, 2)</f>
        <v>309</v>
      </c>
      <c r="Z258" s="114">
        <v>0</v>
      </c>
      <c r="AA258" s="115">
        <v>0</v>
      </c>
      <c r="AB258" s="115">
        <f>Z258+AA258</f>
        <v>0</v>
      </c>
    </row>
    <row r="259" spans="1:28" ht="25.8" x14ac:dyDescent="0.5">
      <c r="A259" s="106" t="s">
        <v>1014</v>
      </c>
      <c r="B259" s="107"/>
      <c r="C259" s="110" t="s">
        <v>979</v>
      </c>
      <c r="D259" s="111"/>
      <c r="E259" s="111"/>
      <c r="F259" s="116" t="s">
        <v>139</v>
      </c>
      <c r="G259" s="120">
        <v>0.09</v>
      </c>
      <c r="H259" s="164"/>
      <c r="I259" s="167">
        <v>0</v>
      </c>
      <c r="J259" s="179"/>
      <c r="K259" s="184"/>
      <c r="L259" s="174"/>
      <c r="M259" s="188"/>
      <c r="N259" s="197"/>
      <c r="O259" s="329"/>
      <c r="P259" s="352"/>
      <c r="Q259" s="230"/>
      <c r="R259" s="197"/>
      <c r="S259" s="197"/>
      <c r="T259" s="194"/>
      <c r="U259" s="315"/>
      <c r="V259" s="375"/>
      <c r="W259" s="367">
        <v>100</v>
      </c>
      <c r="X259" s="134"/>
      <c r="Y259" s="135"/>
      <c r="Z259" s="126">
        <f>ROUND(ROUND(W259, 2)*I259, 2)</f>
        <v>0</v>
      </c>
      <c r="AA259" s="119"/>
      <c r="AB259" s="119"/>
    </row>
    <row r="260" spans="1:28" ht="36" x14ac:dyDescent="0.5">
      <c r="A260" s="106" t="s">
        <v>1019</v>
      </c>
      <c r="B260" s="107"/>
      <c r="C260" s="110" t="s">
        <v>984</v>
      </c>
      <c r="D260" s="111"/>
      <c r="E260" s="111"/>
      <c r="F260" s="116" t="s">
        <v>114</v>
      </c>
      <c r="G260" s="117">
        <v>1.1000000000000001</v>
      </c>
      <c r="H260" s="164"/>
      <c r="I260" s="167">
        <v>0</v>
      </c>
      <c r="J260" s="179"/>
      <c r="K260" s="184"/>
      <c r="L260" s="174"/>
      <c r="M260" s="188"/>
      <c r="N260" s="197"/>
      <c r="O260" s="329"/>
      <c r="P260" s="352"/>
      <c r="Q260" s="230"/>
      <c r="R260" s="197"/>
      <c r="S260" s="197"/>
      <c r="T260" s="194"/>
      <c r="U260" s="315"/>
      <c r="V260" s="375"/>
      <c r="W260" s="367">
        <v>0</v>
      </c>
      <c r="X260" s="134"/>
      <c r="Y260" s="135"/>
      <c r="Z260" s="126">
        <f>ROUND(ROUND(W260, 2)*I260, 2)</f>
        <v>0</v>
      </c>
      <c r="AA260" s="119"/>
      <c r="AB260" s="119"/>
    </row>
    <row r="261" spans="1:28" ht="36" x14ac:dyDescent="0.3">
      <c r="A261" s="106" t="s">
        <v>1024</v>
      </c>
      <c r="B261" s="107" t="s">
        <v>974</v>
      </c>
      <c r="C261" s="108" t="s">
        <v>975</v>
      </c>
      <c r="D261" s="111"/>
      <c r="E261" s="111" t="s">
        <v>1025</v>
      </c>
      <c r="F261" s="111" t="s">
        <v>114</v>
      </c>
      <c r="G261" s="112">
        <v>1</v>
      </c>
      <c r="H261" s="163"/>
      <c r="I261" s="166">
        <v>0</v>
      </c>
      <c r="J261" s="178"/>
      <c r="K261" s="183"/>
      <c r="L261" s="172"/>
      <c r="M261" s="172"/>
      <c r="N261" s="172"/>
      <c r="O261" s="328"/>
      <c r="P261" s="351"/>
      <c r="Q261" s="229"/>
      <c r="R261" s="172"/>
      <c r="S261" s="172"/>
      <c r="T261" s="193"/>
      <c r="U261" s="314"/>
      <c r="V261" s="374"/>
      <c r="W261" s="366">
        <v>9</v>
      </c>
      <c r="X261" s="132">
        <v>300</v>
      </c>
      <c r="Y261" s="133">
        <f>W261+ROUND(X261, 2)</f>
        <v>309</v>
      </c>
      <c r="Z261" s="114">
        <v>0</v>
      </c>
      <c r="AA261" s="115">
        <v>0</v>
      </c>
      <c r="AB261" s="115">
        <f>Z261+AA261</f>
        <v>0</v>
      </c>
    </row>
    <row r="262" spans="1:28" ht="36" x14ac:dyDescent="0.5">
      <c r="A262" s="106" t="s">
        <v>1027</v>
      </c>
      <c r="B262" s="107"/>
      <c r="C262" s="110" t="s">
        <v>984</v>
      </c>
      <c r="D262" s="111"/>
      <c r="E262" s="111"/>
      <c r="F262" s="116" t="s">
        <v>114</v>
      </c>
      <c r="G262" s="117">
        <v>1.1000000000000001</v>
      </c>
      <c r="H262" s="164"/>
      <c r="I262" s="167">
        <v>0</v>
      </c>
      <c r="J262" s="179"/>
      <c r="K262" s="184"/>
      <c r="L262" s="174"/>
      <c r="M262" s="188"/>
      <c r="N262" s="197"/>
      <c r="O262" s="329"/>
      <c r="P262" s="352"/>
      <c r="Q262" s="230"/>
      <c r="R262" s="197"/>
      <c r="S262" s="197"/>
      <c r="T262" s="194"/>
      <c r="U262" s="315"/>
      <c r="V262" s="375"/>
      <c r="W262" s="367">
        <v>0</v>
      </c>
      <c r="X262" s="134"/>
      <c r="Y262" s="135"/>
      <c r="Z262" s="126">
        <f>ROUND(ROUND(W262, 2)*I262, 2)</f>
        <v>0</v>
      </c>
      <c r="AA262" s="119"/>
      <c r="AB262" s="119"/>
    </row>
    <row r="263" spans="1:28" ht="25.8" x14ac:dyDescent="0.5">
      <c r="A263" s="106" t="s">
        <v>1032</v>
      </c>
      <c r="B263" s="107"/>
      <c r="C263" s="110" t="s">
        <v>979</v>
      </c>
      <c r="D263" s="111"/>
      <c r="E263" s="111"/>
      <c r="F263" s="116" t="s">
        <v>139</v>
      </c>
      <c r="G263" s="120">
        <v>0.09</v>
      </c>
      <c r="H263" s="164"/>
      <c r="I263" s="167">
        <v>0</v>
      </c>
      <c r="J263" s="179"/>
      <c r="K263" s="184"/>
      <c r="L263" s="174"/>
      <c r="M263" s="188"/>
      <c r="N263" s="197"/>
      <c r="O263" s="329"/>
      <c r="P263" s="352"/>
      <c r="Q263" s="230"/>
      <c r="R263" s="197"/>
      <c r="S263" s="197"/>
      <c r="T263" s="194"/>
      <c r="U263" s="315"/>
      <c r="V263" s="375"/>
      <c r="W263" s="367">
        <v>100</v>
      </c>
      <c r="X263" s="134"/>
      <c r="Y263" s="135"/>
      <c r="Z263" s="126">
        <f>ROUND(ROUND(W263, 2)*I263, 2)</f>
        <v>0</v>
      </c>
      <c r="AA263" s="119"/>
      <c r="AB263" s="119"/>
    </row>
    <row r="264" spans="1:28" ht="36" x14ac:dyDescent="0.3">
      <c r="A264" s="106" t="s">
        <v>1037</v>
      </c>
      <c r="B264" s="107" t="s">
        <v>974</v>
      </c>
      <c r="C264" s="108" t="s">
        <v>975</v>
      </c>
      <c r="D264" s="111"/>
      <c r="E264" s="111" t="s">
        <v>1038</v>
      </c>
      <c r="F264" s="111" t="s">
        <v>114</v>
      </c>
      <c r="G264" s="112">
        <v>1</v>
      </c>
      <c r="H264" s="163"/>
      <c r="I264" s="166">
        <v>0</v>
      </c>
      <c r="J264" s="178"/>
      <c r="K264" s="183"/>
      <c r="L264" s="172"/>
      <c r="M264" s="172"/>
      <c r="N264" s="172"/>
      <c r="O264" s="328"/>
      <c r="P264" s="351"/>
      <c r="Q264" s="229"/>
      <c r="R264" s="172"/>
      <c r="S264" s="172"/>
      <c r="T264" s="193"/>
      <c r="U264" s="314"/>
      <c r="V264" s="374"/>
      <c r="W264" s="366">
        <v>9</v>
      </c>
      <c r="X264" s="132">
        <v>300</v>
      </c>
      <c r="Y264" s="133">
        <f>W264+ROUND(X264, 2)</f>
        <v>309</v>
      </c>
      <c r="Z264" s="114">
        <v>0</v>
      </c>
      <c r="AA264" s="115">
        <v>0</v>
      </c>
      <c r="AB264" s="115">
        <f>Z264+AA264</f>
        <v>0</v>
      </c>
    </row>
    <row r="265" spans="1:28" ht="25.8" x14ac:dyDescent="0.5">
      <c r="A265" s="106" t="s">
        <v>1040</v>
      </c>
      <c r="B265" s="107"/>
      <c r="C265" s="110" t="s">
        <v>979</v>
      </c>
      <c r="D265" s="111"/>
      <c r="E265" s="111"/>
      <c r="F265" s="116" t="s">
        <v>139</v>
      </c>
      <c r="G265" s="120">
        <v>0.09</v>
      </c>
      <c r="H265" s="164"/>
      <c r="I265" s="167">
        <v>0</v>
      </c>
      <c r="J265" s="179"/>
      <c r="K265" s="184"/>
      <c r="L265" s="174"/>
      <c r="M265" s="188"/>
      <c r="N265" s="197"/>
      <c r="O265" s="329"/>
      <c r="P265" s="352"/>
      <c r="Q265" s="230"/>
      <c r="R265" s="197"/>
      <c r="S265" s="197"/>
      <c r="T265" s="194"/>
      <c r="U265" s="315"/>
      <c r="V265" s="375"/>
      <c r="W265" s="367">
        <v>100</v>
      </c>
      <c r="X265" s="134"/>
      <c r="Y265" s="135"/>
      <c r="Z265" s="126">
        <f>ROUND(ROUND(W265, 2)*I265, 2)</f>
        <v>0</v>
      </c>
      <c r="AA265" s="119"/>
      <c r="AB265" s="119"/>
    </row>
    <row r="266" spans="1:28" ht="36" x14ac:dyDescent="0.5">
      <c r="A266" s="106" t="s">
        <v>1045</v>
      </c>
      <c r="B266" s="107"/>
      <c r="C266" s="110" t="s">
        <v>984</v>
      </c>
      <c r="D266" s="111"/>
      <c r="E266" s="111"/>
      <c r="F266" s="116" t="s">
        <v>114</v>
      </c>
      <c r="G266" s="117">
        <v>1.1000000000000001</v>
      </c>
      <c r="H266" s="164"/>
      <c r="I266" s="167">
        <v>0</v>
      </c>
      <c r="J266" s="179"/>
      <c r="K266" s="184"/>
      <c r="L266" s="174"/>
      <c r="M266" s="188"/>
      <c r="N266" s="197"/>
      <c r="O266" s="329"/>
      <c r="P266" s="352"/>
      <c r="Q266" s="230"/>
      <c r="R266" s="197"/>
      <c r="S266" s="197"/>
      <c r="T266" s="194"/>
      <c r="U266" s="315"/>
      <c r="V266" s="375"/>
      <c r="W266" s="367">
        <v>0</v>
      </c>
      <c r="X266" s="134"/>
      <c r="Y266" s="135"/>
      <c r="Z266" s="126">
        <f>ROUND(ROUND(W266, 2)*I266, 2)</f>
        <v>0</v>
      </c>
      <c r="AA266" s="119"/>
      <c r="AB266" s="119"/>
    </row>
    <row r="267" spans="1:28" ht="24.6" x14ac:dyDescent="0.3">
      <c r="A267" s="106" t="s">
        <v>1050</v>
      </c>
      <c r="B267" s="107" t="s">
        <v>974</v>
      </c>
      <c r="C267" s="108" t="s">
        <v>975</v>
      </c>
      <c r="D267" s="111"/>
      <c r="E267" s="111" t="s">
        <v>1051</v>
      </c>
      <c r="F267" s="111" t="s">
        <v>114</v>
      </c>
      <c r="G267" s="112">
        <v>1</v>
      </c>
      <c r="H267" s="163"/>
      <c r="I267" s="166">
        <v>0</v>
      </c>
      <c r="J267" s="178"/>
      <c r="K267" s="183"/>
      <c r="L267" s="172"/>
      <c r="M267" s="172"/>
      <c r="N267" s="172"/>
      <c r="O267" s="328"/>
      <c r="P267" s="351"/>
      <c r="Q267" s="229"/>
      <c r="R267" s="172"/>
      <c r="S267" s="172"/>
      <c r="T267" s="193"/>
      <c r="U267" s="314"/>
      <c r="V267" s="374"/>
      <c r="W267" s="366">
        <v>99.86</v>
      </c>
      <c r="X267" s="132">
        <v>300</v>
      </c>
      <c r="Y267" s="133">
        <f>W267+ROUND(X267, 2)</f>
        <v>399.86</v>
      </c>
      <c r="Z267" s="114">
        <v>0</v>
      </c>
      <c r="AA267" s="115">
        <v>0</v>
      </c>
      <c r="AB267" s="115">
        <f>Z267+AA267</f>
        <v>0</v>
      </c>
    </row>
    <row r="268" spans="1:28" ht="25.8" x14ac:dyDescent="0.5">
      <c r="A268" s="106" t="s">
        <v>1053</v>
      </c>
      <c r="B268" s="107"/>
      <c r="C268" s="110" t="s">
        <v>979</v>
      </c>
      <c r="D268" s="111"/>
      <c r="E268" s="111"/>
      <c r="F268" s="116" t="s">
        <v>139</v>
      </c>
      <c r="G268" s="120">
        <v>0.09</v>
      </c>
      <c r="H268" s="164"/>
      <c r="I268" s="167">
        <v>0</v>
      </c>
      <c r="J268" s="179"/>
      <c r="K268" s="184"/>
      <c r="L268" s="174"/>
      <c r="M268" s="188"/>
      <c r="N268" s="197"/>
      <c r="O268" s="329"/>
      <c r="P268" s="352"/>
      <c r="Q268" s="230"/>
      <c r="R268" s="197"/>
      <c r="S268" s="197"/>
      <c r="T268" s="194"/>
      <c r="U268" s="315"/>
      <c r="V268" s="375"/>
      <c r="W268" s="367">
        <v>100</v>
      </c>
      <c r="X268" s="134"/>
      <c r="Y268" s="135"/>
      <c r="Z268" s="126">
        <f>ROUND(ROUND(W268, 2)*I268, 2)</f>
        <v>0</v>
      </c>
      <c r="AA268" s="119"/>
      <c r="AB268" s="119"/>
    </row>
    <row r="269" spans="1:28" ht="25.8" x14ac:dyDescent="0.5">
      <c r="A269" s="106" t="s">
        <v>1058</v>
      </c>
      <c r="B269" s="107"/>
      <c r="C269" s="109" t="s">
        <v>1007</v>
      </c>
      <c r="D269" s="111"/>
      <c r="E269" s="111"/>
      <c r="F269" s="116" t="s">
        <v>114</v>
      </c>
      <c r="G269" s="117">
        <v>1.05</v>
      </c>
      <c r="H269" s="164"/>
      <c r="I269" s="167">
        <v>0</v>
      </c>
      <c r="J269" s="179"/>
      <c r="K269" s="184"/>
      <c r="L269" s="174"/>
      <c r="M269" s="188"/>
      <c r="N269" s="197"/>
      <c r="O269" s="329"/>
      <c r="P269" s="352"/>
      <c r="Q269" s="230"/>
      <c r="R269" s="197"/>
      <c r="S269" s="197"/>
      <c r="T269" s="194"/>
      <c r="U269" s="315"/>
      <c r="V269" s="375"/>
      <c r="W269" s="367">
        <v>140.54</v>
      </c>
      <c r="X269" s="134"/>
      <c r="Y269" s="135"/>
      <c r="Z269" s="126">
        <f>ROUND(ROUND(W269, 2)*I269, 2)</f>
        <v>0</v>
      </c>
      <c r="AA269" s="119"/>
      <c r="AB269" s="119"/>
    </row>
    <row r="270" spans="1:28" ht="127.2" customHeight="1" x14ac:dyDescent="0.3">
      <c r="A270" s="253" t="s">
        <v>1063</v>
      </c>
      <c r="B270" s="254" t="s">
        <v>974</v>
      </c>
      <c r="C270" s="255" t="s">
        <v>975</v>
      </c>
      <c r="D270" s="256"/>
      <c r="E270" s="256" t="s">
        <v>1064</v>
      </c>
      <c r="F270" s="256" t="s">
        <v>114</v>
      </c>
      <c r="G270" s="257">
        <v>1</v>
      </c>
      <c r="H270" s="258"/>
      <c r="I270" s="215">
        <v>110</v>
      </c>
      <c r="J270" s="252">
        <f>I270-K270</f>
        <v>110</v>
      </c>
      <c r="K270" s="259">
        <f>O270</f>
        <v>0</v>
      </c>
      <c r="L270" s="252"/>
      <c r="M270" s="252"/>
      <c r="N270" s="252"/>
      <c r="O270" s="325">
        <v>0</v>
      </c>
      <c r="P270" s="348"/>
      <c r="Q270" s="252"/>
      <c r="R270" s="252"/>
      <c r="S270" s="252"/>
      <c r="T270" s="252"/>
      <c r="U270" s="311">
        <f>O270*Y270</f>
        <v>0</v>
      </c>
      <c r="V270" s="372"/>
      <c r="W270" s="364">
        <v>173.76</v>
      </c>
      <c r="X270" s="130">
        <v>299.99</v>
      </c>
      <c r="Y270" s="131">
        <f>W270+ROUND(X270, 2)</f>
        <v>473.75</v>
      </c>
      <c r="Z270" s="86">
        <v>19113.599999999999</v>
      </c>
      <c r="AA270" s="19">
        <v>32998.9</v>
      </c>
      <c r="AB270" s="19">
        <f>Z270+AA270</f>
        <v>52112.5</v>
      </c>
    </row>
    <row r="271" spans="1:28" ht="25.8" x14ac:dyDescent="0.5">
      <c r="A271" s="87" t="s">
        <v>1065</v>
      </c>
      <c r="B271" s="12"/>
      <c r="C271" s="40" t="s">
        <v>1007</v>
      </c>
      <c r="D271" s="17"/>
      <c r="E271" s="17"/>
      <c r="F271" s="28" t="s">
        <v>114</v>
      </c>
      <c r="G271" s="29">
        <v>1.05</v>
      </c>
      <c r="H271" s="149"/>
      <c r="I271" s="157">
        <v>115.5</v>
      </c>
      <c r="J271" s="177"/>
      <c r="K271" s="181"/>
      <c r="L271" s="170"/>
      <c r="M271" s="187"/>
      <c r="N271" s="196"/>
      <c r="O271" s="326"/>
      <c r="P271" s="350"/>
      <c r="Q271" s="228"/>
      <c r="R271" s="196"/>
      <c r="S271" s="196"/>
      <c r="T271" s="192"/>
      <c r="U271" s="312"/>
      <c r="V271" s="373"/>
      <c r="W271" s="365">
        <v>140.54</v>
      </c>
      <c r="X271" s="128"/>
      <c r="Y271" s="129"/>
      <c r="Z271" s="124">
        <f>ROUND(ROUND(W271, 2)*I271, 2)</f>
        <v>16232.37</v>
      </c>
    </row>
    <row r="272" spans="1:28" ht="36" x14ac:dyDescent="0.5">
      <c r="A272" s="87" t="s">
        <v>1068</v>
      </c>
      <c r="B272" s="12"/>
      <c r="C272" s="40" t="s">
        <v>979</v>
      </c>
      <c r="D272" s="17"/>
      <c r="E272" s="17" t="s">
        <v>1069</v>
      </c>
      <c r="F272" s="28" t="s">
        <v>139</v>
      </c>
      <c r="G272" s="68">
        <v>0.09</v>
      </c>
      <c r="H272" s="150"/>
      <c r="I272" s="157">
        <v>9.9</v>
      </c>
      <c r="J272" s="177"/>
      <c r="K272" s="181"/>
      <c r="L272" s="170"/>
      <c r="M272" s="187"/>
      <c r="N272" s="196"/>
      <c r="O272" s="326"/>
      <c r="P272" s="350"/>
      <c r="Q272" s="228"/>
      <c r="R272" s="196"/>
      <c r="S272" s="196"/>
      <c r="T272" s="192"/>
      <c r="U272" s="312"/>
      <c r="V272" s="373"/>
      <c r="W272" s="365">
        <v>291</v>
      </c>
      <c r="X272" s="128"/>
      <c r="Y272" s="129"/>
      <c r="Z272" s="124">
        <f>ROUND(ROUND(W272, 2)*I272, 2)</f>
        <v>2880.9</v>
      </c>
    </row>
    <row r="273" spans="1:28" ht="66" customHeight="1" x14ac:dyDescent="0.3">
      <c r="A273" s="253" t="s">
        <v>1072</v>
      </c>
      <c r="B273" s="254" t="s">
        <v>974</v>
      </c>
      <c r="C273" s="255" t="s">
        <v>975</v>
      </c>
      <c r="D273" s="256"/>
      <c r="E273" s="256" t="s">
        <v>1073</v>
      </c>
      <c r="F273" s="256" t="s">
        <v>114</v>
      </c>
      <c r="G273" s="257">
        <v>1</v>
      </c>
      <c r="H273" s="258"/>
      <c r="I273" s="215">
        <v>25.2</v>
      </c>
      <c r="J273" s="252">
        <f>I273-K273</f>
        <v>25.2</v>
      </c>
      <c r="K273" s="259">
        <f>O273</f>
        <v>0</v>
      </c>
      <c r="L273" s="252"/>
      <c r="M273" s="252"/>
      <c r="N273" s="252"/>
      <c r="O273" s="325">
        <v>0</v>
      </c>
      <c r="P273" s="348"/>
      <c r="Q273" s="252"/>
      <c r="R273" s="252"/>
      <c r="S273" s="252"/>
      <c r="T273" s="252"/>
      <c r="U273" s="311">
        <f>O273*Y273</f>
        <v>0</v>
      </c>
      <c r="V273" s="372"/>
      <c r="W273" s="364">
        <v>4148.49</v>
      </c>
      <c r="X273" s="130">
        <v>299.99</v>
      </c>
      <c r="Y273" s="131">
        <f>W273+ROUND(X273, 2)</f>
        <v>4448.4799999999996</v>
      </c>
      <c r="Z273" s="86">
        <v>104541.95</v>
      </c>
      <c r="AA273" s="19">
        <v>7559.75</v>
      </c>
      <c r="AB273" s="19">
        <f>Z273+AA273</f>
        <v>112101.7</v>
      </c>
    </row>
    <row r="274" spans="1:28" ht="103.95" customHeight="1" x14ac:dyDescent="0.5">
      <c r="A274" s="87" t="s">
        <v>1074</v>
      </c>
      <c r="B274" s="12"/>
      <c r="C274" s="40" t="s">
        <v>1075</v>
      </c>
      <c r="D274" s="17"/>
      <c r="E274" s="17" t="s">
        <v>1076</v>
      </c>
      <c r="F274" s="28" t="s">
        <v>114</v>
      </c>
      <c r="G274" s="29">
        <v>1.1000000000000001</v>
      </c>
      <c r="H274" s="149"/>
      <c r="I274" s="157">
        <v>27.72</v>
      </c>
      <c r="J274" s="177"/>
      <c r="K274" s="181"/>
      <c r="L274" s="170"/>
      <c r="M274" s="187"/>
      <c r="N274" s="196"/>
      <c r="O274" s="326"/>
      <c r="P274" s="350"/>
      <c r="Q274" s="228"/>
      <c r="R274" s="196"/>
      <c r="S274" s="196"/>
      <c r="T274" s="192"/>
      <c r="U274" s="312"/>
      <c r="V274" s="373"/>
      <c r="W274" s="365">
        <v>3445.54</v>
      </c>
      <c r="X274" s="128"/>
      <c r="Y274" s="129"/>
      <c r="Z274" s="124">
        <f>ROUND(ROUND(W274, 2)*I274, 2)</f>
        <v>95510.37</v>
      </c>
    </row>
    <row r="275" spans="1:28" ht="36" x14ac:dyDescent="0.5">
      <c r="A275" s="87" t="s">
        <v>1080</v>
      </c>
      <c r="B275" s="12"/>
      <c r="C275" s="40" t="s">
        <v>979</v>
      </c>
      <c r="D275" s="17"/>
      <c r="E275" s="17" t="s">
        <v>1081</v>
      </c>
      <c r="F275" s="28" t="s">
        <v>139</v>
      </c>
      <c r="G275" s="68">
        <v>8</v>
      </c>
      <c r="H275" s="150"/>
      <c r="I275" s="157">
        <v>201.6</v>
      </c>
      <c r="J275" s="177"/>
      <c r="K275" s="181"/>
      <c r="L275" s="170"/>
      <c r="M275" s="187"/>
      <c r="N275" s="196"/>
      <c r="O275" s="326"/>
      <c r="P275" s="350"/>
      <c r="Q275" s="228"/>
      <c r="R275" s="196"/>
      <c r="S275" s="196"/>
      <c r="T275" s="192"/>
      <c r="U275" s="312"/>
      <c r="V275" s="373"/>
      <c r="W275" s="365">
        <v>44.8</v>
      </c>
      <c r="X275" s="128"/>
      <c r="Y275" s="129"/>
      <c r="Z275" s="124">
        <f>ROUND(ROUND(W275, 2)*I275, 2)</f>
        <v>9031.68</v>
      </c>
    </row>
    <row r="276" spans="1:28" ht="90" customHeight="1" x14ac:dyDescent="0.3">
      <c r="A276" s="253" t="s">
        <v>1084</v>
      </c>
      <c r="B276" s="254" t="s">
        <v>974</v>
      </c>
      <c r="C276" s="255" t="s">
        <v>975</v>
      </c>
      <c r="D276" s="256"/>
      <c r="E276" s="256" t="s">
        <v>1085</v>
      </c>
      <c r="F276" s="256" t="s">
        <v>114</v>
      </c>
      <c r="G276" s="257">
        <v>1</v>
      </c>
      <c r="H276" s="258"/>
      <c r="I276" s="215">
        <v>86.8</v>
      </c>
      <c r="J276" s="252">
        <f>I276-K276</f>
        <v>86.8</v>
      </c>
      <c r="K276" s="259">
        <f>O276</f>
        <v>0</v>
      </c>
      <c r="L276" s="252"/>
      <c r="M276" s="252"/>
      <c r="N276" s="252"/>
      <c r="O276" s="325">
        <v>0</v>
      </c>
      <c r="P276" s="348"/>
      <c r="Q276" s="252"/>
      <c r="R276" s="252"/>
      <c r="S276" s="252"/>
      <c r="T276" s="252"/>
      <c r="U276" s="311">
        <f>O276*Y276</f>
        <v>0</v>
      </c>
      <c r="V276" s="372"/>
      <c r="W276" s="364">
        <v>1488.39</v>
      </c>
      <c r="X276" s="130">
        <v>299.99</v>
      </c>
      <c r="Y276" s="131">
        <f>W276+ROUND(X276, 2)</f>
        <v>1788.38</v>
      </c>
      <c r="Z276" s="86">
        <v>129192.25</v>
      </c>
      <c r="AA276" s="19">
        <v>26039.13</v>
      </c>
      <c r="AB276" s="19">
        <f>Z276+AA276</f>
        <v>155231.38</v>
      </c>
    </row>
    <row r="277" spans="1:28" ht="36" x14ac:dyDescent="0.5">
      <c r="A277" s="87" t="s">
        <v>1086</v>
      </c>
      <c r="B277" s="12"/>
      <c r="C277" s="40" t="s">
        <v>979</v>
      </c>
      <c r="D277" s="17"/>
      <c r="E277" s="17" t="s">
        <v>1081</v>
      </c>
      <c r="F277" s="28" t="s">
        <v>139</v>
      </c>
      <c r="G277" s="68">
        <v>8</v>
      </c>
      <c r="H277" s="150"/>
      <c r="I277" s="157">
        <v>694.4</v>
      </c>
      <c r="J277" s="177"/>
      <c r="K277" s="181"/>
      <c r="L277" s="170"/>
      <c r="M277" s="187"/>
      <c r="N277" s="196"/>
      <c r="O277" s="326"/>
      <c r="P277" s="350"/>
      <c r="Q277" s="228"/>
      <c r="R277" s="196"/>
      <c r="S277" s="196"/>
      <c r="T277" s="192"/>
      <c r="U277" s="312"/>
      <c r="V277" s="373"/>
      <c r="W277" s="365">
        <v>44.8</v>
      </c>
      <c r="X277" s="128"/>
      <c r="Y277" s="129"/>
      <c r="Z277" s="124">
        <f>ROUND(ROUND(W277, 2)*I277, 2)</f>
        <v>31109.119999999999</v>
      </c>
    </row>
    <row r="278" spans="1:28" ht="72.45" customHeight="1" x14ac:dyDescent="0.5">
      <c r="A278" s="87" t="s">
        <v>1089</v>
      </c>
      <c r="B278" s="12"/>
      <c r="C278" s="40" t="s">
        <v>984</v>
      </c>
      <c r="D278" s="17"/>
      <c r="E278" s="17" t="s">
        <v>1090</v>
      </c>
      <c r="F278" s="28" t="s">
        <v>114</v>
      </c>
      <c r="G278" s="29">
        <v>1.1000000000000001</v>
      </c>
      <c r="H278" s="149"/>
      <c r="I278" s="157">
        <v>95.48</v>
      </c>
      <c r="J278" s="177"/>
      <c r="K278" s="181"/>
      <c r="L278" s="170"/>
      <c r="M278" s="187"/>
      <c r="N278" s="196"/>
      <c r="O278" s="326"/>
      <c r="P278" s="350"/>
      <c r="Q278" s="228"/>
      <c r="R278" s="196"/>
      <c r="S278" s="196"/>
      <c r="T278" s="192"/>
      <c r="U278" s="312"/>
      <c r="V278" s="373"/>
      <c r="W278" s="365">
        <v>1027.26</v>
      </c>
      <c r="X278" s="128"/>
      <c r="Y278" s="129"/>
      <c r="Z278" s="124">
        <f>ROUND(ROUND(W278, 2)*I278, 2)</f>
        <v>98082.78</v>
      </c>
    </row>
    <row r="279" spans="1:28" ht="61.2" x14ac:dyDescent="0.3">
      <c r="A279" s="253" t="s">
        <v>1093</v>
      </c>
      <c r="B279" s="254" t="s">
        <v>974</v>
      </c>
      <c r="C279" s="255" t="s">
        <v>975</v>
      </c>
      <c r="D279" s="256"/>
      <c r="E279" s="256" t="s">
        <v>1094</v>
      </c>
      <c r="F279" s="256" t="s">
        <v>114</v>
      </c>
      <c r="G279" s="257">
        <v>1</v>
      </c>
      <c r="H279" s="258"/>
      <c r="I279" s="215">
        <v>26.2</v>
      </c>
      <c r="J279" s="252">
        <f>I279-K279</f>
        <v>26.2</v>
      </c>
      <c r="K279" s="259">
        <f>O279</f>
        <v>0</v>
      </c>
      <c r="L279" s="252"/>
      <c r="M279" s="252"/>
      <c r="N279" s="252"/>
      <c r="O279" s="325">
        <v>0</v>
      </c>
      <c r="P279" s="348"/>
      <c r="Q279" s="252"/>
      <c r="R279" s="252"/>
      <c r="S279" s="252"/>
      <c r="T279" s="252"/>
      <c r="U279" s="311">
        <f>O279*Y279</f>
        <v>0</v>
      </c>
      <c r="V279" s="372"/>
      <c r="W279" s="364">
        <v>1488.39</v>
      </c>
      <c r="X279" s="130">
        <v>299.99</v>
      </c>
      <c r="Y279" s="131">
        <f>W279+ROUND(X279, 2)</f>
        <v>1788.38</v>
      </c>
      <c r="Z279" s="86">
        <v>38995.82</v>
      </c>
      <c r="AA279" s="19">
        <v>7859.74</v>
      </c>
      <c r="AB279" s="19">
        <f>Z279+AA279</f>
        <v>46855.56</v>
      </c>
    </row>
    <row r="280" spans="1:28" ht="97.95" customHeight="1" x14ac:dyDescent="0.5">
      <c r="A280" s="87" t="s">
        <v>1095</v>
      </c>
      <c r="B280" s="12"/>
      <c r="C280" s="40" t="s">
        <v>984</v>
      </c>
      <c r="D280" s="17"/>
      <c r="E280" s="17" t="s">
        <v>1090</v>
      </c>
      <c r="F280" s="28" t="s">
        <v>114</v>
      </c>
      <c r="G280" s="29">
        <v>1.1000000000000001</v>
      </c>
      <c r="H280" s="149"/>
      <c r="I280" s="157">
        <v>28.82</v>
      </c>
      <c r="J280" s="177"/>
      <c r="K280" s="181"/>
      <c r="L280" s="170"/>
      <c r="M280" s="187"/>
      <c r="N280" s="196"/>
      <c r="O280" s="326"/>
      <c r="P280" s="350"/>
      <c r="Q280" s="228"/>
      <c r="R280" s="196"/>
      <c r="S280" s="196"/>
      <c r="T280" s="192"/>
      <c r="U280" s="312"/>
      <c r="V280" s="373"/>
      <c r="W280" s="365">
        <v>1027.26</v>
      </c>
      <c r="X280" s="128"/>
      <c r="Y280" s="129"/>
      <c r="Z280" s="124">
        <f>ROUND(ROUND(W280, 2)*I280, 2)</f>
        <v>29605.63</v>
      </c>
    </row>
    <row r="281" spans="1:28" ht="36" x14ac:dyDescent="0.5">
      <c r="A281" s="87" t="s">
        <v>1098</v>
      </c>
      <c r="B281" s="12"/>
      <c r="C281" s="40" t="s">
        <v>979</v>
      </c>
      <c r="D281" s="17"/>
      <c r="E281" s="17" t="s">
        <v>1081</v>
      </c>
      <c r="F281" s="28" t="s">
        <v>139</v>
      </c>
      <c r="G281" s="68">
        <v>8</v>
      </c>
      <c r="H281" s="150"/>
      <c r="I281" s="157">
        <v>209.6</v>
      </c>
      <c r="J281" s="177"/>
      <c r="K281" s="181"/>
      <c r="L281" s="170"/>
      <c r="M281" s="187"/>
      <c r="N281" s="196"/>
      <c r="O281" s="326"/>
      <c r="P281" s="350"/>
      <c r="Q281" s="228"/>
      <c r="R281" s="196"/>
      <c r="S281" s="196"/>
      <c r="T281" s="192"/>
      <c r="U281" s="312"/>
      <c r="V281" s="373"/>
      <c r="W281" s="365">
        <v>44.8</v>
      </c>
      <c r="X281" s="128"/>
      <c r="Y281" s="129"/>
      <c r="Z281" s="124">
        <f>ROUND(ROUND(W281, 2)*I281, 2)</f>
        <v>9390.08</v>
      </c>
    </row>
    <row r="282" spans="1:28" ht="101.4" customHeight="1" x14ac:dyDescent="0.3">
      <c r="A282" s="253" t="s">
        <v>1101</v>
      </c>
      <c r="B282" s="254" t="s">
        <v>974</v>
      </c>
      <c r="C282" s="255" t="s">
        <v>975</v>
      </c>
      <c r="D282" s="256"/>
      <c r="E282" s="256" t="s">
        <v>1102</v>
      </c>
      <c r="F282" s="256" t="s">
        <v>114</v>
      </c>
      <c r="G282" s="257">
        <v>1</v>
      </c>
      <c r="H282" s="258"/>
      <c r="I282" s="215">
        <v>59.7</v>
      </c>
      <c r="J282" s="252">
        <f>I282-K282</f>
        <v>59.7</v>
      </c>
      <c r="K282" s="259">
        <f>O282</f>
        <v>0</v>
      </c>
      <c r="L282" s="252"/>
      <c r="M282" s="252"/>
      <c r="N282" s="252"/>
      <c r="O282" s="325">
        <v>0</v>
      </c>
      <c r="P282" s="348"/>
      <c r="Q282" s="252"/>
      <c r="R282" s="252"/>
      <c r="S282" s="252"/>
      <c r="T282" s="252"/>
      <c r="U282" s="311">
        <f>O282*Y282</f>
        <v>0</v>
      </c>
      <c r="V282" s="372"/>
      <c r="W282" s="364">
        <v>506.2</v>
      </c>
      <c r="X282" s="130">
        <v>299.99</v>
      </c>
      <c r="Y282" s="131">
        <f>W282+ROUND(X282, 2)</f>
        <v>806.19</v>
      </c>
      <c r="Z282" s="86">
        <v>30220.14</v>
      </c>
      <c r="AA282" s="19">
        <v>17909.400000000001</v>
      </c>
      <c r="AB282" s="19">
        <f>Z282+AA282</f>
        <v>48129.54</v>
      </c>
    </row>
    <row r="283" spans="1:28" ht="36" x14ac:dyDescent="0.5">
      <c r="A283" s="87" t="s">
        <v>1103</v>
      </c>
      <c r="B283" s="12"/>
      <c r="C283" s="40" t="s">
        <v>979</v>
      </c>
      <c r="D283" s="17"/>
      <c r="E283" s="17" t="s">
        <v>1069</v>
      </c>
      <c r="F283" s="28" t="s">
        <v>139</v>
      </c>
      <c r="G283" s="68">
        <v>0.09</v>
      </c>
      <c r="H283" s="150"/>
      <c r="I283" s="157">
        <v>5.3730000000000002</v>
      </c>
      <c r="J283" s="177"/>
      <c r="K283" s="181"/>
      <c r="L283" s="170"/>
      <c r="M283" s="187"/>
      <c r="N283" s="196"/>
      <c r="O283" s="326"/>
      <c r="P283" s="350"/>
      <c r="Q283" s="228"/>
      <c r="R283" s="196"/>
      <c r="S283" s="196"/>
      <c r="T283" s="192"/>
      <c r="U283" s="312"/>
      <c r="V283" s="373"/>
      <c r="W283" s="365">
        <v>291</v>
      </c>
      <c r="X283" s="128"/>
      <c r="Y283" s="129"/>
      <c r="Z283" s="124">
        <f>ROUND(ROUND(W283, 2)*I283, 2)</f>
        <v>1563.54</v>
      </c>
    </row>
    <row r="284" spans="1:28" ht="36" x14ac:dyDescent="0.5">
      <c r="A284" s="87" t="s">
        <v>1106</v>
      </c>
      <c r="B284" s="12"/>
      <c r="C284" s="27" t="s">
        <v>1107</v>
      </c>
      <c r="D284" s="17"/>
      <c r="E284" s="17"/>
      <c r="F284" s="28" t="s">
        <v>114</v>
      </c>
      <c r="G284" s="29">
        <v>1.1000000000000001</v>
      </c>
      <c r="H284" s="149"/>
      <c r="I284" s="157">
        <v>65.67</v>
      </c>
      <c r="J284" s="177"/>
      <c r="K284" s="181"/>
      <c r="L284" s="170"/>
      <c r="M284" s="187"/>
      <c r="N284" s="196"/>
      <c r="O284" s="326"/>
      <c r="P284" s="350"/>
      <c r="Q284" s="228"/>
      <c r="R284" s="196"/>
      <c r="S284" s="196"/>
      <c r="T284" s="192"/>
      <c r="U284" s="312"/>
      <c r="V284" s="373"/>
      <c r="W284" s="365">
        <v>436.37</v>
      </c>
      <c r="X284" s="128"/>
      <c r="Y284" s="129"/>
      <c r="Z284" s="124">
        <f>ROUND(ROUND(W284, 2)*I284, 2)</f>
        <v>28656.42</v>
      </c>
    </row>
    <row r="285" spans="1:28" ht="85.5" customHeight="1" x14ac:dyDescent="0.3">
      <c r="A285" s="253" t="s">
        <v>1111</v>
      </c>
      <c r="B285" s="254" t="s">
        <v>974</v>
      </c>
      <c r="C285" s="255" t="s">
        <v>975</v>
      </c>
      <c r="D285" s="256"/>
      <c r="E285" s="256" t="s">
        <v>1112</v>
      </c>
      <c r="F285" s="256" t="s">
        <v>114</v>
      </c>
      <c r="G285" s="257">
        <v>1</v>
      </c>
      <c r="H285" s="258"/>
      <c r="I285" s="215">
        <v>8.1</v>
      </c>
      <c r="J285" s="252">
        <f>I285-K285</f>
        <v>8.1</v>
      </c>
      <c r="K285" s="259"/>
      <c r="L285" s="252"/>
      <c r="M285" s="252"/>
      <c r="N285" s="252"/>
      <c r="O285" s="325"/>
      <c r="P285" s="348"/>
      <c r="Q285" s="227"/>
      <c r="R285" s="171"/>
      <c r="S285" s="171"/>
      <c r="T285" s="191"/>
      <c r="U285" s="313"/>
      <c r="V285" s="376"/>
      <c r="W285" s="364">
        <v>506.2</v>
      </c>
      <c r="X285" s="130">
        <v>299.99</v>
      </c>
      <c r="Y285" s="131">
        <f>W285+ROUND(X285, 2)</f>
        <v>806.19</v>
      </c>
      <c r="Z285" s="86">
        <v>4100.22</v>
      </c>
      <c r="AA285" s="19">
        <v>2429.92</v>
      </c>
      <c r="AB285" s="19">
        <f>Z285+AA285</f>
        <v>6530.14</v>
      </c>
    </row>
    <row r="286" spans="1:28" ht="36" x14ac:dyDescent="0.5">
      <c r="A286" s="87" t="s">
        <v>1113</v>
      </c>
      <c r="B286" s="12"/>
      <c r="C286" s="27" t="s">
        <v>1107</v>
      </c>
      <c r="D286" s="17"/>
      <c r="E286" s="17"/>
      <c r="F286" s="28" t="s">
        <v>114</v>
      </c>
      <c r="G286" s="29">
        <v>1.1000000000000001</v>
      </c>
      <c r="H286" s="149"/>
      <c r="I286" s="157">
        <v>8.91</v>
      </c>
      <c r="J286" s="177"/>
      <c r="K286" s="181"/>
      <c r="L286" s="170"/>
      <c r="M286" s="187"/>
      <c r="N286" s="196"/>
      <c r="O286" s="326"/>
      <c r="P286" s="350"/>
      <c r="Q286" s="228"/>
      <c r="R286" s="196"/>
      <c r="S286" s="196"/>
      <c r="T286" s="192"/>
      <c r="U286" s="312"/>
      <c r="V286" s="373"/>
      <c r="W286" s="365">
        <v>436.37</v>
      </c>
      <c r="X286" s="128"/>
      <c r="Y286" s="129"/>
      <c r="Z286" s="124">
        <f>ROUND(ROUND(W286, 2)*I286, 2)</f>
        <v>3888.06</v>
      </c>
    </row>
    <row r="287" spans="1:28" ht="36" x14ac:dyDescent="0.5">
      <c r="A287" s="87" t="s">
        <v>1116</v>
      </c>
      <c r="B287" s="12"/>
      <c r="C287" s="40" t="s">
        <v>979</v>
      </c>
      <c r="D287" s="17"/>
      <c r="E287" s="17" t="s">
        <v>1069</v>
      </c>
      <c r="F287" s="28" t="s">
        <v>139</v>
      </c>
      <c r="G287" s="68">
        <v>0.09</v>
      </c>
      <c r="H287" s="150"/>
      <c r="I287" s="157">
        <v>0.72899999999999998</v>
      </c>
      <c r="J287" s="177"/>
      <c r="K287" s="181"/>
      <c r="L287" s="170"/>
      <c r="M287" s="187"/>
      <c r="N287" s="196"/>
      <c r="O287" s="326"/>
      <c r="P287" s="350"/>
      <c r="Q287" s="228"/>
      <c r="R287" s="196"/>
      <c r="S287" s="196"/>
      <c r="T287" s="192"/>
      <c r="U287" s="312"/>
      <c r="V287" s="373"/>
      <c r="W287" s="365">
        <v>291</v>
      </c>
      <c r="X287" s="128"/>
      <c r="Y287" s="129"/>
      <c r="Z287" s="124">
        <f>ROUND(ROUND(W287, 2)*I287, 2)</f>
        <v>212.14</v>
      </c>
    </row>
    <row r="288" spans="1:28" ht="115.8" customHeight="1" x14ac:dyDescent="0.3">
      <c r="A288" s="219" t="s">
        <v>1119</v>
      </c>
      <c r="B288" s="220" t="s">
        <v>974</v>
      </c>
      <c r="C288" s="250" t="s">
        <v>975</v>
      </c>
      <c r="D288" s="251"/>
      <c r="E288" s="251" t="s">
        <v>1120</v>
      </c>
      <c r="F288" s="251" t="s">
        <v>114</v>
      </c>
      <c r="G288" s="264">
        <v>1</v>
      </c>
      <c r="H288" s="265"/>
      <c r="I288" s="215">
        <v>416.23500000000001</v>
      </c>
      <c r="J288" s="252">
        <f>I288-K288</f>
        <v>416.23500000000001</v>
      </c>
      <c r="K288" s="259">
        <f>O288</f>
        <v>0</v>
      </c>
      <c r="L288" s="266"/>
      <c r="M288" s="266"/>
      <c r="N288" s="266"/>
      <c r="O288" s="330">
        <v>0</v>
      </c>
      <c r="P288" s="354"/>
      <c r="Q288" s="266"/>
      <c r="R288" s="266"/>
      <c r="S288" s="266"/>
      <c r="T288" s="252"/>
      <c r="U288" s="311">
        <f>O288*Y288</f>
        <v>0</v>
      </c>
      <c r="V288" s="372"/>
      <c r="W288" s="364">
        <v>506.2</v>
      </c>
      <c r="X288" s="130">
        <v>299.99</v>
      </c>
      <c r="Y288" s="131">
        <f>W288+ROUND(X288, 2)</f>
        <v>806.19</v>
      </c>
      <c r="Z288" s="86">
        <v>210698.16</v>
      </c>
      <c r="AA288" s="19">
        <v>124866.34</v>
      </c>
      <c r="AB288" s="19">
        <f>Z288+AA288</f>
        <v>335564.5</v>
      </c>
    </row>
    <row r="289" spans="1:28" ht="36" x14ac:dyDescent="0.5">
      <c r="A289" s="87" t="s">
        <v>1121</v>
      </c>
      <c r="B289" s="12"/>
      <c r="C289" s="40" t="s">
        <v>979</v>
      </c>
      <c r="D289" s="17"/>
      <c r="E289" s="17" t="s">
        <v>1069</v>
      </c>
      <c r="F289" s="28" t="s">
        <v>139</v>
      </c>
      <c r="G289" s="68">
        <v>0.09</v>
      </c>
      <c r="H289" s="150"/>
      <c r="I289" s="157">
        <v>37.460999999999999</v>
      </c>
      <c r="J289" s="177"/>
      <c r="K289" s="181"/>
      <c r="L289" s="170"/>
      <c r="M289" s="187"/>
      <c r="N289" s="196"/>
      <c r="O289" s="326"/>
      <c r="P289" s="350"/>
      <c r="Q289" s="228"/>
      <c r="R289" s="196"/>
      <c r="S289" s="196"/>
      <c r="T289" s="192"/>
      <c r="U289" s="312"/>
      <c r="V289" s="373"/>
      <c r="W289" s="365">
        <v>291</v>
      </c>
      <c r="X289" s="128"/>
      <c r="Y289" s="129"/>
      <c r="Z289" s="124">
        <f>ROUND(ROUND(W289, 2)*I289, 2)</f>
        <v>10901.15</v>
      </c>
    </row>
    <row r="290" spans="1:28" ht="59.55" customHeight="1" x14ac:dyDescent="0.5">
      <c r="A290" s="87" t="s">
        <v>1124</v>
      </c>
      <c r="B290" s="12"/>
      <c r="C290" s="27" t="s">
        <v>1107</v>
      </c>
      <c r="D290" s="17"/>
      <c r="E290" s="17"/>
      <c r="F290" s="28" t="s">
        <v>114</v>
      </c>
      <c r="G290" s="29">
        <v>1.1000000000000001</v>
      </c>
      <c r="H290" s="149"/>
      <c r="I290" s="157">
        <v>457.85899999999998</v>
      </c>
      <c r="J290" s="177"/>
      <c r="K290" s="181"/>
      <c r="L290" s="170"/>
      <c r="M290" s="187"/>
      <c r="N290" s="196"/>
      <c r="O290" s="326"/>
      <c r="P290" s="350"/>
      <c r="Q290" s="228"/>
      <c r="R290" s="196"/>
      <c r="S290" s="196"/>
      <c r="T290" s="192"/>
      <c r="U290" s="312"/>
      <c r="V290" s="373"/>
      <c r="W290" s="365">
        <v>436.37</v>
      </c>
      <c r="X290" s="128"/>
      <c r="Y290" s="129"/>
      <c r="Z290" s="124">
        <f>ROUND(ROUND(W290, 2)*I290, 2)</f>
        <v>199795.93</v>
      </c>
    </row>
    <row r="291" spans="1:28" ht="30.45" customHeight="1" x14ac:dyDescent="0.3">
      <c r="A291" s="106" t="s">
        <v>1127</v>
      </c>
      <c r="B291" s="107" t="s">
        <v>1128</v>
      </c>
      <c r="C291" s="108" t="s">
        <v>1129</v>
      </c>
      <c r="D291" s="111"/>
      <c r="E291" s="111"/>
      <c r="F291" s="111" t="s">
        <v>67</v>
      </c>
      <c r="G291" s="112">
        <v>1</v>
      </c>
      <c r="H291" s="163"/>
      <c r="I291" s="166">
        <v>0</v>
      </c>
      <c r="J291" s="178"/>
      <c r="K291" s="183"/>
      <c r="L291" s="172"/>
      <c r="M291" s="172"/>
      <c r="N291" s="172"/>
      <c r="O291" s="328"/>
      <c r="P291" s="351"/>
      <c r="Q291" s="229"/>
      <c r="R291" s="172"/>
      <c r="S291" s="172"/>
      <c r="T291" s="193"/>
      <c r="U291" s="314"/>
      <c r="V291" s="374"/>
      <c r="W291" s="366">
        <v>2510.19</v>
      </c>
      <c r="X291" s="132">
        <v>661</v>
      </c>
      <c r="Y291" s="133">
        <f>W291+ROUND(X291, 2)</f>
        <v>3171.19</v>
      </c>
      <c r="Z291" s="114">
        <v>0</v>
      </c>
      <c r="AA291" s="115">
        <v>0</v>
      </c>
      <c r="AB291" s="115">
        <f>Z291+AA291</f>
        <v>0</v>
      </c>
    </row>
    <row r="292" spans="1:28" ht="90" x14ac:dyDescent="0.5">
      <c r="A292" s="106" t="s">
        <v>1132</v>
      </c>
      <c r="B292" s="107"/>
      <c r="C292" s="110" t="s">
        <v>1133</v>
      </c>
      <c r="D292" s="111"/>
      <c r="E292" s="111"/>
      <c r="F292" s="116" t="s">
        <v>139</v>
      </c>
      <c r="G292" s="117">
        <v>1</v>
      </c>
      <c r="H292" s="164"/>
      <c r="I292" s="167">
        <v>0</v>
      </c>
      <c r="J292" s="179"/>
      <c r="K292" s="184"/>
      <c r="L292" s="174"/>
      <c r="M292" s="188"/>
      <c r="N292" s="197"/>
      <c r="O292" s="329"/>
      <c r="P292" s="352"/>
      <c r="Q292" s="230"/>
      <c r="R292" s="197"/>
      <c r="S292" s="197"/>
      <c r="T292" s="194"/>
      <c r="U292" s="315"/>
      <c r="V292" s="375"/>
      <c r="W292" s="367">
        <v>3880</v>
      </c>
      <c r="X292" s="134"/>
      <c r="Y292" s="135"/>
      <c r="Z292" s="126">
        <f>ROUND(ROUND(W292, 2)*I292, 2)</f>
        <v>0</v>
      </c>
      <c r="AA292" s="119"/>
      <c r="AB292" s="119"/>
    </row>
    <row r="293" spans="1:28" ht="36" x14ac:dyDescent="0.5">
      <c r="A293" s="106" t="s">
        <v>1137</v>
      </c>
      <c r="B293" s="107"/>
      <c r="C293" s="110" t="s">
        <v>1138</v>
      </c>
      <c r="D293" s="111"/>
      <c r="E293" s="111"/>
      <c r="F293" s="116" t="s">
        <v>67</v>
      </c>
      <c r="G293" s="117">
        <v>1.03</v>
      </c>
      <c r="H293" s="164"/>
      <c r="I293" s="167">
        <v>0</v>
      </c>
      <c r="J293" s="179"/>
      <c r="K293" s="184"/>
      <c r="L293" s="174"/>
      <c r="M293" s="188"/>
      <c r="N293" s="197"/>
      <c r="O293" s="329"/>
      <c r="P293" s="352"/>
      <c r="Q293" s="230"/>
      <c r="R293" s="197"/>
      <c r="S293" s="197"/>
      <c r="T293" s="194"/>
      <c r="U293" s="315"/>
      <c r="V293" s="375"/>
      <c r="W293" s="367">
        <v>2000</v>
      </c>
      <c r="X293" s="134"/>
      <c r="Y293" s="135"/>
      <c r="Z293" s="126">
        <f>ROUND(ROUND(W293, 2)*I293, 2)</f>
        <v>0</v>
      </c>
      <c r="AA293" s="119"/>
      <c r="AB293" s="119"/>
    </row>
    <row r="294" spans="1:28" ht="36" x14ac:dyDescent="0.3">
      <c r="A294" s="106" t="s">
        <v>1142</v>
      </c>
      <c r="B294" s="107" t="s">
        <v>1128</v>
      </c>
      <c r="C294" s="108" t="s">
        <v>1129</v>
      </c>
      <c r="D294" s="111"/>
      <c r="E294" s="111"/>
      <c r="F294" s="111" t="s">
        <v>67</v>
      </c>
      <c r="G294" s="112">
        <v>1</v>
      </c>
      <c r="H294" s="163"/>
      <c r="I294" s="166">
        <v>0</v>
      </c>
      <c r="J294" s="178"/>
      <c r="K294" s="183"/>
      <c r="L294" s="172"/>
      <c r="M294" s="172"/>
      <c r="N294" s="172"/>
      <c r="O294" s="328"/>
      <c r="P294" s="351"/>
      <c r="Q294" s="229"/>
      <c r="R294" s="172"/>
      <c r="S294" s="172"/>
      <c r="T294" s="193"/>
      <c r="U294" s="314"/>
      <c r="V294" s="374"/>
      <c r="W294" s="366">
        <v>2509.98</v>
      </c>
      <c r="X294" s="132">
        <v>661</v>
      </c>
      <c r="Y294" s="133">
        <f>W294+ROUND(X294, 2)</f>
        <v>3170.98</v>
      </c>
      <c r="Z294" s="114">
        <v>0</v>
      </c>
      <c r="AA294" s="115">
        <v>0</v>
      </c>
      <c r="AB294" s="115">
        <f>Z294+AA294</f>
        <v>0</v>
      </c>
    </row>
    <row r="295" spans="1:28" ht="36" x14ac:dyDescent="0.5">
      <c r="A295" s="106" t="s">
        <v>1143</v>
      </c>
      <c r="B295" s="107"/>
      <c r="C295" s="110" t="s">
        <v>1138</v>
      </c>
      <c r="D295" s="111"/>
      <c r="E295" s="111"/>
      <c r="F295" s="116" t="s">
        <v>67</v>
      </c>
      <c r="G295" s="117">
        <v>1.03</v>
      </c>
      <c r="H295" s="164"/>
      <c r="I295" s="167">
        <v>0</v>
      </c>
      <c r="J295" s="179"/>
      <c r="K295" s="184"/>
      <c r="L295" s="174"/>
      <c r="M295" s="188"/>
      <c r="N295" s="197"/>
      <c r="O295" s="329"/>
      <c r="P295" s="352"/>
      <c r="Q295" s="230"/>
      <c r="R295" s="197"/>
      <c r="S295" s="197"/>
      <c r="T295" s="194"/>
      <c r="U295" s="315"/>
      <c r="V295" s="375"/>
      <c r="W295" s="367">
        <v>2000</v>
      </c>
      <c r="X295" s="134"/>
      <c r="Y295" s="135"/>
      <c r="Z295" s="126">
        <f>ROUND(ROUND(W295, 2)*I295, 2)</f>
        <v>0</v>
      </c>
      <c r="AA295" s="119"/>
      <c r="AB295" s="119"/>
    </row>
    <row r="296" spans="1:28" ht="90" x14ac:dyDescent="0.5">
      <c r="A296" s="106" t="s">
        <v>1146</v>
      </c>
      <c r="B296" s="107"/>
      <c r="C296" s="110" t="s">
        <v>1133</v>
      </c>
      <c r="D296" s="111"/>
      <c r="E296" s="111"/>
      <c r="F296" s="116" t="s">
        <v>139</v>
      </c>
      <c r="G296" s="117">
        <v>1</v>
      </c>
      <c r="H296" s="164"/>
      <c r="I296" s="167">
        <v>0</v>
      </c>
      <c r="J296" s="179"/>
      <c r="K296" s="184"/>
      <c r="L296" s="174"/>
      <c r="M296" s="188"/>
      <c r="N296" s="197"/>
      <c r="O296" s="329"/>
      <c r="P296" s="352"/>
      <c r="Q296" s="230"/>
      <c r="R296" s="197"/>
      <c r="S296" s="197"/>
      <c r="T296" s="194"/>
      <c r="U296" s="315"/>
      <c r="V296" s="375"/>
      <c r="W296" s="367">
        <v>3880</v>
      </c>
      <c r="X296" s="134"/>
      <c r="Y296" s="135"/>
      <c r="Z296" s="126">
        <f>ROUND(ROUND(W296, 2)*I296, 2)</f>
        <v>0</v>
      </c>
      <c r="AA296" s="119"/>
      <c r="AB296" s="119"/>
    </row>
    <row r="297" spans="1:28" ht="85.05" customHeight="1" x14ac:dyDescent="0.3">
      <c r="A297" s="106" t="s">
        <v>1149</v>
      </c>
      <c r="B297" s="107" t="s">
        <v>1128</v>
      </c>
      <c r="C297" s="108" t="s">
        <v>1129</v>
      </c>
      <c r="D297" s="111"/>
      <c r="E297" s="111" t="s">
        <v>1150</v>
      </c>
      <c r="F297" s="111" t="s">
        <v>67</v>
      </c>
      <c r="G297" s="112">
        <v>1</v>
      </c>
      <c r="H297" s="163"/>
      <c r="I297" s="166">
        <v>0</v>
      </c>
      <c r="J297" s="178"/>
      <c r="K297" s="183"/>
      <c r="L297" s="172"/>
      <c r="M297" s="172"/>
      <c r="N297" s="172"/>
      <c r="O297" s="328"/>
      <c r="P297" s="351"/>
      <c r="Q297" s="229"/>
      <c r="R297" s="172"/>
      <c r="S297" s="172"/>
      <c r="T297" s="193"/>
      <c r="U297" s="314"/>
      <c r="V297" s="374"/>
      <c r="W297" s="366">
        <v>4146.0600000000004</v>
      </c>
      <c r="X297" s="132">
        <v>991.5</v>
      </c>
      <c r="Y297" s="133">
        <f>W297+ROUND(X297, 2)</f>
        <v>5137.5600000000004</v>
      </c>
      <c r="Z297" s="114">
        <v>0</v>
      </c>
      <c r="AA297" s="115">
        <v>0</v>
      </c>
      <c r="AB297" s="115">
        <f>Z297+AA297</f>
        <v>0</v>
      </c>
    </row>
    <row r="298" spans="1:28" ht="90" x14ac:dyDescent="0.5">
      <c r="A298" s="106" t="s">
        <v>1152</v>
      </c>
      <c r="B298" s="107"/>
      <c r="C298" s="110" t="s">
        <v>1133</v>
      </c>
      <c r="D298" s="111"/>
      <c r="E298" s="111" t="s">
        <v>1153</v>
      </c>
      <c r="F298" s="116" t="s">
        <v>139</v>
      </c>
      <c r="G298" s="117">
        <v>1</v>
      </c>
      <c r="H298" s="164"/>
      <c r="I298" s="167">
        <v>0</v>
      </c>
      <c r="J298" s="179"/>
      <c r="K298" s="184"/>
      <c r="L298" s="174"/>
      <c r="M298" s="188"/>
      <c r="N298" s="197"/>
      <c r="O298" s="329"/>
      <c r="P298" s="352"/>
      <c r="Q298" s="230"/>
      <c r="R298" s="197"/>
      <c r="S298" s="197"/>
      <c r="T298" s="194"/>
      <c r="U298" s="315"/>
      <c r="V298" s="375"/>
      <c r="W298" s="367">
        <v>2000</v>
      </c>
      <c r="X298" s="134"/>
      <c r="Y298" s="135"/>
      <c r="Z298" s="126">
        <f>ROUND(ROUND(W298, 2)*I298, 2)</f>
        <v>0</v>
      </c>
      <c r="AA298" s="119"/>
      <c r="AB298" s="119"/>
    </row>
    <row r="299" spans="1:28" ht="36" x14ac:dyDescent="0.5">
      <c r="A299" s="106" t="s">
        <v>1158</v>
      </c>
      <c r="B299" s="107"/>
      <c r="C299" s="110" t="s">
        <v>1138</v>
      </c>
      <c r="D299" s="111"/>
      <c r="E299" s="111" t="s">
        <v>1159</v>
      </c>
      <c r="F299" s="116" t="s">
        <v>67</v>
      </c>
      <c r="G299" s="117">
        <v>1.03</v>
      </c>
      <c r="H299" s="164"/>
      <c r="I299" s="167">
        <v>0</v>
      </c>
      <c r="J299" s="179"/>
      <c r="K299" s="184"/>
      <c r="L299" s="174"/>
      <c r="M299" s="188"/>
      <c r="N299" s="197"/>
      <c r="O299" s="329"/>
      <c r="P299" s="352"/>
      <c r="Q299" s="230"/>
      <c r="R299" s="197"/>
      <c r="S299" s="197"/>
      <c r="T299" s="194"/>
      <c r="U299" s="315"/>
      <c r="V299" s="375"/>
      <c r="W299" s="367">
        <v>3800</v>
      </c>
      <c r="X299" s="134"/>
      <c r="Y299" s="135"/>
      <c r="Z299" s="126">
        <f>ROUND(ROUND(W299, 2)*I299, 2)</f>
        <v>0</v>
      </c>
      <c r="AA299" s="119"/>
      <c r="AB299" s="119"/>
    </row>
    <row r="300" spans="1:28" ht="36" x14ac:dyDescent="0.3">
      <c r="A300" s="106" t="s">
        <v>1164</v>
      </c>
      <c r="B300" s="107" t="s">
        <v>1128</v>
      </c>
      <c r="C300" s="108" t="s">
        <v>1129</v>
      </c>
      <c r="D300" s="111"/>
      <c r="E300" s="111" t="s">
        <v>1165</v>
      </c>
      <c r="F300" s="111" t="s">
        <v>67</v>
      </c>
      <c r="G300" s="112">
        <v>1</v>
      </c>
      <c r="H300" s="163"/>
      <c r="I300" s="166">
        <v>0</v>
      </c>
      <c r="J300" s="178"/>
      <c r="K300" s="183"/>
      <c r="L300" s="172"/>
      <c r="M300" s="172"/>
      <c r="N300" s="172"/>
      <c r="O300" s="328"/>
      <c r="P300" s="351"/>
      <c r="Q300" s="229"/>
      <c r="R300" s="172"/>
      <c r="S300" s="172"/>
      <c r="T300" s="193"/>
      <c r="U300" s="314"/>
      <c r="V300" s="374"/>
      <c r="W300" s="366">
        <v>2509.98</v>
      </c>
      <c r="X300" s="132">
        <v>991.5</v>
      </c>
      <c r="Y300" s="133">
        <f>W300+ROUND(X300, 2)</f>
        <v>3501.48</v>
      </c>
      <c r="Z300" s="114">
        <v>0</v>
      </c>
      <c r="AA300" s="115">
        <v>0</v>
      </c>
      <c r="AB300" s="115">
        <f>Z300+AA300</f>
        <v>0</v>
      </c>
    </row>
    <row r="301" spans="1:28" ht="36" x14ac:dyDescent="0.5">
      <c r="A301" s="106" t="s">
        <v>1167</v>
      </c>
      <c r="B301" s="107"/>
      <c r="C301" s="110" t="s">
        <v>1138</v>
      </c>
      <c r="D301" s="111"/>
      <c r="E301" s="111"/>
      <c r="F301" s="116" t="s">
        <v>67</v>
      </c>
      <c r="G301" s="117">
        <v>1.03</v>
      </c>
      <c r="H301" s="164"/>
      <c r="I301" s="167">
        <v>0</v>
      </c>
      <c r="J301" s="179"/>
      <c r="K301" s="184"/>
      <c r="L301" s="174"/>
      <c r="M301" s="188"/>
      <c r="N301" s="197"/>
      <c r="O301" s="329"/>
      <c r="P301" s="352"/>
      <c r="Q301" s="230"/>
      <c r="R301" s="197"/>
      <c r="S301" s="197"/>
      <c r="T301" s="194"/>
      <c r="U301" s="315"/>
      <c r="V301" s="375"/>
      <c r="W301" s="367">
        <v>2000</v>
      </c>
      <c r="X301" s="134"/>
      <c r="Y301" s="135"/>
      <c r="Z301" s="126">
        <f>ROUND(ROUND(W301, 2)*I301, 2)</f>
        <v>0</v>
      </c>
      <c r="AA301" s="119"/>
      <c r="AB301" s="119"/>
    </row>
    <row r="302" spans="1:28" ht="90" x14ac:dyDescent="0.5">
      <c r="A302" s="106" t="s">
        <v>1172</v>
      </c>
      <c r="B302" s="107"/>
      <c r="C302" s="110" t="s">
        <v>1133</v>
      </c>
      <c r="D302" s="111"/>
      <c r="E302" s="111"/>
      <c r="F302" s="116" t="s">
        <v>139</v>
      </c>
      <c r="G302" s="117">
        <v>1</v>
      </c>
      <c r="H302" s="164"/>
      <c r="I302" s="167">
        <v>0</v>
      </c>
      <c r="J302" s="179"/>
      <c r="K302" s="184"/>
      <c r="L302" s="174"/>
      <c r="M302" s="188"/>
      <c r="N302" s="197"/>
      <c r="O302" s="329"/>
      <c r="P302" s="352"/>
      <c r="Q302" s="230"/>
      <c r="R302" s="197"/>
      <c r="S302" s="197"/>
      <c r="T302" s="194"/>
      <c r="U302" s="315"/>
      <c r="V302" s="375"/>
      <c r="W302" s="367">
        <v>3880</v>
      </c>
      <c r="X302" s="134"/>
      <c r="Y302" s="135"/>
      <c r="Z302" s="126">
        <f>ROUND(ROUND(W302, 2)*I302, 2)</f>
        <v>0</v>
      </c>
      <c r="AA302" s="119"/>
      <c r="AB302" s="119"/>
    </row>
    <row r="303" spans="1:28" ht="98.4" customHeight="1" x14ac:dyDescent="0.3">
      <c r="A303" s="253" t="s">
        <v>1177</v>
      </c>
      <c r="B303" s="254" t="s">
        <v>1128</v>
      </c>
      <c r="C303" s="255" t="s">
        <v>1129</v>
      </c>
      <c r="D303" s="256"/>
      <c r="E303" s="256" t="s">
        <v>1178</v>
      </c>
      <c r="F303" s="256" t="s">
        <v>67</v>
      </c>
      <c r="G303" s="257">
        <v>1</v>
      </c>
      <c r="H303" s="258"/>
      <c r="I303" s="215">
        <v>2206.1999999999998</v>
      </c>
      <c r="J303" s="252">
        <v>315</v>
      </c>
      <c r="K303" s="259">
        <f>O303+P303</f>
        <v>1886.1999999999998</v>
      </c>
      <c r="L303" s="252"/>
      <c r="M303" s="252"/>
      <c r="N303" s="252"/>
      <c r="O303" s="325">
        <v>1310.0899999999999</v>
      </c>
      <c r="P303" s="348">
        <v>576.11</v>
      </c>
      <c r="Q303" s="244" t="s">
        <v>4193</v>
      </c>
      <c r="R303" s="252"/>
      <c r="S303" s="252"/>
      <c r="T303" s="252"/>
      <c r="U303" s="311">
        <f>O303*Y303</f>
        <v>3614420.4018999995</v>
      </c>
      <c r="V303" s="311">
        <f>P303*Y303</f>
        <v>1589435.6401</v>
      </c>
      <c r="W303" s="364">
        <v>1767.41</v>
      </c>
      <c r="X303" s="130">
        <v>991.5</v>
      </c>
      <c r="Y303" s="131">
        <f>W303+ROUND(X303, 2)</f>
        <v>2758.91</v>
      </c>
      <c r="Z303" s="86">
        <v>3899259.94</v>
      </c>
      <c r="AA303" s="19">
        <v>2187447.2999999998</v>
      </c>
      <c r="AB303" s="294">
        <f>Z303+AA303</f>
        <v>6086707.2400000002</v>
      </c>
    </row>
    <row r="304" spans="1:28" ht="90" x14ac:dyDescent="0.5">
      <c r="A304" s="87" t="s">
        <v>1179</v>
      </c>
      <c r="B304" s="12"/>
      <c r="C304" s="40" t="s">
        <v>1133</v>
      </c>
      <c r="D304" s="17"/>
      <c r="E304" s="17" t="s">
        <v>1180</v>
      </c>
      <c r="F304" s="28" t="s">
        <v>139</v>
      </c>
      <c r="G304" s="29">
        <v>1</v>
      </c>
      <c r="H304" s="149"/>
      <c r="I304" s="157">
        <v>38.604999999999997</v>
      </c>
      <c r="J304" s="177"/>
      <c r="K304" s="181"/>
      <c r="L304" s="170"/>
      <c r="M304" s="187"/>
      <c r="N304" s="196"/>
      <c r="O304" s="326"/>
      <c r="P304" s="350"/>
      <c r="Q304" s="228"/>
      <c r="R304" s="196"/>
      <c r="S304" s="196"/>
      <c r="T304" s="192"/>
      <c r="U304" s="312"/>
      <c r="V304" s="373"/>
      <c r="W304" s="365">
        <v>10205</v>
      </c>
      <c r="X304" s="128"/>
      <c r="Y304" s="129"/>
      <c r="Z304" s="124">
        <f>ROUND(ROUND(W304, 2)*I304, 2)</f>
        <v>393964.03</v>
      </c>
      <c r="AB304" s="122"/>
    </row>
    <row r="305" spans="1:28" ht="36" x14ac:dyDescent="0.5">
      <c r="A305" s="87" t="s">
        <v>1183</v>
      </c>
      <c r="B305" s="12"/>
      <c r="C305" s="40" t="s">
        <v>1138</v>
      </c>
      <c r="D305" s="17"/>
      <c r="E305" s="17" t="s">
        <v>1184</v>
      </c>
      <c r="F305" s="28" t="s">
        <v>67</v>
      </c>
      <c r="G305" s="29">
        <v>1.03</v>
      </c>
      <c r="H305" s="149"/>
      <c r="I305" s="157">
        <v>2321.5169999999998</v>
      </c>
      <c r="J305" s="177"/>
      <c r="K305" s="181"/>
      <c r="L305" s="170"/>
      <c r="M305" s="187"/>
      <c r="N305" s="196"/>
      <c r="O305" s="326"/>
      <c r="P305" s="350"/>
      <c r="Q305" s="228"/>
      <c r="R305" s="196"/>
      <c r="S305" s="196"/>
      <c r="T305" s="192"/>
      <c r="U305" s="312"/>
      <c r="V305" s="373"/>
      <c r="W305" s="365">
        <v>1500</v>
      </c>
      <c r="X305" s="128"/>
      <c r="Y305" s="129"/>
      <c r="Z305" s="124">
        <f>ROUND(ROUND(W305, 2)*I305, 2)</f>
        <v>3482275.5</v>
      </c>
      <c r="AB305" s="122"/>
    </row>
    <row r="306" spans="1:28" ht="36" x14ac:dyDescent="0.5">
      <c r="A306" s="87" t="s">
        <v>1187</v>
      </c>
      <c r="B306" s="12"/>
      <c r="C306" s="40" t="s">
        <v>965</v>
      </c>
      <c r="D306" s="17"/>
      <c r="E306" s="17"/>
      <c r="F306" s="28" t="s">
        <v>102</v>
      </c>
      <c r="G306" s="29">
        <v>0.15</v>
      </c>
      <c r="H306" s="150"/>
      <c r="I306" s="157">
        <v>330.93</v>
      </c>
      <c r="J306" s="177"/>
      <c r="K306" s="181"/>
      <c r="L306" s="170"/>
      <c r="M306" s="187"/>
      <c r="N306" s="196"/>
      <c r="O306" s="326"/>
      <c r="P306" s="350"/>
      <c r="Q306" s="228"/>
      <c r="R306" s="196"/>
      <c r="S306" s="196"/>
      <c r="T306" s="192"/>
      <c r="U306" s="312"/>
      <c r="V306" s="373"/>
      <c r="W306" s="365">
        <v>69.540000000000006</v>
      </c>
      <c r="X306" s="128"/>
      <c r="Y306" s="129"/>
      <c r="Z306" s="124">
        <f>ROUND(ROUND(W306, 2)*I306, 2)</f>
        <v>23012.87</v>
      </c>
      <c r="AB306" s="122"/>
    </row>
    <row r="307" spans="1:28" ht="71.400000000000006" customHeight="1" x14ac:dyDescent="0.3">
      <c r="A307" s="253" t="s">
        <v>1190</v>
      </c>
      <c r="B307" s="254" t="s">
        <v>1128</v>
      </c>
      <c r="C307" s="255" t="s">
        <v>1129</v>
      </c>
      <c r="D307" s="256"/>
      <c r="E307" s="256" t="s">
        <v>1191</v>
      </c>
      <c r="F307" s="256" t="s">
        <v>67</v>
      </c>
      <c r="G307" s="257">
        <v>1</v>
      </c>
      <c r="H307" s="258"/>
      <c r="I307" s="215">
        <v>245.2</v>
      </c>
      <c r="J307" s="252">
        <f>I307-K307</f>
        <v>245.2</v>
      </c>
      <c r="K307" s="259">
        <f>O307</f>
        <v>0</v>
      </c>
      <c r="L307" s="252"/>
      <c r="M307" s="252"/>
      <c r="N307" s="252"/>
      <c r="O307" s="325">
        <v>0</v>
      </c>
      <c r="P307" s="348"/>
      <c r="Q307" s="252"/>
      <c r="R307" s="252"/>
      <c r="S307" s="252"/>
      <c r="T307" s="252"/>
      <c r="U307" s="311">
        <f>O307*Y307</f>
        <v>0</v>
      </c>
      <c r="V307" s="372"/>
      <c r="W307" s="364">
        <v>1734.02</v>
      </c>
      <c r="X307" s="130">
        <v>991.5</v>
      </c>
      <c r="Y307" s="131">
        <f>W307+ROUND(X307, 2)</f>
        <v>2725.52</v>
      </c>
      <c r="Z307" s="86">
        <v>425181.7</v>
      </c>
      <c r="AA307" s="19">
        <v>243115.8</v>
      </c>
      <c r="AB307" s="294">
        <f>Z307+AA307</f>
        <v>668297.5</v>
      </c>
    </row>
    <row r="308" spans="1:28" ht="36" x14ac:dyDescent="0.5">
      <c r="A308" s="87" t="s">
        <v>1192</v>
      </c>
      <c r="B308" s="12"/>
      <c r="C308" s="40" t="s">
        <v>965</v>
      </c>
      <c r="D308" s="17"/>
      <c r="E308" s="17"/>
      <c r="F308" s="28" t="s">
        <v>102</v>
      </c>
      <c r="G308" s="29">
        <v>0.15</v>
      </c>
      <c r="H308" s="150"/>
      <c r="I308" s="157">
        <v>36.78</v>
      </c>
      <c r="J308" s="177"/>
      <c r="K308" s="181"/>
      <c r="L308" s="170"/>
      <c r="M308" s="187"/>
      <c r="N308" s="196"/>
      <c r="O308" s="326"/>
      <c r="P308" s="350"/>
      <c r="Q308" s="228"/>
      <c r="R308" s="196"/>
      <c r="S308" s="196"/>
      <c r="T308" s="192"/>
      <c r="U308" s="312"/>
      <c r="V308" s="373"/>
      <c r="W308" s="365">
        <v>69.540000000000006</v>
      </c>
      <c r="X308" s="128"/>
      <c r="Y308" s="129"/>
      <c r="Z308" s="124">
        <f>ROUND(ROUND(W308, 2)*I308, 2)</f>
        <v>2557.6799999999998</v>
      </c>
      <c r="AB308" s="122"/>
    </row>
    <row r="309" spans="1:28" ht="36" x14ac:dyDescent="0.5">
      <c r="A309" s="87" t="s">
        <v>1195</v>
      </c>
      <c r="B309" s="12"/>
      <c r="C309" s="40" t="s">
        <v>1138</v>
      </c>
      <c r="D309" s="17"/>
      <c r="E309" s="17" t="s">
        <v>1184</v>
      </c>
      <c r="F309" s="28" t="s">
        <v>67</v>
      </c>
      <c r="G309" s="29">
        <v>1.03</v>
      </c>
      <c r="H309" s="149"/>
      <c r="I309" s="157">
        <v>252.55600000000001</v>
      </c>
      <c r="J309" s="177"/>
      <c r="K309" s="181"/>
      <c r="L309" s="170"/>
      <c r="M309" s="187"/>
      <c r="N309" s="196"/>
      <c r="O309" s="326"/>
      <c r="P309" s="350"/>
      <c r="Q309" s="228"/>
      <c r="R309" s="196"/>
      <c r="S309" s="196"/>
      <c r="T309" s="192"/>
      <c r="U309" s="312"/>
      <c r="V309" s="373"/>
      <c r="W309" s="365">
        <v>1500</v>
      </c>
      <c r="X309" s="128"/>
      <c r="Y309" s="129"/>
      <c r="Z309" s="124">
        <f>ROUND(ROUND(W309, 2)*I309, 2)</f>
        <v>378834</v>
      </c>
      <c r="AB309" s="122"/>
    </row>
    <row r="310" spans="1:28" ht="108" customHeight="1" x14ac:dyDescent="0.5">
      <c r="A310" s="87" t="s">
        <v>1198</v>
      </c>
      <c r="B310" s="12"/>
      <c r="C310" s="40" t="s">
        <v>1133</v>
      </c>
      <c r="D310" s="17"/>
      <c r="E310" s="17" t="s">
        <v>1180</v>
      </c>
      <c r="F310" s="28" t="s">
        <v>139</v>
      </c>
      <c r="G310" s="29">
        <v>1</v>
      </c>
      <c r="H310" s="149"/>
      <c r="I310" s="157">
        <v>4.2910000000000004</v>
      </c>
      <c r="J310" s="177"/>
      <c r="K310" s="181"/>
      <c r="L310" s="170"/>
      <c r="M310" s="187"/>
      <c r="N310" s="196"/>
      <c r="O310" s="326"/>
      <c r="P310" s="350"/>
      <c r="Q310" s="228"/>
      <c r="R310" s="196"/>
      <c r="S310" s="196"/>
      <c r="T310" s="192"/>
      <c r="U310" s="312"/>
      <c r="V310" s="373"/>
      <c r="W310" s="365">
        <v>10205</v>
      </c>
      <c r="X310" s="128"/>
      <c r="Y310" s="129"/>
      <c r="Z310" s="124">
        <f>ROUND(ROUND(W310, 2)*I310, 2)</f>
        <v>43789.66</v>
      </c>
      <c r="AB310" s="122"/>
    </row>
    <row r="311" spans="1:28" ht="36" x14ac:dyDescent="0.3">
      <c r="A311" s="106" t="s">
        <v>1201</v>
      </c>
      <c r="B311" s="107" t="s">
        <v>1202</v>
      </c>
      <c r="C311" s="108" t="s">
        <v>1203</v>
      </c>
      <c r="D311" s="111"/>
      <c r="E311" s="111"/>
      <c r="F311" s="111" t="s">
        <v>114</v>
      </c>
      <c r="G311" s="112">
        <v>1</v>
      </c>
      <c r="H311" s="163"/>
      <c r="I311" s="166">
        <v>0</v>
      </c>
      <c r="J311" s="178"/>
      <c r="K311" s="183"/>
      <c r="L311" s="172"/>
      <c r="M311" s="172"/>
      <c r="N311" s="172"/>
      <c r="O311" s="328"/>
      <c r="P311" s="351"/>
      <c r="Q311" s="229"/>
      <c r="R311" s="172"/>
      <c r="S311" s="172"/>
      <c r="T311" s="193"/>
      <c r="U311" s="314"/>
      <c r="V311" s="374"/>
      <c r="W311" s="366">
        <v>409.64</v>
      </c>
      <c r="X311" s="132">
        <v>210</v>
      </c>
      <c r="Y311" s="133">
        <f>W311+ROUND(X311, 2)</f>
        <v>619.64</v>
      </c>
      <c r="Z311" s="114">
        <v>0</v>
      </c>
      <c r="AA311" s="115">
        <v>0</v>
      </c>
      <c r="AB311" s="115">
        <f>Z311+AA311</f>
        <v>0</v>
      </c>
    </row>
    <row r="312" spans="1:28" ht="72" x14ac:dyDescent="0.5">
      <c r="A312" s="106" t="s">
        <v>1206</v>
      </c>
      <c r="B312" s="107"/>
      <c r="C312" s="110" t="s">
        <v>1207</v>
      </c>
      <c r="D312" s="111"/>
      <c r="E312" s="111"/>
      <c r="F312" s="116" t="s">
        <v>114</v>
      </c>
      <c r="G312" s="117">
        <v>1.1000000000000001</v>
      </c>
      <c r="H312" s="164"/>
      <c r="I312" s="167">
        <v>0</v>
      </c>
      <c r="J312" s="179"/>
      <c r="K312" s="184"/>
      <c r="L312" s="174"/>
      <c r="M312" s="188"/>
      <c r="N312" s="197"/>
      <c r="O312" s="329"/>
      <c r="P312" s="352"/>
      <c r="Q312" s="230"/>
      <c r="R312" s="197"/>
      <c r="S312" s="197"/>
      <c r="T312" s="194"/>
      <c r="U312" s="315"/>
      <c r="V312" s="375"/>
      <c r="W312" s="367">
        <v>372.4</v>
      </c>
      <c r="X312" s="134"/>
      <c r="Y312" s="135"/>
      <c r="Z312" s="126">
        <f>ROUND(ROUND(W312, 2)*I312, 2)</f>
        <v>0</v>
      </c>
      <c r="AA312" s="119"/>
      <c r="AB312" s="119"/>
    </row>
    <row r="313" spans="1:28" ht="36" x14ac:dyDescent="0.3">
      <c r="A313" s="106" t="s">
        <v>1211</v>
      </c>
      <c r="B313" s="107" t="s">
        <v>1202</v>
      </c>
      <c r="C313" s="108" t="s">
        <v>1203</v>
      </c>
      <c r="D313" s="111"/>
      <c r="E313" s="111"/>
      <c r="F313" s="111" t="s">
        <v>114</v>
      </c>
      <c r="G313" s="112">
        <v>1</v>
      </c>
      <c r="H313" s="163"/>
      <c r="I313" s="166">
        <v>0</v>
      </c>
      <c r="J313" s="178"/>
      <c r="K313" s="183"/>
      <c r="L313" s="172"/>
      <c r="M313" s="172"/>
      <c r="N313" s="172"/>
      <c r="O313" s="328"/>
      <c r="P313" s="351"/>
      <c r="Q313" s="229"/>
      <c r="R313" s="172"/>
      <c r="S313" s="172"/>
      <c r="T313" s="193"/>
      <c r="U313" s="314"/>
      <c r="V313" s="374"/>
      <c r="W313" s="366">
        <v>409.64</v>
      </c>
      <c r="X313" s="132">
        <v>210</v>
      </c>
      <c r="Y313" s="133">
        <f>W313+ROUND(X313, 2)</f>
        <v>619.64</v>
      </c>
      <c r="Z313" s="114">
        <v>0</v>
      </c>
      <c r="AA313" s="115">
        <v>0</v>
      </c>
      <c r="AB313" s="115">
        <f>Z313+AA313</f>
        <v>0</v>
      </c>
    </row>
    <row r="314" spans="1:28" ht="72" x14ac:dyDescent="0.5">
      <c r="A314" s="106" t="s">
        <v>1212</v>
      </c>
      <c r="B314" s="107"/>
      <c r="C314" s="110" t="s">
        <v>1207</v>
      </c>
      <c r="D314" s="111"/>
      <c r="E314" s="111"/>
      <c r="F314" s="116" t="s">
        <v>114</v>
      </c>
      <c r="G314" s="117">
        <v>1.1000000000000001</v>
      </c>
      <c r="H314" s="164"/>
      <c r="I314" s="167">
        <v>0</v>
      </c>
      <c r="J314" s="179"/>
      <c r="K314" s="184"/>
      <c r="L314" s="174"/>
      <c r="M314" s="188"/>
      <c r="N314" s="197"/>
      <c r="O314" s="329"/>
      <c r="P314" s="352"/>
      <c r="Q314" s="230"/>
      <c r="R314" s="197"/>
      <c r="S314" s="197"/>
      <c r="T314" s="194"/>
      <c r="U314" s="315"/>
      <c r="V314" s="375"/>
      <c r="W314" s="367">
        <v>372.4</v>
      </c>
      <c r="X314" s="134"/>
      <c r="Y314" s="135"/>
      <c r="Z314" s="126">
        <f>ROUND(ROUND(W314, 2)*I314, 2)</f>
        <v>0</v>
      </c>
      <c r="AA314" s="119"/>
      <c r="AB314" s="119"/>
    </row>
    <row r="315" spans="1:28" ht="36" x14ac:dyDescent="0.3">
      <c r="A315" s="106" t="s">
        <v>1215</v>
      </c>
      <c r="B315" s="107" t="s">
        <v>1202</v>
      </c>
      <c r="C315" s="108" t="s">
        <v>1203</v>
      </c>
      <c r="D315" s="111"/>
      <c r="E315" s="111" t="s">
        <v>1216</v>
      </c>
      <c r="F315" s="111" t="s">
        <v>114</v>
      </c>
      <c r="G315" s="112">
        <v>1</v>
      </c>
      <c r="H315" s="163"/>
      <c r="I315" s="166">
        <v>0</v>
      </c>
      <c r="J315" s="178"/>
      <c r="K315" s="183"/>
      <c r="L315" s="172"/>
      <c r="M315" s="172"/>
      <c r="N315" s="172"/>
      <c r="O315" s="328"/>
      <c r="P315" s="351"/>
      <c r="Q315" s="229"/>
      <c r="R315" s="172"/>
      <c r="S315" s="172"/>
      <c r="T315" s="193"/>
      <c r="U315" s="314"/>
      <c r="V315" s="374"/>
      <c r="W315" s="366">
        <v>409.64</v>
      </c>
      <c r="X315" s="132">
        <v>315</v>
      </c>
      <c r="Y315" s="133">
        <f>W315+ROUND(X315, 2)</f>
        <v>724.64</v>
      </c>
      <c r="Z315" s="114">
        <v>0</v>
      </c>
      <c r="AA315" s="115">
        <v>0</v>
      </c>
      <c r="AB315" s="115">
        <f>Z315+AA315</f>
        <v>0</v>
      </c>
    </row>
    <row r="316" spans="1:28" ht="72" x14ac:dyDescent="0.5">
      <c r="A316" s="106" t="s">
        <v>1218</v>
      </c>
      <c r="B316" s="107"/>
      <c r="C316" s="110" t="s">
        <v>1207</v>
      </c>
      <c r="D316" s="111"/>
      <c r="E316" s="111" t="s">
        <v>1219</v>
      </c>
      <c r="F316" s="116" t="s">
        <v>114</v>
      </c>
      <c r="G316" s="117">
        <v>1.1000000000000001</v>
      </c>
      <c r="H316" s="164"/>
      <c r="I316" s="167">
        <v>0</v>
      </c>
      <c r="J316" s="179"/>
      <c r="K316" s="184"/>
      <c r="L316" s="174"/>
      <c r="M316" s="188"/>
      <c r="N316" s="197"/>
      <c r="O316" s="329"/>
      <c r="P316" s="352"/>
      <c r="Q316" s="230"/>
      <c r="R316" s="197"/>
      <c r="S316" s="197"/>
      <c r="T316" s="194"/>
      <c r="U316" s="315"/>
      <c r="V316" s="375"/>
      <c r="W316" s="367">
        <v>372.4</v>
      </c>
      <c r="X316" s="134"/>
      <c r="Y316" s="135"/>
      <c r="Z316" s="126">
        <f>ROUND(ROUND(W316, 2)*I316, 2)</f>
        <v>0</v>
      </c>
      <c r="AA316" s="119"/>
      <c r="AB316" s="119"/>
    </row>
    <row r="317" spans="1:28" ht="36" x14ac:dyDescent="0.3">
      <c r="A317" s="106" t="s">
        <v>1224</v>
      </c>
      <c r="B317" s="107" t="s">
        <v>1202</v>
      </c>
      <c r="C317" s="108" t="s">
        <v>1203</v>
      </c>
      <c r="D317" s="111"/>
      <c r="E317" s="111" t="s">
        <v>1225</v>
      </c>
      <c r="F317" s="111" t="s">
        <v>114</v>
      </c>
      <c r="G317" s="112">
        <v>1</v>
      </c>
      <c r="H317" s="163"/>
      <c r="I317" s="166">
        <v>0</v>
      </c>
      <c r="J317" s="178"/>
      <c r="K317" s="183"/>
      <c r="L317" s="172"/>
      <c r="M317" s="172"/>
      <c r="N317" s="172"/>
      <c r="O317" s="328"/>
      <c r="P317" s="351"/>
      <c r="Q317" s="229"/>
      <c r="R317" s="172"/>
      <c r="S317" s="172"/>
      <c r="T317" s="193"/>
      <c r="U317" s="314"/>
      <c r="V317" s="374"/>
      <c r="W317" s="366">
        <v>409.64</v>
      </c>
      <c r="X317" s="132">
        <v>315</v>
      </c>
      <c r="Y317" s="133">
        <f>W317+ROUND(X317, 2)</f>
        <v>724.64</v>
      </c>
      <c r="Z317" s="114">
        <v>0</v>
      </c>
      <c r="AA317" s="115">
        <v>0</v>
      </c>
      <c r="AB317" s="115">
        <f>Z317+AA317</f>
        <v>0</v>
      </c>
    </row>
    <row r="318" spans="1:28" ht="72" x14ac:dyDescent="0.5">
      <c r="A318" s="106" t="s">
        <v>1227</v>
      </c>
      <c r="B318" s="107"/>
      <c r="C318" s="110" t="s">
        <v>1207</v>
      </c>
      <c r="D318" s="111"/>
      <c r="E318" s="111" t="s">
        <v>1228</v>
      </c>
      <c r="F318" s="116" t="s">
        <v>114</v>
      </c>
      <c r="G318" s="117">
        <v>1.1000000000000001</v>
      </c>
      <c r="H318" s="164"/>
      <c r="I318" s="167">
        <v>0</v>
      </c>
      <c r="J318" s="179"/>
      <c r="K318" s="184"/>
      <c r="L318" s="174"/>
      <c r="M318" s="188"/>
      <c r="N318" s="197"/>
      <c r="O318" s="329"/>
      <c r="P318" s="352"/>
      <c r="Q318" s="230"/>
      <c r="R318" s="197"/>
      <c r="S318" s="197"/>
      <c r="T318" s="194"/>
      <c r="U318" s="315"/>
      <c r="V318" s="375"/>
      <c r="W318" s="367">
        <v>372.4</v>
      </c>
      <c r="X318" s="134"/>
      <c r="Y318" s="135"/>
      <c r="Z318" s="126">
        <f>ROUND(ROUND(W318, 2)*I318, 2)</f>
        <v>0</v>
      </c>
      <c r="AA318" s="119"/>
      <c r="AB318" s="119"/>
    </row>
    <row r="319" spans="1:28" ht="120.6" customHeight="1" x14ac:dyDescent="0.3">
      <c r="A319" s="425" t="s">
        <v>1233</v>
      </c>
      <c r="B319" s="426" t="s">
        <v>1202</v>
      </c>
      <c r="C319" s="427" t="s">
        <v>1203</v>
      </c>
      <c r="D319" s="428"/>
      <c r="E319" s="428" t="s">
        <v>1234</v>
      </c>
      <c r="F319" s="428" t="s">
        <v>114</v>
      </c>
      <c r="G319" s="429">
        <v>1</v>
      </c>
      <c r="H319" s="430"/>
      <c r="I319" s="275">
        <v>1853.03</v>
      </c>
      <c r="J319" s="422">
        <f>I319-K319</f>
        <v>353.03</v>
      </c>
      <c r="K319" s="441">
        <f>P319</f>
        <v>1500</v>
      </c>
      <c r="L319" s="422"/>
      <c r="M319" s="422"/>
      <c r="N319" s="422"/>
      <c r="O319" s="442">
        <v>0</v>
      </c>
      <c r="P319" s="443">
        <v>1500</v>
      </c>
      <c r="Q319" s="252" t="s">
        <v>4215</v>
      </c>
      <c r="R319" s="252">
        <v>2</v>
      </c>
      <c r="S319" s="252"/>
      <c r="T319" s="252"/>
      <c r="U319" s="311">
        <f>O319*Y319</f>
        <v>0</v>
      </c>
      <c r="V319" s="311">
        <f>P319*Y319</f>
        <v>1050810</v>
      </c>
      <c r="W319" s="364">
        <v>385.54</v>
      </c>
      <c r="X319" s="130">
        <v>315</v>
      </c>
      <c r="Y319" s="131">
        <f>W319+ROUND(X319, 2)</f>
        <v>700.54</v>
      </c>
      <c r="Z319" s="86">
        <v>714417.19</v>
      </c>
      <c r="AA319" s="19">
        <v>583704.44999999995</v>
      </c>
      <c r="AB319" s="294">
        <f>Z319+AA319</f>
        <v>1298121.6399999999</v>
      </c>
    </row>
    <row r="320" spans="1:28" ht="72" x14ac:dyDescent="0.5">
      <c r="A320" s="87" t="s">
        <v>1235</v>
      </c>
      <c r="B320" s="12"/>
      <c r="C320" s="40" t="s">
        <v>1236</v>
      </c>
      <c r="D320" s="17"/>
      <c r="E320" s="17" t="s">
        <v>1237</v>
      </c>
      <c r="F320" s="28" t="s">
        <v>114</v>
      </c>
      <c r="G320" s="29">
        <v>1.1000000000000001</v>
      </c>
      <c r="H320" s="149"/>
      <c r="I320" s="293">
        <v>2038.3330000000001</v>
      </c>
      <c r="J320" s="177"/>
      <c r="K320" s="181"/>
      <c r="L320" s="170"/>
      <c r="M320" s="187"/>
      <c r="N320" s="196"/>
      <c r="O320" s="326"/>
      <c r="P320" s="350"/>
      <c r="Q320" s="228"/>
      <c r="R320" s="196"/>
      <c r="S320" s="196"/>
      <c r="T320" s="192"/>
      <c r="U320" s="312"/>
      <c r="V320" s="373"/>
      <c r="W320" s="365">
        <v>350.49</v>
      </c>
      <c r="X320" s="128"/>
      <c r="Y320" s="129"/>
      <c r="Z320" s="124">
        <f>ROUND(ROUND(W320, 2)*I320, 2)</f>
        <v>714415.33</v>
      </c>
    </row>
    <row r="321" spans="1:28" ht="85.05" customHeight="1" x14ac:dyDescent="0.3">
      <c r="A321" s="253" t="s">
        <v>1241</v>
      </c>
      <c r="B321" s="254" t="s">
        <v>1202</v>
      </c>
      <c r="C321" s="255" t="s">
        <v>1203</v>
      </c>
      <c r="D321" s="256"/>
      <c r="E321" s="256" t="s">
        <v>1242</v>
      </c>
      <c r="F321" s="256" t="s">
        <v>114</v>
      </c>
      <c r="G321" s="257">
        <v>1</v>
      </c>
      <c r="H321" s="258"/>
      <c r="I321" s="215">
        <v>19.45</v>
      </c>
      <c r="J321" s="252">
        <f>I321-K321</f>
        <v>19.45</v>
      </c>
      <c r="K321" s="259">
        <f>O321</f>
        <v>0</v>
      </c>
      <c r="L321" s="252"/>
      <c r="M321" s="252"/>
      <c r="N321" s="252"/>
      <c r="O321" s="325">
        <v>0</v>
      </c>
      <c r="P321" s="348"/>
      <c r="Q321" s="252"/>
      <c r="R321" s="252"/>
      <c r="S321" s="252"/>
      <c r="T321" s="252"/>
      <c r="U321" s="311">
        <f>O321*Y321</f>
        <v>0</v>
      </c>
      <c r="V321" s="372"/>
      <c r="W321" s="364">
        <v>139.80000000000001</v>
      </c>
      <c r="X321" s="130">
        <v>315</v>
      </c>
      <c r="Y321" s="131">
        <f>W321+ROUND(X321, 2)</f>
        <v>454.8</v>
      </c>
      <c r="Z321" s="86">
        <v>2719.11</v>
      </c>
      <c r="AA321" s="19">
        <v>6126.75</v>
      </c>
      <c r="AB321" s="19">
        <f>Z321+AA321</f>
        <v>8845.86</v>
      </c>
    </row>
    <row r="322" spans="1:28" ht="72" x14ac:dyDescent="0.5">
      <c r="A322" s="87" t="s">
        <v>1243</v>
      </c>
      <c r="B322" s="12"/>
      <c r="C322" s="40" t="s">
        <v>1244</v>
      </c>
      <c r="D322" s="17"/>
      <c r="E322" s="17"/>
      <c r="F322" s="28" t="s">
        <v>114</v>
      </c>
      <c r="G322" s="29">
        <v>1.1000000000000001</v>
      </c>
      <c r="H322" s="149"/>
      <c r="I322" s="293">
        <v>21.395</v>
      </c>
      <c r="J322" s="177"/>
      <c r="K322" s="181"/>
      <c r="L322" s="170"/>
      <c r="M322" s="187"/>
      <c r="N322" s="196"/>
      <c r="O322" s="326"/>
      <c r="P322" s="350"/>
      <c r="Q322" s="228"/>
      <c r="R322" s="196"/>
      <c r="S322" s="196"/>
      <c r="T322" s="192"/>
      <c r="U322" s="312"/>
      <c r="V322" s="373"/>
      <c r="W322" s="365">
        <v>127.09</v>
      </c>
      <c r="X322" s="128"/>
      <c r="Y322" s="129"/>
      <c r="Z322" s="124">
        <f>ROUND(ROUND(W322, 2)*I322, 2)</f>
        <v>2719.09</v>
      </c>
    </row>
    <row r="323" spans="1:28" ht="61.2" x14ac:dyDescent="0.3">
      <c r="A323" s="253" t="s">
        <v>1248</v>
      </c>
      <c r="B323" s="254" t="s">
        <v>1202</v>
      </c>
      <c r="C323" s="255" t="s">
        <v>1203</v>
      </c>
      <c r="D323" s="256"/>
      <c r="E323" s="256" t="s">
        <v>1249</v>
      </c>
      <c r="F323" s="256" t="s">
        <v>114</v>
      </c>
      <c r="G323" s="257">
        <v>1</v>
      </c>
      <c r="H323" s="258"/>
      <c r="I323" s="215">
        <v>100.54</v>
      </c>
      <c r="J323" s="252">
        <f>I323-K323</f>
        <v>100.54</v>
      </c>
      <c r="K323" s="259">
        <f>O323</f>
        <v>0</v>
      </c>
      <c r="L323" s="252"/>
      <c r="M323" s="252"/>
      <c r="N323" s="252"/>
      <c r="O323" s="325">
        <v>0</v>
      </c>
      <c r="P323" s="348"/>
      <c r="Q323" s="252"/>
      <c r="R323" s="252"/>
      <c r="S323" s="252"/>
      <c r="T323" s="252"/>
      <c r="U323" s="311">
        <f>O323*Y323</f>
        <v>0</v>
      </c>
      <c r="V323" s="372"/>
      <c r="W323" s="364">
        <v>385.54</v>
      </c>
      <c r="X323" s="130">
        <v>315</v>
      </c>
      <c r="Y323" s="131">
        <f>W323+ROUND(X323, 2)</f>
        <v>700.54</v>
      </c>
      <c r="Z323" s="86">
        <v>38762.19</v>
      </c>
      <c r="AA323" s="19">
        <v>31670.1</v>
      </c>
      <c r="AB323" s="19">
        <f>Z323+AA323</f>
        <v>70432.290000000008</v>
      </c>
    </row>
    <row r="324" spans="1:28" ht="82.05" customHeight="1" x14ac:dyDescent="0.5">
      <c r="A324" s="87" t="s">
        <v>1250</v>
      </c>
      <c r="B324" s="12"/>
      <c r="C324" s="40" t="s">
        <v>1236</v>
      </c>
      <c r="D324" s="17"/>
      <c r="E324" s="17" t="s">
        <v>1251</v>
      </c>
      <c r="F324" s="28" t="s">
        <v>114</v>
      </c>
      <c r="G324" s="29">
        <v>1.1000000000000001</v>
      </c>
      <c r="H324" s="149"/>
      <c r="I324" s="293">
        <v>110.59399999999999</v>
      </c>
      <c r="J324" s="177"/>
      <c r="K324" s="181"/>
      <c r="L324" s="170"/>
      <c r="M324" s="187"/>
      <c r="N324" s="196"/>
      <c r="O324" s="326"/>
      <c r="P324" s="350"/>
      <c r="Q324" s="228"/>
      <c r="R324" s="196"/>
      <c r="S324" s="196"/>
      <c r="T324" s="192"/>
      <c r="U324" s="312"/>
      <c r="V324" s="373"/>
      <c r="W324" s="365">
        <v>350.49</v>
      </c>
      <c r="X324" s="128"/>
      <c r="Y324" s="129"/>
      <c r="Z324" s="124">
        <f>ROUND(ROUND(W324, 2)*I324, 2)</f>
        <v>38762.089999999997</v>
      </c>
    </row>
    <row r="325" spans="1:28" ht="15.45" customHeight="1" x14ac:dyDescent="0.3">
      <c r="A325" s="106" t="s">
        <v>1254</v>
      </c>
      <c r="B325" s="107" t="s">
        <v>1255</v>
      </c>
      <c r="C325" s="108" t="s">
        <v>1256</v>
      </c>
      <c r="D325" s="111"/>
      <c r="E325" s="111"/>
      <c r="F325" s="111" t="s">
        <v>67</v>
      </c>
      <c r="G325" s="112">
        <v>1</v>
      </c>
      <c r="H325" s="163"/>
      <c r="I325" s="166">
        <v>0</v>
      </c>
      <c r="J325" s="178"/>
      <c r="K325" s="183"/>
      <c r="L325" s="172"/>
      <c r="M325" s="172"/>
      <c r="N325" s="172"/>
      <c r="O325" s="328"/>
      <c r="P325" s="351"/>
      <c r="Q325" s="229"/>
      <c r="R325" s="172"/>
      <c r="S325" s="172"/>
      <c r="T325" s="193"/>
      <c r="U325" s="314"/>
      <c r="V325" s="374"/>
      <c r="W325" s="366">
        <v>1629.53</v>
      </c>
      <c r="X325" s="132">
        <v>2310</v>
      </c>
      <c r="Y325" s="133">
        <f>W325+ROUND(X325, 2)</f>
        <v>3939.5299999999997</v>
      </c>
      <c r="Z325" s="114">
        <v>0</v>
      </c>
      <c r="AA325" s="115">
        <v>0</v>
      </c>
      <c r="AB325" s="115">
        <f>Z325+AA325</f>
        <v>0</v>
      </c>
    </row>
    <row r="326" spans="1:28" ht="36" x14ac:dyDescent="0.5">
      <c r="A326" s="106" t="s">
        <v>1259</v>
      </c>
      <c r="B326" s="107"/>
      <c r="C326" s="110" t="s">
        <v>604</v>
      </c>
      <c r="D326" s="111"/>
      <c r="E326" s="111"/>
      <c r="F326" s="116" t="s">
        <v>102</v>
      </c>
      <c r="G326" s="117">
        <v>0.15</v>
      </c>
      <c r="H326" s="164"/>
      <c r="I326" s="167">
        <v>0</v>
      </c>
      <c r="J326" s="179"/>
      <c r="K326" s="184"/>
      <c r="L326" s="174"/>
      <c r="M326" s="188"/>
      <c r="N326" s="197"/>
      <c r="O326" s="329"/>
      <c r="P326" s="352"/>
      <c r="Q326" s="230"/>
      <c r="R326" s="197"/>
      <c r="S326" s="197"/>
      <c r="T326" s="194"/>
      <c r="U326" s="315"/>
      <c r="V326" s="375"/>
      <c r="W326" s="367">
        <v>88.8</v>
      </c>
      <c r="X326" s="134"/>
      <c r="Y326" s="135"/>
      <c r="Z326" s="126">
        <f>ROUND(ROUND(W326, 2)*I326, 2)</f>
        <v>0</v>
      </c>
      <c r="AA326" s="119"/>
      <c r="AB326" s="119"/>
    </row>
    <row r="327" spans="1:28" ht="25.8" x14ac:dyDescent="0.5">
      <c r="A327" s="106" t="s">
        <v>1262</v>
      </c>
      <c r="B327" s="107"/>
      <c r="C327" s="110" t="s">
        <v>1263</v>
      </c>
      <c r="D327" s="111"/>
      <c r="E327" s="111"/>
      <c r="F327" s="116" t="s">
        <v>102</v>
      </c>
      <c r="G327" s="117">
        <v>0.25</v>
      </c>
      <c r="H327" s="164"/>
      <c r="I327" s="167">
        <v>0</v>
      </c>
      <c r="J327" s="179"/>
      <c r="K327" s="184"/>
      <c r="L327" s="174"/>
      <c r="M327" s="188"/>
      <c r="N327" s="197"/>
      <c r="O327" s="329"/>
      <c r="P327" s="352"/>
      <c r="Q327" s="230"/>
      <c r="R327" s="197"/>
      <c r="S327" s="197"/>
      <c r="T327" s="194"/>
      <c r="U327" s="315"/>
      <c r="V327" s="375"/>
      <c r="W327" s="367">
        <v>47.44</v>
      </c>
      <c r="X327" s="134"/>
      <c r="Y327" s="135"/>
      <c r="Z327" s="126">
        <f>ROUND(ROUND(W327, 2)*I327, 2)</f>
        <v>0</v>
      </c>
      <c r="AA327" s="119"/>
      <c r="AB327" s="119"/>
    </row>
    <row r="328" spans="1:28" ht="36" x14ac:dyDescent="0.5">
      <c r="A328" s="106" t="s">
        <v>1267</v>
      </c>
      <c r="B328" s="107"/>
      <c r="C328" s="109" t="s">
        <v>1268</v>
      </c>
      <c r="D328" s="111"/>
      <c r="E328" s="111"/>
      <c r="F328" s="116" t="s">
        <v>102</v>
      </c>
      <c r="G328" s="117">
        <v>1.2</v>
      </c>
      <c r="H328" s="164"/>
      <c r="I328" s="167">
        <v>0</v>
      </c>
      <c r="J328" s="179"/>
      <c r="K328" s="184"/>
      <c r="L328" s="174"/>
      <c r="M328" s="188"/>
      <c r="N328" s="197"/>
      <c r="O328" s="329"/>
      <c r="P328" s="352"/>
      <c r="Q328" s="230"/>
      <c r="R328" s="197"/>
      <c r="S328" s="197"/>
      <c r="T328" s="194"/>
      <c r="U328" s="315"/>
      <c r="V328" s="375"/>
      <c r="W328" s="367">
        <v>16.96</v>
      </c>
      <c r="X328" s="134"/>
      <c r="Y328" s="135"/>
      <c r="Z328" s="126">
        <f>ROUND(ROUND(W328, 2)*I328, 2)</f>
        <v>0</v>
      </c>
      <c r="AA328" s="119"/>
      <c r="AB328" s="119"/>
    </row>
    <row r="329" spans="1:28" ht="54" x14ac:dyDescent="0.5">
      <c r="A329" s="106" t="s">
        <v>1272</v>
      </c>
      <c r="B329" s="107"/>
      <c r="C329" s="109" t="s">
        <v>1273</v>
      </c>
      <c r="D329" s="111"/>
      <c r="E329" s="111"/>
      <c r="F329" s="116" t="s">
        <v>139</v>
      </c>
      <c r="G329" s="117">
        <v>4</v>
      </c>
      <c r="H329" s="164"/>
      <c r="I329" s="167">
        <v>0</v>
      </c>
      <c r="J329" s="179"/>
      <c r="K329" s="184"/>
      <c r="L329" s="174"/>
      <c r="M329" s="188"/>
      <c r="N329" s="197"/>
      <c r="O329" s="329"/>
      <c r="P329" s="352"/>
      <c r="Q329" s="230"/>
      <c r="R329" s="197"/>
      <c r="S329" s="197"/>
      <c r="T329" s="194"/>
      <c r="U329" s="315"/>
      <c r="V329" s="375"/>
      <c r="W329" s="367">
        <v>396</v>
      </c>
      <c r="X329" s="134"/>
      <c r="Y329" s="135"/>
      <c r="Z329" s="126">
        <f>ROUND(ROUND(W329, 2)*I329, 2)</f>
        <v>0</v>
      </c>
      <c r="AA329" s="119"/>
      <c r="AB329" s="119"/>
    </row>
    <row r="330" spans="1:28" ht="54" x14ac:dyDescent="0.3">
      <c r="A330" s="106" t="s">
        <v>1277</v>
      </c>
      <c r="B330" s="107" t="s">
        <v>1255</v>
      </c>
      <c r="C330" s="108" t="s">
        <v>1256</v>
      </c>
      <c r="D330" s="111"/>
      <c r="E330" s="111"/>
      <c r="F330" s="111" t="s">
        <v>67</v>
      </c>
      <c r="G330" s="112">
        <v>1</v>
      </c>
      <c r="H330" s="163"/>
      <c r="I330" s="166">
        <v>0</v>
      </c>
      <c r="J330" s="178"/>
      <c r="K330" s="183"/>
      <c r="L330" s="172"/>
      <c r="M330" s="172"/>
      <c r="N330" s="172"/>
      <c r="O330" s="328"/>
      <c r="P330" s="351"/>
      <c r="Q330" s="229"/>
      <c r="R330" s="172"/>
      <c r="S330" s="172"/>
      <c r="T330" s="193"/>
      <c r="U330" s="314"/>
      <c r="V330" s="374"/>
      <c r="W330" s="366">
        <v>1469.97</v>
      </c>
      <c r="X330" s="132">
        <v>2310</v>
      </c>
      <c r="Y330" s="133">
        <f>W330+ROUND(X330, 2)</f>
        <v>3779.9700000000003</v>
      </c>
      <c r="Z330" s="114">
        <v>0</v>
      </c>
      <c r="AA330" s="115">
        <v>0</v>
      </c>
      <c r="AB330" s="115">
        <f>Z330+AA330</f>
        <v>0</v>
      </c>
    </row>
    <row r="331" spans="1:28" ht="54" x14ac:dyDescent="0.5">
      <c r="A331" s="106" t="s">
        <v>1278</v>
      </c>
      <c r="B331" s="107"/>
      <c r="C331" s="110" t="s">
        <v>1279</v>
      </c>
      <c r="D331" s="111"/>
      <c r="E331" s="111"/>
      <c r="F331" s="116" t="s">
        <v>139</v>
      </c>
      <c r="G331" s="117">
        <v>4</v>
      </c>
      <c r="H331" s="164"/>
      <c r="I331" s="167">
        <v>0</v>
      </c>
      <c r="J331" s="179"/>
      <c r="K331" s="184"/>
      <c r="L331" s="174"/>
      <c r="M331" s="188"/>
      <c r="N331" s="197"/>
      <c r="O331" s="329"/>
      <c r="P331" s="352"/>
      <c r="Q331" s="230"/>
      <c r="R331" s="197"/>
      <c r="S331" s="197"/>
      <c r="T331" s="194"/>
      <c r="U331" s="315"/>
      <c r="V331" s="375"/>
      <c r="W331" s="367">
        <v>356.11</v>
      </c>
      <c r="X331" s="134"/>
      <c r="Y331" s="135"/>
      <c r="Z331" s="126">
        <f>ROUND(ROUND(W331, 2)*I331, 2)</f>
        <v>0</v>
      </c>
      <c r="AA331" s="119"/>
      <c r="AB331" s="119"/>
    </row>
    <row r="332" spans="1:28" ht="36" x14ac:dyDescent="0.5">
      <c r="A332" s="106" t="s">
        <v>1283</v>
      </c>
      <c r="B332" s="107"/>
      <c r="C332" s="109" t="s">
        <v>1268</v>
      </c>
      <c r="D332" s="111"/>
      <c r="E332" s="111"/>
      <c r="F332" s="116" t="s">
        <v>102</v>
      </c>
      <c r="G332" s="117">
        <v>1.2</v>
      </c>
      <c r="H332" s="164"/>
      <c r="I332" s="167">
        <v>0</v>
      </c>
      <c r="J332" s="179"/>
      <c r="K332" s="184"/>
      <c r="L332" s="174"/>
      <c r="M332" s="188"/>
      <c r="N332" s="197"/>
      <c r="O332" s="329"/>
      <c r="P332" s="352"/>
      <c r="Q332" s="230"/>
      <c r="R332" s="197"/>
      <c r="S332" s="197"/>
      <c r="T332" s="194"/>
      <c r="U332" s="315"/>
      <c r="V332" s="375"/>
      <c r="W332" s="367">
        <v>16.96</v>
      </c>
      <c r="X332" s="134"/>
      <c r="Y332" s="135"/>
      <c r="Z332" s="126">
        <f>ROUND(ROUND(W332, 2)*I332, 2)</f>
        <v>0</v>
      </c>
      <c r="AA332" s="119"/>
      <c r="AB332" s="119"/>
    </row>
    <row r="333" spans="1:28" ht="25.8" x14ac:dyDescent="0.5">
      <c r="A333" s="106" t="s">
        <v>1286</v>
      </c>
      <c r="B333" s="107"/>
      <c r="C333" s="110" t="s">
        <v>1263</v>
      </c>
      <c r="D333" s="111"/>
      <c r="E333" s="111"/>
      <c r="F333" s="116" t="s">
        <v>102</v>
      </c>
      <c r="G333" s="117">
        <v>0.25</v>
      </c>
      <c r="H333" s="164"/>
      <c r="I333" s="167">
        <v>0</v>
      </c>
      <c r="J333" s="179"/>
      <c r="K333" s="184"/>
      <c r="L333" s="174"/>
      <c r="M333" s="188"/>
      <c r="N333" s="197"/>
      <c r="O333" s="329"/>
      <c r="P333" s="352"/>
      <c r="Q333" s="230"/>
      <c r="R333" s="197"/>
      <c r="S333" s="197"/>
      <c r="T333" s="194"/>
      <c r="U333" s="315"/>
      <c r="V333" s="375"/>
      <c r="W333" s="367">
        <v>47.44</v>
      </c>
      <c r="X333" s="134"/>
      <c r="Y333" s="135"/>
      <c r="Z333" s="126">
        <f>ROUND(ROUND(W333, 2)*I333, 2)</f>
        <v>0</v>
      </c>
      <c r="AA333" s="119"/>
      <c r="AB333" s="119"/>
    </row>
    <row r="334" spans="1:28" ht="36" x14ac:dyDescent="0.5">
      <c r="A334" s="106" t="s">
        <v>1289</v>
      </c>
      <c r="B334" s="107"/>
      <c r="C334" s="110" t="s">
        <v>604</v>
      </c>
      <c r="D334" s="111"/>
      <c r="E334" s="111"/>
      <c r="F334" s="116" t="s">
        <v>102</v>
      </c>
      <c r="G334" s="117">
        <v>0.15</v>
      </c>
      <c r="H334" s="164"/>
      <c r="I334" s="167">
        <v>0</v>
      </c>
      <c r="J334" s="179"/>
      <c r="K334" s="184"/>
      <c r="L334" s="174"/>
      <c r="M334" s="188"/>
      <c r="N334" s="197"/>
      <c r="O334" s="329"/>
      <c r="P334" s="352"/>
      <c r="Q334" s="230"/>
      <c r="R334" s="197"/>
      <c r="S334" s="197"/>
      <c r="T334" s="194"/>
      <c r="U334" s="315"/>
      <c r="V334" s="375"/>
      <c r="W334" s="367">
        <v>88.8</v>
      </c>
      <c r="X334" s="134"/>
      <c r="Y334" s="135"/>
      <c r="Z334" s="126">
        <f>ROUND(ROUND(W334, 2)*I334, 2)</f>
        <v>0</v>
      </c>
      <c r="AA334" s="119"/>
      <c r="AB334" s="119"/>
    </row>
    <row r="335" spans="1:28" ht="54" x14ac:dyDescent="0.3">
      <c r="A335" s="106" t="s">
        <v>1292</v>
      </c>
      <c r="B335" s="107" t="s">
        <v>1255</v>
      </c>
      <c r="C335" s="108" t="s">
        <v>1256</v>
      </c>
      <c r="D335" s="111"/>
      <c r="E335" s="111"/>
      <c r="F335" s="111" t="s">
        <v>67</v>
      </c>
      <c r="G335" s="112">
        <v>1</v>
      </c>
      <c r="H335" s="163"/>
      <c r="I335" s="166">
        <v>0</v>
      </c>
      <c r="J335" s="178"/>
      <c r="K335" s="183"/>
      <c r="L335" s="172"/>
      <c r="M335" s="172"/>
      <c r="N335" s="172"/>
      <c r="O335" s="328"/>
      <c r="P335" s="351"/>
      <c r="Q335" s="229"/>
      <c r="R335" s="172"/>
      <c r="S335" s="172"/>
      <c r="T335" s="193"/>
      <c r="U335" s="314"/>
      <c r="V335" s="374"/>
      <c r="W335" s="366">
        <v>4447.13</v>
      </c>
      <c r="X335" s="132">
        <v>2310</v>
      </c>
      <c r="Y335" s="133">
        <f>W335+ROUND(X335, 2)</f>
        <v>6757.13</v>
      </c>
      <c r="Z335" s="114">
        <v>0</v>
      </c>
      <c r="AA335" s="115">
        <v>0</v>
      </c>
      <c r="AB335" s="115">
        <f>Z335+AA335</f>
        <v>0</v>
      </c>
    </row>
    <row r="336" spans="1:28" ht="36" x14ac:dyDescent="0.5">
      <c r="A336" s="106" t="s">
        <v>1293</v>
      </c>
      <c r="B336" s="107"/>
      <c r="C336" s="110" t="s">
        <v>604</v>
      </c>
      <c r="D336" s="111"/>
      <c r="E336" s="111"/>
      <c r="F336" s="116" t="s">
        <v>102</v>
      </c>
      <c r="G336" s="117">
        <v>0.15</v>
      </c>
      <c r="H336" s="164"/>
      <c r="I336" s="167">
        <v>0</v>
      </c>
      <c r="J336" s="179"/>
      <c r="K336" s="184"/>
      <c r="L336" s="174"/>
      <c r="M336" s="188"/>
      <c r="N336" s="197"/>
      <c r="O336" s="329"/>
      <c r="P336" s="352"/>
      <c r="Q336" s="230"/>
      <c r="R336" s="197"/>
      <c r="S336" s="197"/>
      <c r="T336" s="194"/>
      <c r="U336" s="315"/>
      <c r="V336" s="375"/>
      <c r="W336" s="367">
        <v>88.8</v>
      </c>
      <c r="X336" s="134"/>
      <c r="Y336" s="135"/>
      <c r="Z336" s="126">
        <f>ROUND(ROUND(W336, 2)*I336, 2)</f>
        <v>0</v>
      </c>
      <c r="AA336" s="119"/>
      <c r="AB336" s="119"/>
    </row>
    <row r="337" spans="1:28" ht="25.8" x14ac:dyDescent="0.5">
      <c r="A337" s="106" t="s">
        <v>1296</v>
      </c>
      <c r="B337" s="107"/>
      <c r="C337" s="110" t="s">
        <v>1263</v>
      </c>
      <c r="D337" s="111"/>
      <c r="E337" s="111"/>
      <c r="F337" s="116" t="s">
        <v>102</v>
      </c>
      <c r="G337" s="117">
        <v>0.25</v>
      </c>
      <c r="H337" s="164"/>
      <c r="I337" s="167">
        <v>0</v>
      </c>
      <c r="J337" s="179"/>
      <c r="K337" s="184"/>
      <c r="L337" s="174"/>
      <c r="M337" s="188"/>
      <c r="N337" s="197"/>
      <c r="O337" s="329"/>
      <c r="P337" s="352"/>
      <c r="Q337" s="230"/>
      <c r="R337" s="197"/>
      <c r="S337" s="197"/>
      <c r="T337" s="194"/>
      <c r="U337" s="315"/>
      <c r="V337" s="375"/>
      <c r="W337" s="367">
        <v>47.44</v>
      </c>
      <c r="X337" s="134"/>
      <c r="Y337" s="135"/>
      <c r="Z337" s="126">
        <f>ROUND(ROUND(W337, 2)*I337, 2)</f>
        <v>0</v>
      </c>
      <c r="AA337" s="119"/>
      <c r="AB337" s="119"/>
    </row>
    <row r="338" spans="1:28" ht="36" x14ac:dyDescent="0.5">
      <c r="A338" s="106" t="s">
        <v>1299</v>
      </c>
      <c r="B338" s="107"/>
      <c r="C338" s="109" t="s">
        <v>1268</v>
      </c>
      <c r="D338" s="111"/>
      <c r="E338" s="111"/>
      <c r="F338" s="116" t="s">
        <v>102</v>
      </c>
      <c r="G338" s="117">
        <v>1.2</v>
      </c>
      <c r="H338" s="164"/>
      <c r="I338" s="167">
        <v>0</v>
      </c>
      <c r="J338" s="179"/>
      <c r="K338" s="184"/>
      <c r="L338" s="174"/>
      <c r="M338" s="188"/>
      <c r="N338" s="197"/>
      <c r="O338" s="329"/>
      <c r="P338" s="352"/>
      <c r="Q338" s="230"/>
      <c r="R338" s="197"/>
      <c r="S338" s="197"/>
      <c r="T338" s="194"/>
      <c r="U338" s="315"/>
      <c r="V338" s="375"/>
      <c r="W338" s="367">
        <v>16.96</v>
      </c>
      <c r="X338" s="134"/>
      <c r="Y338" s="135"/>
      <c r="Z338" s="126">
        <f>ROUND(ROUND(W338, 2)*I338, 2)</f>
        <v>0</v>
      </c>
      <c r="AA338" s="119"/>
      <c r="AB338" s="119"/>
    </row>
    <row r="339" spans="1:28" ht="54" x14ac:dyDescent="0.5">
      <c r="A339" s="106" t="s">
        <v>1302</v>
      </c>
      <c r="B339" s="107"/>
      <c r="C339" s="109" t="s">
        <v>1303</v>
      </c>
      <c r="D339" s="111"/>
      <c r="E339" s="111"/>
      <c r="F339" s="116" t="s">
        <v>139</v>
      </c>
      <c r="G339" s="117">
        <v>4</v>
      </c>
      <c r="H339" s="164"/>
      <c r="I339" s="167">
        <v>0</v>
      </c>
      <c r="J339" s="179"/>
      <c r="K339" s="184"/>
      <c r="L339" s="174"/>
      <c r="M339" s="188"/>
      <c r="N339" s="197"/>
      <c r="O339" s="329"/>
      <c r="P339" s="352"/>
      <c r="Q339" s="230"/>
      <c r="R339" s="197"/>
      <c r="S339" s="197"/>
      <c r="T339" s="194"/>
      <c r="U339" s="315"/>
      <c r="V339" s="375"/>
      <c r="W339" s="367">
        <v>1100.4000000000001</v>
      </c>
      <c r="X339" s="134"/>
      <c r="Y339" s="135"/>
      <c r="Z339" s="126">
        <f>ROUND(ROUND(W339, 2)*I339, 2)</f>
        <v>0</v>
      </c>
      <c r="AA339" s="119"/>
      <c r="AB339" s="119"/>
    </row>
    <row r="340" spans="1:28" ht="85.2" customHeight="1" x14ac:dyDescent="0.3">
      <c r="A340" s="253" t="s">
        <v>1307</v>
      </c>
      <c r="B340" s="254" t="s">
        <v>1255</v>
      </c>
      <c r="C340" s="255" t="s">
        <v>1256</v>
      </c>
      <c r="D340" s="256"/>
      <c r="E340" s="256" t="s">
        <v>1308</v>
      </c>
      <c r="F340" s="256" t="s">
        <v>67</v>
      </c>
      <c r="G340" s="257">
        <v>1</v>
      </c>
      <c r="H340" s="258"/>
      <c r="I340" s="215">
        <v>338.3</v>
      </c>
      <c r="J340" s="252">
        <f>I340-K340</f>
        <v>0</v>
      </c>
      <c r="K340" s="259">
        <f>O340+P340</f>
        <v>338.3</v>
      </c>
      <c r="L340" s="252"/>
      <c r="M340" s="252"/>
      <c r="N340" s="252"/>
      <c r="O340" s="325">
        <v>305</v>
      </c>
      <c r="P340" s="252">
        <f>I340-O340</f>
        <v>33.300000000000011</v>
      </c>
      <c r="Q340" s="244" t="s">
        <v>4194</v>
      </c>
      <c r="R340" s="252"/>
      <c r="S340" s="252"/>
      <c r="T340" s="252"/>
      <c r="U340" s="311">
        <f>O340*Y340</f>
        <v>1553520.55</v>
      </c>
      <c r="V340" s="311">
        <f>P340*Y340</f>
        <v>169613.88300000006</v>
      </c>
      <c r="W340" s="364">
        <v>1628.51</v>
      </c>
      <c r="X340" s="130">
        <v>3465</v>
      </c>
      <c r="Y340" s="131">
        <f>W340+ROUND(X340, 2)</f>
        <v>5093.51</v>
      </c>
      <c r="Z340" s="86">
        <v>550924.93000000005</v>
      </c>
      <c r="AA340" s="19">
        <v>1172209.5</v>
      </c>
      <c r="AB340" s="121">
        <f>Z340+AA340</f>
        <v>1723134.4300000002</v>
      </c>
    </row>
    <row r="341" spans="1:28" ht="54" x14ac:dyDescent="0.5">
      <c r="A341" s="87" t="s">
        <v>1309</v>
      </c>
      <c r="B341" s="12"/>
      <c r="C341" s="27" t="s">
        <v>1273</v>
      </c>
      <c r="D341" s="17"/>
      <c r="E341" s="17" t="s">
        <v>1310</v>
      </c>
      <c r="F341" s="28" t="s">
        <v>139</v>
      </c>
      <c r="G341" s="29">
        <v>4</v>
      </c>
      <c r="H341" s="150"/>
      <c r="I341" s="293">
        <v>1353.2</v>
      </c>
      <c r="J341" s="177"/>
      <c r="K341" s="181"/>
      <c r="L341" s="170"/>
      <c r="M341" s="187"/>
      <c r="N341" s="196"/>
      <c r="O341" s="326"/>
      <c r="P341" s="350"/>
      <c r="Q341" s="228"/>
      <c r="R341" s="196"/>
      <c r="S341" s="196"/>
      <c r="T341" s="192"/>
      <c r="U341" s="312"/>
      <c r="V341" s="373"/>
      <c r="W341" s="365">
        <v>396</v>
      </c>
      <c r="X341" s="128"/>
      <c r="Y341" s="129"/>
      <c r="Z341" s="124">
        <f>ROUND(ROUND(W341, 2)*I341, 2)</f>
        <v>535867.19999999995</v>
      </c>
    </row>
    <row r="342" spans="1:28" ht="36" x14ac:dyDescent="0.5">
      <c r="A342" s="87" t="s">
        <v>1313</v>
      </c>
      <c r="B342" s="12"/>
      <c r="C342" s="27" t="s">
        <v>1268</v>
      </c>
      <c r="D342" s="17"/>
      <c r="E342" s="17"/>
      <c r="F342" s="28" t="s">
        <v>102</v>
      </c>
      <c r="G342" s="29">
        <v>1.2</v>
      </c>
      <c r="H342" s="149"/>
      <c r="I342" s="293">
        <v>405.96</v>
      </c>
      <c r="J342" s="177"/>
      <c r="K342" s="181"/>
      <c r="L342" s="170"/>
      <c r="M342" s="187"/>
      <c r="N342" s="196"/>
      <c r="O342" s="326"/>
      <c r="P342" s="350"/>
      <c r="Q342" s="228"/>
      <c r="R342" s="196"/>
      <c r="S342" s="196"/>
      <c r="T342" s="192"/>
      <c r="U342" s="312"/>
      <c r="V342" s="373"/>
      <c r="W342" s="365">
        <v>16.11</v>
      </c>
      <c r="X342" s="128"/>
      <c r="Y342" s="129"/>
      <c r="Z342" s="124">
        <f>ROUND(ROUND(W342, 2)*I342, 2)</f>
        <v>6540.02</v>
      </c>
    </row>
    <row r="343" spans="1:28" ht="25.8" x14ac:dyDescent="0.5">
      <c r="A343" s="87" t="s">
        <v>1316</v>
      </c>
      <c r="B343" s="12"/>
      <c r="C343" s="40" t="s">
        <v>1263</v>
      </c>
      <c r="D343" s="17"/>
      <c r="E343" s="17"/>
      <c r="F343" s="28" t="s">
        <v>102</v>
      </c>
      <c r="G343" s="29">
        <v>0.25</v>
      </c>
      <c r="H343" s="150"/>
      <c r="I343" s="293">
        <v>84.575000000000003</v>
      </c>
      <c r="J343" s="177"/>
      <c r="K343" s="181"/>
      <c r="L343" s="170"/>
      <c r="M343" s="187"/>
      <c r="N343" s="196"/>
      <c r="O343" s="326"/>
      <c r="P343" s="350"/>
      <c r="Q343" s="228"/>
      <c r="R343" s="196"/>
      <c r="S343" s="196"/>
      <c r="T343" s="192"/>
      <c r="U343" s="312"/>
      <c r="V343" s="373"/>
      <c r="W343" s="365">
        <v>47.44</v>
      </c>
      <c r="X343" s="128"/>
      <c r="Y343" s="129"/>
      <c r="Z343" s="124">
        <f>ROUND(ROUND(W343, 2)*I343, 2)</f>
        <v>4012.24</v>
      </c>
    </row>
    <row r="344" spans="1:28" ht="36" x14ac:dyDescent="0.5">
      <c r="A344" s="87" t="s">
        <v>1319</v>
      </c>
      <c r="B344" s="12"/>
      <c r="C344" s="40" t="s">
        <v>604</v>
      </c>
      <c r="D344" s="17"/>
      <c r="E344" s="17"/>
      <c r="F344" s="28" t="s">
        <v>102</v>
      </c>
      <c r="G344" s="29">
        <v>0.15</v>
      </c>
      <c r="H344" s="150"/>
      <c r="I344" s="293">
        <v>50.744999999999997</v>
      </c>
      <c r="J344" s="177"/>
      <c r="K344" s="181"/>
      <c r="L344" s="170"/>
      <c r="M344" s="187"/>
      <c r="N344" s="196"/>
      <c r="O344" s="326"/>
      <c r="P344" s="350"/>
      <c r="Q344" s="228"/>
      <c r="R344" s="196"/>
      <c r="S344" s="196"/>
      <c r="T344" s="192"/>
      <c r="U344" s="312"/>
      <c r="V344" s="373"/>
      <c r="W344" s="365">
        <v>88.8</v>
      </c>
      <c r="X344" s="128"/>
      <c r="Y344" s="129"/>
      <c r="Z344" s="124">
        <f>ROUND(ROUND(W344, 2)*I344, 2)</f>
        <v>4506.16</v>
      </c>
    </row>
    <row r="345" spans="1:28" ht="70.8" customHeight="1" x14ac:dyDescent="0.3">
      <c r="A345" s="253" t="s">
        <v>1322</v>
      </c>
      <c r="B345" s="254" t="s">
        <v>1255</v>
      </c>
      <c r="C345" s="255" t="s">
        <v>1256</v>
      </c>
      <c r="D345" s="256"/>
      <c r="E345" s="256" t="s">
        <v>1323</v>
      </c>
      <c r="F345" s="256" t="s">
        <v>67</v>
      </c>
      <c r="G345" s="257">
        <v>1</v>
      </c>
      <c r="H345" s="258"/>
      <c r="I345" s="215">
        <v>190.6</v>
      </c>
      <c r="J345" s="252">
        <f>I345-K345</f>
        <v>0</v>
      </c>
      <c r="K345" s="259">
        <f>O345+P345</f>
        <v>190.6</v>
      </c>
      <c r="L345" s="252"/>
      <c r="M345" s="252"/>
      <c r="N345" s="252"/>
      <c r="O345" s="325">
        <v>171.54</v>
      </c>
      <c r="P345" s="252">
        <f>I345-O345</f>
        <v>19.060000000000002</v>
      </c>
      <c r="Q345" s="244" t="s">
        <v>4195</v>
      </c>
      <c r="R345" s="252"/>
      <c r="S345" s="252"/>
      <c r="T345" s="252"/>
      <c r="U345" s="311">
        <f>O345*Y345</f>
        <v>1357071.8093999999</v>
      </c>
      <c r="V345" s="311">
        <f>P345*Y345</f>
        <v>150785.75660000002</v>
      </c>
      <c r="W345" s="364">
        <v>4446.1099999999997</v>
      </c>
      <c r="X345" s="130">
        <v>3465</v>
      </c>
      <c r="Y345" s="131">
        <f>W345+ROUND(X345, 2)</f>
        <v>7911.11</v>
      </c>
      <c r="Z345" s="86">
        <v>847428.57</v>
      </c>
      <c r="AA345" s="19">
        <v>660429</v>
      </c>
      <c r="AB345" s="121">
        <f>Z345+AA345</f>
        <v>1507857.5699999998</v>
      </c>
    </row>
    <row r="346" spans="1:28" ht="36" x14ac:dyDescent="0.5">
      <c r="A346" s="87" t="s">
        <v>1324</v>
      </c>
      <c r="B346" s="12"/>
      <c r="C346" s="40" t="s">
        <v>604</v>
      </c>
      <c r="D346" s="17"/>
      <c r="E346" s="17"/>
      <c r="F346" s="28" t="s">
        <v>102</v>
      </c>
      <c r="G346" s="29">
        <v>0.15</v>
      </c>
      <c r="H346" s="150"/>
      <c r="I346" s="157">
        <v>28.59</v>
      </c>
      <c r="J346" s="177"/>
      <c r="K346" s="181"/>
      <c r="L346" s="170"/>
      <c r="M346" s="187"/>
      <c r="N346" s="196"/>
      <c r="O346" s="326"/>
      <c r="P346" s="350"/>
      <c r="Q346" s="228"/>
      <c r="R346" s="196"/>
      <c r="S346" s="196"/>
      <c r="T346" s="192"/>
      <c r="U346" s="312"/>
      <c r="V346" s="373"/>
      <c r="W346" s="365">
        <v>88.8</v>
      </c>
      <c r="X346" s="128"/>
      <c r="Y346" s="129"/>
      <c r="Z346" s="124">
        <f>ROUND(ROUND(W346, 2)*I346, 2)</f>
        <v>2538.79</v>
      </c>
    </row>
    <row r="347" spans="1:28" ht="25.8" x14ac:dyDescent="0.5">
      <c r="A347" s="87" t="s">
        <v>1327</v>
      </c>
      <c r="B347" s="12"/>
      <c r="C347" s="40" t="s">
        <v>1263</v>
      </c>
      <c r="D347" s="17"/>
      <c r="E347" s="17"/>
      <c r="F347" s="28" t="s">
        <v>102</v>
      </c>
      <c r="G347" s="29">
        <v>0.25</v>
      </c>
      <c r="H347" s="150"/>
      <c r="I347" s="157">
        <v>47.65</v>
      </c>
      <c r="J347" s="177"/>
      <c r="K347" s="181"/>
      <c r="L347" s="170"/>
      <c r="M347" s="187"/>
      <c r="N347" s="196"/>
      <c r="O347" s="326"/>
      <c r="P347" s="350"/>
      <c r="Q347" s="228"/>
      <c r="R347" s="196"/>
      <c r="S347" s="196"/>
      <c r="T347" s="192"/>
      <c r="U347" s="312"/>
      <c r="V347" s="373"/>
      <c r="W347" s="365">
        <v>47.44</v>
      </c>
      <c r="X347" s="128"/>
      <c r="Y347" s="129"/>
      <c r="Z347" s="124">
        <f>ROUND(ROUND(W347, 2)*I347, 2)</f>
        <v>2260.52</v>
      </c>
    </row>
    <row r="348" spans="1:28" ht="36" x14ac:dyDescent="0.5">
      <c r="A348" s="87" t="s">
        <v>1330</v>
      </c>
      <c r="B348" s="12"/>
      <c r="C348" s="27" t="s">
        <v>1268</v>
      </c>
      <c r="D348" s="17"/>
      <c r="E348" s="17"/>
      <c r="F348" s="28" t="s">
        <v>102</v>
      </c>
      <c r="G348" s="29">
        <v>1.2</v>
      </c>
      <c r="H348" s="149"/>
      <c r="I348" s="157">
        <v>228.72</v>
      </c>
      <c r="J348" s="177"/>
      <c r="K348" s="181"/>
      <c r="L348" s="170"/>
      <c r="M348" s="187"/>
      <c r="N348" s="196"/>
      <c r="O348" s="326"/>
      <c r="P348" s="350"/>
      <c r="Q348" s="228"/>
      <c r="R348" s="196"/>
      <c r="S348" s="196"/>
      <c r="T348" s="192"/>
      <c r="U348" s="312"/>
      <c r="V348" s="373"/>
      <c r="W348" s="365">
        <v>16.11</v>
      </c>
      <c r="X348" s="128"/>
      <c r="Y348" s="129"/>
      <c r="Z348" s="124">
        <f>ROUND(ROUND(W348, 2)*I348, 2)</f>
        <v>3684.68</v>
      </c>
    </row>
    <row r="349" spans="1:28" ht="54" x14ac:dyDescent="0.5">
      <c r="A349" s="87" t="s">
        <v>1333</v>
      </c>
      <c r="B349" s="12"/>
      <c r="C349" s="27" t="s">
        <v>1303</v>
      </c>
      <c r="D349" s="17"/>
      <c r="E349" s="17" t="s">
        <v>1334</v>
      </c>
      <c r="F349" s="28" t="s">
        <v>139</v>
      </c>
      <c r="G349" s="29">
        <v>4</v>
      </c>
      <c r="H349" s="150"/>
      <c r="I349" s="157">
        <v>762.4</v>
      </c>
      <c r="J349" s="177"/>
      <c r="K349" s="181"/>
      <c r="L349" s="170"/>
      <c r="M349" s="187"/>
      <c r="N349" s="196"/>
      <c r="O349" s="326"/>
      <c r="P349" s="350"/>
      <c r="Q349" s="228"/>
      <c r="R349" s="196"/>
      <c r="S349" s="196"/>
      <c r="T349" s="192"/>
      <c r="U349" s="312"/>
      <c r="V349" s="373"/>
      <c r="W349" s="365">
        <v>1100.4000000000001</v>
      </c>
      <c r="X349" s="128"/>
      <c r="Y349" s="129"/>
      <c r="Z349" s="124">
        <f>ROUND(ROUND(W349, 2)*I349, 2)</f>
        <v>838944.96</v>
      </c>
    </row>
    <row r="350" spans="1:28" ht="66" customHeight="1" x14ac:dyDescent="0.3">
      <c r="A350" s="253" t="s">
        <v>1337</v>
      </c>
      <c r="B350" s="254" t="s">
        <v>1255</v>
      </c>
      <c r="C350" s="255" t="s">
        <v>1256</v>
      </c>
      <c r="D350" s="256"/>
      <c r="E350" s="256" t="s">
        <v>1338</v>
      </c>
      <c r="F350" s="256" t="s">
        <v>67</v>
      </c>
      <c r="G350" s="257">
        <v>1</v>
      </c>
      <c r="H350" s="258"/>
      <c r="I350" s="215">
        <v>129.4</v>
      </c>
      <c r="J350" s="252">
        <f>I350-K350-P350</f>
        <v>0</v>
      </c>
      <c r="K350" s="259">
        <f>O350</f>
        <v>116.46</v>
      </c>
      <c r="L350" s="252"/>
      <c r="M350" s="252"/>
      <c r="N350" s="252"/>
      <c r="O350" s="325">
        <v>116.46</v>
      </c>
      <c r="P350" s="348">
        <f>I350-K350</f>
        <v>12.940000000000012</v>
      </c>
      <c r="Q350" s="244" t="s">
        <v>4196</v>
      </c>
      <c r="R350" s="252"/>
      <c r="S350" s="252"/>
      <c r="T350" s="252"/>
      <c r="U350" s="311">
        <f>O350*Y350</f>
        <v>921327.87059999991</v>
      </c>
      <c r="V350" s="311">
        <f>P350*Y350</f>
        <v>102369.76340000008</v>
      </c>
      <c r="W350" s="364">
        <v>4446.1099999999997</v>
      </c>
      <c r="X350" s="130">
        <v>3465</v>
      </c>
      <c r="Y350" s="131">
        <f>W350+ROUND(X350, 2)</f>
        <v>7911.11</v>
      </c>
      <c r="Z350" s="86">
        <v>575326.63</v>
      </c>
      <c r="AA350" s="19">
        <v>448371</v>
      </c>
      <c r="AB350" s="294">
        <f>Z350+AA350</f>
        <v>1023697.63</v>
      </c>
    </row>
    <row r="351" spans="1:28" ht="54" x14ac:dyDescent="0.5">
      <c r="A351" s="87" t="s">
        <v>1339</v>
      </c>
      <c r="B351" s="12"/>
      <c r="C351" s="27" t="s">
        <v>1303</v>
      </c>
      <c r="D351" s="17"/>
      <c r="E351" s="17" t="s">
        <v>1340</v>
      </c>
      <c r="F351" s="28" t="s">
        <v>139</v>
      </c>
      <c r="G351" s="29">
        <v>4</v>
      </c>
      <c r="H351" s="150"/>
      <c r="I351" s="157">
        <v>517.6</v>
      </c>
      <c r="J351" s="177"/>
      <c r="K351" s="181"/>
      <c r="L351" s="170"/>
      <c r="M351" s="187"/>
      <c r="N351" s="196"/>
      <c r="O351" s="326"/>
      <c r="P351" s="350"/>
      <c r="Q351" s="228"/>
      <c r="R351" s="196"/>
      <c r="S351" s="196"/>
      <c r="T351" s="192"/>
      <c r="U351" s="312"/>
      <c r="V351" s="373"/>
      <c r="W351" s="365">
        <v>1100.4000000000001</v>
      </c>
      <c r="X351" s="128"/>
      <c r="Y351" s="129"/>
      <c r="Z351" s="124">
        <f>ROUND(ROUND(W351, 2)*I351, 2)</f>
        <v>569567.04</v>
      </c>
    </row>
    <row r="352" spans="1:28" ht="36" x14ac:dyDescent="0.5">
      <c r="A352" s="87" t="s">
        <v>1343</v>
      </c>
      <c r="B352" s="12"/>
      <c r="C352" s="27" t="s">
        <v>1268</v>
      </c>
      <c r="D352" s="17"/>
      <c r="E352" s="17"/>
      <c r="F352" s="28" t="s">
        <v>102</v>
      </c>
      <c r="G352" s="29">
        <v>1.2</v>
      </c>
      <c r="H352" s="149"/>
      <c r="I352" s="157">
        <v>155.28</v>
      </c>
      <c r="J352" s="177"/>
      <c r="K352" s="181"/>
      <c r="L352" s="170"/>
      <c r="M352" s="187"/>
      <c r="N352" s="196"/>
      <c r="O352" s="326"/>
      <c r="P352" s="350"/>
      <c r="Q352" s="228"/>
      <c r="R352" s="196"/>
      <c r="S352" s="196"/>
      <c r="T352" s="192"/>
      <c r="U352" s="312"/>
      <c r="V352" s="373"/>
      <c r="W352" s="365">
        <v>16.11</v>
      </c>
      <c r="X352" s="128"/>
      <c r="Y352" s="129"/>
      <c r="Z352" s="124">
        <f>ROUND(ROUND(W352, 2)*I352, 2)</f>
        <v>2501.56</v>
      </c>
    </row>
    <row r="353" spans="1:28" ht="25.8" x14ac:dyDescent="0.5">
      <c r="A353" s="87" t="s">
        <v>1346</v>
      </c>
      <c r="B353" s="12"/>
      <c r="C353" s="40" t="s">
        <v>1263</v>
      </c>
      <c r="D353" s="17"/>
      <c r="E353" s="17"/>
      <c r="F353" s="28" t="s">
        <v>102</v>
      </c>
      <c r="G353" s="29">
        <v>0.25</v>
      </c>
      <c r="H353" s="150"/>
      <c r="I353" s="157">
        <v>32.35</v>
      </c>
      <c r="J353" s="177"/>
      <c r="K353" s="181"/>
      <c r="L353" s="170"/>
      <c r="M353" s="187"/>
      <c r="N353" s="196"/>
      <c r="O353" s="326"/>
      <c r="P353" s="350"/>
      <c r="Q353" s="228"/>
      <c r="R353" s="196"/>
      <c r="S353" s="196"/>
      <c r="T353" s="192"/>
      <c r="U353" s="312"/>
      <c r="V353" s="373"/>
      <c r="W353" s="365">
        <v>47.44</v>
      </c>
      <c r="X353" s="128"/>
      <c r="Y353" s="129"/>
      <c r="Z353" s="124">
        <f>ROUND(ROUND(W353, 2)*I353, 2)</f>
        <v>1534.68</v>
      </c>
    </row>
    <row r="354" spans="1:28" ht="36" x14ac:dyDescent="0.5">
      <c r="A354" s="87" t="s">
        <v>1349</v>
      </c>
      <c r="B354" s="12"/>
      <c r="C354" s="40" t="s">
        <v>604</v>
      </c>
      <c r="D354" s="17"/>
      <c r="E354" s="17"/>
      <c r="F354" s="28" t="s">
        <v>102</v>
      </c>
      <c r="G354" s="29">
        <v>0.15</v>
      </c>
      <c r="H354" s="150"/>
      <c r="I354" s="157">
        <v>19.41</v>
      </c>
      <c r="J354" s="177"/>
      <c r="K354" s="181"/>
      <c r="L354" s="170"/>
      <c r="M354" s="187"/>
      <c r="N354" s="196"/>
      <c r="O354" s="326"/>
      <c r="P354" s="350"/>
      <c r="Q354" s="228"/>
      <c r="R354" s="196"/>
      <c r="S354" s="196"/>
      <c r="T354" s="192"/>
      <c r="U354" s="312"/>
      <c r="V354" s="373"/>
      <c r="W354" s="365">
        <v>88.8</v>
      </c>
      <c r="X354" s="128"/>
      <c r="Y354" s="129"/>
      <c r="Z354" s="124">
        <f>ROUND(ROUND(W354, 2)*I354, 2)</f>
        <v>1723.61</v>
      </c>
    </row>
    <row r="355" spans="1:28" ht="80.55" customHeight="1" x14ac:dyDescent="0.3">
      <c r="A355" s="253" t="s">
        <v>1352</v>
      </c>
      <c r="B355" s="254" t="s">
        <v>1255</v>
      </c>
      <c r="C355" s="255" t="s">
        <v>1256</v>
      </c>
      <c r="D355" s="256"/>
      <c r="E355" s="256" t="s">
        <v>1353</v>
      </c>
      <c r="F355" s="256" t="s">
        <v>67</v>
      </c>
      <c r="G355" s="257">
        <v>1</v>
      </c>
      <c r="H355" s="258"/>
      <c r="I355" s="215">
        <v>45.7</v>
      </c>
      <c r="J355" s="252">
        <f>I355-K355</f>
        <v>4.57</v>
      </c>
      <c r="K355" s="259">
        <f>O355</f>
        <v>41.13</v>
      </c>
      <c r="L355" s="252"/>
      <c r="M355" s="252"/>
      <c r="N355" s="252"/>
      <c r="O355" s="325">
        <v>41.13</v>
      </c>
      <c r="P355" s="348"/>
      <c r="Q355" s="244" t="s">
        <v>4197</v>
      </c>
      <c r="R355" s="252"/>
      <c r="S355" s="252"/>
      <c r="T355" s="252"/>
      <c r="U355" s="311">
        <f>O355*Y355</f>
        <v>325383.95429999998</v>
      </c>
      <c r="V355" s="311">
        <f>P355*Y355</f>
        <v>0</v>
      </c>
      <c r="W355" s="364">
        <v>4446.1099999999997</v>
      </c>
      <c r="X355" s="130">
        <v>3465</v>
      </c>
      <c r="Y355" s="131">
        <f>W355+ROUND(X355, 2)</f>
        <v>7911.11</v>
      </c>
      <c r="Z355" s="86">
        <v>203187.23</v>
      </c>
      <c r="AA355" s="19">
        <v>158350.5</v>
      </c>
      <c r="AB355" s="19">
        <f>Z355+AA355</f>
        <v>361537.73</v>
      </c>
    </row>
    <row r="356" spans="1:28" ht="36" x14ac:dyDescent="0.5">
      <c r="A356" s="87" t="s">
        <v>1354</v>
      </c>
      <c r="B356" s="12"/>
      <c r="C356" s="40" t="s">
        <v>604</v>
      </c>
      <c r="D356" s="17"/>
      <c r="E356" s="17"/>
      <c r="F356" s="28" t="s">
        <v>102</v>
      </c>
      <c r="G356" s="29">
        <v>0.15</v>
      </c>
      <c r="H356" s="150"/>
      <c r="I356" s="157">
        <v>6.8550000000000004</v>
      </c>
      <c r="J356" s="177"/>
      <c r="K356" s="181"/>
      <c r="L356" s="170"/>
      <c r="M356" s="187"/>
      <c r="N356" s="196"/>
      <c r="O356" s="326"/>
      <c r="P356" s="350"/>
      <c r="Q356" s="228"/>
      <c r="R356" s="196"/>
      <c r="S356" s="196"/>
      <c r="T356" s="192"/>
      <c r="U356" s="312"/>
      <c r="V356" s="373"/>
      <c r="W356" s="365">
        <v>88.8</v>
      </c>
      <c r="X356" s="128"/>
      <c r="Y356" s="129"/>
      <c r="Z356" s="124">
        <f>ROUND(ROUND(W356, 2)*I356, 2)</f>
        <v>608.72</v>
      </c>
    </row>
    <row r="357" spans="1:28" ht="25.8" x14ac:dyDescent="0.5">
      <c r="A357" s="87" t="s">
        <v>1357</v>
      </c>
      <c r="B357" s="12"/>
      <c r="C357" s="40" t="s">
        <v>1263</v>
      </c>
      <c r="D357" s="17"/>
      <c r="E357" s="17"/>
      <c r="F357" s="28" t="s">
        <v>102</v>
      </c>
      <c r="G357" s="29">
        <v>0.25</v>
      </c>
      <c r="H357" s="150"/>
      <c r="I357" s="157">
        <v>11.425000000000001</v>
      </c>
      <c r="J357" s="177"/>
      <c r="K357" s="181"/>
      <c r="L357" s="170"/>
      <c r="M357" s="187"/>
      <c r="N357" s="196"/>
      <c r="O357" s="326"/>
      <c r="P357" s="350"/>
      <c r="Q357" s="228"/>
      <c r="R357" s="196"/>
      <c r="S357" s="196"/>
      <c r="T357" s="192"/>
      <c r="U357" s="312"/>
      <c r="V357" s="373"/>
      <c r="W357" s="365">
        <v>47.44</v>
      </c>
      <c r="X357" s="128"/>
      <c r="Y357" s="129"/>
      <c r="Z357" s="124">
        <f>ROUND(ROUND(W357, 2)*I357, 2)</f>
        <v>542</v>
      </c>
    </row>
    <row r="358" spans="1:28" ht="36" x14ac:dyDescent="0.5">
      <c r="A358" s="87" t="s">
        <v>1360</v>
      </c>
      <c r="B358" s="12"/>
      <c r="C358" s="27" t="s">
        <v>1268</v>
      </c>
      <c r="D358" s="17"/>
      <c r="E358" s="17"/>
      <c r="F358" s="28" t="s">
        <v>102</v>
      </c>
      <c r="G358" s="29">
        <v>1.2</v>
      </c>
      <c r="H358" s="149"/>
      <c r="I358" s="157">
        <v>54.84</v>
      </c>
      <c r="J358" s="177"/>
      <c r="K358" s="181"/>
      <c r="L358" s="170"/>
      <c r="M358" s="187"/>
      <c r="N358" s="196"/>
      <c r="O358" s="326"/>
      <c r="P358" s="350"/>
      <c r="Q358" s="228"/>
      <c r="R358" s="196"/>
      <c r="S358" s="196"/>
      <c r="T358" s="192"/>
      <c r="U358" s="312"/>
      <c r="V358" s="373"/>
      <c r="W358" s="365">
        <v>16.11</v>
      </c>
      <c r="X358" s="128"/>
      <c r="Y358" s="129"/>
      <c r="Z358" s="124">
        <f>ROUND(ROUND(W358, 2)*I358, 2)</f>
        <v>883.47</v>
      </c>
    </row>
    <row r="359" spans="1:28" ht="67.05" customHeight="1" x14ac:dyDescent="0.5">
      <c r="A359" s="87" t="s">
        <v>1363</v>
      </c>
      <c r="B359" s="12"/>
      <c r="C359" s="27" t="s">
        <v>1303</v>
      </c>
      <c r="D359" s="17"/>
      <c r="E359" s="17"/>
      <c r="F359" s="28" t="s">
        <v>139</v>
      </c>
      <c r="G359" s="29">
        <v>4</v>
      </c>
      <c r="H359" s="150"/>
      <c r="I359" s="157">
        <v>182.8</v>
      </c>
      <c r="J359" s="177"/>
      <c r="K359" s="181"/>
      <c r="L359" s="170"/>
      <c r="M359" s="187"/>
      <c r="N359" s="196"/>
      <c r="O359" s="326"/>
      <c r="P359" s="350"/>
      <c r="Q359" s="228"/>
      <c r="R359" s="196"/>
      <c r="S359" s="196"/>
      <c r="T359" s="192"/>
      <c r="U359" s="312"/>
      <c r="V359" s="373"/>
      <c r="W359" s="365">
        <v>1100.4000000000001</v>
      </c>
      <c r="X359" s="128"/>
      <c r="Y359" s="129"/>
      <c r="Z359" s="124">
        <f>ROUND(ROUND(W359, 2)*I359, 2)</f>
        <v>201153.12</v>
      </c>
    </row>
    <row r="360" spans="1:28" ht="36" x14ac:dyDescent="0.3">
      <c r="A360" s="106" t="s">
        <v>1366</v>
      </c>
      <c r="B360" s="107" t="s">
        <v>1367</v>
      </c>
      <c r="C360" s="108" t="s">
        <v>1368</v>
      </c>
      <c r="D360" s="111"/>
      <c r="E360" s="111"/>
      <c r="F360" s="111" t="s">
        <v>114</v>
      </c>
      <c r="G360" s="112">
        <v>1</v>
      </c>
      <c r="H360" s="163"/>
      <c r="I360" s="166">
        <v>0</v>
      </c>
      <c r="J360" s="178"/>
      <c r="K360" s="183"/>
      <c r="L360" s="172"/>
      <c r="M360" s="172"/>
      <c r="N360" s="172"/>
      <c r="O360" s="328"/>
      <c r="P360" s="351"/>
      <c r="Q360" s="229"/>
      <c r="R360" s="172"/>
      <c r="S360" s="172"/>
      <c r="T360" s="193"/>
      <c r="U360" s="314"/>
      <c r="V360" s="374"/>
      <c r="W360" s="366">
        <v>844.85</v>
      </c>
      <c r="X360" s="132">
        <v>473</v>
      </c>
      <c r="Y360" s="133">
        <f>W360+ROUND(X360, 2)</f>
        <v>1317.85</v>
      </c>
      <c r="Z360" s="114">
        <v>0</v>
      </c>
      <c r="AA360" s="115">
        <v>0</v>
      </c>
      <c r="AB360" s="115">
        <f>Z360+AA360</f>
        <v>0</v>
      </c>
    </row>
    <row r="361" spans="1:28" ht="36" x14ac:dyDescent="0.5">
      <c r="A361" s="106" t="s">
        <v>1371</v>
      </c>
      <c r="B361" s="107"/>
      <c r="C361" s="110" t="s">
        <v>730</v>
      </c>
      <c r="D361" s="111"/>
      <c r="E361" s="111"/>
      <c r="F361" s="116" t="s">
        <v>102</v>
      </c>
      <c r="G361" s="117">
        <v>1.4999999999999999E-2</v>
      </c>
      <c r="H361" s="164"/>
      <c r="I361" s="167">
        <v>0</v>
      </c>
      <c r="J361" s="179"/>
      <c r="K361" s="184"/>
      <c r="L361" s="174"/>
      <c r="M361" s="188"/>
      <c r="N361" s="197"/>
      <c r="O361" s="329"/>
      <c r="P361" s="352"/>
      <c r="Q361" s="230"/>
      <c r="R361" s="197"/>
      <c r="S361" s="197"/>
      <c r="T361" s="194"/>
      <c r="U361" s="315"/>
      <c r="V361" s="375"/>
      <c r="W361" s="367">
        <v>88.8</v>
      </c>
      <c r="X361" s="134"/>
      <c r="Y361" s="135"/>
      <c r="Z361" s="126">
        <f>ROUND(ROUND(W361, 2)*I361, 2)</f>
        <v>0</v>
      </c>
      <c r="AA361" s="119"/>
      <c r="AB361" s="119"/>
    </row>
    <row r="362" spans="1:28" ht="25.8" x14ac:dyDescent="0.5">
      <c r="A362" s="106" t="s">
        <v>1374</v>
      </c>
      <c r="B362" s="107"/>
      <c r="C362" s="110" t="s">
        <v>1263</v>
      </c>
      <c r="D362" s="111"/>
      <c r="E362" s="111"/>
      <c r="F362" s="116" t="s">
        <v>102</v>
      </c>
      <c r="G362" s="117">
        <v>0.04</v>
      </c>
      <c r="H362" s="164"/>
      <c r="I362" s="167">
        <v>0</v>
      </c>
      <c r="J362" s="179"/>
      <c r="K362" s="184"/>
      <c r="L362" s="174"/>
      <c r="M362" s="188"/>
      <c r="N362" s="197"/>
      <c r="O362" s="329"/>
      <c r="P362" s="352"/>
      <c r="Q362" s="230"/>
      <c r="R362" s="197"/>
      <c r="S362" s="197"/>
      <c r="T362" s="194"/>
      <c r="U362" s="315"/>
      <c r="V362" s="375"/>
      <c r="W362" s="367">
        <v>47.44</v>
      </c>
      <c r="X362" s="134"/>
      <c r="Y362" s="135"/>
      <c r="Z362" s="126">
        <f>ROUND(ROUND(W362, 2)*I362, 2)</f>
        <v>0</v>
      </c>
      <c r="AA362" s="119"/>
      <c r="AB362" s="119"/>
    </row>
    <row r="363" spans="1:28" ht="54" x14ac:dyDescent="0.5">
      <c r="A363" s="106" t="s">
        <v>1377</v>
      </c>
      <c r="B363" s="107"/>
      <c r="C363" s="110" t="s">
        <v>1378</v>
      </c>
      <c r="D363" s="111"/>
      <c r="E363" s="111"/>
      <c r="F363" s="116" t="s">
        <v>139</v>
      </c>
      <c r="G363" s="117">
        <v>1.84</v>
      </c>
      <c r="H363" s="164"/>
      <c r="I363" s="167">
        <v>0</v>
      </c>
      <c r="J363" s="179"/>
      <c r="K363" s="184"/>
      <c r="L363" s="174"/>
      <c r="M363" s="188"/>
      <c r="N363" s="197"/>
      <c r="O363" s="329"/>
      <c r="P363" s="352"/>
      <c r="Q363" s="230"/>
      <c r="R363" s="197"/>
      <c r="S363" s="197"/>
      <c r="T363" s="194"/>
      <c r="U363" s="315"/>
      <c r="V363" s="375"/>
      <c r="W363" s="367">
        <v>450.95</v>
      </c>
      <c r="X363" s="134"/>
      <c r="Y363" s="135"/>
      <c r="Z363" s="126">
        <f>ROUND(ROUND(W363, 2)*I363, 2)</f>
        <v>0</v>
      </c>
      <c r="AA363" s="119"/>
      <c r="AB363" s="119"/>
    </row>
    <row r="364" spans="1:28" ht="36" x14ac:dyDescent="0.5">
      <c r="A364" s="106" t="s">
        <v>1382</v>
      </c>
      <c r="B364" s="107"/>
      <c r="C364" s="109" t="s">
        <v>1383</v>
      </c>
      <c r="D364" s="111"/>
      <c r="E364" s="111"/>
      <c r="F364" s="116" t="s">
        <v>102</v>
      </c>
      <c r="G364" s="117">
        <v>0.7</v>
      </c>
      <c r="H364" s="164"/>
      <c r="I364" s="167">
        <v>0</v>
      </c>
      <c r="J364" s="179"/>
      <c r="K364" s="184"/>
      <c r="L364" s="174"/>
      <c r="M364" s="188"/>
      <c r="N364" s="197"/>
      <c r="O364" s="329"/>
      <c r="P364" s="352"/>
      <c r="Q364" s="230"/>
      <c r="R364" s="197"/>
      <c r="S364" s="197"/>
      <c r="T364" s="194"/>
      <c r="U364" s="315"/>
      <c r="V364" s="375"/>
      <c r="W364" s="367">
        <v>16.96</v>
      </c>
      <c r="X364" s="134"/>
      <c r="Y364" s="135"/>
      <c r="Z364" s="126">
        <f>ROUND(ROUND(W364, 2)*I364, 2)</f>
        <v>0</v>
      </c>
      <c r="AA364" s="119"/>
      <c r="AB364" s="119"/>
    </row>
    <row r="365" spans="1:28" ht="36" x14ac:dyDescent="0.3">
      <c r="A365" s="106" t="s">
        <v>1387</v>
      </c>
      <c r="B365" s="107" t="s">
        <v>1367</v>
      </c>
      <c r="C365" s="108" t="s">
        <v>1368</v>
      </c>
      <c r="D365" s="111"/>
      <c r="E365" s="111"/>
      <c r="F365" s="111" t="s">
        <v>114</v>
      </c>
      <c r="G365" s="112">
        <v>1</v>
      </c>
      <c r="H365" s="163"/>
      <c r="I365" s="166">
        <v>0</v>
      </c>
      <c r="J365" s="178"/>
      <c r="K365" s="183"/>
      <c r="L365" s="172"/>
      <c r="M365" s="172"/>
      <c r="N365" s="172"/>
      <c r="O365" s="328"/>
      <c r="P365" s="351"/>
      <c r="Q365" s="229"/>
      <c r="R365" s="172"/>
      <c r="S365" s="172"/>
      <c r="T365" s="193"/>
      <c r="U365" s="314"/>
      <c r="V365" s="374"/>
      <c r="W365" s="366">
        <v>844.85</v>
      </c>
      <c r="X365" s="132">
        <v>473</v>
      </c>
      <c r="Y365" s="133">
        <f>W365+ROUND(X365, 2)</f>
        <v>1317.85</v>
      </c>
      <c r="Z365" s="114">
        <v>0</v>
      </c>
      <c r="AA365" s="115">
        <v>0</v>
      </c>
      <c r="AB365" s="115">
        <f>Z365+AA365</f>
        <v>0</v>
      </c>
    </row>
    <row r="366" spans="1:28" ht="36" x14ac:dyDescent="0.5">
      <c r="A366" s="106" t="s">
        <v>1388</v>
      </c>
      <c r="B366" s="107"/>
      <c r="C366" s="109" t="s">
        <v>1383</v>
      </c>
      <c r="D366" s="111"/>
      <c r="E366" s="111"/>
      <c r="F366" s="116" t="s">
        <v>102</v>
      </c>
      <c r="G366" s="117">
        <v>0.7</v>
      </c>
      <c r="H366" s="164"/>
      <c r="I366" s="167">
        <v>0</v>
      </c>
      <c r="J366" s="179"/>
      <c r="K366" s="184"/>
      <c r="L366" s="174"/>
      <c r="M366" s="188"/>
      <c r="N366" s="197"/>
      <c r="O366" s="329"/>
      <c r="P366" s="352"/>
      <c r="Q366" s="230"/>
      <c r="R366" s="197"/>
      <c r="S366" s="197"/>
      <c r="T366" s="194"/>
      <c r="U366" s="315"/>
      <c r="V366" s="375"/>
      <c r="W366" s="367">
        <v>16.96</v>
      </c>
      <c r="X366" s="134"/>
      <c r="Y366" s="135"/>
      <c r="Z366" s="126">
        <f>ROUND(ROUND(W366, 2)*I366, 2)</f>
        <v>0</v>
      </c>
      <c r="AA366" s="119"/>
      <c r="AB366" s="119"/>
    </row>
    <row r="367" spans="1:28" ht="54" x14ac:dyDescent="0.5">
      <c r="A367" s="106" t="s">
        <v>1391</v>
      </c>
      <c r="B367" s="107"/>
      <c r="C367" s="110" t="s">
        <v>1378</v>
      </c>
      <c r="D367" s="111"/>
      <c r="E367" s="111"/>
      <c r="F367" s="116" t="s">
        <v>139</v>
      </c>
      <c r="G367" s="117">
        <v>1.84</v>
      </c>
      <c r="H367" s="164"/>
      <c r="I367" s="167">
        <v>0</v>
      </c>
      <c r="J367" s="179"/>
      <c r="K367" s="184"/>
      <c r="L367" s="174"/>
      <c r="M367" s="188"/>
      <c r="N367" s="197"/>
      <c r="O367" s="329"/>
      <c r="P367" s="352"/>
      <c r="Q367" s="230"/>
      <c r="R367" s="197"/>
      <c r="S367" s="197"/>
      <c r="T367" s="194"/>
      <c r="U367" s="315"/>
      <c r="V367" s="375"/>
      <c r="W367" s="367">
        <v>450.95</v>
      </c>
      <c r="X367" s="134"/>
      <c r="Y367" s="135"/>
      <c r="Z367" s="126">
        <f>ROUND(ROUND(W367, 2)*I367, 2)</f>
        <v>0</v>
      </c>
      <c r="AA367" s="119"/>
      <c r="AB367" s="119"/>
    </row>
    <row r="368" spans="1:28" ht="25.8" x14ac:dyDescent="0.5">
      <c r="A368" s="106" t="s">
        <v>1394</v>
      </c>
      <c r="B368" s="107"/>
      <c r="C368" s="110" t="s">
        <v>1263</v>
      </c>
      <c r="D368" s="111"/>
      <c r="E368" s="111"/>
      <c r="F368" s="116" t="s">
        <v>102</v>
      </c>
      <c r="G368" s="117">
        <v>0.04</v>
      </c>
      <c r="H368" s="164"/>
      <c r="I368" s="167">
        <v>0</v>
      </c>
      <c r="J368" s="179"/>
      <c r="K368" s="184"/>
      <c r="L368" s="174"/>
      <c r="M368" s="188"/>
      <c r="N368" s="197"/>
      <c r="O368" s="329"/>
      <c r="P368" s="352"/>
      <c r="Q368" s="230"/>
      <c r="R368" s="197"/>
      <c r="S368" s="197"/>
      <c r="T368" s="194"/>
      <c r="U368" s="315"/>
      <c r="V368" s="375"/>
      <c r="W368" s="367">
        <v>47.44</v>
      </c>
      <c r="X368" s="134"/>
      <c r="Y368" s="135"/>
      <c r="Z368" s="126">
        <f>ROUND(ROUND(W368, 2)*I368, 2)</f>
        <v>0</v>
      </c>
      <c r="AA368" s="119"/>
      <c r="AB368" s="119"/>
    </row>
    <row r="369" spans="1:28" ht="36" x14ac:dyDescent="0.5">
      <c r="A369" s="106" t="s">
        <v>1397</v>
      </c>
      <c r="B369" s="107"/>
      <c r="C369" s="110" t="s">
        <v>730</v>
      </c>
      <c r="D369" s="111"/>
      <c r="E369" s="111"/>
      <c r="F369" s="116" t="s">
        <v>102</v>
      </c>
      <c r="G369" s="117">
        <v>1.4999999999999999E-2</v>
      </c>
      <c r="H369" s="164"/>
      <c r="I369" s="167">
        <v>0</v>
      </c>
      <c r="J369" s="179"/>
      <c r="K369" s="184"/>
      <c r="L369" s="174"/>
      <c r="M369" s="188"/>
      <c r="N369" s="197"/>
      <c r="O369" s="329"/>
      <c r="P369" s="352"/>
      <c r="Q369" s="230"/>
      <c r="R369" s="197"/>
      <c r="S369" s="197"/>
      <c r="T369" s="194"/>
      <c r="U369" s="315"/>
      <c r="V369" s="375"/>
      <c r="W369" s="367">
        <v>88.8</v>
      </c>
      <c r="X369" s="134"/>
      <c r="Y369" s="135"/>
      <c r="Z369" s="126">
        <f>ROUND(ROUND(W369, 2)*I369, 2)</f>
        <v>0</v>
      </c>
      <c r="AA369" s="119"/>
      <c r="AB369" s="119"/>
    </row>
    <row r="370" spans="1:28" ht="36" x14ac:dyDescent="0.3">
      <c r="A370" s="106" t="s">
        <v>1400</v>
      </c>
      <c r="B370" s="107" t="s">
        <v>1367</v>
      </c>
      <c r="C370" s="108" t="s">
        <v>1368</v>
      </c>
      <c r="D370" s="111"/>
      <c r="E370" s="111" t="s">
        <v>1401</v>
      </c>
      <c r="F370" s="111" t="s">
        <v>114</v>
      </c>
      <c r="G370" s="112">
        <v>1</v>
      </c>
      <c r="H370" s="163"/>
      <c r="I370" s="166">
        <v>0</v>
      </c>
      <c r="J370" s="178"/>
      <c r="K370" s="183"/>
      <c r="L370" s="172"/>
      <c r="M370" s="172"/>
      <c r="N370" s="172"/>
      <c r="O370" s="328"/>
      <c r="P370" s="351"/>
      <c r="Q370" s="229"/>
      <c r="R370" s="172"/>
      <c r="S370" s="172"/>
      <c r="T370" s="193"/>
      <c r="U370" s="314"/>
      <c r="V370" s="374"/>
      <c r="W370" s="366">
        <v>842.95</v>
      </c>
      <c r="X370" s="132">
        <v>473</v>
      </c>
      <c r="Y370" s="133">
        <f>W370+ROUND(X370, 2)</f>
        <v>1315.95</v>
      </c>
      <c r="Z370" s="114">
        <v>0</v>
      </c>
      <c r="AA370" s="115">
        <v>0</v>
      </c>
      <c r="AB370" s="115">
        <f>Z370+AA370</f>
        <v>0</v>
      </c>
    </row>
    <row r="371" spans="1:28" ht="36" x14ac:dyDescent="0.5">
      <c r="A371" s="106" t="s">
        <v>1402</v>
      </c>
      <c r="B371" s="107"/>
      <c r="C371" s="110" t="s">
        <v>730</v>
      </c>
      <c r="D371" s="111"/>
      <c r="E371" s="111"/>
      <c r="F371" s="116" t="s">
        <v>102</v>
      </c>
      <c r="G371" s="117">
        <v>1.4999999999999999E-2</v>
      </c>
      <c r="H371" s="164"/>
      <c r="I371" s="167">
        <v>0</v>
      </c>
      <c r="J371" s="179"/>
      <c r="K371" s="184"/>
      <c r="L371" s="174"/>
      <c r="M371" s="188"/>
      <c r="N371" s="197"/>
      <c r="O371" s="329"/>
      <c r="P371" s="352"/>
      <c r="Q371" s="230"/>
      <c r="R371" s="197"/>
      <c r="S371" s="197"/>
      <c r="T371" s="194"/>
      <c r="U371" s="315"/>
      <c r="V371" s="375"/>
      <c r="W371" s="367">
        <v>88.8</v>
      </c>
      <c r="X371" s="134"/>
      <c r="Y371" s="135"/>
      <c r="Z371" s="126">
        <f>ROUND(ROUND(W371, 2)*I371, 2)</f>
        <v>0</v>
      </c>
      <c r="AA371" s="119"/>
      <c r="AB371" s="119"/>
    </row>
    <row r="372" spans="1:28" ht="54" x14ac:dyDescent="0.5">
      <c r="A372" s="106" t="s">
        <v>1405</v>
      </c>
      <c r="B372" s="107"/>
      <c r="C372" s="110" t="s">
        <v>1378</v>
      </c>
      <c r="D372" s="111"/>
      <c r="E372" s="111"/>
      <c r="F372" s="116" t="s">
        <v>139</v>
      </c>
      <c r="G372" s="117">
        <v>1.84</v>
      </c>
      <c r="H372" s="164"/>
      <c r="I372" s="167">
        <v>0</v>
      </c>
      <c r="J372" s="179"/>
      <c r="K372" s="184"/>
      <c r="L372" s="174"/>
      <c r="M372" s="188"/>
      <c r="N372" s="197"/>
      <c r="O372" s="329"/>
      <c r="P372" s="352"/>
      <c r="Q372" s="230"/>
      <c r="R372" s="197"/>
      <c r="S372" s="197"/>
      <c r="T372" s="194"/>
      <c r="U372" s="315"/>
      <c r="V372" s="375"/>
      <c r="W372" s="367">
        <v>450.95</v>
      </c>
      <c r="X372" s="134"/>
      <c r="Y372" s="135"/>
      <c r="Z372" s="126">
        <f>ROUND(ROUND(W372, 2)*I372, 2)</f>
        <v>0</v>
      </c>
      <c r="AA372" s="119"/>
      <c r="AB372" s="119"/>
    </row>
    <row r="373" spans="1:28" ht="36" x14ac:dyDescent="0.5">
      <c r="A373" s="106" t="s">
        <v>1408</v>
      </c>
      <c r="B373" s="107"/>
      <c r="C373" s="109" t="s">
        <v>1383</v>
      </c>
      <c r="D373" s="111"/>
      <c r="E373" s="111"/>
      <c r="F373" s="116" t="s">
        <v>102</v>
      </c>
      <c r="G373" s="117">
        <v>0.7</v>
      </c>
      <c r="H373" s="164"/>
      <c r="I373" s="167">
        <v>0</v>
      </c>
      <c r="J373" s="179"/>
      <c r="K373" s="184"/>
      <c r="L373" s="174"/>
      <c r="M373" s="188"/>
      <c r="N373" s="197"/>
      <c r="O373" s="329"/>
      <c r="P373" s="352"/>
      <c r="Q373" s="230"/>
      <c r="R373" s="197"/>
      <c r="S373" s="197"/>
      <c r="T373" s="194"/>
      <c r="U373" s="315"/>
      <c r="V373" s="375"/>
      <c r="W373" s="367">
        <v>16.96</v>
      </c>
      <c r="X373" s="134"/>
      <c r="Y373" s="135"/>
      <c r="Z373" s="126">
        <f>ROUND(ROUND(W373, 2)*I373, 2)</f>
        <v>0</v>
      </c>
      <c r="AA373" s="119"/>
      <c r="AB373" s="119"/>
    </row>
    <row r="374" spans="1:28" ht="76.8" customHeight="1" x14ac:dyDescent="0.3">
      <c r="A374" s="253" t="s">
        <v>1411</v>
      </c>
      <c r="B374" s="254" t="s">
        <v>1367</v>
      </c>
      <c r="C374" s="255" t="s">
        <v>1368</v>
      </c>
      <c r="D374" s="256"/>
      <c r="E374" s="256" t="s">
        <v>1412</v>
      </c>
      <c r="F374" s="256" t="s">
        <v>114</v>
      </c>
      <c r="G374" s="257">
        <v>1</v>
      </c>
      <c r="H374" s="258"/>
      <c r="I374" s="215">
        <v>91.86</v>
      </c>
      <c r="J374" s="252">
        <f>I374-K374</f>
        <v>9.1899999999999977</v>
      </c>
      <c r="K374" s="259">
        <f>O374</f>
        <v>82.67</v>
      </c>
      <c r="L374" s="252"/>
      <c r="M374" s="252"/>
      <c r="N374" s="252"/>
      <c r="O374" s="325">
        <v>82.67</v>
      </c>
      <c r="P374" s="348"/>
      <c r="Q374" s="244" t="s">
        <v>4198</v>
      </c>
      <c r="R374" s="252"/>
      <c r="S374" s="252"/>
      <c r="T374" s="252"/>
      <c r="U374" s="311">
        <f>O374*Y374</f>
        <v>127516.82160000001</v>
      </c>
      <c r="V374" s="372"/>
      <c r="W374" s="364">
        <v>832.98</v>
      </c>
      <c r="X374" s="130">
        <v>709.5</v>
      </c>
      <c r="Y374" s="131">
        <f>W374+ROUND(X374, 2)</f>
        <v>1542.48</v>
      </c>
      <c r="Z374" s="86">
        <v>76517.539999999994</v>
      </c>
      <c r="AA374" s="19">
        <v>65174.67</v>
      </c>
      <c r="AB374" s="19">
        <f>Z374+AA374</f>
        <v>141692.21</v>
      </c>
    </row>
    <row r="375" spans="1:28" ht="54" x14ac:dyDescent="0.5">
      <c r="A375" s="87" t="s">
        <v>1414</v>
      </c>
      <c r="B375" s="12"/>
      <c r="C375" s="40" t="s">
        <v>1378</v>
      </c>
      <c r="D375" s="17"/>
      <c r="E375" s="17" t="s">
        <v>1415</v>
      </c>
      <c r="F375" s="28" t="s">
        <v>139</v>
      </c>
      <c r="G375" s="29">
        <v>1.84</v>
      </c>
      <c r="H375" s="149"/>
      <c r="I375" s="157">
        <v>169.02199999999999</v>
      </c>
      <c r="J375" s="177"/>
      <c r="K375" s="181"/>
      <c r="L375" s="170"/>
      <c r="M375" s="187"/>
      <c r="N375" s="196"/>
      <c r="O375" s="326"/>
      <c r="P375" s="350"/>
      <c r="Q375" s="228"/>
      <c r="R375" s="196"/>
      <c r="S375" s="196"/>
      <c r="T375" s="192"/>
      <c r="U375" s="312"/>
      <c r="V375" s="373"/>
      <c r="W375" s="365">
        <v>450.95</v>
      </c>
      <c r="X375" s="128"/>
      <c r="Y375" s="129"/>
      <c r="Z375" s="124">
        <f>ROUND(ROUND(W375, 2)*I375, 2)</f>
        <v>76220.47</v>
      </c>
    </row>
    <row r="376" spans="1:28" ht="25.8" x14ac:dyDescent="0.5">
      <c r="A376" s="87" t="s">
        <v>1420</v>
      </c>
      <c r="B376" s="12"/>
      <c r="C376" s="40" t="s">
        <v>1263</v>
      </c>
      <c r="D376" s="17"/>
      <c r="E376" s="17"/>
      <c r="F376" s="28" t="s">
        <v>102</v>
      </c>
      <c r="G376" s="29">
        <v>0.04</v>
      </c>
      <c r="H376" s="150"/>
      <c r="I376" s="157">
        <v>3.6739999999999999</v>
      </c>
      <c r="J376" s="177"/>
      <c r="K376" s="181"/>
      <c r="L376" s="170"/>
      <c r="M376" s="187"/>
      <c r="N376" s="196"/>
      <c r="O376" s="326"/>
      <c r="P376" s="350"/>
      <c r="Q376" s="228"/>
      <c r="R376" s="196"/>
      <c r="S376" s="196"/>
      <c r="T376" s="192"/>
      <c r="U376" s="312"/>
      <c r="V376" s="373"/>
      <c r="W376" s="365">
        <v>47.44</v>
      </c>
      <c r="X376" s="128"/>
      <c r="Y376" s="129"/>
      <c r="Z376" s="124">
        <f>ROUND(ROUND(W376, 2)*I376, 2)</f>
        <v>174.29</v>
      </c>
    </row>
    <row r="377" spans="1:28" ht="36" x14ac:dyDescent="0.5">
      <c r="A377" s="87" t="s">
        <v>1425</v>
      </c>
      <c r="B377" s="12"/>
      <c r="C377" s="40" t="s">
        <v>730</v>
      </c>
      <c r="D377" s="17"/>
      <c r="E377" s="17"/>
      <c r="F377" s="28" t="s">
        <v>102</v>
      </c>
      <c r="G377" s="29">
        <v>1.4999999999999999E-2</v>
      </c>
      <c r="H377" s="150"/>
      <c r="I377" s="157">
        <v>1.3779999999999999</v>
      </c>
      <c r="J377" s="177"/>
      <c r="K377" s="181"/>
      <c r="L377" s="170"/>
      <c r="M377" s="187"/>
      <c r="N377" s="196"/>
      <c r="O377" s="326"/>
      <c r="P377" s="350"/>
      <c r="Q377" s="228"/>
      <c r="R377" s="196"/>
      <c r="S377" s="196"/>
      <c r="T377" s="192"/>
      <c r="U377" s="312"/>
      <c r="V377" s="373"/>
      <c r="W377" s="365">
        <v>88.8</v>
      </c>
      <c r="X377" s="128"/>
      <c r="Y377" s="129"/>
      <c r="Z377" s="124">
        <f>ROUND(ROUND(W377, 2)*I377, 2)</f>
        <v>122.37</v>
      </c>
    </row>
    <row r="378" spans="1:28" ht="67.8" customHeight="1" x14ac:dyDescent="0.3">
      <c r="A378" s="253" t="s">
        <v>1430</v>
      </c>
      <c r="B378" s="254" t="s">
        <v>1367</v>
      </c>
      <c r="C378" s="255" t="s">
        <v>1368</v>
      </c>
      <c r="D378" s="256"/>
      <c r="E378" s="256" t="s">
        <v>1431</v>
      </c>
      <c r="F378" s="256" t="s">
        <v>114</v>
      </c>
      <c r="G378" s="257">
        <v>1</v>
      </c>
      <c r="H378" s="258"/>
      <c r="I378" s="215">
        <v>394.02</v>
      </c>
      <c r="J378" s="252">
        <f>I378-K378</f>
        <v>39.399999999999977</v>
      </c>
      <c r="K378" s="259">
        <f>O378</f>
        <v>354.62</v>
      </c>
      <c r="L378" s="252"/>
      <c r="M378" s="252"/>
      <c r="N378" s="252"/>
      <c r="O378" s="325">
        <v>354.62</v>
      </c>
      <c r="P378" s="348">
        <v>20</v>
      </c>
      <c r="Q378" s="244" t="s">
        <v>4199</v>
      </c>
      <c r="R378" s="252"/>
      <c r="S378" s="252"/>
      <c r="T378" s="252"/>
      <c r="U378" s="311">
        <f>O378*Y378</f>
        <v>550990.82499999995</v>
      </c>
      <c r="V378" s="311">
        <f>P378*Y378</f>
        <v>31075</v>
      </c>
      <c r="W378" s="364">
        <v>844.25</v>
      </c>
      <c r="X378" s="130">
        <v>709.5</v>
      </c>
      <c r="Y378" s="131">
        <f>W378+ROUND(X378, 2)</f>
        <v>1553.75</v>
      </c>
      <c r="Z378" s="86">
        <v>332651.39</v>
      </c>
      <c r="AA378" s="19">
        <v>279557.19</v>
      </c>
      <c r="AB378" s="19">
        <f>Z378+AA378</f>
        <v>612208.58000000007</v>
      </c>
    </row>
    <row r="379" spans="1:28" ht="36" x14ac:dyDescent="0.5">
      <c r="A379" s="87" t="s">
        <v>1433</v>
      </c>
      <c r="B379" s="12"/>
      <c r="C379" s="40" t="s">
        <v>730</v>
      </c>
      <c r="D379" s="17"/>
      <c r="E379" s="17"/>
      <c r="F379" s="28" t="s">
        <v>102</v>
      </c>
      <c r="G379" s="29">
        <v>1.4999999999999999E-2</v>
      </c>
      <c r="H379" s="150"/>
      <c r="I379" s="157">
        <v>5.91</v>
      </c>
      <c r="J379" s="177"/>
      <c r="K379" s="181"/>
      <c r="L379" s="170"/>
      <c r="M379" s="187"/>
      <c r="N379" s="196"/>
      <c r="O379" s="326"/>
      <c r="P379" s="350"/>
      <c r="Q379" s="228"/>
      <c r="R379" s="196"/>
      <c r="S379" s="196"/>
      <c r="T379" s="192"/>
      <c r="U379" s="312"/>
      <c r="V379" s="373"/>
      <c r="W379" s="365">
        <v>88.8</v>
      </c>
      <c r="X379" s="128"/>
      <c r="Y379" s="129"/>
      <c r="Z379" s="124">
        <f>ROUND(ROUND(W379, 2)*I379, 2)</f>
        <v>524.80999999999995</v>
      </c>
    </row>
    <row r="380" spans="1:28" ht="25.8" x14ac:dyDescent="0.5">
      <c r="A380" s="87" t="s">
        <v>1438</v>
      </c>
      <c r="B380" s="12"/>
      <c r="C380" s="40" t="s">
        <v>1263</v>
      </c>
      <c r="D380" s="17"/>
      <c r="E380" s="17"/>
      <c r="F380" s="28" t="s">
        <v>102</v>
      </c>
      <c r="G380" s="29">
        <v>0.04</v>
      </c>
      <c r="H380" s="150"/>
      <c r="I380" s="157">
        <v>15.760999999999999</v>
      </c>
      <c r="J380" s="177"/>
      <c r="K380" s="181"/>
      <c r="L380" s="170"/>
      <c r="M380" s="187"/>
      <c r="N380" s="196"/>
      <c r="O380" s="326"/>
      <c r="P380" s="350"/>
      <c r="Q380" s="228"/>
      <c r="R380" s="196"/>
      <c r="S380" s="196"/>
      <c r="T380" s="192"/>
      <c r="U380" s="312"/>
      <c r="V380" s="373"/>
      <c r="W380" s="365">
        <v>47.44</v>
      </c>
      <c r="X380" s="128"/>
      <c r="Y380" s="129"/>
      <c r="Z380" s="124">
        <f>ROUND(ROUND(W380, 2)*I380, 2)</f>
        <v>747.7</v>
      </c>
    </row>
    <row r="381" spans="1:28" ht="54" x14ac:dyDescent="0.5">
      <c r="A381" s="87" t="s">
        <v>1443</v>
      </c>
      <c r="B381" s="12"/>
      <c r="C381" s="40" t="s">
        <v>1378</v>
      </c>
      <c r="D381" s="17"/>
      <c r="E381" s="17" t="s">
        <v>1444</v>
      </c>
      <c r="F381" s="28" t="s">
        <v>139</v>
      </c>
      <c r="G381" s="29">
        <v>1.84</v>
      </c>
      <c r="H381" s="149"/>
      <c r="I381" s="157">
        <v>724.99699999999996</v>
      </c>
      <c r="J381" s="177"/>
      <c r="K381" s="181"/>
      <c r="L381" s="170"/>
      <c r="M381" s="187"/>
      <c r="N381" s="196"/>
      <c r="O381" s="326"/>
      <c r="P381" s="350"/>
      <c r="Q381" s="228"/>
      <c r="R381" s="196"/>
      <c r="S381" s="196"/>
      <c r="T381" s="192"/>
      <c r="U381" s="312"/>
      <c r="V381" s="373"/>
      <c r="W381" s="365">
        <v>450.95</v>
      </c>
      <c r="X381" s="128"/>
      <c r="Y381" s="129"/>
      <c r="Z381" s="124">
        <f>ROUND(ROUND(W381, 2)*I381, 2)</f>
        <v>326937.40000000002</v>
      </c>
    </row>
    <row r="382" spans="1:28" ht="49.05" customHeight="1" x14ac:dyDescent="0.5">
      <c r="A382" s="87" t="s">
        <v>1449</v>
      </c>
      <c r="B382" s="12"/>
      <c r="C382" s="27" t="s">
        <v>1383</v>
      </c>
      <c r="D382" s="17"/>
      <c r="E382" s="17"/>
      <c r="F382" s="28" t="s">
        <v>102</v>
      </c>
      <c r="G382" s="29">
        <v>0.7</v>
      </c>
      <c r="H382" s="149"/>
      <c r="I382" s="157">
        <v>275.81400000000002</v>
      </c>
      <c r="J382" s="177"/>
      <c r="K382" s="181"/>
      <c r="L382" s="170"/>
      <c r="M382" s="187"/>
      <c r="N382" s="196"/>
      <c r="O382" s="326"/>
      <c r="P382" s="350"/>
      <c r="Q382" s="228"/>
      <c r="R382" s="196"/>
      <c r="S382" s="196"/>
      <c r="T382" s="192"/>
      <c r="U382" s="312"/>
      <c r="V382" s="373"/>
      <c r="W382" s="365">
        <v>16.11</v>
      </c>
      <c r="X382" s="128"/>
      <c r="Y382" s="129"/>
      <c r="Z382" s="124">
        <f>ROUND(ROUND(W382, 2)*I382, 2)</f>
        <v>4443.3599999999997</v>
      </c>
    </row>
    <row r="383" spans="1:28" ht="56.55" customHeight="1" x14ac:dyDescent="0.3">
      <c r="A383" s="106" t="s">
        <v>1454</v>
      </c>
      <c r="B383" s="107" t="s">
        <v>1367</v>
      </c>
      <c r="C383" s="108" t="s">
        <v>1368</v>
      </c>
      <c r="D383" s="111"/>
      <c r="E383" s="111" t="s">
        <v>1401</v>
      </c>
      <c r="F383" s="111" t="s">
        <v>114</v>
      </c>
      <c r="G383" s="112">
        <v>1</v>
      </c>
      <c r="H383" s="163"/>
      <c r="I383" s="166">
        <v>0</v>
      </c>
      <c r="J383" s="178"/>
      <c r="K383" s="183"/>
      <c r="L383" s="172"/>
      <c r="M383" s="172"/>
      <c r="N383" s="172"/>
      <c r="O383" s="328"/>
      <c r="P383" s="351"/>
      <c r="Q383" s="229"/>
      <c r="R383" s="172"/>
      <c r="S383" s="172"/>
      <c r="T383" s="193"/>
      <c r="U383" s="314"/>
      <c r="V383" s="374"/>
      <c r="W383" s="366">
        <v>844.25</v>
      </c>
      <c r="X383" s="132">
        <v>709.5</v>
      </c>
      <c r="Y383" s="133">
        <f>W383+ROUND(X383, 2)</f>
        <v>1553.75</v>
      </c>
      <c r="Z383" s="114">
        <v>0</v>
      </c>
      <c r="AA383" s="115">
        <v>0</v>
      </c>
      <c r="AB383" s="115">
        <f>Z383+AA383</f>
        <v>0</v>
      </c>
    </row>
    <row r="384" spans="1:28" ht="36" x14ac:dyDescent="0.5">
      <c r="A384" s="106" t="s">
        <v>1456</v>
      </c>
      <c r="B384" s="107"/>
      <c r="C384" s="109" t="s">
        <v>1383</v>
      </c>
      <c r="D384" s="111"/>
      <c r="E384" s="111"/>
      <c r="F384" s="116" t="s">
        <v>102</v>
      </c>
      <c r="G384" s="117">
        <v>0.7</v>
      </c>
      <c r="H384" s="164"/>
      <c r="I384" s="167">
        <v>0</v>
      </c>
      <c r="J384" s="179"/>
      <c r="K384" s="184"/>
      <c r="L384" s="174"/>
      <c r="M384" s="188"/>
      <c r="N384" s="197"/>
      <c r="O384" s="329"/>
      <c r="P384" s="352"/>
      <c r="Q384" s="230"/>
      <c r="R384" s="197"/>
      <c r="S384" s="197"/>
      <c r="T384" s="194"/>
      <c r="U384" s="315"/>
      <c r="V384" s="375"/>
      <c r="W384" s="367">
        <v>16.11</v>
      </c>
      <c r="X384" s="134"/>
      <c r="Y384" s="135"/>
      <c r="Z384" s="126">
        <f>ROUND(ROUND(W384, 2)*I384, 2)</f>
        <v>0</v>
      </c>
      <c r="AA384" s="119"/>
      <c r="AB384" s="119"/>
    </row>
    <row r="385" spans="1:28" ht="54" x14ac:dyDescent="0.5">
      <c r="A385" s="106" t="s">
        <v>1461</v>
      </c>
      <c r="B385" s="107"/>
      <c r="C385" s="110" t="s">
        <v>1378</v>
      </c>
      <c r="D385" s="111"/>
      <c r="E385" s="111" t="s">
        <v>1462</v>
      </c>
      <c r="F385" s="116" t="s">
        <v>139</v>
      </c>
      <c r="G385" s="117">
        <v>1.84</v>
      </c>
      <c r="H385" s="164"/>
      <c r="I385" s="167">
        <v>0</v>
      </c>
      <c r="J385" s="179"/>
      <c r="K385" s="184"/>
      <c r="L385" s="174"/>
      <c r="M385" s="188"/>
      <c r="N385" s="197"/>
      <c r="O385" s="329"/>
      <c r="P385" s="352"/>
      <c r="Q385" s="230"/>
      <c r="R385" s="197"/>
      <c r="S385" s="197"/>
      <c r="T385" s="194"/>
      <c r="U385" s="315"/>
      <c r="V385" s="375"/>
      <c r="W385" s="367">
        <v>450.95</v>
      </c>
      <c r="X385" s="134"/>
      <c r="Y385" s="135"/>
      <c r="Z385" s="126">
        <f>ROUND(ROUND(W385, 2)*I385, 2)</f>
        <v>0</v>
      </c>
      <c r="AA385" s="119"/>
      <c r="AB385" s="119"/>
    </row>
    <row r="386" spans="1:28" ht="25.8" x14ac:dyDescent="0.5">
      <c r="A386" s="106" t="s">
        <v>1467</v>
      </c>
      <c r="B386" s="107"/>
      <c r="C386" s="110" t="s">
        <v>1263</v>
      </c>
      <c r="D386" s="111"/>
      <c r="E386" s="111"/>
      <c r="F386" s="116" t="s">
        <v>102</v>
      </c>
      <c r="G386" s="117">
        <v>0.04</v>
      </c>
      <c r="H386" s="164"/>
      <c r="I386" s="167">
        <v>0</v>
      </c>
      <c r="J386" s="179"/>
      <c r="K386" s="184"/>
      <c r="L386" s="174"/>
      <c r="M386" s="188"/>
      <c r="N386" s="197"/>
      <c r="O386" s="329"/>
      <c r="P386" s="352"/>
      <c r="Q386" s="230"/>
      <c r="R386" s="197"/>
      <c r="S386" s="197"/>
      <c r="T386" s="194"/>
      <c r="U386" s="315"/>
      <c r="V386" s="375"/>
      <c r="W386" s="367">
        <v>47.44</v>
      </c>
      <c r="X386" s="134"/>
      <c r="Y386" s="135"/>
      <c r="Z386" s="126">
        <f>ROUND(ROUND(W386, 2)*I386, 2)</f>
        <v>0</v>
      </c>
      <c r="AA386" s="119"/>
      <c r="AB386" s="119"/>
    </row>
    <row r="387" spans="1:28" ht="36" x14ac:dyDescent="0.5">
      <c r="A387" s="106" t="s">
        <v>1472</v>
      </c>
      <c r="B387" s="107"/>
      <c r="C387" s="110" t="s">
        <v>730</v>
      </c>
      <c r="D387" s="111"/>
      <c r="E387" s="111"/>
      <c r="F387" s="116" t="s">
        <v>102</v>
      </c>
      <c r="G387" s="117">
        <v>1.4999999999999999E-2</v>
      </c>
      <c r="H387" s="164"/>
      <c r="I387" s="167">
        <v>0</v>
      </c>
      <c r="J387" s="179"/>
      <c r="K387" s="184"/>
      <c r="L387" s="174"/>
      <c r="M387" s="188"/>
      <c r="N387" s="197"/>
      <c r="O387" s="329"/>
      <c r="P387" s="352"/>
      <c r="Q387" s="230"/>
      <c r="R387" s="197"/>
      <c r="S387" s="197"/>
      <c r="T387" s="194"/>
      <c r="U387" s="315"/>
      <c r="V387" s="375"/>
      <c r="W387" s="367">
        <v>88.8</v>
      </c>
      <c r="X387" s="134"/>
      <c r="Y387" s="135"/>
      <c r="Z387" s="126">
        <f>ROUND(ROUND(W387, 2)*I387, 2)</f>
        <v>0</v>
      </c>
      <c r="AA387" s="119"/>
      <c r="AB387" s="119"/>
    </row>
    <row r="388" spans="1:28" ht="105" customHeight="1" x14ac:dyDescent="0.3">
      <c r="A388" s="253" t="s">
        <v>1477</v>
      </c>
      <c r="B388" s="254" t="s">
        <v>1367</v>
      </c>
      <c r="C388" s="255" t="s">
        <v>1368</v>
      </c>
      <c r="D388" s="256"/>
      <c r="E388" s="256" t="s">
        <v>1478</v>
      </c>
      <c r="F388" s="256" t="s">
        <v>114</v>
      </c>
      <c r="G388" s="257">
        <v>1</v>
      </c>
      <c r="H388" s="258"/>
      <c r="I388" s="215">
        <v>381.88</v>
      </c>
      <c r="J388" s="252">
        <f>I388-K388</f>
        <v>18.180000000000007</v>
      </c>
      <c r="K388" s="259">
        <f>O388+P388</f>
        <v>363.7</v>
      </c>
      <c r="L388" s="252"/>
      <c r="M388" s="252"/>
      <c r="N388" s="252"/>
      <c r="O388" s="325">
        <v>343.7</v>
      </c>
      <c r="P388" s="348">
        <v>20</v>
      </c>
      <c r="Q388" s="244" t="s">
        <v>4200</v>
      </c>
      <c r="R388" s="252"/>
      <c r="S388" s="252"/>
      <c r="T388" s="252"/>
      <c r="U388" s="311">
        <f>O388*Y388</f>
        <v>538773.80900000001</v>
      </c>
      <c r="V388" s="311">
        <f>P388*Y388</f>
        <v>31351.4</v>
      </c>
      <c r="W388" s="364">
        <v>858.08</v>
      </c>
      <c r="X388" s="130">
        <v>709.49</v>
      </c>
      <c r="Y388" s="131">
        <f>W388+ROUND(X388, 2)</f>
        <v>1567.5700000000002</v>
      </c>
      <c r="Z388" s="86">
        <v>327683.59000000003</v>
      </c>
      <c r="AA388" s="19">
        <v>270940.03999999998</v>
      </c>
      <c r="AB388" s="19">
        <f>Z388+AA388</f>
        <v>598623.63</v>
      </c>
    </row>
    <row r="389" spans="1:28" ht="36" x14ac:dyDescent="0.5">
      <c r="A389" s="87" t="s">
        <v>1479</v>
      </c>
      <c r="B389" s="12"/>
      <c r="C389" s="40" t="s">
        <v>730</v>
      </c>
      <c r="D389" s="17"/>
      <c r="E389" s="17"/>
      <c r="F389" s="28" t="s">
        <v>102</v>
      </c>
      <c r="G389" s="29">
        <v>1.4999999999999999E-2</v>
      </c>
      <c r="H389" s="150"/>
      <c r="I389" s="157">
        <v>5.7279999999999998</v>
      </c>
      <c r="J389" s="177"/>
      <c r="K389" s="181"/>
      <c r="L389" s="170"/>
      <c r="M389" s="187"/>
      <c r="N389" s="196"/>
      <c r="O389" s="326"/>
      <c r="P389" s="350"/>
      <c r="Q389" s="228"/>
      <c r="R389" s="196"/>
      <c r="S389" s="196"/>
      <c r="T389" s="192"/>
      <c r="U389" s="312"/>
      <c r="V389" s="373"/>
      <c r="W389" s="365">
        <v>88.8</v>
      </c>
      <c r="X389" s="128"/>
      <c r="Y389" s="129"/>
      <c r="Z389" s="124">
        <f>ROUND(ROUND(W389, 2)*I389, 2)</f>
        <v>508.65</v>
      </c>
    </row>
    <row r="390" spans="1:28" ht="25.8" x14ac:dyDescent="0.5">
      <c r="A390" s="87" t="s">
        <v>1482</v>
      </c>
      <c r="B390" s="12"/>
      <c r="C390" s="40" t="s">
        <v>1263</v>
      </c>
      <c r="D390" s="17"/>
      <c r="E390" s="17"/>
      <c r="F390" s="28" t="s">
        <v>102</v>
      </c>
      <c r="G390" s="29">
        <v>0.04</v>
      </c>
      <c r="H390" s="150"/>
      <c r="I390" s="157">
        <v>15.275</v>
      </c>
      <c r="J390" s="177"/>
      <c r="K390" s="181"/>
      <c r="L390" s="170"/>
      <c r="M390" s="187"/>
      <c r="N390" s="196"/>
      <c r="O390" s="326"/>
      <c r="P390" s="350"/>
      <c r="Q390" s="228"/>
      <c r="R390" s="196"/>
      <c r="S390" s="196"/>
      <c r="T390" s="192"/>
      <c r="U390" s="312"/>
      <c r="V390" s="373"/>
      <c r="W390" s="365">
        <v>47.44</v>
      </c>
      <c r="X390" s="128"/>
      <c r="Y390" s="129"/>
      <c r="Z390" s="124">
        <f>ROUND(ROUND(W390, 2)*I390, 2)</f>
        <v>724.65</v>
      </c>
    </row>
    <row r="391" spans="1:28" ht="54" x14ac:dyDescent="0.5">
      <c r="A391" s="87" t="s">
        <v>1485</v>
      </c>
      <c r="B391" s="12"/>
      <c r="C391" s="40" t="s">
        <v>1378</v>
      </c>
      <c r="D391" s="17"/>
      <c r="E391" s="17" t="s">
        <v>1486</v>
      </c>
      <c r="F391" s="28" t="s">
        <v>139</v>
      </c>
      <c r="G391" s="29">
        <v>1.84</v>
      </c>
      <c r="H391" s="149"/>
      <c r="I391" s="157">
        <v>702.65899999999999</v>
      </c>
      <c r="J391" s="177"/>
      <c r="K391" s="181"/>
      <c r="L391" s="170"/>
      <c r="M391" s="187"/>
      <c r="N391" s="196"/>
      <c r="O391" s="326"/>
      <c r="P391" s="350"/>
      <c r="Q391" s="228"/>
      <c r="R391" s="196"/>
      <c r="S391" s="196"/>
      <c r="T391" s="192"/>
      <c r="U391" s="312"/>
      <c r="V391" s="373"/>
      <c r="W391" s="365">
        <v>458.46</v>
      </c>
      <c r="X391" s="128"/>
      <c r="Y391" s="129"/>
      <c r="Z391" s="124">
        <f>ROUND(ROUND(W391, 2)*I391, 2)</f>
        <v>322141.05</v>
      </c>
    </row>
    <row r="392" spans="1:28" ht="36" x14ac:dyDescent="0.5">
      <c r="A392" s="87" t="s">
        <v>1489</v>
      </c>
      <c r="B392" s="12"/>
      <c r="C392" s="27" t="s">
        <v>1383</v>
      </c>
      <c r="D392" s="17"/>
      <c r="E392" s="17"/>
      <c r="F392" s="28" t="s">
        <v>102</v>
      </c>
      <c r="G392" s="29">
        <v>0.7</v>
      </c>
      <c r="H392" s="149"/>
      <c r="I392" s="157">
        <v>267.31599999999997</v>
      </c>
      <c r="J392" s="177"/>
      <c r="K392" s="181"/>
      <c r="L392" s="170"/>
      <c r="M392" s="187"/>
      <c r="N392" s="196"/>
      <c r="O392" s="326"/>
      <c r="P392" s="350"/>
      <c r="Q392" s="228"/>
      <c r="R392" s="196"/>
      <c r="S392" s="196"/>
      <c r="T392" s="192"/>
      <c r="U392" s="312"/>
      <c r="V392" s="373"/>
      <c r="W392" s="365">
        <v>16.12</v>
      </c>
      <c r="X392" s="128"/>
      <c r="Y392" s="129"/>
      <c r="Z392" s="124">
        <f>ROUND(ROUND(W392, 2)*I392, 2)</f>
        <v>4309.13</v>
      </c>
    </row>
    <row r="393" spans="1:28" ht="97.8" customHeight="1" x14ac:dyDescent="0.3">
      <c r="A393" s="253" t="s">
        <v>1492</v>
      </c>
      <c r="B393" s="254" t="s">
        <v>1367</v>
      </c>
      <c r="C393" s="255" t="s">
        <v>1368</v>
      </c>
      <c r="D393" s="256"/>
      <c r="E393" s="256" t="s">
        <v>1493</v>
      </c>
      <c r="F393" s="256" t="s">
        <v>114</v>
      </c>
      <c r="G393" s="257">
        <v>1</v>
      </c>
      <c r="H393" s="258"/>
      <c r="I393" s="215">
        <v>210</v>
      </c>
      <c r="J393" s="252">
        <f>I393-K393</f>
        <v>0</v>
      </c>
      <c r="K393" s="259">
        <f>P393</f>
        <v>210</v>
      </c>
      <c r="L393" s="252"/>
      <c r="M393" s="252"/>
      <c r="N393" s="252"/>
      <c r="O393" s="325">
        <v>0</v>
      </c>
      <c r="P393" s="348">
        <v>210</v>
      </c>
      <c r="Q393" s="244" t="s">
        <v>4201</v>
      </c>
      <c r="R393" s="252"/>
      <c r="S393" s="252"/>
      <c r="T393" s="252"/>
      <c r="U393" s="311">
        <f>O393*Y393</f>
        <v>0</v>
      </c>
      <c r="V393" s="311">
        <f>P393*Y393</f>
        <v>229072.19999999998</v>
      </c>
      <c r="W393" s="364">
        <v>381.33</v>
      </c>
      <c r="X393" s="130">
        <v>709.49</v>
      </c>
      <c r="Y393" s="131">
        <f>W393+ROUND(X393, 2)</f>
        <v>1090.82</v>
      </c>
      <c r="Z393" s="86">
        <v>80079.3</v>
      </c>
      <c r="AA393" s="19">
        <v>148992.9</v>
      </c>
      <c r="AB393" s="19">
        <f>Z393+AA393</f>
        <v>229072.2</v>
      </c>
    </row>
    <row r="394" spans="1:28" ht="36" x14ac:dyDescent="0.5">
      <c r="A394" s="87" t="s">
        <v>1494</v>
      </c>
      <c r="B394" s="12"/>
      <c r="C394" s="27" t="s">
        <v>1383</v>
      </c>
      <c r="D394" s="17"/>
      <c r="E394" s="17"/>
      <c r="F394" s="28" t="s">
        <v>102</v>
      </c>
      <c r="G394" s="29">
        <v>0.7</v>
      </c>
      <c r="H394" s="149"/>
      <c r="I394" s="157">
        <v>147</v>
      </c>
      <c r="J394" s="177"/>
      <c r="K394" s="181"/>
      <c r="L394" s="170"/>
      <c r="M394" s="187"/>
      <c r="N394" s="196"/>
      <c r="O394" s="326"/>
      <c r="P394" s="350"/>
      <c r="Q394" s="228"/>
      <c r="R394" s="196"/>
      <c r="S394" s="196"/>
      <c r="T394" s="192"/>
      <c r="U394" s="312"/>
      <c r="V394" s="373"/>
      <c r="W394" s="365">
        <v>16.38</v>
      </c>
      <c r="X394" s="128"/>
      <c r="Y394" s="129"/>
      <c r="Z394" s="124">
        <f>ROUND(ROUND(W394, 2)*I394, 2)</f>
        <v>2407.86</v>
      </c>
    </row>
    <row r="395" spans="1:28" ht="36" x14ac:dyDescent="0.5">
      <c r="A395" s="87" t="s">
        <v>1497</v>
      </c>
      <c r="B395" s="12"/>
      <c r="C395" s="40" t="s">
        <v>1498</v>
      </c>
      <c r="D395" s="17"/>
      <c r="E395" s="17" t="s">
        <v>1499</v>
      </c>
      <c r="F395" s="28" t="s">
        <v>139</v>
      </c>
      <c r="G395" s="29">
        <v>1.84</v>
      </c>
      <c r="H395" s="149"/>
      <c r="I395" s="157">
        <v>386.4</v>
      </c>
      <c r="J395" s="177"/>
      <c r="K395" s="181"/>
      <c r="L395" s="170"/>
      <c r="M395" s="187"/>
      <c r="N395" s="196"/>
      <c r="O395" s="326"/>
      <c r="P395" s="350"/>
      <c r="Q395" s="228"/>
      <c r="R395" s="196"/>
      <c r="S395" s="196"/>
      <c r="T395" s="192"/>
      <c r="U395" s="312"/>
      <c r="V395" s="373"/>
      <c r="W395" s="365">
        <v>199.26</v>
      </c>
      <c r="X395" s="128"/>
      <c r="Y395" s="129"/>
      <c r="Z395" s="124">
        <f>ROUND(ROUND(W395, 2)*I395, 2)</f>
        <v>76994.06</v>
      </c>
    </row>
    <row r="396" spans="1:28" ht="25.8" x14ac:dyDescent="0.5">
      <c r="A396" s="87" t="s">
        <v>1503</v>
      </c>
      <c r="B396" s="12"/>
      <c r="C396" s="40" t="s">
        <v>1263</v>
      </c>
      <c r="D396" s="17"/>
      <c r="E396" s="17"/>
      <c r="F396" s="28" t="s">
        <v>102</v>
      </c>
      <c r="G396" s="29">
        <v>0.04</v>
      </c>
      <c r="H396" s="150"/>
      <c r="I396" s="157">
        <v>8.4</v>
      </c>
      <c r="J396" s="177"/>
      <c r="K396" s="181"/>
      <c r="L396" s="170"/>
      <c r="M396" s="187"/>
      <c r="N396" s="196"/>
      <c r="O396" s="326"/>
      <c r="P396" s="350"/>
      <c r="Q396" s="228"/>
      <c r="R396" s="196"/>
      <c r="S396" s="196"/>
      <c r="T396" s="192"/>
      <c r="U396" s="312"/>
      <c r="V396" s="373"/>
      <c r="W396" s="365">
        <v>47.44</v>
      </c>
      <c r="X396" s="128"/>
      <c r="Y396" s="129"/>
      <c r="Z396" s="124">
        <f>ROUND(ROUND(W396, 2)*I396, 2)</f>
        <v>398.5</v>
      </c>
    </row>
    <row r="397" spans="1:28" ht="36" x14ac:dyDescent="0.5">
      <c r="A397" s="87" t="s">
        <v>1506</v>
      </c>
      <c r="B397" s="12"/>
      <c r="C397" s="40" t="s">
        <v>730</v>
      </c>
      <c r="D397" s="17"/>
      <c r="E397" s="17"/>
      <c r="F397" s="28" t="s">
        <v>102</v>
      </c>
      <c r="G397" s="29">
        <v>1.4999999999999999E-2</v>
      </c>
      <c r="H397" s="150"/>
      <c r="I397" s="157">
        <v>3.15</v>
      </c>
      <c r="J397" s="177"/>
      <c r="K397" s="181"/>
      <c r="L397" s="170"/>
      <c r="M397" s="187"/>
      <c r="N397" s="196"/>
      <c r="O397" s="326"/>
      <c r="P397" s="350"/>
      <c r="Q397" s="228"/>
      <c r="R397" s="196"/>
      <c r="S397" s="196"/>
      <c r="T397" s="192"/>
      <c r="U397" s="312"/>
      <c r="V397" s="373"/>
      <c r="W397" s="365">
        <v>88.8</v>
      </c>
      <c r="X397" s="128"/>
      <c r="Y397" s="129"/>
      <c r="Z397" s="124">
        <f>ROUND(ROUND(W397, 2)*I397, 2)</f>
        <v>279.72000000000003</v>
      </c>
    </row>
    <row r="398" spans="1:28" ht="88.8" customHeight="1" x14ac:dyDescent="0.3">
      <c r="A398" s="425" t="s">
        <v>1509</v>
      </c>
      <c r="B398" s="426" t="s">
        <v>1367</v>
      </c>
      <c r="C398" s="427" t="s">
        <v>1368</v>
      </c>
      <c r="D398" s="428"/>
      <c r="E398" s="428" t="s">
        <v>1510</v>
      </c>
      <c r="F398" s="428" t="s">
        <v>114</v>
      </c>
      <c r="G398" s="429">
        <v>1</v>
      </c>
      <c r="H398" s="430"/>
      <c r="I398" s="275">
        <v>38.270000000000003</v>
      </c>
      <c r="J398" s="422">
        <f>I398-K398</f>
        <v>18.270000000000003</v>
      </c>
      <c r="K398" s="441">
        <f>P398</f>
        <v>20</v>
      </c>
      <c r="L398" s="422"/>
      <c r="M398" s="422"/>
      <c r="N398" s="422"/>
      <c r="O398" s="442">
        <v>0</v>
      </c>
      <c r="P398" s="443">
        <v>20</v>
      </c>
      <c r="Q398" s="244" t="s">
        <v>4214</v>
      </c>
      <c r="R398" s="252">
        <v>2</v>
      </c>
      <c r="S398" s="252"/>
      <c r="T398" s="252"/>
      <c r="U398" s="311">
        <f>O398*Y398</f>
        <v>0</v>
      </c>
      <c r="V398" s="311">
        <f>P398*Y398</f>
        <v>31351.4</v>
      </c>
      <c r="W398" s="364">
        <v>858.08</v>
      </c>
      <c r="X398" s="130">
        <v>709.49</v>
      </c>
      <c r="Y398" s="131">
        <f>W398+ROUND(X398, 2)</f>
        <v>1567.5700000000002</v>
      </c>
      <c r="Z398" s="86">
        <v>32838.720000000001</v>
      </c>
      <c r="AA398" s="19">
        <v>27152.18</v>
      </c>
      <c r="AB398" s="19">
        <f>Z398+AA398</f>
        <v>59990.9</v>
      </c>
    </row>
    <row r="399" spans="1:28" ht="36" x14ac:dyDescent="0.5">
      <c r="A399" s="87" t="s">
        <v>1511</v>
      </c>
      <c r="B399" s="12"/>
      <c r="C399" s="40" t="s">
        <v>730</v>
      </c>
      <c r="D399" s="17"/>
      <c r="E399" s="17"/>
      <c r="F399" s="28" t="s">
        <v>102</v>
      </c>
      <c r="G399" s="29">
        <v>1.4999999999999999E-2</v>
      </c>
      <c r="H399" s="150"/>
      <c r="I399" s="157">
        <v>0.57399999999999995</v>
      </c>
      <c r="J399" s="177"/>
      <c r="K399" s="181"/>
      <c r="L399" s="170"/>
      <c r="M399" s="187"/>
      <c r="N399" s="196"/>
      <c r="O399" s="326"/>
      <c r="P399" s="350"/>
      <c r="Q399" s="228"/>
      <c r="R399" s="196"/>
      <c r="S399" s="196"/>
      <c r="T399" s="192"/>
      <c r="U399" s="312"/>
      <c r="V399" s="373"/>
      <c r="W399" s="365">
        <v>88.8</v>
      </c>
      <c r="X399" s="128"/>
      <c r="Y399" s="129"/>
      <c r="Z399" s="124">
        <f>ROUND(ROUND(W399, 2)*I399, 2)</f>
        <v>50.97</v>
      </c>
    </row>
    <row r="400" spans="1:28" ht="25.8" x14ac:dyDescent="0.5">
      <c r="A400" s="87" t="s">
        <v>1514</v>
      </c>
      <c r="B400" s="12"/>
      <c r="C400" s="40" t="s">
        <v>1263</v>
      </c>
      <c r="D400" s="17"/>
      <c r="E400" s="17"/>
      <c r="F400" s="28" t="s">
        <v>102</v>
      </c>
      <c r="G400" s="29">
        <v>0.04</v>
      </c>
      <c r="H400" s="150"/>
      <c r="I400" s="157">
        <v>1.5309999999999999</v>
      </c>
      <c r="J400" s="177"/>
      <c r="K400" s="181"/>
      <c r="L400" s="170"/>
      <c r="M400" s="187"/>
      <c r="N400" s="196"/>
      <c r="O400" s="326"/>
      <c r="P400" s="350"/>
      <c r="Q400" s="228"/>
      <c r="R400" s="196"/>
      <c r="S400" s="196"/>
      <c r="T400" s="192"/>
      <c r="U400" s="312"/>
      <c r="V400" s="373"/>
      <c r="W400" s="365">
        <v>47.44</v>
      </c>
      <c r="X400" s="128"/>
      <c r="Y400" s="129"/>
      <c r="Z400" s="124">
        <f>ROUND(ROUND(W400, 2)*I400, 2)</f>
        <v>72.63</v>
      </c>
    </row>
    <row r="401" spans="1:28" ht="54" x14ac:dyDescent="0.5">
      <c r="A401" s="87" t="s">
        <v>1517</v>
      </c>
      <c r="B401" s="12"/>
      <c r="C401" s="40" t="s">
        <v>1378</v>
      </c>
      <c r="D401" s="17"/>
      <c r="E401" s="17" t="s">
        <v>1518</v>
      </c>
      <c r="F401" s="28" t="s">
        <v>139</v>
      </c>
      <c r="G401" s="29">
        <v>1.84</v>
      </c>
      <c r="H401" s="149"/>
      <c r="I401" s="157">
        <v>70.417000000000002</v>
      </c>
      <c r="J401" s="177"/>
      <c r="K401" s="181"/>
      <c r="L401" s="170"/>
      <c r="M401" s="187"/>
      <c r="N401" s="196"/>
      <c r="O401" s="326"/>
      <c r="P401" s="350"/>
      <c r="Q401" s="228"/>
      <c r="R401" s="196"/>
      <c r="S401" s="196"/>
      <c r="T401" s="192"/>
      <c r="U401" s="312"/>
      <c r="V401" s="373"/>
      <c r="W401" s="365">
        <v>458.46</v>
      </c>
      <c r="X401" s="128"/>
      <c r="Y401" s="129"/>
      <c r="Z401" s="124">
        <f>ROUND(ROUND(W401, 2)*I401, 2)</f>
        <v>32283.38</v>
      </c>
    </row>
    <row r="402" spans="1:28" ht="36" x14ac:dyDescent="0.5">
      <c r="A402" s="87" t="s">
        <v>1521</v>
      </c>
      <c r="B402" s="12"/>
      <c r="C402" s="27" t="s">
        <v>1383</v>
      </c>
      <c r="D402" s="17"/>
      <c r="E402" s="17"/>
      <c r="F402" s="28" t="s">
        <v>102</v>
      </c>
      <c r="G402" s="29">
        <v>0.7</v>
      </c>
      <c r="H402" s="149"/>
      <c r="I402" s="157">
        <v>26.789000000000001</v>
      </c>
      <c r="J402" s="177"/>
      <c r="K402" s="181"/>
      <c r="L402" s="170"/>
      <c r="M402" s="187"/>
      <c r="N402" s="196"/>
      <c r="O402" s="326"/>
      <c r="P402" s="350"/>
      <c r="Q402" s="228"/>
      <c r="R402" s="196"/>
      <c r="S402" s="196"/>
      <c r="T402" s="192"/>
      <c r="U402" s="312"/>
      <c r="V402" s="373"/>
      <c r="W402" s="365">
        <v>16.12</v>
      </c>
      <c r="X402" s="128"/>
      <c r="Y402" s="129"/>
      <c r="Z402" s="124">
        <f>ROUND(ROUND(W402, 2)*I402, 2)</f>
        <v>431.84</v>
      </c>
    </row>
    <row r="403" spans="1:28" ht="79.95" customHeight="1" x14ac:dyDescent="0.3">
      <c r="A403" s="253" t="s">
        <v>1524</v>
      </c>
      <c r="B403" s="254" t="s">
        <v>1367</v>
      </c>
      <c r="C403" s="255" t="s">
        <v>1368</v>
      </c>
      <c r="D403" s="256"/>
      <c r="E403" s="256" t="s">
        <v>1525</v>
      </c>
      <c r="F403" s="256" t="s">
        <v>114</v>
      </c>
      <c r="G403" s="257">
        <v>1</v>
      </c>
      <c r="H403" s="258"/>
      <c r="I403" s="215">
        <v>7</v>
      </c>
      <c r="J403" s="252">
        <f>I403-K403</f>
        <v>7</v>
      </c>
      <c r="K403" s="259">
        <f>O403</f>
        <v>0</v>
      </c>
      <c r="L403" s="252"/>
      <c r="M403" s="252"/>
      <c r="N403" s="252"/>
      <c r="O403" s="325">
        <v>0</v>
      </c>
      <c r="P403" s="348"/>
      <c r="Q403" s="244" t="s">
        <v>4202</v>
      </c>
      <c r="R403" s="252"/>
      <c r="S403" s="252"/>
      <c r="T403" s="252"/>
      <c r="U403" s="311">
        <f>O403*Y403</f>
        <v>0</v>
      </c>
      <c r="V403" s="372"/>
      <c r="W403" s="364">
        <v>858.08</v>
      </c>
      <c r="X403" s="130">
        <v>709.49</v>
      </c>
      <c r="Y403" s="131">
        <f>W403+ROUND(X403, 2)</f>
        <v>1567.5700000000002</v>
      </c>
      <c r="Z403" s="86">
        <v>6006.56</v>
      </c>
      <c r="AA403" s="19">
        <v>4966.43</v>
      </c>
      <c r="AB403" s="19">
        <f>Z403+AA403</f>
        <v>10972.990000000002</v>
      </c>
    </row>
    <row r="404" spans="1:28" ht="36" x14ac:dyDescent="0.5">
      <c r="A404" s="87" t="s">
        <v>1526</v>
      </c>
      <c r="B404" s="12"/>
      <c r="C404" s="27" t="s">
        <v>1383</v>
      </c>
      <c r="D404" s="17"/>
      <c r="E404" s="17"/>
      <c r="F404" s="28" t="s">
        <v>102</v>
      </c>
      <c r="G404" s="29">
        <v>0.7</v>
      </c>
      <c r="H404" s="149"/>
      <c r="I404" s="157">
        <v>4.9000000000000004</v>
      </c>
      <c r="J404" s="177"/>
      <c r="K404" s="181"/>
      <c r="L404" s="170"/>
      <c r="M404" s="187"/>
      <c r="N404" s="196"/>
      <c r="O404" s="326"/>
      <c r="P404" s="350"/>
      <c r="Q404" s="228"/>
      <c r="R404" s="196"/>
      <c r="S404" s="196"/>
      <c r="T404" s="192"/>
      <c r="U404" s="312"/>
      <c r="V404" s="373"/>
      <c r="W404" s="365">
        <v>16.12</v>
      </c>
      <c r="X404" s="128"/>
      <c r="Y404" s="129"/>
      <c r="Z404" s="124">
        <f>ROUND(ROUND(W404, 2)*I404, 2)</f>
        <v>78.989999999999995</v>
      </c>
    </row>
    <row r="405" spans="1:28" ht="54" x14ac:dyDescent="0.5">
      <c r="A405" s="87" t="s">
        <v>1529</v>
      </c>
      <c r="B405" s="12"/>
      <c r="C405" s="40" t="s">
        <v>1378</v>
      </c>
      <c r="D405" s="17"/>
      <c r="E405" s="17"/>
      <c r="F405" s="28" t="s">
        <v>139</v>
      </c>
      <c r="G405" s="29">
        <v>1.84</v>
      </c>
      <c r="H405" s="149"/>
      <c r="I405" s="157">
        <v>12.88</v>
      </c>
      <c r="J405" s="177"/>
      <c r="K405" s="181"/>
      <c r="L405" s="170"/>
      <c r="M405" s="187"/>
      <c r="N405" s="196"/>
      <c r="O405" s="326"/>
      <c r="P405" s="350"/>
      <c r="Q405" s="228"/>
      <c r="R405" s="196"/>
      <c r="S405" s="196"/>
      <c r="T405" s="192"/>
      <c r="U405" s="312"/>
      <c r="V405" s="373"/>
      <c r="W405" s="365">
        <v>458.46</v>
      </c>
      <c r="X405" s="128"/>
      <c r="Y405" s="129"/>
      <c r="Z405" s="124">
        <f>ROUND(ROUND(W405, 2)*I405, 2)</f>
        <v>5904.96</v>
      </c>
    </row>
    <row r="406" spans="1:28" ht="25.8" x14ac:dyDescent="0.5">
      <c r="A406" s="87" t="s">
        <v>1532</v>
      </c>
      <c r="B406" s="12"/>
      <c r="C406" s="40" t="s">
        <v>1263</v>
      </c>
      <c r="D406" s="17"/>
      <c r="E406" s="17"/>
      <c r="F406" s="28" t="s">
        <v>102</v>
      </c>
      <c r="G406" s="29">
        <v>0.04</v>
      </c>
      <c r="H406" s="150"/>
      <c r="I406" s="157">
        <v>0.28000000000000003</v>
      </c>
      <c r="J406" s="177"/>
      <c r="K406" s="181"/>
      <c r="L406" s="170"/>
      <c r="M406" s="187"/>
      <c r="N406" s="196"/>
      <c r="O406" s="326"/>
      <c r="P406" s="350"/>
      <c r="Q406" s="228"/>
      <c r="R406" s="196"/>
      <c r="S406" s="196"/>
      <c r="T406" s="192"/>
      <c r="U406" s="312"/>
      <c r="V406" s="373"/>
      <c r="W406" s="365">
        <v>47.44</v>
      </c>
      <c r="X406" s="128"/>
      <c r="Y406" s="129"/>
      <c r="Z406" s="124">
        <f>ROUND(ROUND(W406, 2)*I406, 2)</f>
        <v>13.28</v>
      </c>
    </row>
    <row r="407" spans="1:28" ht="34.5" customHeight="1" x14ac:dyDescent="0.5">
      <c r="A407" s="87" t="s">
        <v>1535</v>
      </c>
      <c r="B407" s="12"/>
      <c r="C407" s="40" t="s">
        <v>730</v>
      </c>
      <c r="D407" s="17"/>
      <c r="E407" s="17"/>
      <c r="F407" s="28" t="s">
        <v>102</v>
      </c>
      <c r="G407" s="29">
        <v>1.4999999999999999E-2</v>
      </c>
      <c r="H407" s="150"/>
      <c r="I407" s="157">
        <v>0.105</v>
      </c>
      <c r="J407" s="177"/>
      <c r="K407" s="181"/>
      <c r="L407" s="170"/>
      <c r="M407" s="187"/>
      <c r="N407" s="196"/>
      <c r="O407" s="326"/>
      <c r="P407" s="350"/>
      <c r="Q407" s="228"/>
      <c r="R407" s="196"/>
      <c r="S407" s="196"/>
      <c r="T407" s="192"/>
      <c r="U407" s="312"/>
      <c r="V407" s="373"/>
      <c r="W407" s="365">
        <v>88.8</v>
      </c>
      <c r="X407" s="128"/>
      <c r="Y407" s="129"/>
      <c r="Z407" s="124">
        <f>ROUND(ROUND(W407, 2)*I407, 2)</f>
        <v>9.32</v>
      </c>
    </row>
    <row r="408" spans="1:28" ht="54" x14ac:dyDescent="0.3">
      <c r="A408" s="106" t="s">
        <v>1538</v>
      </c>
      <c r="B408" s="107" t="s">
        <v>1539</v>
      </c>
      <c r="C408" s="108" t="s">
        <v>1540</v>
      </c>
      <c r="D408" s="111"/>
      <c r="E408" s="111"/>
      <c r="F408" s="111" t="s">
        <v>67</v>
      </c>
      <c r="G408" s="112">
        <v>1</v>
      </c>
      <c r="H408" s="163"/>
      <c r="I408" s="166">
        <v>0</v>
      </c>
      <c r="J408" s="178"/>
      <c r="K408" s="183"/>
      <c r="L408" s="172"/>
      <c r="M408" s="172"/>
      <c r="N408" s="172"/>
      <c r="O408" s="328"/>
      <c r="P408" s="351"/>
      <c r="Q408" s="229"/>
      <c r="R408" s="172"/>
      <c r="S408" s="172"/>
      <c r="T408" s="193"/>
      <c r="U408" s="314"/>
      <c r="V408" s="374"/>
      <c r="W408" s="366">
        <v>1046.53</v>
      </c>
      <c r="X408" s="132">
        <v>1655</v>
      </c>
      <c r="Y408" s="133">
        <f>W408+ROUND(X408, 2)</f>
        <v>2701.5299999999997</v>
      </c>
      <c r="Z408" s="114">
        <v>0</v>
      </c>
      <c r="AA408" s="115">
        <v>0</v>
      </c>
      <c r="AB408" s="115">
        <f>Z408+AA408</f>
        <v>0</v>
      </c>
    </row>
    <row r="409" spans="1:28" ht="36" x14ac:dyDescent="0.5">
      <c r="A409" s="106" t="s">
        <v>1543</v>
      </c>
      <c r="B409" s="107"/>
      <c r="C409" s="110" t="s">
        <v>1544</v>
      </c>
      <c r="D409" s="111"/>
      <c r="E409" s="111"/>
      <c r="F409" s="116" t="s">
        <v>102</v>
      </c>
      <c r="G409" s="117">
        <v>0.25</v>
      </c>
      <c r="H409" s="164"/>
      <c r="I409" s="167">
        <v>0</v>
      </c>
      <c r="J409" s="179"/>
      <c r="K409" s="184"/>
      <c r="L409" s="174"/>
      <c r="M409" s="188"/>
      <c r="N409" s="197"/>
      <c r="O409" s="329"/>
      <c r="P409" s="352"/>
      <c r="Q409" s="230"/>
      <c r="R409" s="197"/>
      <c r="S409" s="197"/>
      <c r="T409" s="194"/>
      <c r="U409" s="315"/>
      <c r="V409" s="375"/>
      <c r="W409" s="367">
        <v>40.270000000000003</v>
      </c>
      <c r="X409" s="134"/>
      <c r="Y409" s="135"/>
      <c r="Z409" s="126">
        <f>ROUND(ROUND(W409, 2)*I409, 2)</f>
        <v>0</v>
      </c>
      <c r="AA409" s="119"/>
      <c r="AB409" s="119"/>
    </row>
    <row r="410" spans="1:28" ht="54" x14ac:dyDescent="0.5">
      <c r="A410" s="106" t="s">
        <v>1548</v>
      </c>
      <c r="B410" s="107"/>
      <c r="C410" s="110" t="s">
        <v>1549</v>
      </c>
      <c r="D410" s="111"/>
      <c r="E410" s="111"/>
      <c r="F410" s="116" t="s">
        <v>67</v>
      </c>
      <c r="G410" s="117">
        <v>1.07</v>
      </c>
      <c r="H410" s="164"/>
      <c r="I410" s="167">
        <v>0</v>
      </c>
      <c r="J410" s="179"/>
      <c r="K410" s="184"/>
      <c r="L410" s="174"/>
      <c r="M410" s="188"/>
      <c r="N410" s="197"/>
      <c r="O410" s="329"/>
      <c r="P410" s="352"/>
      <c r="Q410" s="230"/>
      <c r="R410" s="197"/>
      <c r="S410" s="197"/>
      <c r="T410" s="194"/>
      <c r="U410" s="315"/>
      <c r="V410" s="375"/>
      <c r="W410" s="367">
        <v>845.25</v>
      </c>
      <c r="X410" s="134"/>
      <c r="Y410" s="135"/>
      <c r="Z410" s="126">
        <f>ROUND(ROUND(W410, 2)*I410, 2)</f>
        <v>0</v>
      </c>
      <c r="AA410" s="119"/>
      <c r="AB410" s="119"/>
    </row>
    <row r="411" spans="1:28" ht="36" x14ac:dyDescent="0.5">
      <c r="A411" s="106" t="s">
        <v>1553</v>
      </c>
      <c r="B411" s="107"/>
      <c r="C411" s="110" t="s">
        <v>730</v>
      </c>
      <c r="D411" s="111"/>
      <c r="E411" s="111"/>
      <c r="F411" s="116" t="s">
        <v>102</v>
      </c>
      <c r="G411" s="117">
        <v>0.15</v>
      </c>
      <c r="H411" s="164"/>
      <c r="I411" s="167">
        <v>0</v>
      </c>
      <c r="J411" s="179"/>
      <c r="K411" s="184"/>
      <c r="L411" s="174"/>
      <c r="M411" s="188"/>
      <c r="N411" s="197"/>
      <c r="O411" s="329"/>
      <c r="P411" s="352"/>
      <c r="Q411" s="230"/>
      <c r="R411" s="197"/>
      <c r="S411" s="197"/>
      <c r="T411" s="194"/>
      <c r="U411" s="315"/>
      <c r="V411" s="375"/>
      <c r="W411" s="367">
        <v>88.8</v>
      </c>
      <c r="X411" s="134"/>
      <c r="Y411" s="135"/>
      <c r="Z411" s="126">
        <f>ROUND(ROUND(W411, 2)*I411, 2)</f>
        <v>0</v>
      </c>
      <c r="AA411" s="119"/>
      <c r="AB411" s="119"/>
    </row>
    <row r="412" spans="1:28" ht="36" x14ac:dyDescent="0.5">
      <c r="A412" s="106" t="s">
        <v>1556</v>
      </c>
      <c r="B412" s="107"/>
      <c r="C412" s="109" t="s">
        <v>1557</v>
      </c>
      <c r="D412" s="111"/>
      <c r="E412" s="111"/>
      <c r="F412" s="116" t="s">
        <v>102</v>
      </c>
      <c r="G412" s="117">
        <v>7</v>
      </c>
      <c r="H412" s="164"/>
      <c r="I412" s="167">
        <v>0</v>
      </c>
      <c r="J412" s="179"/>
      <c r="K412" s="184"/>
      <c r="L412" s="174"/>
      <c r="M412" s="188"/>
      <c r="N412" s="197"/>
      <c r="O412" s="329"/>
      <c r="P412" s="352"/>
      <c r="Q412" s="230"/>
      <c r="R412" s="197"/>
      <c r="S412" s="197"/>
      <c r="T412" s="194"/>
      <c r="U412" s="315"/>
      <c r="V412" s="375"/>
      <c r="W412" s="367">
        <v>16.96</v>
      </c>
      <c r="X412" s="134"/>
      <c r="Y412" s="135"/>
      <c r="Z412" s="126">
        <f>ROUND(ROUND(W412, 2)*I412, 2)</f>
        <v>0</v>
      </c>
      <c r="AA412" s="119"/>
      <c r="AB412" s="119"/>
    </row>
    <row r="413" spans="1:28" ht="78" customHeight="1" x14ac:dyDescent="0.3">
      <c r="A413" s="253" t="s">
        <v>1561</v>
      </c>
      <c r="B413" s="254" t="s">
        <v>1539</v>
      </c>
      <c r="C413" s="255" t="s">
        <v>1540</v>
      </c>
      <c r="D413" s="256"/>
      <c r="E413" s="256" t="s">
        <v>1562</v>
      </c>
      <c r="F413" s="256" t="s">
        <v>67</v>
      </c>
      <c r="G413" s="257">
        <v>1</v>
      </c>
      <c r="H413" s="258"/>
      <c r="I413" s="215">
        <v>20.54</v>
      </c>
      <c r="J413" s="252">
        <f>I413-K413</f>
        <v>2.5399999999999991</v>
      </c>
      <c r="K413" s="259">
        <f>O413</f>
        <v>18</v>
      </c>
      <c r="L413" s="252"/>
      <c r="M413" s="252"/>
      <c r="N413" s="252"/>
      <c r="O413" s="325">
        <v>18</v>
      </c>
      <c r="P413" s="348"/>
      <c r="Q413" s="252"/>
      <c r="R413" s="252"/>
      <c r="S413" s="252"/>
      <c r="T413" s="252"/>
      <c r="U413" s="311">
        <f>O413*Y413</f>
        <v>63415.44</v>
      </c>
      <c r="V413" s="372"/>
      <c r="W413" s="364">
        <v>1040.58</v>
      </c>
      <c r="X413" s="130">
        <v>2482.5</v>
      </c>
      <c r="Y413" s="131">
        <f>W413+ROUND(X413, 2)</f>
        <v>3523.08</v>
      </c>
      <c r="Z413" s="86">
        <v>21373.51</v>
      </c>
      <c r="AA413" s="19">
        <v>50990.55</v>
      </c>
      <c r="AB413" s="19">
        <f>Z413+AA413</f>
        <v>72364.06</v>
      </c>
    </row>
    <row r="414" spans="1:28" ht="36" x14ac:dyDescent="0.5">
      <c r="A414" s="87" t="s">
        <v>1564</v>
      </c>
      <c r="B414" s="12"/>
      <c r="C414" s="27" t="s">
        <v>1557</v>
      </c>
      <c r="D414" s="17"/>
      <c r="E414" s="17"/>
      <c r="F414" s="28" t="s">
        <v>102</v>
      </c>
      <c r="G414" s="29">
        <v>7</v>
      </c>
      <c r="H414" s="150"/>
      <c r="I414" s="157">
        <v>143.78</v>
      </c>
      <c r="J414" s="177"/>
      <c r="K414" s="181"/>
      <c r="L414" s="170"/>
      <c r="M414" s="187"/>
      <c r="N414" s="196"/>
      <c r="O414" s="326"/>
      <c r="P414" s="350"/>
      <c r="Q414" s="228"/>
      <c r="R414" s="196"/>
      <c r="S414" s="196"/>
      <c r="T414" s="192"/>
      <c r="U414" s="312"/>
      <c r="V414" s="373"/>
      <c r="W414" s="365">
        <v>16.11</v>
      </c>
      <c r="X414" s="128"/>
      <c r="Y414" s="129"/>
      <c r="Z414" s="124">
        <f>ROUND(ROUND(W414, 2)*I414, 2)</f>
        <v>2316.3000000000002</v>
      </c>
    </row>
    <row r="415" spans="1:28" ht="36" x14ac:dyDescent="0.5">
      <c r="A415" s="87" t="s">
        <v>1569</v>
      </c>
      <c r="B415" s="12"/>
      <c r="C415" s="40" t="s">
        <v>730</v>
      </c>
      <c r="D415" s="17"/>
      <c r="E415" s="17"/>
      <c r="F415" s="28" t="s">
        <v>102</v>
      </c>
      <c r="G415" s="29">
        <v>0.15</v>
      </c>
      <c r="H415" s="150"/>
      <c r="I415" s="157">
        <v>3.081</v>
      </c>
      <c r="J415" s="177"/>
      <c r="K415" s="181"/>
      <c r="L415" s="170"/>
      <c r="M415" s="187"/>
      <c r="N415" s="196"/>
      <c r="O415" s="326"/>
      <c r="P415" s="350"/>
      <c r="Q415" s="228"/>
      <c r="R415" s="196"/>
      <c r="S415" s="196"/>
      <c r="T415" s="192"/>
      <c r="U415" s="312"/>
      <c r="V415" s="373"/>
      <c r="W415" s="365">
        <v>88.8</v>
      </c>
      <c r="X415" s="128"/>
      <c r="Y415" s="129"/>
      <c r="Z415" s="124">
        <f>ROUND(ROUND(W415, 2)*I415, 2)</f>
        <v>273.58999999999997</v>
      </c>
    </row>
    <row r="416" spans="1:28" ht="54" x14ac:dyDescent="0.5">
      <c r="A416" s="87" t="s">
        <v>1574</v>
      </c>
      <c r="B416" s="12"/>
      <c r="C416" s="40" t="s">
        <v>1549</v>
      </c>
      <c r="D416" s="17"/>
      <c r="E416" s="17" t="s">
        <v>1575</v>
      </c>
      <c r="F416" s="28" t="s">
        <v>67</v>
      </c>
      <c r="G416" s="29">
        <v>1.07</v>
      </c>
      <c r="H416" s="149"/>
      <c r="I416" s="157">
        <v>21.978000000000002</v>
      </c>
      <c r="J416" s="177"/>
      <c r="K416" s="181"/>
      <c r="L416" s="170"/>
      <c r="M416" s="187"/>
      <c r="N416" s="196"/>
      <c r="O416" s="326"/>
      <c r="P416" s="350"/>
      <c r="Q416" s="228"/>
      <c r="R416" s="196"/>
      <c r="S416" s="196"/>
      <c r="T416" s="192"/>
      <c r="U416" s="312"/>
      <c r="V416" s="373"/>
      <c r="W416" s="365">
        <v>845.25</v>
      </c>
      <c r="X416" s="128"/>
      <c r="Y416" s="129"/>
      <c r="Z416" s="124">
        <f>ROUND(ROUND(W416, 2)*I416, 2)</f>
        <v>18576.900000000001</v>
      </c>
    </row>
    <row r="417" spans="1:28" ht="36" x14ac:dyDescent="0.5">
      <c r="A417" s="87" t="s">
        <v>1580</v>
      </c>
      <c r="B417" s="12"/>
      <c r="C417" s="40" t="s">
        <v>1544</v>
      </c>
      <c r="D417" s="17"/>
      <c r="E417" s="17"/>
      <c r="F417" s="28" t="s">
        <v>102</v>
      </c>
      <c r="G417" s="29">
        <v>0.25</v>
      </c>
      <c r="H417" s="149"/>
      <c r="I417" s="157">
        <v>5.1349999999999998</v>
      </c>
      <c r="J417" s="177"/>
      <c r="K417" s="181"/>
      <c r="L417" s="170"/>
      <c r="M417" s="187"/>
      <c r="N417" s="196"/>
      <c r="O417" s="326"/>
      <c r="P417" s="350"/>
      <c r="Q417" s="228"/>
      <c r="R417" s="196"/>
      <c r="S417" s="196"/>
      <c r="T417" s="192"/>
      <c r="U417" s="312"/>
      <c r="V417" s="373"/>
      <c r="W417" s="365">
        <v>40.270000000000003</v>
      </c>
      <c r="X417" s="128"/>
      <c r="Y417" s="129"/>
      <c r="Z417" s="124">
        <f>ROUND(ROUND(W417, 2)*I417, 2)</f>
        <v>206.79</v>
      </c>
    </row>
    <row r="418" spans="1:28" ht="112.8" customHeight="1" x14ac:dyDescent="0.3">
      <c r="A418" s="253" t="s">
        <v>1585</v>
      </c>
      <c r="B418" s="254" t="s">
        <v>1539</v>
      </c>
      <c r="C418" s="255" t="s">
        <v>1540</v>
      </c>
      <c r="D418" s="256"/>
      <c r="E418" s="256" t="s">
        <v>1586</v>
      </c>
      <c r="F418" s="256" t="s">
        <v>67</v>
      </c>
      <c r="G418" s="257">
        <v>1</v>
      </c>
      <c r="H418" s="258"/>
      <c r="I418" s="215">
        <v>90.33</v>
      </c>
      <c r="J418" s="252">
        <f>I418-K418</f>
        <v>9.3299999999999983</v>
      </c>
      <c r="K418" s="259">
        <f>O418</f>
        <v>81</v>
      </c>
      <c r="L418" s="252"/>
      <c r="M418" s="252"/>
      <c r="N418" s="252"/>
      <c r="O418" s="325">
        <v>81</v>
      </c>
      <c r="P418" s="348"/>
      <c r="Q418" s="244" t="s">
        <v>4184</v>
      </c>
      <c r="R418" s="252"/>
      <c r="S418" s="252"/>
      <c r="T418" s="252"/>
      <c r="U418" s="311">
        <f>O418*Y418</f>
        <v>251634.6</v>
      </c>
      <c r="V418" s="372"/>
      <c r="W418" s="364">
        <v>624.1</v>
      </c>
      <c r="X418" s="130">
        <v>2482.5</v>
      </c>
      <c r="Y418" s="131">
        <f>W418+ROUND(X418, 2)</f>
        <v>3106.6</v>
      </c>
      <c r="Z418" s="86">
        <v>56374.95</v>
      </c>
      <c r="AA418" s="19">
        <v>224244.23</v>
      </c>
      <c r="AB418" s="19">
        <f>Z418+AA418</f>
        <v>280619.18</v>
      </c>
    </row>
    <row r="419" spans="1:28" ht="36" x14ac:dyDescent="0.5">
      <c r="A419" s="87" t="s">
        <v>1587</v>
      </c>
      <c r="B419" s="12"/>
      <c r="C419" s="40" t="s">
        <v>1544</v>
      </c>
      <c r="D419" s="17"/>
      <c r="E419" s="17"/>
      <c r="F419" s="28" t="s">
        <v>102</v>
      </c>
      <c r="G419" s="29">
        <v>0.25</v>
      </c>
      <c r="H419" s="149"/>
      <c r="I419" s="157">
        <v>22.582999999999998</v>
      </c>
      <c r="J419" s="177"/>
      <c r="K419" s="181"/>
      <c r="L419" s="170"/>
      <c r="M419" s="187"/>
      <c r="N419" s="196"/>
      <c r="O419" s="326"/>
      <c r="P419" s="350"/>
      <c r="Q419" s="228"/>
      <c r="R419" s="196"/>
      <c r="S419" s="196"/>
      <c r="T419" s="192"/>
      <c r="U419" s="312"/>
      <c r="V419" s="373"/>
      <c r="W419" s="365">
        <v>40.94</v>
      </c>
      <c r="X419" s="128"/>
      <c r="Y419" s="129"/>
      <c r="Z419" s="124">
        <f>ROUND(ROUND(W419, 2)*I419, 2)</f>
        <v>924.55</v>
      </c>
    </row>
    <row r="420" spans="1:28" ht="36" x14ac:dyDescent="0.5">
      <c r="A420" s="87" t="s">
        <v>1590</v>
      </c>
      <c r="B420" s="12"/>
      <c r="C420" s="40" t="s">
        <v>730</v>
      </c>
      <c r="D420" s="17"/>
      <c r="E420" s="17"/>
      <c r="F420" s="28" t="s">
        <v>102</v>
      </c>
      <c r="G420" s="29">
        <v>0.15</v>
      </c>
      <c r="H420" s="150"/>
      <c r="I420" s="157">
        <v>13.55</v>
      </c>
      <c r="J420" s="177"/>
      <c r="K420" s="181"/>
      <c r="L420" s="170"/>
      <c r="M420" s="187"/>
      <c r="N420" s="196"/>
      <c r="O420" s="326"/>
      <c r="P420" s="350"/>
      <c r="Q420" s="228"/>
      <c r="R420" s="196"/>
      <c r="S420" s="196"/>
      <c r="T420" s="192"/>
      <c r="U420" s="312"/>
      <c r="V420" s="373"/>
      <c r="W420" s="365">
        <v>88.8</v>
      </c>
      <c r="X420" s="128"/>
      <c r="Y420" s="129"/>
      <c r="Z420" s="124">
        <f>ROUND(ROUND(W420, 2)*I420, 2)</f>
        <v>1203.24</v>
      </c>
    </row>
    <row r="421" spans="1:28" ht="36" x14ac:dyDescent="0.5">
      <c r="A421" s="87" t="s">
        <v>1593</v>
      </c>
      <c r="B421" s="12"/>
      <c r="C421" s="27" t="s">
        <v>1557</v>
      </c>
      <c r="D421" s="17"/>
      <c r="E421" s="17"/>
      <c r="F421" s="28" t="s">
        <v>102</v>
      </c>
      <c r="G421" s="29">
        <v>7</v>
      </c>
      <c r="H421" s="150"/>
      <c r="I421" s="157">
        <v>632.30999999999995</v>
      </c>
      <c r="J421" s="177"/>
      <c r="K421" s="181"/>
      <c r="L421" s="170"/>
      <c r="M421" s="187"/>
      <c r="N421" s="196"/>
      <c r="O421" s="326"/>
      <c r="P421" s="350"/>
      <c r="Q421" s="228"/>
      <c r="R421" s="196"/>
      <c r="S421" s="196"/>
      <c r="T421" s="192"/>
      <c r="U421" s="312"/>
      <c r="V421" s="373"/>
      <c r="W421" s="365">
        <v>16.12</v>
      </c>
      <c r="X421" s="128"/>
      <c r="Y421" s="129"/>
      <c r="Z421" s="124">
        <f>ROUND(ROUND(W421, 2)*I421, 2)</f>
        <v>10192.84</v>
      </c>
    </row>
    <row r="422" spans="1:28" ht="43.5" customHeight="1" x14ac:dyDescent="0.5">
      <c r="A422" s="87" t="s">
        <v>1596</v>
      </c>
      <c r="B422" s="12"/>
      <c r="C422" s="27" t="s">
        <v>1597</v>
      </c>
      <c r="D422" s="17"/>
      <c r="E422" s="17"/>
      <c r="F422" s="28" t="s">
        <v>67</v>
      </c>
      <c r="G422" s="29">
        <v>1.08</v>
      </c>
      <c r="H422" s="149"/>
      <c r="I422" s="157">
        <v>97.555999999999997</v>
      </c>
      <c r="J422" s="177"/>
      <c r="K422" s="181"/>
      <c r="L422" s="170"/>
      <c r="M422" s="187"/>
      <c r="N422" s="196"/>
      <c r="O422" s="326"/>
      <c r="P422" s="350"/>
      <c r="Q422" s="228"/>
      <c r="R422" s="196"/>
      <c r="S422" s="196"/>
      <c r="T422" s="192"/>
      <c r="U422" s="312"/>
      <c r="V422" s="373"/>
      <c r="W422" s="365">
        <v>451.58</v>
      </c>
      <c r="X422" s="128"/>
      <c r="Y422" s="129"/>
      <c r="Z422" s="124">
        <f>ROUND(ROUND(W422, 2)*I422, 2)</f>
        <v>44054.34</v>
      </c>
    </row>
    <row r="423" spans="1:28" ht="54" x14ac:dyDescent="0.3">
      <c r="A423" s="106" t="s">
        <v>1601</v>
      </c>
      <c r="B423" s="107" t="s">
        <v>1602</v>
      </c>
      <c r="C423" s="108" t="s">
        <v>1603</v>
      </c>
      <c r="D423" s="111"/>
      <c r="E423" s="111"/>
      <c r="F423" s="111" t="s">
        <v>67</v>
      </c>
      <c r="G423" s="112">
        <v>1</v>
      </c>
      <c r="H423" s="163"/>
      <c r="I423" s="166">
        <v>0</v>
      </c>
      <c r="J423" s="178"/>
      <c r="K423" s="183"/>
      <c r="L423" s="172"/>
      <c r="M423" s="172"/>
      <c r="N423" s="172"/>
      <c r="O423" s="328"/>
      <c r="P423" s="351"/>
      <c r="Q423" s="229"/>
      <c r="R423" s="172"/>
      <c r="S423" s="172"/>
      <c r="T423" s="193"/>
      <c r="U423" s="314"/>
      <c r="V423" s="374"/>
      <c r="W423" s="366">
        <v>2064.9</v>
      </c>
      <c r="X423" s="132">
        <v>2785</v>
      </c>
      <c r="Y423" s="133">
        <f>W423+ROUND(X423, 2)</f>
        <v>4849.8999999999996</v>
      </c>
      <c r="Z423" s="114">
        <v>0</v>
      </c>
      <c r="AA423" s="115">
        <v>0</v>
      </c>
      <c r="AB423" s="115">
        <f>Z423+AA423</f>
        <v>0</v>
      </c>
    </row>
    <row r="424" spans="1:28" ht="36" x14ac:dyDescent="0.5">
      <c r="A424" s="106" t="s">
        <v>1606</v>
      </c>
      <c r="B424" s="107"/>
      <c r="C424" s="110" t="s">
        <v>1544</v>
      </c>
      <c r="D424" s="111"/>
      <c r="E424" s="111"/>
      <c r="F424" s="116" t="s">
        <v>102</v>
      </c>
      <c r="G424" s="117">
        <v>0.25</v>
      </c>
      <c r="H424" s="164"/>
      <c r="I424" s="167">
        <v>0</v>
      </c>
      <c r="J424" s="179"/>
      <c r="K424" s="184"/>
      <c r="L424" s="174"/>
      <c r="M424" s="188"/>
      <c r="N424" s="197"/>
      <c r="O424" s="329"/>
      <c r="P424" s="352"/>
      <c r="Q424" s="230"/>
      <c r="R424" s="197"/>
      <c r="S424" s="197"/>
      <c r="T424" s="194"/>
      <c r="U424" s="315"/>
      <c r="V424" s="375"/>
      <c r="W424" s="367">
        <v>40.270000000000003</v>
      </c>
      <c r="X424" s="134"/>
      <c r="Y424" s="135"/>
      <c r="Z424" s="126">
        <f>ROUND(ROUND(W424, 2)*I424, 2)</f>
        <v>0</v>
      </c>
      <c r="AA424" s="119"/>
      <c r="AB424" s="119"/>
    </row>
    <row r="425" spans="1:28" ht="36" x14ac:dyDescent="0.5">
      <c r="A425" s="106" t="s">
        <v>1609</v>
      </c>
      <c r="B425" s="107"/>
      <c r="C425" s="110" t="s">
        <v>1610</v>
      </c>
      <c r="D425" s="111"/>
      <c r="E425" s="111"/>
      <c r="F425" s="116" t="s">
        <v>67</v>
      </c>
      <c r="G425" s="117">
        <v>1.2</v>
      </c>
      <c r="H425" s="164"/>
      <c r="I425" s="167">
        <v>0</v>
      </c>
      <c r="J425" s="179"/>
      <c r="K425" s="184"/>
      <c r="L425" s="174"/>
      <c r="M425" s="188"/>
      <c r="N425" s="197"/>
      <c r="O425" s="329"/>
      <c r="P425" s="352"/>
      <c r="Q425" s="230"/>
      <c r="R425" s="197"/>
      <c r="S425" s="197"/>
      <c r="T425" s="194"/>
      <c r="U425" s="315"/>
      <c r="V425" s="375"/>
      <c r="W425" s="367">
        <v>1684.3</v>
      </c>
      <c r="X425" s="134"/>
      <c r="Y425" s="135"/>
      <c r="Z425" s="126">
        <f>ROUND(ROUND(W425, 2)*I425, 2)</f>
        <v>0</v>
      </c>
      <c r="AA425" s="119"/>
      <c r="AB425" s="119"/>
    </row>
    <row r="426" spans="1:28" ht="36" x14ac:dyDescent="0.5">
      <c r="A426" s="106" t="s">
        <v>1614</v>
      </c>
      <c r="B426" s="107"/>
      <c r="C426" s="110" t="s">
        <v>730</v>
      </c>
      <c r="D426" s="111"/>
      <c r="E426" s="111"/>
      <c r="F426" s="116" t="s">
        <v>102</v>
      </c>
      <c r="G426" s="117">
        <v>0.15</v>
      </c>
      <c r="H426" s="164"/>
      <c r="I426" s="167">
        <v>0</v>
      </c>
      <c r="J426" s="179"/>
      <c r="K426" s="184"/>
      <c r="L426" s="174"/>
      <c r="M426" s="188"/>
      <c r="N426" s="197"/>
      <c r="O426" s="329"/>
      <c r="P426" s="352"/>
      <c r="Q426" s="230"/>
      <c r="R426" s="197"/>
      <c r="S426" s="197"/>
      <c r="T426" s="194"/>
      <c r="U426" s="315"/>
      <c r="V426" s="375"/>
      <c r="W426" s="367">
        <v>88.8</v>
      </c>
      <c r="X426" s="134"/>
      <c r="Y426" s="135"/>
      <c r="Z426" s="126">
        <f>ROUND(ROUND(W426, 2)*I426, 2)</f>
        <v>0</v>
      </c>
      <c r="AA426" s="119"/>
      <c r="AB426" s="119"/>
    </row>
    <row r="427" spans="1:28" ht="36" x14ac:dyDescent="0.5">
      <c r="A427" s="106" t="s">
        <v>1617</v>
      </c>
      <c r="B427" s="107"/>
      <c r="C427" s="109" t="s">
        <v>1618</v>
      </c>
      <c r="D427" s="111"/>
      <c r="E427" s="111"/>
      <c r="F427" s="116" t="s">
        <v>102</v>
      </c>
      <c r="G427" s="117">
        <v>1.2</v>
      </c>
      <c r="H427" s="164"/>
      <c r="I427" s="167">
        <v>0</v>
      </c>
      <c r="J427" s="179"/>
      <c r="K427" s="184"/>
      <c r="L427" s="174"/>
      <c r="M427" s="188"/>
      <c r="N427" s="197"/>
      <c r="O427" s="329"/>
      <c r="P427" s="352"/>
      <c r="Q427" s="230"/>
      <c r="R427" s="197"/>
      <c r="S427" s="197"/>
      <c r="T427" s="194"/>
      <c r="U427" s="315"/>
      <c r="V427" s="375"/>
      <c r="W427" s="367">
        <v>16.96</v>
      </c>
      <c r="X427" s="134"/>
      <c r="Y427" s="135"/>
      <c r="Z427" s="126">
        <f>ROUND(ROUND(W427, 2)*I427, 2)</f>
        <v>0</v>
      </c>
      <c r="AA427" s="119"/>
      <c r="AB427" s="119"/>
    </row>
    <row r="428" spans="1:28" ht="15.45" customHeight="1" x14ac:dyDescent="0.3">
      <c r="A428" s="106" t="s">
        <v>1622</v>
      </c>
      <c r="B428" s="107" t="s">
        <v>1602</v>
      </c>
      <c r="C428" s="108" t="s">
        <v>1603</v>
      </c>
      <c r="D428" s="111"/>
      <c r="E428" s="111"/>
      <c r="F428" s="111" t="s">
        <v>67</v>
      </c>
      <c r="G428" s="112">
        <v>1</v>
      </c>
      <c r="H428" s="163"/>
      <c r="I428" s="166">
        <v>0</v>
      </c>
      <c r="J428" s="178"/>
      <c r="K428" s="183"/>
      <c r="L428" s="172"/>
      <c r="M428" s="172"/>
      <c r="N428" s="172"/>
      <c r="O428" s="328"/>
      <c r="P428" s="351"/>
      <c r="Q428" s="229"/>
      <c r="R428" s="172"/>
      <c r="S428" s="172"/>
      <c r="T428" s="193"/>
      <c r="U428" s="314"/>
      <c r="V428" s="374"/>
      <c r="W428" s="366">
        <v>2054.6999999999998</v>
      </c>
      <c r="X428" s="132">
        <v>2785</v>
      </c>
      <c r="Y428" s="133">
        <f>W428+ROUND(X428, 2)</f>
        <v>4839.7</v>
      </c>
      <c r="Z428" s="114">
        <v>0</v>
      </c>
      <c r="AA428" s="115">
        <v>0</v>
      </c>
      <c r="AB428" s="115">
        <f>Z428+AA428</f>
        <v>0</v>
      </c>
    </row>
    <row r="429" spans="1:28" ht="36" x14ac:dyDescent="0.5">
      <c r="A429" s="106" t="s">
        <v>1623</v>
      </c>
      <c r="B429" s="107"/>
      <c r="C429" s="109" t="s">
        <v>1618</v>
      </c>
      <c r="D429" s="111"/>
      <c r="E429" s="111"/>
      <c r="F429" s="116" t="s">
        <v>102</v>
      </c>
      <c r="G429" s="117">
        <v>1.2</v>
      </c>
      <c r="H429" s="164"/>
      <c r="I429" s="167">
        <v>0</v>
      </c>
      <c r="J429" s="179"/>
      <c r="K429" s="184"/>
      <c r="L429" s="174"/>
      <c r="M429" s="188"/>
      <c r="N429" s="197"/>
      <c r="O429" s="329"/>
      <c r="P429" s="352"/>
      <c r="Q429" s="230"/>
      <c r="R429" s="197"/>
      <c r="S429" s="197"/>
      <c r="T429" s="194"/>
      <c r="U429" s="315"/>
      <c r="V429" s="375"/>
      <c r="W429" s="367">
        <v>16.96</v>
      </c>
      <c r="X429" s="134"/>
      <c r="Y429" s="135"/>
      <c r="Z429" s="126">
        <f>ROUND(ROUND(W429, 2)*I429, 2)</f>
        <v>0</v>
      </c>
      <c r="AA429" s="119"/>
      <c r="AB429" s="119"/>
    </row>
    <row r="430" spans="1:28" ht="36" x14ac:dyDescent="0.5">
      <c r="A430" s="106" t="s">
        <v>1626</v>
      </c>
      <c r="B430" s="107"/>
      <c r="C430" s="110" t="s">
        <v>730</v>
      </c>
      <c r="D430" s="111"/>
      <c r="E430" s="111"/>
      <c r="F430" s="116" t="s">
        <v>102</v>
      </c>
      <c r="G430" s="117">
        <v>0.15</v>
      </c>
      <c r="H430" s="164"/>
      <c r="I430" s="167">
        <v>0</v>
      </c>
      <c r="J430" s="179"/>
      <c r="K430" s="184"/>
      <c r="L430" s="174"/>
      <c r="M430" s="188"/>
      <c r="N430" s="197"/>
      <c r="O430" s="329"/>
      <c r="P430" s="352"/>
      <c r="Q430" s="230"/>
      <c r="R430" s="197"/>
      <c r="S430" s="197"/>
      <c r="T430" s="194"/>
      <c r="U430" s="315"/>
      <c r="V430" s="375"/>
      <c r="W430" s="367">
        <v>88.8</v>
      </c>
      <c r="X430" s="134"/>
      <c r="Y430" s="135"/>
      <c r="Z430" s="126">
        <f>ROUND(ROUND(W430, 2)*I430, 2)</f>
        <v>0</v>
      </c>
      <c r="AA430" s="119"/>
      <c r="AB430" s="119"/>
    </row>
    <row r="431" spans="1:28" ht="36" x14ac:dyDescent="0.5">
      <c r="A431" s="106" t="s">
        <v>1629</v>
      </c>
      <c r="B431" s="107"/>
      <c r="C431" s="110" t="s">
        <v>1610</v>
      </c>
      <c r="D431" s="111"/>
      <c r="E431" s="111"/>
      <c r="F431" s="116" t="s">
        <v>67</v>
      </c>
      <c r="G431" s="117">
        <v>1.2</v>
      </c>
      <c r="H431" s="164"/>
      <c r="I431" s="167">
        <v>0</v>
      </c>
      <c r="J431" s="179"/>
      <c r="K431" s="184"/>
      <c r="L431" s="174"/>
      <c r="M431" s="188"/>
      <c r="N431" s="197"/>
      <c r="O431" s="329"/>
      <c r="P431" s="352"/>
      <c r="Q431" s="230"/>
      <c r="R431" s="197"/>
      <c r="S431" s="197"/>
      <c r="T431" s="194"/>
      <c r="U431" s="315"/>
      <c r="V431" s="375"/>
      <c r="W431" s="367">
        <v>1675.8</v>
      </c>
      <c r="X431" s="134"/>
      <c r="Y431" s="135"/>
      <c r="Z431" s="126">
        <f>ROUND(ROUND(W431, 2)*I431, 2)</f>
        <v>0</v>
      </c>
      <c r="AA431" s="119"/>
      <c r="AB431" s="119"/>
    </row>
    <row r="432" spans="1:28" ht="36" x14ac:dyDescent="0.5">
      <c r="A432" s="106" t="s">
        <v>1632</v>
      </c>
      <c r="B432" s="107"/>
      <c r="C432" s="110" t="s">
        <v>1544</v>
      </c>
      <c r="D432" s="111"/>
      <c r="E432" s="111"/>
      <c r="F432" s="116" t="s">
        <v>102</v>
      </c>
      <c r="G432" s="117">
        <v>0.25</v>
      </c>
      <c r="H432" s="164"/>
      <c r="I432" s="167">
        <v>0</v>
      </c>
      <c r="J432" s="179"/>
      <c r="K432" s="184"/>
      <c r="L432" s="174"/>
      <c r="M432" s="188"/>
      <c r="N432" s="197"/>
      <c r="O432" s="329"/>
      <c r="P432" s="352"/>
      <c r="Q432" s="230"/>
      <c r="R432" s="197"/>
      <c r="S432" s="197"/>
      <c r="T432" s="194"/>
      <c r="U432" s="315"/>
      <c r="V432" s="375"/>
      <c r="W432" s="367">
        <v>40.270000000000003</v>
      </c>
      <c r="X432" s="134"/>
      <c r="Y432" s="135"/>
      <c r="Z432" s="126">
        <f>ROUND(ROUND(W432, 2)*I432, 2)</f>
        <v>0</v>
      </c>
      <c r="AA432" s="119"/>
      <c r="AB432" s="119"/>
    </row>
    <row r="433" spans="1:28" ht="54" x14ac:dyDescent="0.3">
      <c r="A433" s="106" t="s">
        <v>1635</v>
      </c>
      <c r="B433" s="107" t="s">
        <v>1602</v>
      </c>
      <c r="C433" s="108" t="s">
        <v>1603</v>
      </c>
      <c r="D433" s="111"/>
      <c r="E433" s="111"/>
      <c r="F433" s="111" t="s">
        <v>67</v>
      </c>
      <c r="G433" s="112">
        <v>1</v>
      </c>
      <c r="H433" s="163"/>
      <c r="I433" s="166">
        <v>0</v>
      </c>
      <c r="J433" s="178"/>
      <c r="K433" s="183"/>
      <c r="L433" s="172"/>
      <c r="M433" s="172"/>
      <c r="N433" s="172"/>
      <c r="O433" s="328"/>
      <c r="P433" s="351"/>
      <c r="Q433" s="229"/>
      <c r="R433" s="172"/>
      <c r="S433" s="172"/>
      <c r="T433" s="193"/>
      <c r="U433" s="314"/>
      <c r="V433" s="374"/>
      <c r="W433" s="366">
        <v>1990.74</v>
      </c>
      <c r="X433" s="132">
        <v>2785</v>
      </c>
      <c r="Y433" s="133">
        <f>W433+ROUND(X433, 2)</f>
        <v>4775.74</v>
      </c>
      <c r="Z433" s="114">
        <v>0</v>
      </c>
      <c r="AA433" s="115">
        <v>0</v>
      </c>
      <c r="AB433" s="115">
        <f>Z433+AA433</f>
        <v>0</v>
      </c>
    </row>
    <row r="434" spans="1:28" ht="36" x14ac:dyDescent="0.5">
      <c r="A434" s="106" t="s">
        <v>1636</v>
      </c>
      <c r="B434" s="107"/>
      <c r="C434" s="110" t="s">
        <v>1544</v>
      </c>
      <c r="D434" s="111"/>
      <c r="E434" s="111"/>
      <c r="F434" s="116" t="s">
        <v>102</v>
      </c>
      <c r="G434" s="117">
        <v>0.25</v>
      </c>
      <c r="H434" s="164"/>
      <c r="I434" s="167">
        <v>0</v>
      </c>
      <c r="J434" s="179"/>
      <c r="K434" s="184"/>
      <c r="L434" s="174"/>
      <c r="M434" s="188"/>
      <c r="N434" s="197"/>
      <c r="O434" s="329"/>
      <c r="P434" s="352"/>
      <c r="Q434" s="230"/>
      <c r="R434" s="197"/>
      <c r="S434" s="197"/>
      <c r="T434" s="194"/>
      <c r="U434" s="315"/>
      <c r="V434" s="375"/>
      <c r="W434" s="367">
        <v>40.270000000000003</v>
      </c>
      <c r="X434" s="134"/>
      <c r="Y434" s="135"/>
      <c r="Z434" s="126">
        <f>ROUND(ROUND(W434, 2)*I434, 2)</f>
        <v>0</v>
      </c>
      <c r="AA434" s="119"/>
      <c r="AB434" s="119"/>
    </row>
    <row r="435" spans="1:28" ht="13.05" customHeight="1" x14ac:dyDescent="0.5">
      <c r="A435" s="106" t="s">
        <v>1639</v>
      </c>
      <c r="B435" s="107"/>
      <c r="C435" s="110" t="s">
        <v>1610</v>
      </c>
      <c r="D435" s="111"/>
      <c r="E435" s="111"/>
      <c r="F435" s="116" t="s">
        <v>67</v>
      </c>
      <c r="G435" s="117">
        <v>1.2</v>
      </c>
      <c r="H435" s="164"/>
      <c r="I435" s="167">
        <v>0</v>
      </c>
      <c r="J435" s="179"/>
      <c r="K435" s="184"/>
      <c r="L435" s="174"/>
      <c r="M435" s="188"/>
      <c r="N435" s="197"/>
      <c r="O435" s="329"/>
      <c r="P435" s="352"/>
      <c r="Q435" s="230"/>
      <c r="R435" s="197"/>
      <c r="S435" s="197"/>
      <c r="T435" s="194"/>
      <c r="U435" s="315"/>
      <c r="V435" s="375"/>
      <c r="W435" s="367">
        <v>1622.5</v>
      </c>
      <c r="X435" s="134"/>
      <c r="Y435" s="135"/>
      <c r="Z435" s="126">
        <f>ROUND(ROUND(W435, 2)*I435, 2)</f>
        <v>0</v>
      </c>
      <c r="AA435" s="119"/>
      <c r="AB435" s="119"/>
    </row>
    <row r="436" spans="1:28" ht="36" x14ac:dyDescent="0.5">
      <c r="A436" s="106" t="s">
        <v>1642</v>
      </c>
      <c r="B436" s="107"/>
      <c r="C436" s="110" t="s">
        <v>730</v>
      </c>
      <c r="D436" s="111"/>
      <c r="E436" s="111"/>
      <c r="F436" s="116" t="s">
        <v>102</v>
      </c>
      <c r="G436" s="117">
        <v>0.15</v>
      </c>
      <c r="H436" s="164"/>
      <c r="I436" s="167">
        <v>0</v>
      </c>
      <c r="J436" s="179"/>
      <c r="K436" s="184"/>
      <c r="L436" s="174"/>
      <c r="M436" s="188"/>
      <c r="N436" s="197"/>
      <c r="O436" s="329"/>
      <c r="P436" s="352"/>
      <c r="Q436" s="230"/>
      <c r="R436" s="197"/>
      <c r="S436" s="197"/>
      <c r="T436" s="194"/>
      <c r="U436" s="315"/>
      <c r="V436" s="375"/>
      <c r="W436" s="367">
        <v>88.8</v>
      </c>
      <c r="X436" s="134"/>
      <c r="Y436" s="135"/>
      <c r="Z436" s="126">
        <f>ROUND(ROUND(W436, 2)*I436, 2)</f>
        <v>0</v>
      </c>
      <c r="AA436" s="119"/>
      <c r="AB436" s="119"/>
    </row>
    <row r="437" spans="1:28" ht="36" x14ac:dyDescent="0.5">
      <c r="A437" s="106" t="s">
        <v>1645</v>
      </c>
      <c r="B437" s="107"/>
      <c r="C437" s="109" t="s">
        <v>1618</v>
      </c>
      <c r="D437" s="111"/>
      <c r="E437" s="111"/>
      <c r="F437" s="116" t="s">
        <v>102</v>
      </c>
      <c r="G437" s="117">
        <v>1.2</v>
      </c>
      <c r="H437" s="164"/>
      <c r="I437" s="167">
        <v>0</v>
      </c>
      <c r="J437" s="179"/>
      <c r="K437" s="184"/>
      <c r="L437" s="174"/>
      <c r="M437" s="188"/>
      <c r="N437" s="197"/>
      <c r="O437" s="329"/>
      <c r="P437" s="352"/>
      <c r="Q437" s="230"/>
      <c r="R437" s="197"/>
      <c r="S437" s="197"/>
      <c r="T437" s="194"/>
      <c r="U437" s="315"/>
      <c r="V437" s="375"/>
      <c r="W437" s="367">
        <v>16.96</v>
      </c>
      <c r="X437" s="134"/>
      <c r="Y437" s="135"/>
      <c r="Z437" s="126">
        <f>ROUND(ROUND(W437, 2)*I437, 2)</f>
        <v>0</v>
      </c>
      <c r="AA437" s="119"/>
      <c r="AB437" s="119"/>
    </row>
    <row r="438" spans="1:28" ht="54" x14ac:dyDescent="0.3">
      <c r="A438" s="106" t="s">
        <v>1648</v>
      </c>
      <c r="B438" s="107" t="s">
        <v>1602</v>
      </c>
      <c r="C438" s="108" t="s">
        <v>1603</v>
      </c>
      <c r="D438" s="111"/>
      <c r="E438" s="111"/>
      <c r="F438" s="111" t="s">
        <v>67</v>
      </c>
      <c r="G438" s="112">
        <v>1</v>
      </c>
      <c r="H438" s="163"/>
      <c r="I438" s="166">
        <v>0</v>
      </c>
      <c r="J438" s="178"/>
      <c r="K438" s="183"/>
      <c r="L438" s="172"/>
      <c r="M438" s="172"/>
      <c r="N438" s="172"/>
      <c r="O438" s="328"/>
      <c r="P438" s="351"/>
      <c r="Q438" s="229"/>
      <c r="R438" s="172"/>
      <c r="S438" s="172"/>
      <c r="T438" s="193"/>
      <c r="U438" s="314"/>
      <c r="V438" s="374"/>
      <c r="W438" s="366">
        <v>2075.46</v>
      </c>
      <c r="X438" s="132">
        <v>2785</v>
      </c>
      <c r="Y438" s="133">
        <f>W438+ROUND(X438, 2)</f>
        <v>4860.46</v>
      </c>
      <c r="Z438" s="114">
        <v>0</v>
      </c>
      <c r="AA438" s="115">
        <v>0</v>
      </c>
      <c r="AB438" s="115">
        <f>Z438+AA438</f>
        <v>0</v>
      </c>
    </row>
    <row r="439" spans="1:28" ht="36" x14ac:dyDescent="0.5">
      <c r="A439" s="106" t="s">
        <v>1649</v>
      </c>
      <c r="B439" s="107"/>
      <c r="C439" s="109" t="s">
        <v>1618</v>
      </c>
      <c r="D439" s="111"/>
      <c r="E439" s="111"/>
      <c r="F439" s="116" t="s">
        <v>102</v>
      </c>
      <c r="G439" s="117">
        <v>1.2</v>
      </c>
      <c r="H439" s="164"/>
      <c r="I439" s="167">
        <v>0</v>
      </c>
      <c r="J439" s="179"/>
      <c r="K439" s="184"/>
      <c r="L439" s="174"/>
      <c r="M439" s="188"/>
      <c r="N439" s="197"/>
      <c r="O439" s="329"/>
      <c r="P439" s="352"/>
      <c r="Q439" s="230"/>
      <c r="R439" s="197"/>
      <c r="S439" s="197"/>
      <c r="T439" s="194"/>
      <c r="U439" s="315"/>
      <c r="V439" s="375"/>
      <c r="W439" s="367">
        <v>16.96</v>
      </c>
      <c r="X439" s="134"/>
      <c r="Y439" s="135"/>
      <c r="Z439" s="126">
        <f>ROUND(ROUND(W439, 2)*I439, 2)</f>
        <v>0</v>
      </c>
      <c r="AA439" s="119"/>
      <c r="AB439" s="119"/>
    </row>
    <row r="440" spans="1:28" ht="36" x14ac:dyDescent="0.5">
      <c r="A440" s="106" t="s">
        <v>1652</v>
      </c>
      <c r="B440" s="107"/>
      <c r="C440" s="110" t="s">
        <v>730</v>
      </c>
      <c r="D440" s="111"/>
      <c r="E440" s="111"/>
      <c r="F440" s="116" t="s">
        <v>102</v>
      </c>
      <c r="G440" s="117">
        <v>0.15</v>
      </c>
      <c r="H440" s="164"/>
      <c r="I440" s="167">
        <v>0</v>
      </c>
      <c r="J440" s="179"/>
      <c r="K440" s="184"/>
      <c r="L440" s="174"/>
      <c r="M440" s="188"/>
      <c r="N440" s="197"/>
      <c r="O440" s="329"/>
      <c r="P440" s="352"/>
      <c r="Q440" s="230"/>
      <c r="R440" s="197"/>
      <c r="S440" s="197"/>
      <c r="T440" s="194"/>
      <c r="U440" s="315"/>
      <c r="V440" s="375"/>
      <c r="W440" s="367">
        <v>88.8</v>
      </c>
      <c r="X440" s="134"/>
      <c r="Y440" s="135"/>
      <c r="Z440" s="126">
        <f>ROUND(ROUND(W440, 2)*I440, 2)</f>
        <v>0</v>
      </c>
      <c r="AA440" s="119"/>
      <c r="AB440" s="119"/>
    </row>
    <row r="441" spans="1:28" ht="36" x14ac:dyDescent="0.5">
      <c r="A441" s="106" t="s">
        <v>1655</v>
      </c>
      <c r="B441" s="107"/>
      <c r="C441" s="110" t="s">
        <v>1610</v>
      </c>
      <c r="D441" s="111"/>
      <c r="E441" s="111"/>
      <c r="F441" s="116" t="s">
        <v>67</v>
      </c>
      <c r="G441" s="117">
        <v>1.2</v>
      </c>
      <c r="H441" s="164"/>
      <c r="I441" s="167">
        <v>0</v>
      </c>
      <c r="J441" s="179"/>
      <c r="K441" s="184"/>
      <c r="L441" s="174"/>
      <c r="M441" s="188"/>
      <c r="N441" s="197"/>
      <c r="O441" s="329"/>
      <c r="P441" s="352"/>
      <c r="Q441" s="230"/>
      <c r="R441" s="197"/>
      <c r="S441" s="197"/>
      <c r="T441" s="194"/>
      <c r="U441" s="315"/>
      <c r="V441" s="375"/>
      <c r="W441" s="367">
        <v>1693.1</v>
      </c>
      <c r="X441" s="134"/>
      <c r="Y441" s="135"/>
      <c r="Z441" s="126">
        <f>ROUND(ROUND(W441, 2)*I441, 2)</f>
        <v>0</v>
      </c>
      <c r="AA441" s="119"/>
      <c r="AB441" s="119"/>
    </row>
    <row r="442" spans="1:28" ht="36" x14ac:dyDescent="0.5">
      <c r="A442" s="106" t="s">
        <v>1658</v>
      </c>
      <c r="B442" s="107"/>
      <c r="C442" s="110" t="s">
        <v>1544</v>
      </c>
      <c r="D442" s="111"/>
      <c r="E442" s="111"/>
      <c r="F442" s="116" t="s">
        <v>102</v>
      </c>
      <c r="G442" s="117">
        <v>0.25</v>
      </c>
      <c r="H442" s="164"/>
      <c r="I442" s="167">
        <v>0</v>
      </c>
      <c r="J442" s="179"/>
      <c r="K442" s="184"/>
      <c r="L442" s="174"/>
      <c r="M442" s="188"/>
      <c r="N442" s="197"/>
      <c r="O442" s="329"/>
      <c r="P442" s="352"/>
      <c r="Q442" s="230"/>
      <c r="R442" s="197"/>
      <c r="S442" s="197"/>
      <c r="T442" s="194"/>
      <c r="U442" s="315"/>
      <c r="V442" s="375"/>
      <c r="W442" s="367">
        <v>40.270000000000003</v>
      </c>
      <c r="X442" s="134"/>
      <c r="Y442" s="135"/>
      <c r="Z442" s="126">
        <f>ROUND(ROUND(W442, 2)*I442, 2)</f>
        <v>0</v>
      </c>
      <c r="AA442" s="119"/>
      <c r="AB442" s="119"/>
    </row>
    <row r="443" spans="1:28" ht="20.55" customHeight="1" x14ac:dyDescent="0.3">
      <c r="A443" s="106" t="s">
        <v>1661</v>
      </c>
      <c r="B443" s="107" t="s">
        <v>1602</v>
      </c>
      <c r="C443" s="108" t="s">
        <v>1603</v>
      </c>
      <c r="D443" s="111"/>
      <c r="E443" s="111"/>
      <c r="F443" s="111" t="s">
        <v>67</v>
      </c>
      <c r="G443" s="112">
        <v>1</v>
      </c>
      <c r="H443" s="163"/>
      <c r="I443" s="166">
        <v>0</v>
      </c>
      <c r="J443" s="178"/>
      <c r="K443" s="183"/>
      <c r="L443" s="172"/>
      <c r="M443" s="172"/>
      <c r="N443" s="172"/>
      <c r="O443" s="328"/>
      <c r="P443" s="351"/>
      <c r="Q443" s="229"/>
      <c r="R443" s="172"/>
      <c r="S443" s="172"/>
      <c r="T443" s="193"/>
      <c r="U443" s="314"/>
      <c r="V443" s="374"/>
      <c r="W443" s="366">
        <v>2000.82</v>
      </c>
      <c r="X443" s="132">
        <v>2785</v>
      </c>
      <c r="Y443" s="133">
        <f>W443+ROUND(X443, 2)</f>
        <v>4785.82</v>
      </c>
      <c r="Z443" s="114">
        <v>0</v>
      </c>
      <c r="AA443" s="115">
        <v>0</v>
      </c>
      <c r="AB443" s="115">
        <f>Z443+AA443</f>
        <v>0</v>
      </c>
    </row>
    <row r="444" spans="1:28" ht="36" x14ac:dyDescent="0.5">
      <c r="A444" s="106" t="s">
        <v>1662</v>
      </c>
      <c r="B444" s="107"/>
      <c r="C444" s="110" t="s">
        <v>1544</v>
      </c>
      <c r="D444" s="111"/>
      <c r="E444" s="111"/>
      <c r="F444" s="116" t="s">
        <v>102</v>
      </c>
      <c r="G444" s="117">
        <v>0.25</v>
      </c>
      <c r="H444" s="164"/>
      <c r="I444" s="167">
        <v>0</v>
      </c>
      <c r="J444" s="179"/>
      <c r="K444" s="184"/>
      <c r="L444" s="174"/>
      <c r="M444" s="188"/>
      <c r="N444" s="197"/>
      <c r="O444" s="329"/>
      <c r="P444" s="352"/>
      <c r="Q444" s="230"/>
      <c r="R444" s="197"/>
      <c r="S444" s="197"/>
      <c r="T444" s="194"/>
      <c r="U444" s="315"/>
      <c r="V444" s="375"/>
      <c r="W444" s="367">
        <v>40.270000000000003</v>
      </c>
      <c r="X444" s="134"/>
      <c r="Y444" s="135"/>
      <c r="Z444" s="126">
        <f>ROUND(ROUND(W444, 2)*I444, 2)</f>
        <v>0</v>
      </c>
      <c r="AA444" s="119"/>
      <c r="AB444" s="119"/>
    </row>
    <row r="445" spans="1:28" ht="36" x14ac:dyDescent="0.5">
      <c r="A445" s="106" t="s">
        <v>1665</v>
      </c>
      <c r="B445" s="107"/>
      <c r="C445" s="110" t="s">
        <v>1610</v>
      </c>
      <c r="D445" s="111"/>
      <c r="E445" s="111"/>
      <c r="F445" s="116" t="s">
        <v>67</v>
      </c>
      <c r="G445" s="117">
        <v>1.2</v>
      </c>
      <c r="H445" s="164"/>
      <c r="I445" s="167">
        <v>0</v>
      </c>
      <c r="J445" s="179"/>
      <c r="K445" s="184"/>
      <c r="L445" s="174"/>
      <c r="M445" s="188"/>
      <c r="N445" s="197"/>
      <c r="O445" s="329"/>
      <c r="P445" s="352"/>
      <c r="Q445" s="230"/>
      <c r="R445" s="197"/>
      <c r="S445" s="197"/>
      <c r="T445" s="194"/>
      <c r="U445" s="315"/>
      <c r="V445" s="375"/>
      <c r="W445" s="367">
        <v>1630.9</v>
      </c>
      <c r="X445" s="134"/>
      <c r="Y445" s="135"/>
      <c r="Z445" s="126">
        <f>ROUND(ROUND(W445, 2)*I445, 2)</f>
        <v>0</v>
      </c>
      <c r="AA445" s="119"/>
      <c r="AB445" s="119"/>
    </row>
    <row r="446" spans="1:28" ht="36" x14ac:dyDescent="0.5">
      <c r="A446" s="106" t="s">
        <v>1668</v>
      </c>
      <c r="B446" s="107"/>
      <c r="C446" s="110" t="s">
        <v>730</v>
      </c>
      <c r="D446" s="111"/>
      <c r="E446" s="111"/>
      <c r="F446" s="116" t="s">
        <v>102</v>
      </c>
      <c r="G446" s="117">
        <v>0.15</v>
      </c>
      <c r="H446" s="164"/>
      <c r="I446" s="167">
        <v>0</v>
      </c>
      <c r="J446" s="179"/>
      <c r="K446" s="184"/>
      <c r="L446" s="174"/>
      <c r="M446" s="188"/>
      <c r="N446" s="197"/>
      <c r="O446" s="329"/>
      <c r="P446" s="352"/>
      <c r="Q446" s="230"/>
      <c r="R446" s="197"/>
      <c r="S446" s="197"/>
      <c r="T446" s="194"/>
      <c r="U446" s="315"/>
      <c r="V446" s="375"/>
      <c r="W446" s="367">
        <v>88.8</v>
      </c>
      <c r="X446" s="134"/>
      <c r="Y446" s="135"/>
      <c r="Z446" s="126">
        <f>ROUND(ROUND(W446, 2)*I446, 2)</f>
        <v>0</v>
      </c>
      <c r="AA446" s="119"/>
      <c r="AB446" s="119"/>
    </row>
    <row r="447" spans="1:28" ht="36" x14ac:dyDescent="0.5">
      <c r="A447" s="106" t="s">
        <v>1671</v>
      </c>
      <c r="B447" s="107"/>
      <c r="C447" s="109" t="s">
        <v>1618</v>
      </c>
      <c r="D447" s="111"/>
      <c r="E447" s="111"/>
      <c r="F447" s="116" t="s">
        <v>102</v>
      </c>
      <c r="G447" s="117">
        <v>1.2</v>
      </c>
      <c r="H447" s="164"/>
      <c r="I447" s="167">
        <v>0</v>
      </c>
      <c r="J447" s="179"/>
      <c r="K447" s="184"/>
      <c r="L447" s="174"/>
      <c r="M447" s="188"/>
      <c r="N447" s="197"/>
      <c r="O447" s="329"/>
      <c r="P447" s="352"/>
      <c r="Q447" s="230"/>
      <c r="R447" s="197"/>
      <c r="S447" s="197"/>
      <c r="T447" s="194"/>
      <c r="U447" s="315"/>
      <c r="V447" s="375"/>
      <c r="W447" s="367">
        <v>16.96</v>
      </c>
      <c r="X447" s="134"/>
      <c r="Y447" s="135"/>
      <c r="Z447" s="126">
        <f>ROUND(ROUND(W447, 2)*I447, 2)</f>
        <v>0</v>
      </c>
      <c r="AA447" s="119"/>
      <c r="AB447" s="119"/>
    </row>
    <row r="448" spans="1:28" ht="54" x14ac:dyDescent="0.3">
      <c r="A448" s="106" t="s">
        <v>1674</v>
      </c>
      <c r="B448" s="107" t="s">
        <v>1602</v>
      </c>
      <c r="C448" s="108" t="s">
        <v>1603</v>
      </c>
      <c r="D448" s="111"/>
      <c r="E448" s="111"/>
      <c r="F448" s="111" t="s">
        <v>67</v>
      </c>
      <c r="G448" s="112">
        <v>1</v>
      </c>
      <c r="H448" s="163"/>
      <c r="I448" s="166">
        <v>0</v>
      </c>
      <c r="J448" s="178"/>
      <c r="K448" s="183"/>
      <c r="L448" s="172"/>
      <c r="M448" s="172"/>
      <c r="N448" s="172"/>
      <c r="O448" s="328"/>
      <c r="P448" s="351"/>
      <c r="Q448" s="229"/>
      <c r="R448" s="172"/>
      <c r="S448" s="172"/>
      <c r="T448" s="193"/>
      <c r="U448" s="314"/>
      <c r="V448" s="374"/>
      <c r="W448" s="366">
        <v>2000.82</v>
      </c>
      <c r="X448" s="132">
        <v>2785</v>
      </c>
      <c r="Y448" s="133">
        <f>W448+ROUND(X448, 2)</f>
        <v>4785.82</v>
      </c>
      <c r="Z448" s="114">
        <v>0</v>
      </c>
      <c r="AA448" s="115">
        <v>0</v>
      </c>
      <c r="AB448" s="115">
        <f>Z448+AA448</f>
        <v>0</v>
      </c>
    </row>
    <row r="449" spans="1:28" ht="36" x14ac:dyDescent="0.5">
      <c r="A449" s="106" t="s">
        <v>1675</v>
      </c>
      <c r="B449" s="107"/>
      <c r="C449" s="109" t="s">
        <v>1618</v>
      </c>
      <c r="D449" s="111"/>
      <c r="E449" s="111"/>
      <c r="F449" s="116" t="s">
        <v>102</v>
      </c>
      <c r="G449" s="117">
        <v>1.2</v>
      </c>
      <c r="H449" s="164"/>
      <c r="I449" s="167">
        <v>0</v>
      </c>
      <c r="J449" s="179"/>
      <c r="K449" s="184"/>
      <c r="L449" s="174"/>
      <c r="M449" s="188"/>
      <c r="N449" s="197"/>
      <c r="O449" s="329"/>
      <c r="P449" s="352"/>
      <c r="Q449" s="230"/>
      <c r="R449" s="197"/>
      <c r="S449" s="197"/>
      <c r="T449" s="194"/>
      <c r="U449" s="315"/>
      <c r="V449" s="375"/>
      <c r="W449" s="367">
        <v>16.96</v>
      </c>
      <c r="X449" s="134"/>
      <c r="Y449" s="135"/>
      <c r="Z449" s="126">
        <f>ROUND(ROUND(W449, 2)*I449, 2)</f>
        <v>0</v>
      </c>
      <c r="AA449" s="119"/>
      <c r="AB449" s="119"/>
    </row>
    <row r="450" spans="1:28" ht="36" x14ac:dyDescent="0.5">
      <c r="A450" s="106" t="s">
        <v>1678</v>
      </c>
      <c r="B450" s="107"/>
      <c r="C450" s="110" t="s">
        <v>730</v>
      </c>
      <c r="D450" s="111"/>
      <c r="E450" s="111"/>
      <c r="F450" s="116" t="s">
        <v>102</v>
      </c>
      <c r="G450" s="117">
        <v>0.15</v>
      </c>
      <c r="H450" s="164"/>
      <c r="I450" s="167">
        <v>0</v>
      </c>
      <c r="J450" s="179"/>
      <c r="K450" s="184"/>
      <c r="L450" s="174"/>
      <c r="M450" s="188"/>
      <c r="N450" s="197"/>
      <c r="O450" s="329"/>
      <c r="P450" s="352"/>
      <c r="Q450" s="230"/>
      <c r="R450" s="197"/>
      <c r="S450" s="197"/>
      <c r="T450" s="194"/>
      <c r="U450" s="315"/>
      <c r="V450" s="375"/>
      <c r="W450" s="367">
        <v>88.8</v>
      </c>
      <c r="X450" s="134"/>
      <c r="Y450" s="135"/>
      <c r="Z450" s="126">
        <f>ROUND(ROUND(W450, 2)*I450, 2)</f>
        <v>0</v>
      </c>
      <c r="AA450" s="119"/>
      <c r="AB450" s="119"/>
    </row>
    <row r="451" spans="1:28" ht="36" x14ac:dyDescent="0.5">
      <c r="A451" s="106" t="s">
        <v>1681</v>
      </c>
      <c r="B451" s="107"/>
      <c r="C451" s="110" t="s">
        <v>1610</v>
      </c>
      <c r="D451" s="111"/>
      <c r="E451" s="111"/>
      <c r="F451" s="116" t="s">
        <v>67</v>
      </c>
      <c r="G451" s="117">
        <v>1.2</v>
      </c>
      <c r="H451" s="164"/>
      <c r="I451" s="167">
        <v>0</v>
      </c>
      <c r="J451" s="179"/>
      <c r="K451" s="184"/>
      <c r="L451" s="174"/>
      <c r="M451" s="188"/>
      <c r="N451" s="197"/>
      <c r="O451" s="329"/>
      <c r="P451" s="352"/>
      <c r="Q451" s="230"/>
      <c r="R451" s="197"/>
      <c r="S451" s="197"/>
      <c r="T451" s="194"/>
      <c r="U451" s="315"/>
      <c r="V451" s="375"/>
      <c r="W451" s="367">
        <v>1630.9</v>
      </c>
      <c r="X451" s="134"/>
      <c r="Y451" s="135"/>
      <c r="Z451" s="126">
        <f>ROUND(ROUND(W451, 2)*I451, 2)</f>
        <v>0</v>
      </c>
      <c r="AA451" s="119"/>
      <c r="AB451" s="119"/>
    </row>
    <row r="452" spans="1:28" ht="36" x14ac:dyDescent="0.5">
      <c r="A452" s="106" t="s">
        <v>1684</v>
      </c>
      <c r="B452" s="107"/>
      <c r="C452" s="110" t="s">
        <v>1544</v>
      </c>
      <c r="D452" s="111"/>
      <c r="E452" s="111"/>
      <c r="F452" s="116" t="s">
        <v>102</v>
      </c>
      <c r="G452" s="117">
        <v>0.25</v>
      </c>
      <c r="H452" s="164"/>
      <c r="I452" s="167">
        <v>0</v>
      </c>
      <c r="J452" s="179"/>
      <c r="K452" s="184"/>
      <c r="L452" s="174"/>
      <c r="M452" s="188"/>
      <c r="N452" s="197"/>
      <c r="O452" s="329"/>
      <c r="P452" s="352"/>
      <c r="Q452" s="230"/>
      <c r="R452" s="197"/>
      <c r="S452" s="197"/>
      <c r="T452" s="194"/>
      <c r="U452" s="315"/>
      <c r="V452" s="375"/>
      <c r="W452" s="367">
        <v>40.270000000000003</v>
      </c>
      <c r="X452" s="134"/>
      <c r="Y452" s="135"/>
      <c r="Z452" s="126">
        <f>ROUND(ROUND(W452, 2)*I452, 2)</f>
        <v>0</v>
      </c>
      <c r="AA452" s="119"/>
      <c r="AB452" s="119"/>
    </row>
    <row r="453" spans="1:28" ht="81" customHeight="1" x14ac:dyDescent="0.3">
      <c r="A453" s="260" t="s">
        <v>1687</v>
      </c>
      <c r="B453" s="261" t="s">
        <v>1602</v>
      </c>
      <c r="C453" s="295" t="s">
        <v>1603</v>
      </c>
      <c r="D453" s="296"/>
      <c r="E453" s="296" t="s">
        <v>1688</v>
      </c>
      <c r="F453" s="296" t="s">
        <v>67</v>
      </c>
      <c r="G453" s="291">
        <v>1</v>
      </c>
      <c r="H453" s="292"/>
      <c r="I453" s="262">
        <v>1014.38</v>
      </c>
      <c r="J453" s="232">
        <f>I453-K453</f>
        <v>-43.800000000000068</v>
      </c>
      <c r="K453" s="297">
        <f>L453+N453+O453+102.76</f>
        <v>1058.18</v>
      </c>
      <c r="L453" s="232">
        <v>438.7</v>
      </c>
      <c r="M453" s="232"/>
      <c r="N453" s="232">
        <v>466</v>
      </c>
      <c r="O453" s="335">
        <v>50.72</v>
      </c>
      <c r="P453" s="358"/>
      <c r="Q453" s="232"/>
      <c r="R453" s="232">
        <f>Y453*L453</f>
        <v>2738097.7929999996</v>
      </c>
      <c r="S453" s="232"/>
      <c r="T453" s="232">
        <f>Y453*N453</f>
        <v>2908487.7399999998</v>
      </c>
      <c r="U453" s="317">
        <f>O453*Y453</f>
        <v>316563.30079999997</v>
      </c>
      <c r="V453" s="379"/>
      <c r="W453" s="369">
        <v>2063.89</v>
      </c>
      <c r="X453" s="298">
        <v>4177.5</v>
      </c>
      <c r="Y453" s="299">
        <f>W453+ROUND(X453, 2)</f>
        <v>6241.3899999999994</v>
      </c>
      <c r="Z453" s="300">
        <v>2093568.74</v>
      </c>
      <c r="AA453" s="301">
        <v>4237572.45</v>
      </c>
      <c r="AB453" s="301">
        <f>Z453+AA453</f>
        <v>6331141.1900000004</v>
      </c>
    </row>
    <row r="454" spans="1:28" ht="36" x14ac:dyDescent="0.5">
      <c r="A454" s="87" t="s">
        <v>1690</v>
      </c>
      <c r="B454" s="12"/>
      <c r="C454" s="40" t="s">
        <v>1544</v>
      </c>
      <c r="D454" s="17"/>
      <c r="E454" s="17"/>
      <c r="F454" s="28" t="s">
        <v>102</v>
      </c>
      <c r="G454" s="29">
        <v>0.25</v>
      </c>
      <c r="H454" s="149"/>
      <c r="I454" s="157">
        <v>253.595</v>
      </c>
      <c r="J454" s="177"/>
      <c r="K454" s="181"/>
      <c r="L454" s="170"/>
      <c r="M454" s="187"/>
      <c r="N454" s="196"/>
      <c r="O454" s="326"/>
      <c r="P454" s="350"/>
      <c r="Q454" s="228"/>
      <c r="R454" s="196"/>
      <c r="S454" s="196"/>
      <c r="T454" s="192"/>
      <c r="U454" s="312"/>
      <c r="V454" s="373"/>
      <c r="W454" s="365">
        <v>40.270000000000003</v>
      </c>
      <c r="X454" s="128"/>
      <c r="Y454" s="129"/>
      <c r="Z454" s="124">
        <f>ROUND(ROUND(W454, 2)*I454, 2)</f>
        <v>10212.27</v>
      </c>
    </row>
    <row r="455" spans="1:28" ht="48" customHeight="1" x14ac:dyDescent="0.5">
      <c r="A455" s="87" t="s">
        <v>1695</v>
      </c>
      <c r="B455" s="12"/>
      <c r="C455" s="40" t="s">
        <v>1610</v>
      </c>
      <c r="D455" s="17"/>
      <c r="E455" s="17" t="s">
        <v>1696</v>
      </c>
      <c r="F455" s="28" t="s">
        <v>67</v>
      </c>
      <c r="G455" s="29">
        <v>1.2</v>
      </c>
      <c r="H455" s="149"/>
      <c r="I455" s="157">
        <v>1217.2560000000001</v>
      </c>
      <c r="J455" s="177"/>
      <c r="K455" s="181"/>
      <c r="L455" s="170"/>
      <c r="M455" s="187"/>
      <c r="N455" s="196"/>
      <c r="O455" s="326"/>
      <c r="P455" s="350"/>
      <c r="Q455" s="228"/>
      <c r="R455" s="196"/>
      <c r="S455" s="196"/>
      <c r="T455" s="192"/>
      <c r="U455" s="312"/>
      <c r="V455" s="373"/>
      <c r="W455" s="365">
        <v>1684.3</v>
      </c>
      <c r="X455" s="128"/>
      <c r="Y455" s="129"/>
      <c r="Z455" s="124">
        <f>ROUND(ROUND(W455, 2)*I455, 2)</f>
        <v>2050224.28</v>
      </c>
    </row>
    <row r="456" spans="1:28" ht="36" x14ac:dyDescent="0.5">
      <c r="A456" s="87" t="s">
        <v>1701</v>
      </c>
      <c r="B456" s="12"/>
      <c r="C456" s="40" t="s">
        <v>730</v>
      </c>
      <c r="D456" s="17"/>
      <c r="E456" s="17"/>
      <c r="F456" s="28" t="s">
        <v>102</v>
      </c>
      <c r="G456" s="29">
        <v>0.15</v>
      </c>
      <c r="H456" s="150"/>
      <c r="I456" s="157">
        <v>152.15700000000001</v>
      </c>
      <c r="J456" s="177"/>
      <c r="K456" s="181"/>
      <c r="L456" s="170"/>
      <c r="M456" s="187"/>
      <c r="N456" s="196"/>
      <c r="O456" s="326"/>
      <c r="P456" s="350"/>
      <c r="Q456" s="228"/>
      <c r="R456" s="196"/>
      <c r="S456" s="196"/>
      <c r="T456" s="192"/>
      <c r="U456" s="312"/>
      <c r="V456" s="373"/>
      <c r="W456" s="365">
        <v>88.8</v>
      </c>
      <c r="X456" s="128"/>
      <c r="Y456" s="129"/>
      <c r="Z456" s="124">
        <f>ROUND(ROUND(W456, 2)*I456, 2)</f>
        <v>13511.54</v>
      </c>
    </row>
    <row r="457" spans="1:28" ht="36" x14ac:dyDescent="0.5">
      <c r="A457" s="87" t="s">
        <v>1706</v>
      </c>
      <c r="B457" s="12"/>
      <c r="C457" s="27" t="s">
        <v>1618</v>
      </c>
      <c r="D457" s="17"/>
      <c r="E457" s="17"/>
      <c r="F457" s="28" t="s">
        <v>102</v>
      </c>
      <c r="G457" s="29">
        <v>1.2</v>
      </c>
      <c r="H457" s="149"/>
      <c r="I457" s="157">
        <v>1217.2560000000001</v>
      </c>
      <c r="J457" s="177"/>
      <c r="K457" s="181"/>
      <c r="L457" s="170"/>
      <c r="M457" s="187"/>
      <c r="N457" s="196"/>
      <c r="O457" s="326"/>
      <c r="P457" s="350"/>
      <c r="Q457" s="228"/>
      <c r="R457" s="196"/>
      <c r="S457" s="196"/>
      <c r="T457" s="192"/>
      <c r="U457" s="312"/>
      <c r="V457" s="373"/>
      <c r="W457" s="365">
        <v>16.12</v>
      </c>
      <c r="X457" s="128"/>
      <c r="Y457" s="129"/>
      <c r="Z457" s="124">
        <f>ROUND(ROUND(W457, 2)*I457, 2)</f>
        <v>19622.169999999998</v>
      </c>
    </row>
    <row r="458" spans="1:28" ht="79.8" customHeight="1" x14ac:dyDescent="0.3">
      <c r="A458" s="253" t="s">
        <v>1711</v>
      </c>
      <c r="B458" s="254" t="s">
        <v>1602</v>
      </c>
      <c r="C458" s="255" t="s">
        <v>1603</v>
      </c>
      <c r="D458" s="256"/>
      <c r="E458" s="256" t="s">
        <v>1712</v>
      </c>
      <c r="F458" s="256" t="s">
        <v>67</v>
      </c>
      <c r="G458" s="257">
        <v>1</v>
      </c>
      <c r="H458" s="258"/>
      <c r="I458" s="215">
        <v>31.2</v>
      </c>
      <c r="J458" s="252">
        <f>I458-K458</f>
        <v>6.1999999999999993</v>
      </c>
      <c r="K458" s="259">
        <f>O458</f>
        <v>25</v>
      </c>
      <c r="L458" s="252"/>
      <c r="M458" s="252"/>
      <c r="N458" s="252"/>
      <c r="O458" s="325">
        <v>25</v>
      </c>
      <c r="P458" s="348"/>
      <c r="Q458" s="244" t="s">
        <v>4185</v>
      </c>
      <c r="R458" s="252"/>
      <c r="S458" s="252"/>
      <c r="T458" s="252"/>
      <c r="U458" s="311">
        <f>O458*Y458</f>
        <v>155779.5</v>
      </c>
      <c r="V458" s="372"/>
      <c r="W458" s="364">
        <v>2053.6799999999998</v>
      </c>
      <c r="X458" s="130">
        <v>4177.5</v>
      </c>
      <c r="Y458" s="131">
        <f>W458+ROUND(X458, 2)</f>
        <v>6231.18</v>
      </c>
      <c r="Z458" s="86">
        <v>64074.82</v>
      </c>
      <c r="AA458" s="19">
        <v>130338</v>
      </c>
      <c r="AB458" s="19">
        <f>Z458+AA458</f>
        <v>194412.82</v>
      </c>
    </row>
    <row r="459" spans="1:28" ht="57.6" customHeight="1" x14ac:dyDescent="0.5">
      <c r="A459" s="87" t="s">
        <v>1713</v>
      </c>
      <c r="B459" s="12"/>
      <c r="C459" s="27" t="s">
        <v>1618</v>
      </c>
      <c r="D459" s="17"/>
      <c r="E459" s="17"/>
      <c r="F459" s="28" t="s">
        <v>102</v>
      </c>
      <c r="G459" s="29">
        <v>1.2</v>
      </c>
      <c r="H459" s="149"/>
      <c r="I459" s="157">
        <v>37.44</v>
      </c>
      <c r="J459" s="177"/>
      <c r="K459" s="181"/>
      <c r="L459" s="170"/>
      <c r="M459" s="187"/>
      <c r="N459" s="196"/>
      <c r="O459" s="326"/>
      <c r="P459" s="350"/>
      <c r="Q459" s="228"/>
      <c r="R459" s="196"/>
      <c r="S459" s="196"/>
      <c r="T459" s="192"/>
      <c r="U459" s="312"/>
      <c r="V459" s="373"/>
      <c r="W459" s="365">
        <v>16.11</v>
      </c>
      <c r="X459" s="128"/>
      <c r="Y459" s="129"/>
      <c r="Z459" s="124">
        <f>ROUND(ROUND(W459, 2)*I459, 2)</f>
        <v>603.16</v>
      </c>
    </row>
    <row r="460" spans="1:28" ht="52.8" customHeight="1" x14ac:dyDescent="0.5">
      <c r="A460" s="87" t="s">
        <v>1716</v>
      </c>
      <c r="B460" s="12"/>
      <c r="C460" s="40" t="s">
        <v>730</v>
      </c>
      <c r="D460" s="17"/>
      <c r="E460" s="17"/>
      <c r="F460" s="28" t="s">
        <v>102</v>
      </c>
      <c r="G460" s="29">
        <v>0.15</v>
      </c>
      <c r="H460" s="150"/>
      <c r="I460" s="157">
        <v>4.68</v>
      </c>
      <c r="J460" s="177"/>
      <c r="K460" s="181"/>
      <c r="L460" s="170"/>
      <c r="M460" s="187"/>
      <c r="N460" s="196"/>
      <c r="O460" s="326"/>
      <c r="P460" s="350"/>
      <c r="Q460" s="228"/>
      <c r="R460" s="196"/>
      <c r="S460" s="196"/>
      <c r="T460" s="192"/>
      <c r="U460" s="312"/>
      <c r="V460" s="373"/>
      <c r="W460" s="365">
        <v>88.8</v>
      </c>
      <c r="X460" s="128"/>
      <c r="Y460" s="129"/>
      <c r="Z460" s="124">
        <f>ROUND(ROUND(W460, 2)*I460, 2)</f>
        <v>415.58</v>
      </c>
    </row>
    <row r="461" spans="1:28" ht="36" x14ac:dyDescent="0.5">
      <c r="A461" s="87" t="s">
        <v>1719</v>
      </c>
      <c r="B461" s="12"/>
      <c r="C461" s="40" t="s">
        <v>1610</v>
      </c>
      <c r="D461" s="17"/>
      <c r="E461" s="17" t="s">
        <v>1720</v>
      </c>
      <c r="F461" s="28" t="s">
        <v>67</v>
      </c>
      <c r="G461" s="29">
        <v>1.2</v>
      </c>
      <c r="H461" s="149"/>
      <c r="I461" s="157">
        <v>37.44</v>
      </c>
      <c r="J461" s="177"/>
      <c r="K461" s="181"/>
      <c r="L461" s="170"/>
      <c r="M461" s="187"/>
      <c r="N461" s="196"/>
      <c r="O461" s="326"/>
      <c r="P461" s="350"/>
      <c r="Q461" s="228"/>
      <c r="R461" s="196"/>
      <c r="S461" s="196"/>
      <c r="T461" s="192"/>
      <c r="U461" s="312"/>
      <c r="V461" s="373"/>
      <c r="W461" s="365">
        <v>1675.8</v>
      </c>
      <c r="X461" s="128"/>
      <c r="Y461" s="129"/>
      <c r="Z461" s="124">
        <f>ROUND(ROUND(W461, 2)*I461, 2)</f>
        <v>62741.95</v>
      </c>
    </row>
    <row r="462" spans="1:28" ht="36" x14ac:dyDescent="0.5">
      <c r="A462" s="87" t="s">
        <v>1723</v>
      </c>
      <c r="B462" s="12"/>
      <c r="C462" s="40" t="s">
        <v>1544</v>
      </c>
      <c r="D462" s="17"/>
      <c r="E462" s="17"/>
      <c r="F462" s="28" t="s">
        <v>102</v>
      </c>
      <c r="G462" s="29">
        <v>0.25</v>
      </c>
      <c r="H462" s="149"/>
      <c r="I462" s="157">
        <v>7.8</v>
      </c>
      <c r="J462" s="177"/>
      <c r="K462" s="181"/>
      <c r="L462" s="170"/>
      <c r="M462" s="187"/>
      <c r="N462" s="196"/>
      <c r="O462" s="326"/>
      <c r="P462" s="350"/>
      <c r="Q462" s="228"/>
      <c r="R462" s="196"/>
      <c r="S462" s="196"/>
      <c r="T462" s="192"/>
      <c r="U462" s="312"/>
      <c r="V462" s="373"/>
      <c r="W462" s="365">
        <v>40.270000000000003</v>
      </c>
      <c r="X462" s="128"/>
      <c r="Y462" s="129"/>
      <c r="Z462" s="124">
        <f>ROUND(ROUND(W462, 2)*I462, 2)</f>
        <v>314.11</v>
      </c>
    </row>
    <row r="463" spans="1:28" ht="73.2" customHeight="1" x14ac:dyDescent="0.3">
      <c r="A463" s="260" t="s">
        <v>1726</v>
      </c>
      <c r="B463" s="261" t="s">
        <v>1602</v>
      </c>
      <c r="C463" s="295" t="s">
        <v>1603</v>
      </c>
      <c r="D463" s="296"/>
      <c r="E463" s="343" t="s">
        <v>1727</v>
      </c>
      <c r="F463" s="296" t="s">
        <v>67</v>
      </c>
      <c r="G463" s="291">
        <v>1</v>
      </c>
      <c r="H463" s="292"/>
      <c r="I463" s="262">
        <v>502</v>
      </c>
      <c r="J463" s="232">
        <f>I463-K463</f>
        <v>1.6000000000000227</v>
      </c>
      <c r="K463" s="297">
        <f>L463+N463+O463+11.52+15.88</f>
        <v>500.4</v>
      </c>
      <c r="L463" s="231">
        <v>257</v>
      </c>
      <c r="M463" s="231"/>
      <c r="N463" s="231">
        <v>191</v>
      </c>
      <c r="O463" s="334">
        <v>25</v>
      </c>
      <c r="P463" s="357"/>
      <c r="Q463" s="283">
        <v>15.88</v>
      </c>
      <c r="R463" s="231">
        <f>L463*Y463</f>
        <v>1584975.54</v>
      </c>
      <c r="S463" s="231"/>
      <c r="T463" s="231">
        <f>N463*Y463</f>
        <v>1177939.02</v>
      </c>
      <c r="U463" s="318">
        <f>O463*Y463</f>
        <v>154180.5</v>
      </c>
      <c r="V463" s="380"/>
      <c r="W463" s="369">
        <v>1989.72</v>
      </c>
      <c r="X463" s="298">
        <v>4177.5</v>
      </c>
      <c r="Y463" s="299">
        <f>W463+ROUND(X463, 2)</f>
        <v>6167.22</v>
      </c>
      <c r="Z463" s="300">
        <v>998839.44</v>
      </c>
      <c r="AA463" s="301">
        <v>2097105</v>
      </c>
      <c r="AB463" s="301">
        <f>Z463+AA463</f>
        <v>3095944.44</v>
      </c>
    </row>
    <row r="464" spans="1:28" ht="36" x14ac:dyDescent="0.5">
      <c r="A464" s="87" t="s">
        <v>1729</v>
      </c>
      <c r="B464" s="12"/>
      <c r="C464" s="40" t="s">
        <v>1544</v>
      </c>
      <c r="D464" s="17"/>
      <c r="E464" s="17"/>
      <c r="F464" s="28" t="s">
        <v>102</v>
      </c>
      <c r="G464" s="29">
        <v>0.25</v>
      </c>
      <c r="H464" s="149"/>
      <c r="I464" s="157">
        <v>125.5</v>
      </c>
      <c r="J464" s="177"/>
      <c r="K464" s="181"/>
      <c r="L464" s="170"/>
      <c r="M464" s="187"/>
      <c r="N464" s="196"/>
      <c r="O464" s="326"/>
      <c r="P464" s="350"/>
      <c r="Q464" s="228"/>
      <c r="R464" s="196"/>
      <c r="S464" s="196"/>
      <c r="T464" s="192"/>
      <c r="U464" s="312"/>
      <c r="V464" s="373"/>
      <c r="W464" s="365">
        <v>40.270000000000003</v>
      </c>
      <c r="X464" s="128"/>
      <c r="Y464" s="129"/>
      <c r="Z464" s="124">
        <f>ROUND(ROUND(W464, 2)*I464, 2)</f>
        <v>5053.8900000000003</v>
      </c>
    </row>
    <row r="465" spans="1:28" ht="36" x14ac:dyDescent="0.5">
      <c r="A465" s="87" t="s">
        <v>1734</v>
      </c>
      <c r="B465" s="12"/>
      <c r="C465" s="40" t="s">
        <v>1610</v>
      </c>
      <c r="D465" s="17"/>
      <c r="E465" s="17" t="s">
        <v>1735</v>
      </c>
      <c r="F465" s="28" t="s">
        <v>67</v>
      </c>
      <c r="G465" s="29">
        <v>1.2</v>
      </c>
      <c r="H465" s="149"/>
      <c r="I465" s="157">
        <v>602.4</v>
      </c>
      <c r="J465" s="177"/>
      <c r="K465" s="181"/>
      <c r="L465" s="170"/>
      <c r="M465" s="187"/>
      <c r="N465" s="196"/>
      <c r="O465" s="326"/>
      <c r="P465" s="350"/>
      <c r="Q465" s="228"/>
      <c r="R465" s="196"/>
      <c r="S465" s="196"/>
      <c r="T465" s="192"/>
      <c r="U465" s="312"/>
      <c r="V465" s="373"/>
      <c r="W465" s="365">
        <v>1622.5</v>
      </c>
      <c r="X465" s="128"/>
      <c r="Y465" s="129"/>
      <c r="Z465" s="124">
        <f>ROUND(ROUND(W465, 2)*I465, 2)</f>
        <v>977394</v>
      </c>
    </row>
    <row r="466" spans="1:28" ht="36" x14ac:dyDescent="0.5">
      <c r="A466" s="87" t="s">
        <v>1740</v>
      </c>
      <c r="B466" s="12"/>
      <c r="C466" s="40" t="s">
        <v>730</v>
      </c>
      <c r="D466" s="17"/>
      <c r="E466" s="17"/>
      <c r="F466" s="28" t="s">
        <v>102</v>
      </c>
      <c r="G466" s="29">
        <v>0.15</v>
      </c>
      <c r="H466" s="150"/>
      <c r="I466" s="157">
        <v>75.3</v>
      </c>
      <c r="J466" s="177"/>
      <c r="K466" s="181"/>
      <c r="L466" s="170"/>
      <c r="M466" s="187"/>
      <c r="N466" s="196"/>
      <c r="O466" s="326"/>
      <c r="P466" s="350"/>
      <c r="Q466" s="228"/>
      <c r="R466" s="196"/>
      <c r="S466" s="196"/>
      <c r="T466" s="192"/>
      <c r="U466" s="312"/>
      <c r="V466" s="373"/>
      <c r="W466" s="365">
        <v>88.8</v>
      </c>
      <c r="X466" s="128"/>
      <c r="Y466" s="129"/>
      <c r="Z466" s="124">
        <f>ROUND(ROUND(W466, 2)*I466, 2)</f>
        <v>6686.64</v>
      </c>
    </row>
    <row r="467" spans="1:28" ht="36" x14ac:dyDescent="0.5">
      <c r="A467" s="87" t="s">
        <v>1745</v>
      </c>
      <c r="B467" s="12"/>
      <c r="C467" s="27" t="s">
        <v>1618</v>
      </c>
      <c r="D467" s="17"/>
      <c r="E467" s="17"/>
      <c r="F467" s="28" t="s">
        <v>102</v>
      </c>
      <c r="G467" s="29">
        <v>1.2</v>
      </c>
      <c r="H467" s="149"/>
      <c r="I467" s="157">
        <v>602.4</v>
      </c>
      <c r="J467" s="177"/>
      <c r="K467" s="181"/>
      <c r="L467" s="170"/>
      <c r="M467" s="187"/>
      <c r="N467" s="196"/>
      <c r="O467" s="326"/>
      <c r="P467" s="350"/>
      <c r="Q467" s="228"/>
      <c r="R467" s="196"/>
      <c r="S467" s="196"/>
      <c r="T467" s="192"/>
      <c r="U467" s="312"/>
      <c r="V467" s="373"/>
      <c r="W467" s="365">
        <v>16.11</v>
      </c>
      <c r="X467" s="128"/>
      <c r="Y467" s="129"/>
      <c r="Z467" s="124">
        <f>ROUND(ROUND(W467, 2)*I467, 2)</f>
        <v>9704.66</v>
      </c>
    </row>
    <row r="468" spans="1:28" ht="66" customHeight="1" x14ac:dyDescent="0.3">
      <c r="A468" s="219" t="s">
        <v>1750</v>
      </c>
      <c r="B468" s="220" t="s">
        <v>1602</v>
      </c>
      <c r="C468" s="221" t="s">
        <v>1603</v>
      </c>
      <c r="D468" s="222"/>
      <c r="E468" s="222" t="s">
        <v>1751</v>
      </c>
      <c r="F468" s="222" t="s">
        <v>67</v>
      </c>
      <c r="G468" s="213">
        <v>1</v>
      </c>
      <c r="H468" s="214"/>
      <c r="I468" s="215">
        <v>28</v>
      </c>
      <c r="J468" s="217">
        <f>I468-K468</f>
        <v>6</v>
      </c>
      <c r="K468" s="218">
        <f>N468+O468</f>
        <v>22</v>
      </c>
      <c r="L468" s="217"/>
      <c r="M468" s="217"/>
      <c r="N468" s="217">
        <v>22</v>
      </c>
      <c r="O468" s="334">
        <v>0</v>
      </c>
      <c r="P468" s="357"/>
      <c r="Q468" s="231"/>
      <c r="R468" s="217"/>
      <c r="S468" s="217"/>
      <c r="T468" s="217">
        <f>N468*Y468</f>
        <v>137542.68000000002</v>
      </c>
      <c r="U468" s="318">
        <f>O468*Y468</f>
        <v>0</v>
      </c>
      <c r="V468" s="380"/>
      <c r="W468" s="368">
        <v>2074.44</v>
      </c>
      <c r="X468" s="216">
        <v>4177.5</v>
      </c>
      <c r="Y468" s="133">
        <f>W468+ROUND(X468, 2)</f>
        <v>6251.9400000000005</v>
      </c>
      <c r="Z468" s="86">
        <v>58084.32</v>
      </c>
      <c r="AA468" s="19">
        <v>116970</v>
      </c>
      <c r="AB468" s="19">
        <f>Z468+AA468</f>
        <v>175054.32</v>
      </c>
    </row>
    <row r="469" spans="1:28" ht="36" x14ac:dyDescent="0.5">
      <c r="A469" s="87" t="s">
        <v>1752</v>
      </c>
      <c r="B469" s="12"/>
      <c r="C469" s="27" t="s">
        <v>1618</v>
      </c>
      <c r="D469" s="17"/>
      <c r="E469" s="17"/>
      <c r="F469" s="28" t="s">
        <v>102</v>
      </c>
      <c r="G469" s="29">
        <v>1.2</v>
      </c>
      <c r="H469" s="149"/>
      <c r="I469" s="157">
        <v>33.6</v>
      </c>
      <c r="J469" s="177"/>
      <c r="K469" s="181"/>
      <c r="L469" s="170"/>
      <c r="M469" s="187"/>
      <c r="N469" s="196"/>
      <c r="O469" s="326"/>
      <c r="P469" s="350"/>
      <c r="Q469" s="228"/>
      <c r="R469" s="196"/>
      <c r="S469" s="196"/>
      <c r="T469" s="192"/>
      <c r="U469" s="312"/>
      <c r="V469" s="373"/>
      <c r="W469" s="365">
        <v>16.11</v>
      </c>
      <c r="X469" s="128"/>
      <c r="Y469" s="129"/>
      <c r="Z469" s="124">
        <f>ROUND(ROUND(W469, 2)*I469, 2)</f>
        <v>541.29999999999995</v>
      </c>
    </row>
    <row r="470" spans="1:28" ht="36" x14ac:dyDescent="0.5">
      <c r="A470" s="87" t="s">
        <v>1755</v>
      </c>
      <c r="B470" s="12"/>
      <c r="C470" s="40" t="s">
        <v>730</v>
      </c>
      <c r="D470" s="17"/>
      <c r="E470" s="17"/>
      <c r="F470" s="28" t="s">
        <v>102</v>
      </c>
      <c r="G470" s="29">
        <v>0.15</v>
      </c>
      <c r="H470" s="150"/>
      <c r="I470" s="157">
        <v>4.2</v>
      </c>
      <c r="J470" s="177"/>
      <c r="K470" s="181"/>
      <c r="L470" s="170"/>
      <c r="M470" s="187"/>
      <c r="N470" s="196"/>
      <c r="O470" s="326"/>
      <c r="P470" s="350"/>
      <c r="Q470" s="228"/>
      <c r="R470" s="196"/>
      <c r="S470" s="196"/>
      <c r="T470" s="192"/>
      <c r="U470" s="312"/>
      <c r="V470" s="373"/>
      <c r="W470" s="365">
        <v>88.8</v>
      </c>
      <c r="X470" s="128"/>
      <c r="Y470" s="129"/>
      <c r="Z470" s="124">
        <f>ROUND(ROUND(W470, 2)*I470, 2)</f>
        <v>372.96</v>
      </c>
    </row>
    <row r="471" spans="1:28" ht="36" x14ac:dyDescent="0.5">
      <c r="A471" s="87" t="s">
        <v>1758</v>
      </c>
      <c r="B471" s="12"/>
      <c r="C471" s="40" t="s">
        <v>1610</v>
      </c>
      <c r="D471" s="17"/>
      <c r="E471" s="17" t="s">
        <v>1759</v>
      </c>
      <c r="F471" s="28" t="s">
        <v>67</v>
      </c>
      <c r="G471" s="29">
        <v>1.2</v>
      </c>
      <c r="H471" s="149"/>
      <c r="I471" s="157">
        <v>33.6</v>
      </c>
      <c r="J471" s="177"/>
      <c r="K471" s="181"/>
      <c r="L471" s="170"/>
      <c r="M471" s="187"/>
      <c r="N471" s="196"/>
      <c r="O471" s="326"/>
      <c r="P471" s="350"/>
      <c r="Q471" s="228"/>
      <c r="R471" s="196"/>
      <c r="S471" s="196"/>
      <c r="T471" s="192"/>
      <c r="U471" s="312"/>
      <c r="V471" s="373"/>
      <c r="W471" s="365">
        <v>1693.1</v>
      </c>
      <c r="X471" s="128"/>
      <c r="Y471" s="129"/>
      <c r="Z471" s="124">
        <f>ROUND(ROUND(W471, 2)*I471, 2)</f>
        <v>56888.160000000003</v>
      </c>
    </row>
    <row r="472" spans="1:28" ht="36" x14ac:dyDescent="0.5">
      <c r="A472" s="87" t="s">
        <v>1762</v>
      </c>
      <c r="B472" s="12"/>
      <c r="C472" s="40" t="s">
        <v>1544</v>
      </c>
      <c r="D472" s="17"/>
      <c r="E472" s="17"/>
      <c r="F472" s="28" t="s">
        <v>102</v>
      </c>
      <c r="G472" s="29">
        <v>0.25</v>
      </c>
      <c r="H472" s="149"/>
      <c r="I472" s="157">
        <v>7</v>
      </c>
      <c r="J472" s="177"/>
      <c r="K472" s="181"/>
      <c r="L472" s="170"/>
      <c r="M472" s="187"/>
      <c r="N472" s="196"/>
      <c r="O472" s="326"/>
      <c r="P472" s="350"/>
      <c r="Q472" s="228"/>
      <c r="R472" s="196"/>
      <c r="S472" s="196"/>
      <c r="T472" s="192"/>
      <c r="U472" s="312"/>
      <c r="V472" s="373"/>
      <c r="W472" s="365">
        <v>40.270000000000003</v>
      </c>
      <c r="X472" s="128"/>
      <c r="Y472" s="129"/>
      <c r="Z472" s="124">
        <f>ROUND(ROUND(W472, 2)*I472, 2)</f>
        <v>281.89</v>
      </c>
    </row>
    <row r="473" spans="1:28" ht="76.8" customHeight="1" x14ac:dyDescent="0.3">
      <c r="A473" s="253" t="s">
        <v>1765</v>
      </c>
      <c r="B473" s="254" t="s">
        <v>1602</v>
      </c>
      <c r="C473" s="255" t="s">
        <v>1603</v>
      </c>
      <c r="D473" s="256"/>
      <c r="E473" s="256" t="s">
        <v>1766</v>
      </c>
      <c r="F473" s="256" t="s">
        <v>67</v>
      </c>
      <c r="G473" s="257">
        <v>1</v>
      </c>
      <c r="H473" s="258"/>
      <c r="I473" s="215">
        <v>207.1</v>
      </c>
      <c r="J473" s="217">
        <f>I473-K473</f>
        <v>10.699999999999989</v>
      </c>
      <c r="K473" s="259">
        <f>O473+P473</f>
        <v>196.4</v>
      </c>
      <c r="L473" s="252"/>
      <c r="M473" s="252"/>
      <c r="N473" s="252"/>
      <c r="O473" s="325">
        <v>186.4</v>
      </c>
      <c r="P473" s="348">
        <v>10</v>
      </c>
      <c r="Q473" s="244" t="s">
        <v>4186</v>
      </c>
      <c r="R473" s="252"/>
      <c r="S473" s="252"/>
      <c r="T473" s="252"/>
      <c r="U473" s="318">
        <f>O473*Y473</f>
        <v>1151448.72</v>
      </c>
      <c r="V473" s="311">
        <f>P473*Y473</f>
        <v>61773</v>
      </c>
      <c r="W473" s="364">
        <v>1999.8</v>
      </c>
      <c r="X473" s="130">
        <v>4177.5</v>
      </c>
      <c r="Y473" s="131">
        <f>W473+ROUND(X473, 2)</f>
        <v>6177.3</v>
      </c>
      <c r="Z473" s="86">
        <v>414158.58</v>
      </c>
      <c r="AA473" s="19">
        <v>865160.25</v>
      </c>
      <c r="AB473" s="294">
        <f>Z473+AA473</f>
        <v>1279318.83</v>
      </c>
    </row>
    <row r="474" spans="1:28" ht="36" x14ac:dyDescent="0.5">
      <c r="A474" s="87" t="s">
        <v>1767</v>
      </c>
      <c r="B474" s="12"/>
      <c r="C474" s="40" t="s">
        <v>1544</v>
      </c>
      <c r="D474" s="17"/>
      <c r="E474" s="17"/>
      <c r="F474" s="28" t="s">
        <v>102</v>
      </c>
      <c r="G474" s="29">
        <v>0.25</v>
      </c>
      <c r="H474" s="149"/>
      <c r="I474" s="157">
        <v>51.774999999999999</v>
      </c>
      <c r="J474" s="177"/>
      <c r="K474" s="181"/>
      <c r="L474" s="170"/>
      <c r="M474" s="187"/>
      <c r="N474" s="196"/>
      <c r="O474" s="326"/>
      <c r="P474" s="350"/>
      <c r="Q474" s="228"/>
      <c r="R474" s="196"/>
      <c r="S474" s="196"/>
      <c r="T474" s="192"/>
      <c r="U474" s="312"/>
      <c r="V474" s="373"/>
      <c r="W474" s="365">
        <v>40.270000000000003</v>
      </c>
      <c r="X474" s="128"/>
      <c r="Y474" s="129"/>
      <c r="Z474" s="124">
        <f>ROUND(ROUND(W474, 2)*I474, 2)</f>
        <v>2084.98</v>
      </c>
      <c r="AB474" s="122"/>
    </row>
    <row r="475" spans="1:28" ht="36" x14ac:dyDescent="0.5">
      <c r="A475" s="87" t="s">
        <v>1770</v>
      </c>
      <c r="B475" s="12"/>
      <c r="C475" s="40" t="s">
        <v>1610</v>
      </c>
      <c r="D475" s="17"/>
      <c r="E475" s="17" t="s">
        <v>1771</v>
      </c>
      <c r="F475" s="28" t="s">
        <v>67</v>
      </c>
      <c r="G475" s="29">
        <v>1.2</v>
      </c>
      <c r="H475" s="149"/>
      <c r="I475" s="157">
        <v>248.52</v>
      </c>
      <c r="J475" s="177"/>
      <c r="K475" s="181"/>
      <c r="L475" s="170"/>
      <c r="M475" s="187"/>
      <c r="N475" s="196"/>
      <c r="O475" s="326"/>
      <c r="P475" s="350"/>
      <c r="Q475" s="228"/>
      <c r="R475" s="196"/>
      <c r="S475" s="196"/>
      <c r="T475" s="192"/>
      <c r="U475" s="312"/>
      <c r="V475" s="373"/>
      <c r="W475" s="365">
        <v>1630.9</v>
      </c>
      <c r="X475" s="128"/>
      <c r="Y475" s="129"/>
      <c r="Z475" s="124">
        <f>ROUND(ROUND(W475, 2)*I475, 2)</f>
        <v>405311.27</v>
      </c>
      <c r="AB475" s="122"/>
    </row>
    <row r="476" spans="1:28" ht="36" x14ac:dyDescent="0.5">
      <c r="A476" s="87" t="s">
        <v>1774</v>
      </c>
      <c r="B476" s="12"/>
      <c r="C476" s="40" t="s">
        <v>730</v>
      </c>
      <c r="D476" s="17"/>
      <c r="E476" s="17"/>
      <c r="F476" s="28" t="s">
        <v>102</v>
      </c>
      <c r="G476" s="29">
        <v>0.15</v>
      </c>
      <c r="H476" s="150"/>
      <c r="I476" s="157">
        <v>31.065000000000001</v>
      </c>
      <c r="J476" s="177"/>
      <c r="K476" s="181"/>
      <c r="L476" s="170"/>
      <c r="M476" s="187"/>
      <c r="N476" s="196"/>
      <c r="O476" s="326"/>
      <c r="P476" s="350"/>
      <c r="Q476" s="228"/>
      <c r="R476" s="196"/>
      <c r="S476" s="196"/>
      <c r="T476" s="192"/>
      <c r="U476" s="312"/>
      <c r="V476" s="373"/>
      <c r="W476" s="365">
        <v>88.8</v>
      </c>
      <c r="X476" s="128"/>
      <c r="Y476" s="129"/>
      <c r="Z476" s="124">
        <f>ROUND(ROUND(W476, 2)*I476, 2)</f>
        <v>2758.57</v>
      </c>
      <c r="AB476" s="122"/>
    </row>
    <row r="477" spans="1:28" ht="36" x14ac:dyDescent="0.5">
      <c r="A477" s="87" t="s">
        <v>1777</v>
      </c>
      <c r="B477" s="12"/>
      <c r="C477" s="27" t="s">
        <v>1618</v>
      </c>
      <c r="D477" s="17"/>
      <c r="E477" s="17"/>
      <c r="F477" s="28" t="s">
        <v>102</v>
      </c>
      <c r="G477" s="29">
        <v>1.2</v>
      </c>
      <c r="H477" s="149"/>
      <c r="I477" s="157">
        <v>248.52</v>
      </c>
      <c r="J477" s="177"/>
      <c r="K477" s="181"/>
      <c r="L477" s="170"/>
      <c r="M477" s="187"/>
      <c r="N477" s="196"/>
      <c r="O477" s="326"/>
      <c r="P477" s="350"/>
      <c r="Q477" s="228"/>
      <c r="R477" s="196"/>
      <c r="S477" s="196"/>
      <c r="T477" s="192"/>
      <c r="U477" s="312"/>
      <c r="V477" s="373"/>
      <c r="W477" s="365">
        <v>16.11</v>
      </c>
      <c r="X477" s="128"/>
      <c r="Y477" s="129"/>
      <c r="Z477" s="124">
        <f>ROUND(ROUND(W477, 2)*I477, 2)</f>
        <v>4003.66</v>
      </c>
      <c r="AB477" s="122"/>
    </row>
    <row r="478" spans="1:28" ht="93" customHeight="1" x14ac:dyDescent="0.3">
      <c r="A478" s="253" t="s">
        <v>1780</v>
      </c>
      <c r="B478" s="254" t="s">
        <v>1602</v>
      </c>
      <c r="C478" s="255" t="s">
        <v>1603</v>
      </c>
      <c r="D478" s="256"/>
      <c r="E478" s="256" t="s">
        <v>1781</v>
      </c>
      <c r="F478" s="256" t="s">
        <v>67</v>
      </c>
      <c r="G478" s="257">
        <v>1</v>
      </c>
      <c r="H478" s="258"/>
      <c r="I478" s="215">
        <v>207.5</v>
      </c>
      <c r="J478" s="217">
        <f>I478-K478</f>
        <v>10.75</v>
      </c>
      <c r="K478" s="259">
        <f>O478+P478</f>
        <v>196.75</v>
      </c>
      <c r="L478" s="252"/>
      <c r="M478" s="252"/>
      <c r="N478" s="252"/>
      <c r="O478" s="325">
        <v>186.75</v>
      </c>
      <c r="P478" s="348">
        <v>10</v>
      </c>
      <c r="Q478" s="244" t="s">
        <v>4187</v>
      </c>
      <c r="R478" s="252"/>
      <c r="S478" s="252"/>
      <c r="T478" s="252"/>
      <c r="U478" s="318">
        <f>O478*Y478</f>
        <v>1153610.7750000001</v>
      </c>
      <c r="V478" s="311">
        <f>P478*Y478</f>
        <v>61773</v>
      </c>
      <c r="W478" s="364">
        <v>1999.8</v>
      </c>
      <c r="X478" s="130">
        <v>4177.5</v>
      </c>
      <c r="Y478" s="131">
        <f>W478+ROUND(X478, 2)</f>
        <v>6177.3</v>
      </c>
      <c r="Z478" s="86">
        <v>414958.5</v>
      </c>
      <c r="AA478" s="19">
        <v>866831.25</v>
      </c>
      <c r="AB478" s="294">
        <f>Z478+AA478</f>
        <v>1281789.75</v>
      </c>
    </row>
    <row r="479" spans="1:28" ht="36" x14ac:dyDescent="0.5">
      <c r="A479" s="87" t="s">
        <v>1782</v>
      </c>
      <c r="B479" s="12"/>
      <c r="C479" s="27" t="s">
        <v>1618</v>
      </c>
      <c r="D479" s="17"/>
      <c r="E479" s="17"/>
      <c r="F479" s="28" t="s">
        <v>102</v>
      </c>
      <c r="G479" s="29">
        <v>1.2</v>
      </c>
      <c r="H479" s="149"/>
      <c r="I479" s="157">
        <v>249</v>
      </c>
      <c r="J479" s="177"/>
      <c r="K479" s="181"/>
      <c r="L479" s="170"/>
      <c r="M479" s="187"/>
      <c r="N479" s="196"/>
      <c r="O479" s="326"/>
      <c r="P479" s="350"/>
      <c r="Q479" s="228"/>
      <c r="R479" s="196"/>
      <c r="S479" s="196"/>
      <c r="T479" s="192"/>
      <c r="U479" s="312"/>
      <c r="V479" s="373"/>
      <c r="W479" s="365">
        <v>16.11</v>
      </c>
      <c r="X479" s="128"/>
      <c r="Y479" s="129"/>
      <c r="Z479" s="124">
        <f>ROUND(ROUND(W479, 2)*I479, 2)</f>
        <v>4011.39</v>
      </c>
    </row>
    <row r="480" spans="1:28" ht="36" x14ac:dyDescent="0.5">
      <c r="A480" s="87" t="s">
        <v>1785</v>
      </c>
      <c r="B480" s="12"/>
      <c r="C480" s="40" t="s">
        <v>730</v>
      </c>
      <c r="D480" s="17"/>
      <c r="E480" s="17"/>
      <c r="F480" s="28" t="s">
        <v>102</v>
      </c>
      <c r="G480" s="29">
        <v>0.15</v>
      </c>
      <c r="H480" s="150"/>
      <c r="I480" s="157">
        <v>31.125</v>
      </c>
      <c r="J480" s="177"/>
      <c r="K480" s="181"/>
      <c r="L480" s="170"/>
      <c r="M480" s="187"/>
      <c r="N480" s="196"/>
      <c r="O480" s="326"/>
      <c r="P480" s="350"/>
      <c r="Q480" s="228"/>
      <c r="R480" s="196"/>
      <c r="S480" s="196"/>
      <c r="T480" s="192"/>
      <c r="U480" s="312"/>
      <c r="V480" s="373"/>
      <c r="W480" s="365">
        <v>88.8</v>
      </c>
      <c r="X480" s="128"/>
      <c r="Y480" s="129"/>
      <c r="Z480" s="124">
        <f>ROUND(ROUND(W480, 2)*I480, 2)</f>
        <v>2763.9</v>
      </c>
    </row>
    <row r="481" spans="1:28" ht="36" x14ac:dyDescent="0.5">
      <c r="A481" s="87" t="s">
        <v>1788</v>
      </c>
      <c r="B481" s="12"/>
      <c r="C481" s="40" t="s">
        <v>1610</v>
      </c>
      <c r="D481" s="17"/>
      <c r="E481" s="17" t="s">
        <v>1789</v>
      </c>
      <c r="F481" s="28" t="s">
        <v>67</v>
      </c>
      <c r="G481" s="29">
        <v>1.2</v>
      </c>
      <c r="H481" s="149"/>
      <c r="I481" s="157">
        <v>249</v>
      </c>
      <c r="J481" s="177"/>
      <c r="K481" s="181"/>
      <c r="L481" s="170"/>
      <c r="M481" s="187"/>
      <c r="N481" s="196"/>
      <c r="O481" s="326"/>
      <c r="P481" s="350"/>
      <c r="Q481" s="228"/>
      <c r="R481" s="196"/>
      <c r="S481" s="196"/>
      <c r="T481" s="192"/>
      <c r="U481" s="312"/>
      <c r="V481" s="373"/>
      <c r="W481" s="365">
        <v>1630.9</v>
      </c>
      <c r="X481" s="128"/>
      <c r="Y481" s="129"/>
      <c r="Z481" s="124">
        <f>ROUND(ROUND(W481, 2)*I481, 2)</f>
        <v>406094.1</v>
      </c>
    </row>
    <row r="482" spans="1:28" ht="36.6" thickBot="1" x14ac:dyDescent="0.55000000000000004">
      <c r="A482" s="87" t="s">
        <v>1792</v>
      </c>
      <c r="B482" s="12"/>
      <c r="C482" s="40" t="s">
        <v>1544</v>
      </c>
      <c r="D482" s="17"/>
      <c r="E482" s="17"/>
      <c r="F482" s="28" t="s">
        <v>102</v>
      </c>
      <c r="G482" s="29">
        <v>0.25</v>
      </c>
      <c r="H482" s="149"/>
      <c r="I482" s="158">
        <v>51.875</v>
      </c>
      <c r="J482" s="177"/>
      <c r="K482" s="181"/>
      <c r="L482" s="170"/>
      <c r="M482" s="187"/>
      <c r="N482" s="196"/>
      <c r="O482" s="326"/>
      <c r="P482" s="350"/>
      <c r="Q482" s="228"/>
      <c r="R482" s="196"/>
      <c r="S482" s="196"/>
      <c r="T482" s="192"/>
      <c r="U482" s="312"/>
      <c r="V482" s="373"/>
      <c r="W482" s="365">
        <v>40.270000000000003</v>
      </c>
      <c r="X482" s="128"/>
      <c r="Y482" s="129"/>
      <c r="Z482" s="124">
        <f>ROUND(ROUND(W482, 2)*I482, 2)</f>
        <v>2089.0100000000002</v>
      </c>
    </row>
    <row r="483" spans="1:28" ht="46.95" customHeight="1" x14ac:dyDescent="0.5">
      <c r="A483" s="87" t="s">
        <v>1795</v>
      </c>
      <c r="B483" s="81" t="s">
        <v>1796</v>
      </c>
      <c r="C483" s="483" t="s">
        <v>1797</v>
      </c>
      <c r="D483" s="484"/>
      <c r="E483" s="484"/>
      <c r="F483" s="484"/>
      <c r="G483" s="484"/>
      <c r="H483" s="484"/>
      <c r="I483" s="554"/>
      <c r="J483" s="175"/>
      <c r="K483" s="181"/>
      <c r="L483" s="170"/>
      <c r="M483" s="186"/>
      <c r="N483" s="186"/>
      <c r="O483" s="324"/>
      <c r="P483" s="347"/>
      <c r="Q483" s="226"/>
      <c r="R483" s="186"/>
      <c r="S483" s="186"/>
      <c r="T483" s="190"/>
      <c r="U483" s="310"/>
      <c r="V483" s="371"/>
      <c r="W483" s="363"/>
      <c r="X483" s="128"/>
      <c r="Y483" s="129"/>
      <c r="Z483" s="123">
        <f>SUM(Z484,Z486,Z488)</f>
        <v>358227.83</v>
      </c>
      <c r="AA483" s="6">
        <f>SUM(AA484,AA486,AA488)</f>
        <v>46510.86</v>
      </c>
      <c r="AB483" s="6">
        <f>SUM(AB484,AB486,AB488)</f>
        <v>404738.69</v>
      </c>
    </row>
    <row r="484" spans="1:28" ht="24.6" x14ac:dyDescent="0.3">
      <c r="A484" s="92" t="s">
        <v>1798</v>
      </c>
      <c r="B484" s="93" t="s">
        <v>1799</v>
      </c>
      <c r="C484" s="94" t="s">
        <v>1800</v>
      </c>
      <c r="D484" s="95"/>
      <c r="E484" s="95"/>
      <c r="F484" s="95" t="s">
        <v>67</v>
      </c>
      <c r="G484" s="96">
        <v>1</v>
      </c>
      <c r="H484" s="96"/>
      <c r="I484" s="97">
        <v>0</v>
      </c>
      <c r="J484" s="178"/>
      <c r="K484" s="183"/>
      <c r="L484" s="172"/>
      <c r="M484" s="172"/>
      <c r="N484" s="172"/>
      <c r="O484" s="328"/>
      <c r="P484" s="351"/>
      <c r="Q484" s="229"/>
      <c r="R484" s="172"/>
      <c r="S484" s="172"/>
      <c r="T484" s="193"/>
      <c r="U484" s="314"/>
      <c r="V484" s="374"/>
      <c r="W484" s="364">
        <v>9500</v>
      </c>
      <c r="X484" s="130">
        <v>836</v>
      </c>
      <c r="Y484" s="131">
        <f>W484+ROUND(X484, 2)</f>
        <v>10336</v>
      </c>
      <c r="Z484" s="98">
        <v>0</v>
      </c>
      <c r="AA484" s="99">
        <v>0</v>
      </c>
      <c r="AB484" s="99">
        <f>Z484+AA484</f>
        <v>0</v>
      </c>
    </row>
    <row r="485" spans="1:28" ht="36" x14ac:dyDescent="0.5">
      <c r="A485" s="92" t="s">
        <v>1803</v>
      </c>
      <c r="B485" s="93"/>
      <c r="C485" s="105" t="s">
        <v>1804</v>
      </c>
      <c r="D485" s="95"/>
      <c r="E485" s="95"/>
      <c r="F485" s="101" t="s">
        <v>67</v>
      </c>
      <c r="G485" s="102">
        <v>1</v>
      </c>
      <c r="H485" s="102"/>
      <c r="I485" s="103">
        <v>0</v>
      </c>
      <c r="J485" s="179"/>
      <c r="K485" s="184"/>
      <c r="L485" s="174"/>
      <c r="M485" s="188"/>
      <c r="N485" s="197"/>
      <c r="O485" s="329"/>
      <c r="P485" s="352"/>
      <c r="Q485" s="230"/>
      <c r="R485" s="197"/>
      <c r="S485" s="197"/>
      <c r="T485" s="194"/>
      <c r="U485" s="315"/>
      <c r="V485" s="375"/>
      <c r="W485" s="365">
        <v>9500</v>
      </c>
      <c r="X485" s="128"/>
      <c r="Y485" s="129"/>
      <c r="Z485" s="125">
        <f>ROUND(ROUND(W485, 2)*I485, 2)</f>
        <v>0</v>
      </c>
      <c r="AA485" s="104"/>
      <c r="AB485" s="104"/>
    </row>
    <row r="486" spans="1:28" ht="24.6" x14ac:dyDescent="0.3">
      <c r="A486" s="92" t="s">
        <v>1808</v>
      </c>
      <c r="B486" s="93" t="s">
        <v>1799</v>
      </c>
      <c r="C486" s="94" t="s">
        <v>1800</v>
      </c>
      <c r="D486" s="95"/>
      <c r="E486" s="95" t="s">
        <v>1809</v>
      </c>
      <c r="F486" s="95" t="s">
        <v>67</v>
      </c>
      <c r="G486" s="96">
        <v>1</v>
      </c>
      <c r="H486" s="96"/>
      <c r="I486" s="97">
        <v>0</v>
      </c>
      <c r="J486" s="178"/>
      <c r="K486" s="183"/>
      <c r="L486" s="172"/>
      <c r="M486" s="172"/>
      <c r="N486" s="172"/>
      <c r="O486" s="328"/>
      <c r="P486" s="351"/>
      <c r="Q486" s="229"/>
      <c r="R486" s="172"/>
      <c r="S486" s="172"/>
      <c r="T486" s="193"/>
      <c r="U486" s="314"/>
      <c r="V486" s="374"/>
      <c r="W486" s="364">
        <v>9500</v>
      </c>
      <c r="X486" s="130">
        <v>1254</v>
      </c>
      <c r="Y486" s="131">
        <f>W486+ROUND(X486, 2)</f>
        <v>10754</v>
      </c>
      <c r="Z486" s="98">
        <v>0</v>
      </c>
      <c r="AA486" s="99">
        <v>0</v>
      </c>
      <c r="AB486" s="99">
        <f>Z486+AA486</f>
        <v>0</v>
      </c>
    </row>
    <row r="487" spans="1:28" ht="75" customHeight="1" thickBot="1" x14ac:dyDescent="0.55000000000000004">
      <c r="A487" s="87" t="s">
        <v>1811</v>
      </c>
      <c r="B487" s="12"/>
      <c r="C487" s="40" t="s">
        <v>1804</v>
      </c>
      <c r="D487" s="17"/>
      <c r="E487" s="17" t="s">
        <v>1812</v>
      </c>
      <c r="F487" s="28" t="s">
        <v>67</v>
      </c>
      <c r="G487" s="29">
        <v>1</v>
      </c>
      <c r="H487" s="29"/>
      <c r="I487" s="169">
        <v>0</v>
      </c>
      <c r="J487" s="177"/>
      <c r="K487" s="181"/>
      <c r="L487" s="170"/>
      <c r="M487" s="187"/>
      <c r="N487" s="196"/>
      <c r="O487" s="326"/>
      <c r="P487" s="350"/>
      <c r="Q487" s="228"/>
      <c r="R487" s="196"/>
      <c r="S487" s="196"/>
      <c r="T487" s="192"/>
      <c r="U487" s="312"/>
      <c r="V487" s="373"/>
      <c r="W487" s="365">
        <v>9500</v>
      </c>
      <c r="X487" s="128"/>
      <c r="Y487" s="129"/>
      <c r="Z487" s="124">
        <f>ROUND(ROUND(W487, 2)*I487, 2)</f>
        <v>0</v>
      </c>
    </row>
    <row r="488" spans="1:28" ht="105" customHeight="1" x14ac:dyDescent="0.3">
      <c r="A488" s="425" t="s">
        <v>1817</v>
      </c>
      <c r="B488" s="426" t="s">
        <v>1799</v>
      </c>
      <c r="C488" s="427" t="s">
        <v>1800</v>
      </c>
      <c r="D488" s="428"/>
      <c r="E488" s="428" t="s">
        <v>1818</v>
      </c>
      <c r="F488" s="428" t="s">
        <v>67</v>
      </c>
      <c r="G488" s="429">
        <v>1</v>
      </c>
      <c r="H488" s="430"/>
      <c r="I488" s="397">
        <v>37.090000000000003</v>
      </c>
      <c r="J488" s="422">
        <f>I488-K488</f>
        <v>19.090000000000003</v>
      </c>
      <c r="K488" s="441">
        <f>P488</f>
        <v>18</v>
      </c>
      <c r="L488" s="422"/>
      <c r="M488" s="422"/>
      <c r="N488" s="422"/>
      <c r="O488" s="442">
        <v>0</v>
      </c>
      <c r="P488" s="443">
        <v>18</v>
      </c>
      <c r="Q488" s="252" t="s">
        <v>4216</v>
      </c>
      <c r="R488" s="252">
        <v>2</v>
      </c>
      <c r="S488" s="252"/>
      <c r="T488" s="252"/>
      <c r="U488" s="318">
        <f>O488*Y488</f>
        <v>0</v>
      </c>
      <c r="V488" s="311">
        <f>P488*Y488</f>
        <v>196422.12</v>
      </c>
      <c r="W488" s="364">
        <v>9658.34</v>
      </c>
      <c r="X488" s="130">
        <v>1254</v>
      </c>
      <c r="Y488" s="131">
        <f>W488+ROUND(X488, 2)</f>
        <v>10912.34</v>
      </c>
      <c r="Z488" s="86">
        <v>358227.83</v>
      </c>
      <c r="AA488" s="19">
        <v>46510.86</v>
      </c>
      <c r="AB488" s="19">
        <f>Z488+AA488</f>
        <v>404738.69</v>
      </c>
    </row>
    <row r="489" spans="1:28" ht="67.5" customHeight="1" thickBot="1" x14ac:dyDescent="0.55000000000000004">
      <c r="A489" s="87" t="s">
        <v>1819</v>
      </c>
      <c r="B489" s="12"/>
      <c r="C489" s="40" t="s">
        <v>1804</v>
      </c>
      <c r="D489" s="17"/>
      <c r="E489" s="17" t="s">
        <v>1820</v>
      </c>
      <c r="F489" s="28" t="s">
        <v>67</v>
      </c>
      <c r="G489" s="29">
        <v>1</v>
      </c>
      <c r="H489" s="150"/>
      <c r="I489" s="158">
        <v>37.090000000000003</v>
      </c>
      <c r="J489" s="177"/>
      <c r="K489" s="181"/>
      <c r="L489" s="170"/>
      <c r="M489" s="187"/>
      <c r="N489" s="196"/>
      <c r="O489" s="326"/>
      <c r="P489" s="350"/>
      <c r="Q489" s="228"/>
      <c r="R489" s="196"/>
      <c r="S489" s="196"/>
      <c r="T489" s="192"/>
      <c r="U489" s="312"/>
      <c r="V489" s="373"/>
      <c r="W489" s="365">
        <v>9658.34</v>
      </c>
      <c r="X489" s="128"/>
      <c r="Y489" s="129"/>
      <c r="Z489" s="124">
        <f>ROUND(ROUND(W489, 2)*I489, 2)</f>
        <v>358227.83</v>
      </c>
    </row>
    <row r="490" spans="1:28" ht="16.95" customHeight="1" x14ac:dyDescent="0.5">
      <c r="A490" s="87" t="s">
        <v>1823</v>
      </c>
      <c r="B490" s="80" t="s">
        <v>1824</v>
      </c>
      <c r="C490" s="480" t="s">
        <v>1825</v>
      </c>
      <c r="D490" s="481"/>
      <c r="E490" s="481"/>
      <c r="F490" s="481"/>
      <c r="G490" s="481"/>
      <c r="H490" s="481"/>
      <c r="I490" s="547"/>
      <c r="J490" s="175"/>
      <c r="K490" s="181"/>
      <c r="L490" s="170"/>
      <c r="M490" s="186"/>
      <c r="N490" s="186"/>
      <c r="O490" s="324"/>
      <c r="P490" s="347"/>
      <c r="Q490" s="226"/>
      <c r="R490" s="186"/>
      <c r="S490" s="186"/>
      <c r="T490" s="190"/>
      <c r="U490" s="310"/>
      <c r="V490" s="371"/>
      <c r="W490" s="363"/>
      <c r="X490" s="128"/>
      <c r="Y490" s="129"/>
      <c r="Z490" s="123">
        <f>SUM(Z491,Z581,Z842,Z926)</f>
        <v>7793748.6300000008</v>
      </c>
      <c r="AA490" s="6">
        <f>SUM(AA491,AA581,AA842,AA926)</f>
        <v>44158585.470000006</v>
      </c>
      <c r="AB490" s="6">
        <f>SUM(AB491,AB581,AB842,AB926)</f>
        <v>51952334.099999994</v>
      </c>
    </row>
    <row r="491" spans="1:28" ht="36.6" customHeight="1" thickBot="1" x14ac:dyDescent="0.55000000000000004">
      <c r="A491" s="87" t="s">
        <v>1826</v>
      </c>
      <c r="B491" s="81" t="s">
        <v>1827</v>
      </c>
      <c r="C491" s="483" t="s">
        <v>1828</v>
      </c>
      <c r="D491" s="484"/>
      <c r="E491" s="484"/>
      <c r="F491" s="484"/>
      <c r="G491" s="484"/>
      <c r="H491" s="484"/>
      <c r="I491" s="555"/>
      <c r="J491" s="175"/>
      <c r="K491" s="181"/>
      <c r="L491" s="170"/>
      <c r="M491" s="186"/>
      <c r="N491" s="186"/>
      <c r="O491" s="324"/>
      <c r="P491" s="347"/>
      <c r="Q491" s="226"/>
      <c r="R491" s="186"/>
      <c r="S491" s="186"/>
      <c r="T491" s="190"/>
      <c r="U491" s="310"/>
      <c r="V491" s="371"/>
      <c r="W491" s="363"/>
      <c r="X491" s="128"/>
      <c r="Y491" s="129"/>
      <c r="Z491" s="123">
        <f>SUM(Z492,Z496,Z499,Z502,Z505,Z508,Z512,Z515,Z519,Z522,Z526,Z529,Z533,Z536,Z539,Z542,Z546,Z549,Z553,Z557,Z561,Z565,Z569,Z573,Z577)</f>
        <v>1736514.9099999997</v>
      </c>
      <c r="AA491" s="6">
        <f>SUM(AA492,AA496,AA499,AA502,AA505,AA508,AA512,AA515,AA519,AA522,AA526,AA529,AA533,AA536,AA539,AA542,AA546,AA549,AA553,AA557,AA561,AA565,AA569,AA573,AA577)</f>
        <v>19355194.070000004</v>
      </c>
      <c r="AB491" s="6">
        <f>SUM(AB492,AB496,AB499,AB502,AB505,AB508,AB512,AB515,AB519,AB522,AB526,AB529,AB533,AB536,AB539,AB542,AB546,AB549,AB553,AB557,AB561,AB565,AB569,AB573,AB577)</f>
        <v>21091708.979999993</v>
      </c>
    </row>
    <row r="492" spans="1:28" ht="87.45" customHeight="1" x14ac:dyDescent="0.3">
      <c r="A492" s="253" t="s">
        <v>1829</v>
      </c>
      <c r="B492" s="254" t="s">
        <v>1830</v>
      </c>
      <c r="C492" s="255" t="s">
        <v>1831</v>
      </c>
      <c r="D492" s="256"/>
      <c r="E492" s="256" t="s">
        <v>1832</v>
      </c>
      <c r="F492" s="256" t="s">
        <v>67</v>
      </c>
      <c r="G492" s="257">
        <v>1</v>
      </c>
      <c r="H492" s="258"/>
      <c r="I492" s="223">
        <v>145.30000000000001</v>
      </c>
      <c r="J492" s="252">
        <f>I492-K492</f>
        <v>0</v>
      </c>
      <c r="K492" s="259">
        <f>O492+P492</f>
        <v>145.30000000000001</v>
      </c>
      <c r="L492" s="252"/>
      <c r="M492" s="252"/>
      <c r="N492" s="252"/>
      <c r="O492" s="325">
        <v>131</v>
      </c>
      <c r="P492" s="348">
        <v>14.3</v>
      </c>
      <c r="Q492" s="244" t="s">
        <v>4148</v>
      </c>
      <c r="R492" s="252"/>
      <c r="S492" s="252"/>
      <c r="T492" s="252"/>
      <c r="U492" s="318">
        <f>O492*Y492</f>
        <v>212213.45</v>
      </c>
      <c r="V492" s="311">
        <f>P492*Y492</f>
        <v>23165.285000000003</v>
      </c>
      <c r="W492" s="364">
        <v>542.97</v>
      </c>
      <c r="X492" s="130">
        <v>1076.98</v>
      </c>
      <c r="Y492" s="131">
        <f>W492+ROUND(X492, 2)</f>
        <v>1619.95</v>
      </c>
      <c r="Z492" s="86">
        <v>78893.539999999994</v>
      </c>
      <c r="AA492" s="19">
        <v>156485.19</v>
      </c>
      <c r="AB492" s="19">
        <f>Z492+AA492</f>
        <v>235378.72999999998</v>
      </c>
    </row>
    <row r="493" spans="1:28" ht="25.8" x14ac:dyDescent="0.5">
      <c r="A493" s="87" t="s">
        <v>1835</v>
      </c>
      <c r="B493" s="12"/>
      <c r="C493" s="40" t="s">
        <v>1836</v>
      </c>
      <c r="D493" s="17"/>
      <c r="E493" s="17"/>
      <c r="F493" s="28" t="s">
        <v>114</v>
      </c>
      <c r="G493" s="29">
        <v>1.05</v>
      </c>
      <c r="H493" s="150"/>
      <c r="I493" s="157">
        <v>152.565</v>
      </c>
      <c r="J493" s="177"/>
      <c r="K493" s="181"/>
      <c r="L493" s="170"/>
      <c r="M493" s="187"/>
      <c r="N493" s="196"/>
      <c r="O493" s="326"/>
      <c r="P493" s="350"/>
      <c r="Q493" s="228"/>
      <c r="R493" s="196"/>
      <c r="S493" s="196"/>
      <c r="T493" s="192"/>
      <c r="U493" s="312"/>
      <c r="V493" s="373"/>
      <c r="W493" s="365">
        <v>16.02</v>
      </c>
      <c r="X493" s="128"/>
      <c r="Y493" s="129"/>
      <c r="Z493" s="124">
        <f>ROUND(ROUND(W493, 2)*I493, 2)</f>
        <v>2444.09</v>
      </c>
    </row>
    <row r="494" spans="1:28" ht="36" x14ac:dyDescent="0.5">
      <c r="A494" s="87" t="s">
        <v>1840</v>
      </c>
      <c r="B494" s="12"/>
      <c r="C494" s="40" t="s">
        <v>1841</v>
      </c>
      <c r="D494" s="17"/>
      <c r="E494" s="17"/>
      <c r="F494" s="28" t="s">
        <v>67</v>
      </c>
      <c r="G494" s="29">
        <v>1.1000000000000001</v>
      </c>
      <c r="H494" s="150"/>
      <c r="I494" s="157">
        <v>159.83000000000001</v>
      </c>
      <c r="J494" s="177"/>
      <c r="K494" s="181"/>
      <c r="L494" s="170"/>
      <c r="M494" s="187"/>
      <c r="N494" s="196"/>
      <c r="O494" s="326"/>
      <c r="P494" s="350"/>
      <c r="Q494" s="228"/>
      <c r="R494" s="196"/>
      <c r="S494" s="196"/>
      <c r="T494" s="192"/>
      <c r="U494" s="312"/>
      <c r="V494" s="373"/>
      <c r="W494" s="365">
        <v>22.18</v>
      </c>
      <c r="X494" s="128"/>
      <c r="Y494" s="129"/>
      <c r="Z494" s="124">
        <f>ROUND(ROUND(W494, 2)*I494, 2)</f>
        <v>3545.03</v>
      </c>
    </row>
    <row r="495" spans="1:28" ht="36" x14ac:dyDescent="0.5">
      <c r="A495" s="87" t="s">
        <v>1845</v>
      </c>
      <c r="B495" s="12"/>
      <c r="C495" s="40" t="s">
        <v>1846</v>
      </c>
      <c r="D495" s="17"/>
      <c r="E495" s="17"/>
      <c r="F495" s="28" t="s">
        <v>102</v>
      </c>
      <c r="G495" s="29">
        <v>1.5</v>
      </c>
      <c r="H495" s="149"/>
      <c r="I495" s="157">
        <v>2179.5</v>
      </c>
      <c r="J495" s="177"/>
      <c r="K495" s="181"/>
      <c r="L495" s="170"/>
      <c r="M495" s="187"/>
      <c r="N495" s="196"/>
      <c r="O495" s="326"/>
      <c r="P495" s="350"/>
      <c r="Q495" s="228"/>
      <c r="R495" s="196"/>
      <c r="S495" s="196"/>
      <c r="T495" s="192"/>
      <c r="U495" s="312"/>
      <c r="V495" s="373"/>
      <c r="W495" s="365">
        <v>33.450000000000003</v>
      </c>
      <c r="X495" s="128"/>
      <c r="Y495" s="129"/>
      <c r="Z495" s="124">
        <f>ROUND(ROUND(W495, 2)*I495, 2)</f>
        <v>72904.28</v>
      </c>
    </row>
    <row r="496" spans="1:28" ht="120.6" customHeight="1" x14ac:dyDescent="0.3">
      <c r="A496" s="425" t="s">
        <v>1850</v>
      </c>
      <c r="B496" s="426" t="s">
        <v>1851</v>
      </c>
      <c r="C496" s="427" t="s">
        <v>1852</v>
      </c>
      <c r="D496" s="428"/>
      <c r="E496" s="428" t="s">
        <v>1853</v>
      </c>
      <c r="F496" s="428" t="s">
        <v>67</v>
      </c>
      <c r="G496" s="429">
        <v>1</v>
      </c>
      <c r="H496" s="430"/>
      <c r="I496" s="275">
        <v>83.5</v>
      </c>
      <c r="J496" s="422">
        <f>I496-K496</f>
        <v>0</v>
      </c>
      <c r="K496" s="441">
        <f>O496+P496</f>
        <v>83.5</v>
      </c>
      <c r="L496" s="422"/>
      <c r="M496" s="422"/>
      <c r="N496" s="422"/>
      <c r="O496" s="442">
        <v>0</v>
      </c>
      <c r="P496" s="443">
        <v>83.5</v>
      </c>
      <c r="Q496" s="276" t="s">
        <v>4215</v>
      </c>
      <c r="R496" s="276">
        <v>1</v>
      </c>
      <c r="S496" s="276"/>
      <c r="T496" s="276"/>
      <c r="U496" s="394">
        <f>O496*Y496</f>
        <v>0</v>
      </c>
      <c r="V496" s="394">
        <f>P496*Y496</f>
        <v>144372.33499999999</v>
      </c>
      <c r="W496" s="364">
        <v>881.53</v>
      </c>
      <c r="X496" s="130">
        <v>847.48</v>
      </c>
      <c r="Y496" s="131">
        <f>W496+ROUND(X496, 2)</f>
        <v>1729.01</v>
      </c>
      <c r="Z496" s="86">
        <v>73607.759999999995</v>
      </c>
      <c r="AA496" s="19">
        <v>70764.58</v>
      </c>
      <c r="AB496" s="19">
        <f>Z496+AA496</f>
        <v>144372.34</v>
      </c>
    </row>
    <row r="497" spans="1:28" ht="36" x14ac:dyDescent="0.5">
      <c r="A497" s="87" t="s">
        <v>1856</v>
      </c>
      <c r="B497" s="12"/>
      <c r="C497" s="40" t="s">
        <v>1857</v>
      </c>
      <c r="D497" s="17"/>
      <c r="E497" s="17"/>
      <c r="F497" s="28" t="s">
        <v>139</v>
      </c>
      <c r="G497" s="29">
        <v>7</v>
      </c>
      <c r="H497" s="150"/>
      <c r="I497" s="157">
        <v>584.5</v>
      </c>
      <c r="J497" s="177"/>
      <c r="K497" s="181"/>
      <c r="L497" s="170"/>
      <c r="M497" s="187"/>
      <c r="N497" s="196"/>
      <c r="O497" s="326"/>
      <c r="P497" s="350"/>
      <c r="Q497" s="228"/>
      <c r="R497" s="196"/>
      <c r="S497" s="196"/>
      <c r="T497" s="192"/>
      <c r="U497" s="312"/>
      <c r="V497" s="373"/>
      <c r="W497" s="365">
        <v>9.36</v>
      </c>
      <c r="X497" s="128"/>
      <c r="Y497" s="129"/>
      <c r="Z497" s="124">
        <f>ROUND(ROUND(W497, 2)*I497, 2)</f>
        <v>5470.92</v>
      </c>
    </row>
    <row r="498" spans="1:28" ht="25.8" x14ac:dyDescent="0.5">
      <c r="A498" s="87" t="s">
        <v>1861</v>
      </c>
      <c r="B498" s="12"/>
      <c r="C498" s="40" t="s">
        <v>1862</v>
      </c>
      <c r="D498" s="17"/>
      <c r="E498" s="17"/>
      <c r="F498" s="28" t="s">
        <v>91</v>
      </c>
      <c r="G498" s="29">
        <v>1.03</v>
      </c>
      <c r="H498" s="149"/>
      <c r="I498" s="157">
        <v>8.6010000000000009</v>
      </c>
      <c r="J498" s="177"/>
      <c r="K498" s="181"/>
      <c r="L498" s="170"/>
      <c r="M498" s="187"/>
      <c r="N498" s="196"/>
      <c r="O498" s="326"/>
      <c r="P498" s="350"/>
      <c r="Q498" s="228"/>
      <c r="R498" s="196"/>
      <c r="S498" s="196"/>
      <c r="T498" s="192"/>
      <c r="U498" s="312"/>
      <c r="V498" s="373"/>
      <c r="W498" s="365">
        <v>7921.98</v>
      </c>
      <c r="X498" s="128"/>
      <c r="Y498" s="129"/>
      <c r="Z498" s="124">
        <f>ROUND(ROUND(W498, 2)*I498, 2)</f>
        <v>68136.95</v>
      </c>
    </row>
    <row r="499" spans="1:28" ht="61.2" x14ac:dyDescent="0.3">
      <c r="A499" s="401" t="s">
        <v>1866</v>
      </c>
      <c r="B499" s="402" t="s">
        <v>1851</v>
      </c>
      <c r="C499" s="403" t="s">
        <v>1852</v>
      </c>
      <c r="D499" s="404"/>
      <c r="E499" s="404" t="s">
        <v>1867</v>
      </c>
      <c r="F499" s="404" t="s">
        <v>67</v>
      </c>
      <c r="G499" s="405">
        <v>1</v>
      </c>
      <c r="H499" s="406"/>
      <c r="I499" s="156">
        <v>61.8</v>
      </c>
      <c r="J499" s="344"/>
      <c r="K499" s="407"/>
      <c r="L499" s="302"/>
      <c r="M499" s="302"/>
      <c r="N499" s="302"/>
      <c r="O499" s="325"/>
      <c r="P499" s="348"/>
      <c r="Q499" s="263"/>
      <c r="R499" s="302"/>
      <c r="S499" s="302"/>
      <c r="T499" s="302"/>
      <c r="U499" s="311"/>
      <c r="V499" s="372"/>
      <c r="W499" s="408">
        <v>447.15</v>
      </c>
      <c r="X499" s="409">
        <v>847.48</v>
      </c>
      <c r="Y499" s="410">
        <f>W499+ROUND(X499, 2)</f>
        <v>1294.6300000000001</v>
      </c>
      <c r="Z499" s="411">
        <v>27633.87</v>
      </c>
      <c r="AA499" s="412">
        <v>52374.26</v>
      </c>
      <c r="AB499" s="412">
        <f>Z499+AA499</f>
        <v>80008.13</v>
      </c>
    </row>
    <row r="500" spans="1:28" ht="25.8" x14ac:dyDescent="0.5">
      <c r="A500" s="87" t="s">
        <v>1868</v>
      </c>
      <c r="B500" s="12"/>
      <c r="C500" s="40" t="s">
        <v>1862</v>
      </c>
      <c r="D500" s="17"/>
      <c r="E500" s="17"/>
      <c r="F500" s="28" t="s">
        <v>91</v>
      </c>
      <c r="G500" s="29">
        <v>1.03</v>
      </c>
      <c r="H500" s="149"/>
      <c r="I500" s="157">
        <v>3.1829999999999998</v>
      </c>
      <c r="J500" s="177"/>
      <c r="K500" s="181"/>
      <c r="L500" s="170"/>
      <c r="M500" s="187"/>
      <c r="N500" s="196"/>
      <c r="O500" s="326"/>
      <c r="P500" s="350"/>
      <c r="Q500" s="228"/>
      <c r="R500" s="196"/>
      <c r="S500" s="196"/>
      <c r="T500" s="192"/>
      <c r="U500" s="312"/>
      <c r="V500" s="373"/>
      <c r="W500" s="365">
        <v>7921.98</v>
      </c>
      <c r="X500" s="128"/>
      <c r="Y500" s="129"/>
      <c r="Z500" s="124">
        <f>ROUND(ROUND(W500, 2)*I500, 2)</f>
        <v>25215.66</v>
      </c>
    </row>
    <row r="501" spans="1:28" ht="49.05" customHeight="1" x14ac:dyDescent="0.5">
      <c r="A501" s="87" t="s">
        <v>1871</v>
      </c>
      <c r="B501" s="12"/>
      <c r="C501" s="40" t="s">
        <v>1872</v>
      </c>
      <c r="D501" s="17"/>
      <c r="E501" s="17"/>
      <c r="F501" s="28" t="s">
        <v>139</v>
      </c>
      <c r="G501" s="29">
        <v>7</v>
      </c>
      <c r="H501" s="150"/>
      <c r="I501" s="157">
        <v>432.6</v>
      </c>
      <c r="J501" s="177"/>
      <c r="K501" s="181"/>
      <c r="L501" s="170"/>
      <c r="M501" s="187"/>
      <c r="N501" s="196"/>
      <c r="O501" s="326"/>
      <c r="P501" s="350"/>
      <c r="Q501" s="228"/>
      <c r="R501" s="196"/>
      <c r="S501" s="196"/>
      <c r="T501" s="192"/>
      <c r="U501" s="312"/>
      <c r="V501" s="373"/>
      <c r="W501" s="365">
        <v>5.59</v>
      </c>
      <c r="X501" s="128"/>
      <c r="Y501" s="129"/>
      <c r="Z501" s="124">
        <f>ROUND(ROUND(W501, 2)*I501, 2)</f>
        <v>2418.23</v>
      </c>
    </row>
    <row r="502" spans="1:28" ht="36" x14ac:dyDescent="0.3">
      <c r="A502" s="87" t="s">
        <v>1876</v>
      </c>
      <c r="B502" s="12" t="s">
        <v>1877</v>
      </c>
      <c r="C502" s="16" t="s">
        <v>1878</v>
      </c>
      <c r="D502" s="17"/>
      <c r="E502" s="17"/>
      <c r="F502" s="17" t="s">
        <v>139</v>
      </c>
      <c r="G502" s="18">
        <v>1</v>
      </c>
      <c r="H502" s="148"/>
      <c r="I502" s="156">
        <v>0</v>
      </c>
      <c r="J502" s="176"/>
      <c r="K502" s="182"/>
      <c r="L502" s="171"/>
      <c r="M502" s="171"/>
      <c r="N502" s="171"/>
      <c r="O502" s="327"/>
      <c r="P502" s="353"/>
      <c r="Q502" s="227"/>
      <c r="R502" s="171"/>
      <c r="S502" s="171"/>
      <c r="T502" s="191"/>
      <c r="U502" s="313"/>
      <c r="V502" s="376"/>
      <c r="W502" s="364">
        <v>5.33</v>
      </c>
      <c r="X502" s="130">
        <v>226</v>
      </c>
      <c r="Y502" s="131">
        <f>W502+ROUND(X502, 2)</f>
        <v>231.33</v>
      </c>
      <c r="Z502" s="86">
        <v>0</v>
      </c>
      <c r="AA502" s="19">
        <v>0</v>
      </c>
      <c r="AB502" s="19">
        <f>Z502+AA502</f>
        <v>0</v>
      </c>
    </row>
    <row r="503" spans="1:28" ht="25.8" x14ac:dyDescent="0.5">
      <c r="A503" s="87" t="s">
        <v>1881</v>
      </c>
      <c r="B503" s="12"/>
      <c r="C503" s="40" t="s">
        <v>753</v>
      </c>
      <c r="D503" s="17"/>
      <c r="E503" s="17"/>
      <c r="F503" s="28" t="s">
        <v>102</v>
      </c>
      <c r="G503" s="29">
        <v>0.41</v>
      </c>
      <c r="H503" s="149"/>
      <c r="I503" s="157">
        <v>0</v>
      </c>
      <c r="J503" s="177"/>
      <c r="K503" s="181"/>
      <c r="L503" s="170"/>
      <c r="M503" s="187"/>
      <c r="N503" s="196"/>
      <c r="O503" s="326"/>
      <c r="P503" s="350"/>
      <c r="Q503" s="228"/>
      <c r="R503" s="196"/>
      <c r="S503" s="196"/>
      <c r="T503" s="192"/>
      <c r="U503" s="312"/>
      <c r="V503" s="373"/>
      <c r="W503" s="365">
        <v>6.17</v>
      </c>
      <c r="X503" s="128"/>
      <c r="Y503" s="129"/>
      <c r="Z503" s="124">
        <f>ROUND(ROUND(W503, 2)*I503, 2)</f>
        <v>0</v>
      </c>
    </row>
    <row r="504" spans="1:28" ht="25.8" x14ac:dyDescent="0.5">
      <c r="A504" s="87" t="s">
        <v>1884</v>
      </c>
      <c r="B504" s="12"/>
      <c r="C504" s="40" t="s">
        <v>1885</v>
      </c>
      <c r="D504" s="17"/>
      <c r="E504" s="17"/>
      <c r="F504" s="28" t="s">
        <v>91</v>
      </c>
      <c r="G504" s="29">
        <v>1E-3</v>
      </c>
      <c r="H504" s="149"/>
      <c r="I504" s="157">
        <v>0</v>
      </c>
      <c r="J504" s="177"/>
      <c r="K504" s="181"/>
      <c r="L504" s="170"/>
      <c r="M504" s="187"/>
      <c r="N504" s="196"/>
      <c r="O504" s="326"/>
      <c r="P504" s="350"/>
      <c r="Q504" s="228"/>
      <c r="R504" s="196"/>
      <c r="S504" s="196"/>
      <c r="T504" s="192"/>
      <c r="U504" s="312"/>
      <c r="V504" s="373"/>
      <c r="W504" s="365">
        <v>2800</v>
      </c>
      <c r="X504" s="128"/>
      <c r="Y504" s="129"/>
      <c r="Z504" s="124">
        <f>ROUND(ROUND(W504, 2)*I504, 2)</f>
        <v>0</v>
      </c>
    </row>
    <row r="505" spans="1:28" ht="81.599999999999994" customHeight="1" x14ac:dyDescent="0.3">
      <c r="A505" s="253" t="s">
        <v>1889</v>
      </c>
      <c r="B505" s="254" t="s">
        <v>1877</v>
      </c>
      <c r="C505" s="255" t="s">
        <v>1878</v>
      </c>
      <c r="D505" s="256"/>
      <c r="E505" s="256" t="s">
        <v>1890</v>
      </c>
      <c r="F505" s="256" t="s">
        <v>139</v>
      </c>
      <c r="G505" s="267">
        <v>1</v>
      </c>
      <c r="H505" s="268"/>
      <c r="I505" s="215">
        <v>357</v>
      </c>
      <c r="J505" s="252">
        <f>I505-K505</f>
        <v>3</v>
      </c>
      <c r="K505" s="259">
        <f>N505+O505+P505</f>
        <v>354</v>
      </c>
      <c r="L505" s="252"/>
      <c r="M505" s="252"/>
      <c r="N505" s="252">
        <v>214</v>
      </c>
      <c r="O505" s="325">
        <v>100</v>
      </c>
      <c r="P505" s="348">
        <v>40</v>
      </c>
      <c r="Q505" s="283" t="s">
        <v>4149</v>
      </c>
      <c r="R505" s="252"/>
      <c r="S505" s="252"/>
      <c r="T505" s="252">
        <f>N505*Y505</f>
        <v>73686.62</v>
      </c>
      <c r="U505" s="311">
        <f>O505*Y505</f>
        <v>34433</v>
      </c>
      <c r="V505" s="311">
        <f>P505*Y505</f>
        <v>13773.199999999999</v>
      </c>
      <c r="W505" s="368">
        <v>5.33</v>
      </c>
      <c r="X505" s="216">
        <v>339</v>
      </c>
      <c r="Y505" s="133">
        <f>W505+ROUND(X505, 2)</f>
        <v>344.33</v>
      </c>
      <c r="Z505" s="86">
        <v>1902.81</v>
      </c>
      <c r="AA505" s="19">
        <v>121023</v>
      </c>
      <c r="AB505" s="19">
        <f>Z505+AA505</f>
        <v>122925.81</v>
      </c>
    </row>
    <row r="506" spans="1:28" ht="25.8" x14ac:dyDescent="0.5">
      <c r="A506" s="87" t="s">
        <v>1891</v>
      </c>
      <c r="B506" s="12"/>
      <c r="C506" s="40" t="s">
        <v>1885</v>
      </c>
      <c r="D506" s="17"/>
      <c r="E506" s="17"/>
      <c r="F506" s="28" t="s">
        <v>91</v>
      </c>
      <c r="G506" s="29">
        <v>1E-3</v>
      </c>
      <c r="H506" s="149"/>
      <c r="I506" s="157">
        <v>0.35699999999999998</v>
      </c>
      <c r="J506" s="177"/>
      <c r="K506" s="181"/>
      <c r="L506" s="170"/>
      <c r="M506" s="187"/>
      <c r="N506" s="196"/>
      <c r="O506" s="326"/>
      <c r="P506" s="350"/>
      <c r="Q506" s="228"/>
      <c r="R506" s="196"/>
      <c r="S506" s="196"/>
      <c r="T506" s="192"/>
      <c r="U506" s="312"/>
      <c r="V506" s="373"/>
      <c r="W506" s="365">
        <v>2800</v>
      </c>
      <c r="X506" s="128"/>
      <c r="Y506" s="129"/>
      <c r="Z506" s="124">
        <f>ROUND(ROUND(W506, 2)*I506, 2)</f>
        <v>999.6</v>
      </c>
    </row>
    <row r="507" spans="1:28" ht="25.8" x14ac:dyDescent="0.5">
      <c r="A507" s="87" t="s">
        <v>1894</v>
      </c>
      <c r="B507" s="12"/>
      <c r="C507" s="40" t="s">
        <v>753</v>
      </c>
      <c r="D507" s="17"/>
      <c r="E507" s="17"/>
      <c r="F507" s="28" t="s">
        <v>102</v>
      </c>
      <c r="G507" s="29">
        <v>0.41</v>
      </c>
      <c r="H507" s="149"/>
      <c r="I507" s="157">
        <v>146.37</v>
      </c>
      <c r="J507" s="177"/>
      <c r="K507" s="181"/>
      <c r="L507" s="170"/>
      <c r="M507" s="187"/>
      <c r="N507" s="196"/>
      <c r="O507" s="326"/>
      <c r="P507" s="350"/>
      <c r="Q507" s="228"/>
      <c r="R507" s="196"/>
      <c r="S507" s="196"/>
      <c r="T507" s="192"/>
      <c r="U507" s="312"/>
      <c r="V507" s="373"/>
      <c r="W507" s="365">
        <v>6.17</v>
      </c>
      <c r="X507" s="128"/>
      <c r="Y507" s="129"/>
      <c r="Z507" s="124">
        <f>ROUND(ROUND(W507, 2)*I507, 2)</f>
        <v>903.1</v>
      </c>
    </row>
    <row r="508" spans="1:28" ht="65.55" customHeight="1" x14ac:dyDescent="0.3">
      <c r="A508" s="253" t="s">
        <v>1897</v>
      </c>
      <c r="B508" s="254" t="s">
        <v>1898</v>
      </c>
      <c r="C508" s="255" t="s">
        <v>1899</v>
      </c>
      <c r="D508" s="256"/>
      <c r="E508" s="256" t="s">
        <v>1900</v>
      </c>
      <c r="F508" s="256" t="s">
        <v>67</v>
      </c>
      <c r="G508" s="257">
        <v>1</v>
      </c>
      <c r="H508" s="258"/>
      <c r="I508" s="215">
        <v>595.20000000000005</v>
      </c>
      <c r="J508" s="252">
        <f>I508-K508</f>
        <v>0.90000000000009095</v>
      </c>
      <c r="K508" s="259">
        <f>N508+O508+P508</f>
        <v>594.29999999999995</v>
      </c>
      <c r="L508" s="252"/>
      <c r="M508" s="252"/>
      <c r="N508" s="252"/>
      <c r="O508" s="325">
        <v>535.67999999999995</v>
      </c>
      <c r="P508" s="348">
        <v>58.62</v>
      </c>
      <c r="Q508" s="244" t="s">
        <v>4143</v>
      </c>
      <c r="R508" s="252"/>
      <c r="S508" s="252"/>
      <c r="T508" s="252"/>
      <c r="U508" s="311">
        <f>O508*Y508</f>
        <v>542381.35679999995</v>
      </c>
      <c r="V508" s="311">
        <f>P508*Y508</f>
        <v>59353.336199999998</v>
      </c>
      <c r="W508" s="364">
        <v>54.01</v>
      </c>
      <c r="X508" s="130">
        <v>958.5</v>
      </c>
      <c r="Y508" s="131">
        <f>W508+ROUND(X508, 2)</f>
        <v>1012.51</v>
      </c>
      <c r="Z508" s="86">
        <v>32146.75</v>
      </c>
      <c r="AA508" s="19">
        <v>570499.19999999995</v>
      </c>
      <c r="AB508" s="19">
        <f>Z508+AA508</f>
        <v>602645.94999999995</v>
      </c>
    </row>
    <row r="509" spans="1:28" ht="36" x14ac:dyDescent="0.5">
      <c r="A509" s="87" t="s">
        <v>1903</v>
      </c>
      <c r="B509" s="12"/>
      <c r="C509" s="40" t="s">
        <v>730</v>
      </c>
      <c r="D509" s="17"/>
      <c r="E509" s="17"/>
      <c r="F509" s="28" t="s">
        <v>102</v>
      </c>
      <c r="G509" s="29">
        <v>0.15</v>
      </c>
      <c r="H509" s="150"/>
      <c r="I509" s="157">
        <v>89.28</v>
      </c>
      <c r="J509" s="177"/>
      <c r="K509" s="181"/>
      <c r="L509" s="170"/>
      <c r="M509" s="187"/>
      <c r="N509" s="196"/>
      <c r="O509" s="326"/>
      <c r="P509" s="350"/>
      <c r="Q509" s="228"/>
      <c r="R509" s="196"/>
      <c r="S509" s="196"/>
      <c r="T509" s="192"/>
      <c r="U509" s="312"/>
      <c r="V509" s="373"/>
      <c r="W509" s="365">
        <v>88.8</v>
      </c>
      <c r="X509" s="128"/>
      <c r="Y509" s="129"/>
      <c r="Z509" s="124">
        <f>ROUND(ROUND(W509, 2)*I509, 2)</f>
        <v>7928.06</v>
      </c>
    </row>
    <row r="510" spans="1:28" ht="54" x14ac:dyDescent="0.5">
      <c r="A510" s="87" t="s">
        <v>1906</v>
      </c>
      <c r="B510" s="12"/>
      <c r="C510" s="40" t="s">
        <v>1907</v>
      </c>
      <c r="D510" s="17"/>
      <c r="E510" s="17"/>
      <c r="F510" s="28" t="s">
        <v>139</v>
      </c>
      <c r="G510" s="29">
        <v>0.3</v>
      </c>
      <c r="H510" s="150"/>
      <c r="I510" s="157">
        <v>178.56</v>
      </c>
      <c r="J510" s="177"/>
      <c r="K510" s="181"/>
      <c r="L510" s="170"/>
      <c r="M510" s="187"/>
      <c r="N510" s="196"/>
      <c r="O510" s="326"/>
      <c r="P510" s="350"/>
      <c r="Q510" s="228"/>
      <c r="R510" s="196"/>
      <c r="S510" s="196"/>
      <c r="T510" s="192"/>
      <c r="U510" s="312"/>
      <c r="V510" s="373"/>
      <c r="W510" s="365">
        <v>74.319999999999993</v>
      </c>
      <c r="X510" s="128"/>
      <c r="Y510" s="129"/>
      <c r="Z510" s="124">
        <f>ROUND(ROUND(W510, 2)*I510, 2)</f>
        <v>13270.58</v>
      </c>
    </row>
    <row r="511" spans="1:28" ht="54" x14ac:dyDescent="0.5">
      <c r="A511" s="87" t="s">
        <v>1911</v>
      </c>
      <c r="B511" s="12"/>
      <c r="C511" s="27" t="s">
        <v>1912</v>
      </c>
      <c r="D511" s="17"/>
      <c r="E511" s="17"/>
      <c r="F511" s="28" t="s">
        <v>102</v>
      </c>
      <c r="G511" s="29">
        <v>1.5</v>
      </c>
      <c r="H511" s="150"/>
      <c r="I511" s="157">
        <v>892.8</v>
      </c>
      <c r="J511" s="177"/>
      <c r="K511" s="181"/>
      <c r="L511" s="170"/>
      <c r="M511" s="187"/>
      <c r="N511" s="196"/>
      <c r="O511" s="326"/>
      <c r="P511" s="350"/>
      <c r="Q511" s="228"/>
      <c r="R511" s="196"/>
      <c r="S511" s="196"/>
      <c r="T511" s="192"/>
      <c r="U511" s="312"/>
      <c r="V511" s="373"/>
      <c r="W511" s="365">
        <v>12.26</v>
      </c>
      <c r="X511" s="128"/>
      <c r="Y511" s="129"/>
      <c r="Z511" s="124">
        <f>ROUND(ROUND(W511, 2)*I511, 2)</f>
        <v>10945.73</v>
      </c>
    </row>
    <row r="512" spans="1:28" ht="92.55" customHeight="1" x14ac:dyDescent="0.3">
      <c r="A512" s="253" t="s">
        <v>1916</v>
      </c>
      <c r="B512" s="254" t="s">
        <v>1898</v>
      </c>
      <c r="C512" s="255" t="s">
        <v>1899</v>
      </c>
      <c r="D512" s="256"/>
      <c r="E512" s="256" t="s">
        <v>1917</v>
      </c>
      <c r="F512" s="256" t="s">
        <v>67</v>
      </c>
      <c r="G512" s="257">
        <v>1</v>
      </c>
      <c r="H512" s="258"/>
      <c r="I512" s="215">
        <v>595.20000000000005</v>
      </c>
      <c r="J512" s="252">
        <f>I512-K512</f>
        <v>0.90000000000009095</v>
      </c>
      <c r="K512" s="259">
        <f>N512+O512+P512</f>
        <v>594.29999999999995</v>
      </c>
      <c r="L512" s="252"/>
      <c r="M512" s="252"/>
      <c r="N512" s="252"/>
      <c r="O512" s="325">
        <v>535.67999999999995</v>
      </c>
      <c r="P512" s="348">
        <v>58.62</v>
      </c>
      <c r="Q512" s="244" t="s">
        <v>4143</v>
      </c>
      <c r="R512" s="252"/>
      <c r="S512" s="252"/>
      <c r="T512" s="252"/>
      <c r="U512" s="311">
        <f>O512*Y512</f>
        <v>542461.70879999991</v>
      </c>
      <c r="V512" s="311">
        <f>P512*Y512</f>
        <v>59362.129199999996</v>
      </c>
      <c r="W512" s="364">
        <v>54.16</v>
      </c>
      <c r="X512" s="130">
        <v>958.5</v>
      </c>
      <c r="Y512" s="131">
        <f>W512+ROUND(X512, 2)</f>
        <v>1012.66</v>
      </c>
      <c r="Z512" s="86">
        <v>32236.03</v>
      </c>
      <c r="AA512" s="19">
        <v>570499.19999999995</v>
      </c>
      <c r="AB512" s="19">
        <f>Z512+AA512</f>
        <v>602735.23</v>
      </c>
    </row>
    <row r="513" spans="1:28" ht="54" x14ac:dyDescent="0.5">
      <c r="A513" s="87" t="s">
        <v>1918</v>
      </c>
      <c r="B513" s="12"/>
      <c r="C513" s="27" t="s">
        <v>1912</v>
      </c>
      <c r="D513" s="17"/>
      <c r="E513" s="17" t="s">
        <v>1919</v>
      </c>
      <c r="F513" s="28" t="s">
        <v>102</v>
      </c>
      <c r="G513" s="29">
        <v>1.5</v>
      </c>
      <c r="H513" s="150"/>
      <c r="I513" s="157">
        <v>892.8</v>
      </c>
      <c r="J513" s="177"/>
      <c r="K513" s="181"/>
      <c r="L513" s="170"/>
      <c r="M513" s="187"/>
      <c r="N513" s="196"/>
      <c r="O513" s="326"/>
      <c r="P513" s="350"/>
      <c r="Q513" s="228"/>
      <c r="R513" s="196"/>
      <c r="S513" s="196"/>
      <c r="T513" s="192"/>
      <c r="U513" s="312"/>
      <c r="V513" s="373"/>
      <c r="W513" s="365">
        <v>27.23</v>
      </c>
      <c r="X513" s="128"/>
      <c r="Y513" s="129"/>
      <c r="Z513" s="124">
        <f>ROUND(ROUND(W513, 2)*I513, 2)</f>
        <v>24310.94</v>
      </c>
    </row>
    <row r="514" spans="1:28" ht="36" x14ac:dyDescent="0.5">
      <c r="A514" s="87" t="s">
        <v>1922</v>
      </c>
      <c r="B514" s="12"/>
      <c r="C514" s="40" t="s">
        <v>730</v>
      </c>
      <c r="D514" s="17"/>
      <c r="E514" s="17"/>
      <c r="F514" s="28" t="s">
        <v>102</v>
      </c>
      <c r="G514" s="29">
        <v>0.15</v>
      </c>
      <c r="H514" s="150"/>
      <c r="I514" s="157">
        <v>89.28</v>
      </c>
      <c r="J514" s="177"/>
      <c r="K514" s="181"/>
      <c r="L514" s="170"/>
      <c r="M514" s="187"/>
      <c r="N514" s="196"/>
      <c r="O514" s="326"/>
      <c r="P514" s="350"/>
      <c r="Q514" s="228"/>
      <c r="R514" s="196"/>
      <c r="S514" s="196"/>
      <c r="T514" s="192"/>
      <c r="U514" s="312"/>
      <c r="V514" s="373"/>
      <c r="W514" s="365">
        <v>88.8</v>
      </c>
      <c r="X514" s="128"/>
      <c r="Y514" s="129"/>
      <c r="Z514" s="124">
        <f>ROUND(ROUND(W514, 2)*I514, 2)</f>
        <v>7928.06</v>
      </c>
    </row>
    <row r="515" spans="1:28" ht="61.2" x14ac:dyDescent="0.3">
      <c r="A515" s="253" t="s">
        <v>1925</v>
      </c>
      <c r="B515" s="254" t="s">
        <v>1898</v>
      </c>
      <c r="C515" s="255" t="s">
        <v>1899</v>
      </c>
      <c r="D515" s="256"/>
      <c r="E515" s="256" t="s">
        <v>1926</v>
      </c>
      <c r="F515" s="256" t="s">
        <v>67</v>
      </c>
      <c r="G515" s="257">
        <v>1</v>
      </c>
      <c r="H515" s="258"/>
      <c r="I515" s="215">
        <v>8.19</v>
      </c>
      <c r="J515" s="252">
        <f>I515-K515</f>
        <v>0.13999999999999879</v>
      </c>
      <c r="K515" s="259">
        <f>N515+O515+P515</f>
        <v>8.0500000000000007</v>
      </c>
      <c r="L515" s="252"/>
      <c r="M515" s="252"/>
      <c r="N515" s="252"/>
      <c r="O515" s="325">
        <v>7</v>
      </c>
      <c r="P515" s="348">
        <v>1.05</v>
      </c>
      <c r="Q515" s="244" t="s">
        <v>4144</v>
      </c>
      <c r="R515" s="252"/>
      <c r="S515" s="252"/>
      <c r="T515" s="252"/>
      <c r="U515" s="311">
        <f>O515*Y515</f>
        <v>7087.57</v>
      </c>
      <c r="V515" s="311">
        <f>P515*Y515</f>
        <v>1063.1355000000001</v>
      </c>
      <c r="W515" s="364">
        <v>54.01</v>
      </c>
      <c r="X515" s="130">
        <v>958.5</v>
      </c>
      <c r="Y515" s="131">
        <f>W515+ROUND(X515, 2)</f>
        <v>1012.51</v>
      </c>
      <c r="Z515" s="86">
        <v>442.34</v>
      </c>
      <c r="AA515" s="19">
        <v>7850.12</v>
      </c>
      <c r="AB515" s="19">
        <f>Z515+AA515</f>
        <v>8292.4599999999991</v>
      </c>
    </row>
    <row r="516" spans="1:28" ht="36" x14ac:dyDescent="0.5">
      <c r="A516" s="87" t="s">
        <v>1927</v>
      </c>
      <c r="B516" s="12"/>
      <c r="C516" s="40" t="s">
        <v>730</v>
      </c>
      <c r="D516" s="17"/>
      <c r="E516" s="17"/>
      <c r="F516" s="28" t="s">
        <v>102</v>
      </c>
      <c r="G516" s="29">
        <v>0.15</v>
      </c>
      <c r="H516" s="150"/>
      <c r="I516" s="157">
        <v>1.2290000000000001</v>
      </c>
      <c r="J516" s="177"/>
      <c r="K516" s="181"/>
      <c r="L516" s="170"/>
      <c r="M516" s="187"/>
      <c r="N516" s="196"/>
      <c r="O516" s="326"/>
      <c r="P516" s="350"/>
      <c r="Q516" s="228"/>
      <c r="R516" s="196"/>
      <c r="S516" s="196"/>
      <c r="T516" s="192"/>
      <c r="U516" s="312"/>
      <c r="V516" s="373"/>
      <c r="W516" s="365">
        <v>88.8</v>
      </c>
      <c r="X516" s="128"/>
      <c r="Y516" s="129"/>
      <c r="Z516" s="124">
        <f>ROUND(ROUND(W516, 2)*I516, 2)</f>
        <v>109.14</v>
      </c>
    </row>
    <row r="517" spans="1:28" ht="54" x14ac:dyDescent="0.5">
      <c r="A517" s="87" t="s">
        <v>1930</v>
      </c>
      <c r="B517" s="12"/>
      <c r="C517" s="40" t="s">
        <v>1907</v>
      </c>
      <c r="D517" s="17"/>
      <c r="E517" s="17"/>
      <c r="F517" s="28" t="s">
        <v>139</v>
      </c>
      <c r="G517" s="29">
        <v>0.3</v>
      </c>
      <c r="H517" s="150"/>
      <c r="I517" s="157">
        <v>2.4569999999999999</v>
      </c>
      <c r="J517" s="177"/>
      <c r="K517" s="181"/>
      <c r="L517" s="170"/>
      <c r="M517" s="187"/>
      <c r="N517" s="196"/>
      <c r="O517" s="326"/>
      <c r="P517" s="350"/>
      <c r="Q517" s="228"/>
      <c r="R517" s="196"/>
      <c r="S517" s="196"/>
      <c r="T517" s="192"/>
      <c r="U517" s="312"/>
      <c r="V517" s="373"/>
      <c r="W517" s="365">
        <v>74.319999999999993</v>
      </c>
      <c r="X517" s="128"/>
      <c r="Y517" s="129"/>
      <c r="Z517" s="124">
        <f>ROUND(ROUND(W517, 2)*I517, 2)</f>
        <v>182.6</v>
      </c>
    </row>
    <row r="518" spans="1:28" ht="54" x14ac:dyDescent="0.5">
      <c r="A518" s="87" t="s">
        <v>1933</v>
      </c>
      <c r="B518" s="12"/>
      <c r="C518" s="27" t="s">
        <v>1912</v>
      </c>
      <c r="D518" s="17"/>
      <c r="E518" s="17"/>
      <c r="F518" s="28" t="s">
        <v>102</v>
      </c>
      <c r="G518" s="29">
        <v>1.5</v>
      </c>
      <c r="H518" s="150"/>
      <c r="I518" s="157">
        <v>12.285</v>
      </c>
      <c r="J518" s="177"/>
      <c r="K518" s="181"/>
      <c r="L518" s="170"/>
      <c r="M518" s="187"/>
      <c r="N518" s="196"/>
      <c r="O518" s="326"/>
      <c r="P518" s="350"/>
      <c r="Q518" s="228"/>
      <c r="R518" s="196"/>
      <c r="S518" s="196"/>
      <c r="T518" s="192"/>
      <c r="U518" s="312"/>
      <c r="V518" s="373"/>
      <c r="W518" s="365">
        <v>12.26</v>
      </c>
      <c r="X518" s="128"/>
      <c r="Y518" s="129"/>
      <c r="Z518" s="124">
        <f>ROUND(ROUND(W518, 2)*I518, 2)</f>
        <v>150.61000000000001</v>
      </c>
    </row>
    <row r="519" spans="1:28" ht="61.2" x14ac:dyDescent="0.3">
      <c r="A519" s="253" t="s">
        <v>1936</v>
      </c>
      <c r="B519" s="254" t="s">
        <v>1898</v>
      </c>
      <c r="C519" s="255" t="s">
        <v>1899</v>
      </c>
      <c r="D519" s="256"/>
      <c r="E519" s="256" t="s">
        <v>1937</v>
      </c>
      <c r="F519" s="256" t="s">
        <v>67</v>
      </c>
      <c r="G519" s="257">
        <v>1</v>
      </c>
      <c r="H519" s="258"/>
      <c r="I519" s="215">
        <v>8.19</v>
      </c>
      <c r="J519" s="252">
        <f>I519-K519</f>
        <v>0.13999999999999879</v>
      </c>
      <c r="K519" s="259">
        <f>N519+O519+P519</f>
        <v>8.0500000000000007</v>
      </c>
      <c r="L519" s="252"/>
      <c r="M519" s="252"/>
      <c r="N519" s="252"/>
      <c r="O519" s="325">
        <v>7</v>
      </c>
      <c r="P519" s="348">
        <v>1.05</v>
      </c>
      <c r="Q519" s="244" t="s">
        <v>4144</v>
      </c>
      <c r="R519" s="252"/>
      <c r="S519" s="252"/>
      <c r="T519" s="252"/>
      <c r="U519" s="311">
        <f>O519*Y519</f>
        <v>7088.69</v>
      </c>
      <c r="V519" s="311">
        <f>P519*Y519</f>
        <v>1063.3035</v>
      </c>
      <c r="W519" s="364">
        <v>54.17</v>
      </c>
      <c r="X519" s="130">
        <v>958.5</v>
      </c>
      <c r="Y519" s="131">
        <f>W519+ROUND(X519, 2)</f>
        <v>1012.67</v>
      </c>
      <c r="Z519" s="86">
        <v>443.65</v>
      </c>
      <c r="AA519" s="19">
        <v>7850.12</v>
      </c>
      <c r="AB519" s="19">
        <f>Z519+AA519</f>
        <v>8293.77</v>
      </c>
    </row>
    <row r="520" spans="1:28" ht="54" x14ac:dyDescent="0.5">
      <c r="A520" s="87" t="s">
        <v>1938</v>
      </c>
      <c r="B520" s="12"/>
      <c r="C520" s="27" t="s">
        <v>1912</v>
      </c>
      <c r="D520" s="17"/>
      <c r="E520" s="17" t="s">
        <v>1919</v>
      </c>
      <c r="F520" s="28" t="s">
        <v>102</v>
      </c>
      <c r="G520" s="29">
        <v>1.5</v>
      </c>
      <c r="H520" s="150"/>
      <c r="I520" s="157">
        <v>12.285</v>
      </c>
      <c r="J520" s="177"/>
      <c r="K520" s="181"/>
      <c r="L520" s="170"/>
      <c r="M520" s="187"/>
      <c r="N520" s="196"/>
      <c r="O520" s="326"/>
      <c r="P520" s="350"/>
      <c r="Q520" s="228"/>
      <c r="R520" s="196"/>
      <c r="S520" s="196"/>
      <c r="T520" s="192"/>
      <c r="U520" s="312"/>
      <c r="V520" s="373"/>
      <c r="W520" s="365">
        <v>27.23</v>
      </c>
      <c r="X520" s="128"/>
      <c r="Y520" s="129"/>
      <c r="Z520" s="124">
        <f>ROUND(ROUND(W520, 2)*I520, 2)</f>
        <v>334.52</v>
      </c>
    </row>
    <row r="521" spans="1:28" ht="36" x14ac:dyDescent="0.5">
      <c r="A521" s="87" t="s">
        <v>1941</v>
      </c>
      <c r="B521" s="12"/>
      <c r="C521" s="40" t="s">
        <v>730</v>
      </c>
      <c r="D521" s="17"/>
      <c r="E521" s="17"/>
      <c r="F521" s="28" t="s">
        <v>102</v>
      </c>
      <c r="G521" s="29">
        <v>0.15</v>
      </c>
      <c r="H521" s="150"/>
      <c r="I521" s="157">
        <v>1.2290000000000001</v>
      </c>
      <c r="J521" s="177"/>
      <c r="K521" s="181"/>
      <c r="L521" s="170"/>
      <c r="M521" s="187"/>
      <c r="N521" s="196"/>
      <c r="O521" s="326"/>
      <c r="P521" s="350"/>
      <c r="Q521" s="228"/>
      <c r="R521" s="196"/>
      <c r="S521" s="196"/>
      <c r="T521" s="192"/>
      <c r="U521" s="312"/>
      <c r="V521" s="373"/>
      <c r="W521" s="365">
        <v>88.8</v>
      </c>
      <c r="X521" s="128"/>
      <c r="Y521" s="129"/>
      <c r="Z521" s="124">
        <f>ROUND(ROUND(W521, 2)*I521, 2)</f>
        <v>109.14</v>
      </c>
    </row>
    <row r="522" spans="1:28" ht="111" customHeight="1" x14ac:dyDescent="0.3">
      <c r="A522" s="253" t="s">
        <v>1944</v>
      </c>
      <c r="B522" s="254" t="s">
        <v>1945</v>
      </c>
      <c r="C522" s="255" t="s">
        <v>1946</v>
      </c>
      <c r="D522" s="256"/>
      <c r="E522" s="256" t="s">
        <v>1947</v>
      </c>
      <c r="F522" s="256" t="s">
        <v>67</v>
      </c>
      <c r="G522" s="257">
        <v>1</v>
      </c>
      <c r="H522" s="258"/>
      <c r="I522" s="215">
        <v>213.54</v>
      </c>
      <c r="J522" s="252">
        <f>I522-K522</f>
        <v>3.9999999999906777E-3</v>
      </c>
      <c r="K522" s="259">
        <f>N522+O522+P522</f>
        <v>213.536</v>
      </c>
      <c r="L522" s="252"/>
      <c r="M522" s="252"/>
      <c r="N522" s="252"/>
      <c r="O522" s="325">
        <v>192.18600000000001</v>
      </c>
      <c r="P522" s="348">
        <v>21.35</v>
      </c>
      <c r="Q522" s="244" t="s">
        <v>4150</v>
      </c>
      <c r="R522" s="252"/>
      <c r="S522" s="252"/>
      <c r="T522" s="252"/>
      <c r="U522" s="311">
        <f>O522*Y522</f>
        <v>162281.8584</v>
      </c>
      <c r="V522" s="311">
        <f>P522*Y522</f>
        <v>18027.940000000002</v>
      </c>
      <c r="W522" s="364">
        <v>82.4</v>
      </c>
      <c r="X522" s="130">
        <v>762</v>
      </c>
      <c r="Y522" s="131">
        <f>W522+ROUND(X522, 2)</f>
        <v>844.4</v>
      </c>
      <c r="Z522" s="86">
        <v>17595.7</v>
      </c>
      <c r="AA522" s="19">
        <v>162717.48000000001</v>
      </c>
      <c r="AB522" s="19">
        <f>Z522+AA522</f>
        <v>180313.18000000002</v>
      </c>
    </row>
    <row r="523" spans="1:28" ht="36" x14ac:dyDescent="0.5">
      <c r="A523" s="87" t="s">
        <v>1950</v>
      </c>
      <c r="B523" s="12"/>
      <c r="C523" s="40" t="s">
        <v>730</v>
      </c>
      <c r="D523" s="17"/>
      <c r="E523" s="17"/>
      <c r="F523" s="28" t="s">
        <v>102</v>
      </c>
      <c r="G523" s="29">
        <v>0.15</v>
      </c>
      <c r="H523" s="150"/>
      <c r="I523" s="157">
        <v>32.030999999999999</v>
      </c>
      <c r="J523" s="177"/>
      <c r="K523" s="181"/>
      <c r="L523" s="170"/>
      <c r="M523" s="187"/>
      <c r="N523" s="196"/>
      <c r="O523" s="326"/>
      <c r="P523" s="350"/>
      <c r="Q523" s="228"/>
      <c r="R523" s="196"/>
      <c r="S523" s="196"/>
      <c r="T523" s="192"/>
      <c r="U523" s="312"/>
      <c r="V523" s="373"/>
      <c r="W523" s="365">
        <v>88.8</v>
      </c>
      <c r="X523" s="128"/>
      <c r="Y523" s="129"/>
      <c r="Z523" s="124">
        <f>ROUND(ROUND(W523, 2)*I523, 2)</f>
        <v>2844.35</v>
      </c>
    </row>
    <row r="524" spans="1:28" ht="25.8" x14ac:dyDescent="0.5">
      <c r="A524" s="87" t="s">
        <v>1953</v>
      </c>
      <c r="B524" s="12"/>
      <c r="C524" s="40" t="s">
        <v>1954</v>
      </c>
      <c r="D524" s="17"/>
      <c r="E524" s="17"/>
      <c r="F524" s="28" t="s">
        <v>139</v>
      </c>
      <c r="G524" s="29">
        <v>0.3</v>
      </c>
      <c r="H524" s="150"/>
      <c r="I524" s="157">
        <v>64.061999999999998</v>
      </c>
      <c r="J524" s="177"/>
      <c r="K524" s="181"/>
      <c r="L524" s="170"/>
      <c r="M524" s="187"/>
      <c r="N524" s="196"/>
      <c r="O524" s="326"/>
      <c r="P524" s="350"/>
      <c r="Q524" s="228"/>
      <c r="R524" s="196"/>
      <c r="S524" s="196"/>
      <c r="T524" s="192"/>
      <c r="U524" s="312"/>
      <c r="V524" s="373"/>
      <c r="W524" s="365">
        <v>74.319999999999993</v>
      </c>
      <c r="X524" s="128"/>
      <c r="Y524" s="129"/>
      <c r="Z524" s="124">
        <f>ROUND(ROUND(W524, 2)*I524, 2)</f>
        <v>4761.09</v>
      </c>
    </row>
    <row r="525" spans="1:28" ht="25.8" x14ac:dyDescent="0.5">
      <c r="A525" s="87" t="s">
        <v>1958</v>
      </c>
      <c r="B525" s="12"/>
      <c r="C525" s="40" t="s">
        <v>1959</v>
      </c>
      <c r="D525" s="17"/>
      <c r="E525" s="17"/>
      <c r="F525" s="28" t="s">
        <v>102</v>
      </c>
      <c r="G525" s="29">
        <v>2</v>
      </c>
      <c r="H525" s="150"/>
      <c r="I525" s="157">
        <v>427.08</v>
      </c>
      <c r="J525" s="177"/>
      <c r="K525" s="181"/>
      <c r="L525" s="170"/>
      <c r="M525" s="187"/>
      <c r="N525" s="196"/>
      <c r="O525" s="326"/>
      <c r="P525" s="350"/>
      <c r="Q525" s="228"/>
      <c r="R525" s="196"/>
      <c r="S525" s="196"/>
      <c r="T525" s="192"/>
      <c r="U525" s="312"/>
      <c r="V525" s="373"/>
      <c r="W525" s="365">
        <v>23.39</v>
      </c>
      <c r="X525" s="128"/>
      <c r="Y525" s="129"/>
      <c r="Z525" s="124">
        <f>ROUND(ROUND(W525, 2)*I525, 2)</f>
        <v>9989.4</v>
      </c>
    </row>
    <row r="526" spans="1:28" ht="121.8" customHeight="1" x14ac:dyDescent="0.3">
      <c r="A526" s="253" t="s">
        <v>1963</v>
      </c>
      <c r="B526" s="341" t="s">
        <v>1945</v>
      </c>
      <c r="C526" s="342" t="s">
        <v>1946</v>
      </c>
      <c r="D526" s="256"/>
      <c r="E526" s="256" t="s">
        <v>1964</v>
      </c>
      <c r="F526" s="256" t="s">
        <v>67</v>
      </c>
      <c r="G526" s="257">
        <v>1</v>
      </c>
      <c r="H526" s="258"/>
      <c r="I526" s="215">
        <v>953.76</v>
      </c>
      <c r="J526" s="252">
        <f>I526-K526</f>
        <v>95.38</v>
      </c>
      <c r="K526" s="259">
        <f>O526</f>
        <v>858.38</v>
      </c>
      <c r="L526" s="252"/>
      <c r="M526" s="252"/>
      <c r="N526" s="252"/>
      <c r="O526" s="325">
        <v>858.38</v>
      </c>
      <c r="P526" s="348"/>
      <c r="Q526" s="244" t="s">
        <v>4151</v>
      </c>
      <c r="R526" s="252"/>
      <c r="S526" s="252"/>
      <c r="T526" s="252"/>
      <c r="U526" s="311">
        <f>O526*Y526</f>
        <v>705674.19799999997</v>
      </c>
      <c r="V526" s="372"/>
      <c r="W526" s="364">
        <v>60.1</v>
      </c>
      <c r="X526" s="130">
        <v>762</v>
      </c>
      <c r="Y526" s="131">
        <f>W526+ROUND(X526, 2)</f>
        <v>822.1</v>
      </c>
      <c r="Z526" s="86">
        <v>57320.98</v>
      </c>
      <c r="AA526" s="19">
        <v>726765.12</v>
      </c>
      <c r="AB526" s="19">
        <f>Z526+AA526</f>
        <v>784086.1</v>
      </c>
    </row>
    <row r="527" spans="1:28" ht="25.8" x14ac:dyDescent="0.5">
      <c r="A527" s="87" t="s">
        <v>1965</v>
      </c>
      <c r="B527" s="12"/>
      <c r="C527" s="40" t="s">
        <v>1959</v>
      </c>
      <c r="D527" s="17"/>
      <c r="E527" s="17"/>
      <c r="F527" s="28" t="s">
        <v>102</v>
      </c>
      <c r="G527" s="29">
        <v>2</v>
      </c>
      <c r="H527" s="150"/>
      <c r="I527" s="157">
        <v>1907.52</v>
      </c>
      <c r="J527" s="177"/>
      <c r="K527" s="181"/>
      <c r="L527" s="170"/>
      <c r="M527" s="187"/>
      <c r="N527" s="196"/>
      <c r="O527" s="326"/>
      <c r="P527" s="350"/>
      <c r="Q527" s="228"/>
      <c r="R527" s="196"/>
      <c r="S527" s="196"/>
      <c r="T527" s="192"/>
      <c r="U527" s="312"/>
      <c r="V527" s="373"/>
      <c r="W527" s="365">
        <v>23.39</v>
      </c>
      <c r="X527" s="128"/>
      <c r="Y527" s="129"/>
      <c r="Z527" s="124">
        <f>ROUND(ROUND(W527, 2)*I527, 2)</f>
        <v>44616.89</v>
      </c>
    </row>
    <row r="528" spans="1:28" ht="36" x14ac:dyDescent="0.5">
      <c r="A528" s="87" t="s">
        <v>1968</v>
      </c>
      <c r="B528" s="12"/>
      <c r="C528" s="40" t="s">
        <v>730</v>
      </c>
      <c r="D528" s="17"/>
      <c r="E528" s="17"/>
      <c r="F528" s="28" t="s">
        <v>102</v>
      </c>
      <c r="G528" s="29">
        <v>0.15</v>
      </c>
      <c r="H528" s="150"/>
      <c r="I528" s="157">
        <v>143.06399999999999</v>
      </c>
      <c r="J528" s="177"/>
      <c r="K528" s="181"/>
      <c r="L528" s="170"/>
      <c r="M528" s="187"/>
      <c r="N528" s="196"/>
      <c r="O528" s="326"/>
      <c r="P528" s="350"/>
      <c r="Q528" s="228"/>
      <c r="R528" s="196"/>
      <c r="S528" s="196"/>
      <c r="T528" s="192"/>
      <c r="U528" s="312"/>
      <c r="V528" s="373"/>
      <c r="W528" s="365">
        <v>88.8</v>
      </c>
      <c r="X528" s="128"/>
      <c r="Y528" s="129"/>
      <c r="Z528" s="124">
        <f>ROUND(ROUND(W528, 2)*I528, 2)</f>
        <v>12704.08</v>
      </c>
    </row>
    <row r="529" spans="1:28" ht="103.95" customHeight="1" x14ac:dyDescent="0.3">
      <c r="A529" s="253" t="s">
        <v>1971</v>
      </c>
      <c r="B529" s="254" t="s">
        <v>1945</v>
      </c>
      <c r="C529" s="255" t="s">
        <v>1946</v>
      </c>
      <c r="D529" s="256"/>
      <c r="E529" s="256" t="s">
        <v>1972</v>
      </c>
      <c r="F529" s="256" t="s">
        <v>67</v>
      </c>
      <c r="G529" s="257">
        <v>1</v>
      </c>
      <c r="H529" s="258"/>
      <c r="I529" s="215">
        <v>4838.7299999999996</v>
      </c>
      <c r="J529" s="252">
        <f>I529-K529</f>
        <v>10.529999999998836</v>
      </c>
      <c r="K529" s="259">
        <f>N529+O529+P529</f>
        <v>4828.2000000000007</v>
      </c>
      <c r="L529" s="252"/>
      <c r="M529" s="252"/>
      <c r="N529" s="252"/>
      <c r="O529" s="325">
        <v>4354.8500000000004</v>
      </c>
      <c r="P529" s="348">
        <v>473.35</v>
      </c>
      <c r="Q529" s="244" t="s">
        <v>4145</v>
      </c>
      <c r="R529" s="252"/>
      <c r="S529" s="252"/>
      <c r="T529" s="252"/>
      <c r="U529" s="311">
        <f>O529*Y529</f>
        <v>3569583.4479999999</v>
      </c>
      <c r="V529" s="311">
        <f>P529*Y529</f>
        <v>387995.52799999999</v>
      </c>
      <c r="W529" s="364">
        <v>57.68</v>
      </c>
      <c r="X529" s="130">
        <v>762</v>
      </c>
      <c r="Y529" s="131">
        <f>W529+ROUND(X529, 2)</f>
        <v>819.68</v>
      </c>
      <c r="Z529" s="86">
        <v>279097.95</v>
      </c>
      <c r="AA529" s="19">
        <v>3687112.26</v>
      </c>
      <c r="AB529" s="294">
        <f>Z529+AA529</f>
        <v>3966210.21</v>
      </c>
    </row>
    <row r="530" spans="1:28" ht="36" x14ac:dyDescent="0.5">
      <c r="A530" s="87" t="s">
        <v>1973</v>
      </c>
      <c r="B530" s="12"/>
      <c r="C530" s="40" t="s">
        <v>730</v>
      </c>
      <c r="D530" s="17"/>
      <c r="E530" s="17"/>
      <c r="F530" s="28" t="s">
        <v>102</v>
      </c>
      <c r="G530" s="29">
        <v>0.15</v>
      </c>
      <c r="H530" s="150"/>
      <c r="I530" s="157">
        <v>725.81</v>
      </c>
      <c r="J530" s="177"/>
      <c r="K530" s="181"/>
      <c r="L530" s="170"/>
      <c r="M530" s="187"/>
      <c r="N530" s="196"/>
      <c r="O530" s="326"/>
      <c r="P530" s="350"/>
      <c r="Q530" s="228"/>
      <c r="R530" s="196"/>
      <c r="S530" s="196"/>
      <c r="T530" s="192"/>
      <c r="U530" s="312"/>
      <c r="V530" s="373"/>
      <c r="W530" s="365">
        <v>88.8</v>
      </c>
      <c r="X530" s="128"/>
      <c r="Y530" s="129"/>
      <c r="Z530" s="124">
        <f>ROUND(ROUND(W530, 2)*I530, 2)</f>
        <v>64451.93</v>
      </c>
      <c r="AB530" s="122"/>
    </row>
    <row r="531" spans="1:28" ht="25.8" x14ac:dyDescent="0.5">
      <c r="A531" s="87" t="s">
        <v>1976</v>
      </c>
      <c r="B531" s="12"/>
      <c r="C531" s="40" t="s">
        <v>1954</v>
      </c>
      <c r="D531" s="17"/>
      <c r="E531" s="17"/>
      <c r="F531" s="28" t="s">
        <v>139</v>
      </c>
      <c r="G531" s="29">
        <v>0.3</v>
      </c>
      <c r="H531" s="150"/>
      <c r="I531" s="157">
        <v>1451.6189999999999</v>
      </c>
      <c r="J531" s="177"/>
      <c r="K531" s="181"/>
      <c r="L531" s="170"/>
      <c r="M531" s="187"/>
      <c r="N531" s="196"/>
      <c r="O531" s="326"/>
      <c r="P531" s="350"/>
      <c r="Q531" s="228"/>
      <c r="R531" s="196"/>
      <c r="S531" s="196"/>
      <c r="T531" s="192"/>
      <c r="U531" s="312"/>
      <c r="V531" s="373"/>
      <c r="W531" s="365">
        <v>74.319999999999993</v>
      </c>
      <c r="X531" s="128"/>
      <c r="Y531" s="129"/>
      <c r="Z531" s="124">
        <f>ROUND(ROUND(W531, 2)*I531, 2)</f>
        <v>107884.32</v>
      </c>
      <c r="AB531" s="122"/>
    </row>
    <row r="532" spans="1:28" ht="54" x14ac:dyDescent="0.5">
      <c r="A532" s="87" t="s">
        <v>1979</v>
      </c>
      <c r="B532" s="12"/>
      <c r="C532" s="27" t="s">
        <v>1912</v>
      </c>
      <c r="D532" s="17"/>
      <c r="E532" s="17"/>
      <c r="F532" s="28" t="s">
        <v>102</v>
      </c>
      <c r="G532" s="29">
        <v>1.8</v>
      </c>
      <c r="H532" s="150"/>
      <c r="I532" s="157">
        <v>8709.7139999999999</v>
      </c>
      <c r="J532" s="177"/>
      <c r="K532" s="181"/>
      <c r="L532" s="170"/>
      <c r="M532" s="187"/>
      <c r="N532" s="196"/>
      <c r="O532" s="326"/>
      <c r="P532" s="350"/>
      <c r="Q532" s="228"/>
      <c r="R532" s="196"/>
      <c r="S532" s="196"/>
      <c r="T532" s="192"/>
      <c r="U532" s="312"/>
      <c r="V532" s="373"/>
      <c r="W532" s="365">
        <v>12.26</v>
      </c>
      <c r="X532" s="128"/>
      <c r="Y532" s="129"/>
      <c r="Z532" s="124">
        <f>ROUND(ROUND(W532, 2)*I532, 2)</f>
        <v>106781.09</v>
      </c>
      <c r="AB532" s="122"/>
    </row>
    <row r="533" spans="1:28" ht="87" customHeight="1" x14ac:dyDescent="0.3">
      <c r="A533" s="253" t="s">
        <v>1983</v>
      </c>
      <c r="B533" s="254" t="s">
        <v>1945</v>
      </c>
      <c r="C533" s="255" t="s">
        <v>1946</v>
      </c>
      <c r="D533" s="256"/>
      <c r="E533" s="256" t="s">
        <v>1984</v>
      </c>
      <c r="F533" s="256" t="s">
        <v>67</v>
      </c>
      <c r="G533" s="257">
        <v>1</v>
      </c>
      <c r="H533" s="258"/>
      <c r="I533" s="215">
        <v>11227.32</v>
      </c>
      <c r="J533" s="252">
        <f>I533-K533</f>
        <v>13.020000000000437</v>
      </c>
      <c r="K533" s="259">
        <f>N533+O533+P533</f>
        <v>11214.3</v>
      </c>
      <c r="L533" s="252"/>
      <c r="M533" s="252"/>
      <c r="N533" s="252"/>
      <c r="O533" s="325">
        <v>10104</v>
      </c>
      <c r="P533" s="348">
        <v>1110.3</v>
      </c>
      <c r="Q533" s="244" t="s">
        <v>4147</v>
      </c>
      <c r="R533" s="252"/>
      <c r="S533" s="252"/>
      <c r="T533" s="252"/>
      <c r="U533" s="311">
        <f>O533*Y533</f>
        <v>8206872.96</v>
      </c>
      <c r="V533" s="311">
        <f>P533*Y533</f>
        <v>901830.07199999993</v>
      </c>
      <c r="W533" s="364">
        <v>50.24</v>
      </c>
      <c r="X533" s="130">
        <v>762</v>
      </c>
      <c r="Y533" s="131">
        <f>W533+ROUND(X533, 2)</f>
        <v>812.24</v>
      </c>
      <c r="Z533" s="86">
        <v>564060.56000000006</v>
      </c>
      <c r="AA533" s="19">
        <v>8555217.8399999999</v>
      </c>
      <c r="AB533" s="294">
        <f>Z533+AA533</f>
        <v>9119278.4000000004</v>
      </c>
    </row>
    <row r="534" spans="1:28" ht="54" x14ac:dyDescent="0.5">
      <c r="A534" s="87" t="s">
        <v>1985</v>
      </c>
      <c r="B534" s="12"/>
      <c r="C534" s="27" t="s">
        <v>1912</v>
      </c>
      <c r="D534" s="17"/>
      <c r="E534" s="17" t="s">
        <v>1986</v>
      </c>
      <c r="F534" s="28" t="s">
        <v>102</v>
      </c>
      <c r="G534" s="29">
        <v>1.8</v>
      </c>
      <c r="H534" s="150"/>
      <c r="I534" s="157">
        <v>20209.175999999999</v>
      </c>
      <c r="J534" s="177"/>
      <c r="K534" s="181"/>
      <c r="L534" s="170"/>
      <c r="M534" s="187"/>
      <c r="N534" s="196"/>
      <c r="O534" s="326"/>
      <c r="P534" s="350"/>
      <c r="Q534" s="228"/>
      <c r="R534" s="196"/>
      <c r="S534" s="196"/>
      <c r="T534" s="192"/>
      <c r="U534" s="312"/>
      <c r="V534" s="373"/>
      <c r="W534" s="365">
        <v>20.51</v>
      </c>
      <c r="X534" s="128"/>
      <c r="Y534" s="129"/>
      <c r="Z534" s="124">
        <f>ROUND(ROUND(W534, 2)*I534, 2)</f>
        <v>414490.2</v>
      </c>
    </row>
    <row r="535" spans="1:28" ht="36" x14ac:dyDescent="0.5">
      <c r="A535" s="87" t="s">
        <v>1989</v>
      </c>
      <c r="B535" s="12"/>
      <c r="C535" s="40" t="s">
        <v>730</v>
      </c>
      <c r="D535" s="17"/>
      <c r="E535" s="17"/>
      <c r="F535" s="28" t="s">
        <v>102</v>
      </c>
      <c r="G535" s="29">
        <v>0.15</v>
      </c>
      <c r="H535" s="150"/>
      <c r="I535" s="157">
        <v>1684.098</v>
      </c>
      <c r="J535" s="177"/>
      <c r="K535" s="181"/>
      <c r="L535" s="170"/>
      <c r="M535" s="187"/>
      <c r="N535" s="196"/>
      <c r="O535" s="326"/>
      <c r="P535" s="350"/>
      <c r="Q535" s="228"/>
      <c r="R535" s="196"/>
      <c r="S535" s="196"/>
      <c r="T535" s="192"/>
      <c r="U535" s="312"/>
      <c r="V535" s="373"/>
      <c r="W535" s="365">
        <v>88.8</v>
      </c>
      <c r="X535" s="128"/>
      <c r="Y535" s="129"/>
      <c r="Z535" s="124">
        <f>ROUND(ROUND(W535, 2)*I535, 2)</f>
        <v>149547.9</v>
      </c>
    </row>
    <row r="536" spans="1:28" ht="73.8" customHeight="1" x14ac:dyDescent="0.3">
      <c r="A536" s="253" t="s">
        <v>1992</v>
      </c>
      <c r="B536" s="254" t="s">
        <v>1945</v>
      </c>
      <c r="C536" s="255" t="s">
        <v>1946</v>
      </c>
      <c r="D536" s="256"/>
      <c r="E536" s="256" t="s">
        <v>1993</v>
      </c>
      <c r="F536" s="256" t="s">
        <v>67</v>
      </c>
      <c r="G536" s="257">
        <v>1</v>
      </c>
      <c r="H536" s="258"/>
      <c r="I536" s="215">
        <v>25.902000000000001</v>
      </c>
      <c r="J536" s="252">
        <f>I536-K536</f>
        <v>2.0000000000024443E-3</v>
      </c>
      <c r="K536" s="259">
        <f>N536+O536+P536</f>
        <v>25.9</v>
      </c>
      <c r="L536" s="252"/>
      <c r="M536" s="252"/>
      <c r="N536" s="252"/>
      <c r="O536" s="325">
        <v>20</v>
      </c>
      <c r="P536" s="348">
        <v>5.9</v>
      </c>
      <c r="Q536" s="244" t="s">
        <v>4146</v>
      </c>
      <c r="R536" s="252"/>
      <c r="S536" s="252"/>
      <c r="T536" s="252"/>
      <c r="U536" s="311">
        <f>O536*Y536</f>
        <v>15947.8</v>
      </c>
      <c r="V536" s="311">
        <f>P536*Y536</f>
        <v>4704.6010000000006</v>
      </c>
      <c r="W536" s="364">
        <v>35.39</v>
      </c>
      <c r="X536" s="130">
        <v>762</v>
      </c>
      <c r="Y536" s="131">
        <f>W536+ROUND(X536, 2)</f>
        <v>797.39</v>
      </c>
      <c r="Z536" s="86">
        <v>916.67</v>
      </c>
      <c r="AA536" s="19">
        <v>19737.32</v>
      </c>
      <c r="AB536" s="19">
        <f>Z536+AA536</f>
        <v>20653.989999999998</v>
      </c>
    </row>
    <row r="537" spans="1:28" ht="36" x14ac:dyDescent="0.5">
      <c r="A537" s="87" t="s">
        <v>1994</v>
      </c>
      <c r="B537" s="12"/>
      <c r="C537" s="40" t="s">
        <v>730</v>
      </c>
      <c r="D537" s="17"/>
      <c r="E537" s="17"/>
      <c r="F537" s="28" t="s">
        <v>102</v>
      </c>
      <c r="G537" s="29">
        <v>0.15</v>
      </c>
      <c r="H537" s="150"/>
      <c r="I537" s="157">
        <v>3.8849999999999998</v>
      </c>
      <c r="J537" s="177"/>
      <c r="K537" s="181"/>
      <c r="L537" s="170"/>
      <c r="M537" s="187"/>
      <c r="N537" s="196"/>
      <c r="O537" s="326"/>
      <c r="P537" s="350"/>
      <c r="Q537" s="339"/>
      <c r="R537" s="196"/>
      <c r="S537" s="196"/>
      <c r="T537" s="192"/>
      <c r="U537" s="312"/>
      <c r="V537" s="373"/>
      <c r="W537" s="365">
        <v>88.8</v>
      </c>
      <c r="X537" s="128"/>
      <c r="Y537" s="129"/>
      <c r="Z537" s="124">
        <f>ROUND(ROUND(W537, 2)*I537, 2)</f>
        <v>344.99</v>
      </c>
    </row>
    <row r="538" spans="1:28" ht="54" x14ac:dyDescent="0.5">
      <c r="A538" s="87" t="s">
        <v>1997</v>
      </c>
      <c r="B538" s="12"/>
      <c r="C538" s="27" t="s">
        <v>1912</v>
      </c>
      <c r="D538" s="17"/>
      <c r="E538" s="17"/>
      <c r="F538" s="28" t="s">
        <v>102</v>
      </c>
      <c r="G538" s="29">
        <v>1.8</v>
      </c>
      <c r="H538" s="150"/>
      <c r="I538" s="157">
        <v>46.624000000000002</v>
      </c>
      <c r="J538" s="177"/>
      <c r="K538" s="181"/>
      <c r="L538" s="170"/>
      <c r="M538" s="187"/>
      <c r="N538" s="196"/>
      <c r="O538" s="326"/>
      <c r="P538" s="350"/>
      <c r="Q538" s="339"/>
      <c r="R538" s="196"/>
      <c r="S538" s="196"/>
      <c r="T538" s="192"/>
      <c r="U538" s="312"/>
      <c r="V538" s="373"/>
      <c r="W538" s="365">
        <v>12.26</v>
      </c>
      <c r="X538" s="128"/>
      <c r="Y538" s="129"/>
      <c r="Z538" s="124">
        <f>ROUND(ROUND(W538, 2)*I538, 2)</f>
        <v>571.61</v>
      </c>
    </row>
    <row r="539" spans="1:28" ht="84" customHeight="1" x14ac:dyDescent="0.3">
      <c r="A539" s="253" t="s">
        <v>2000</v>
      </c>
      <c r="B539" s="254" t="s">
        <v>1945</v>
      </c>
      <c r="C539" s="255" t="s">
        <v>1946</v>
      </c>
      <c r="D539" s="256"/>
      <c r="E539" s="256" t="s">
        <v>2001</v>
      </c>
      <c r="F539" s="256" t="s">
        <v>67</v>
      </c>
      <c r="G539" s="257">
        <v>1</v>
      </c>
      <c r="H539" s="258"/>
      <c r="I539" s="215">
        <v>25.902000000000001</v>
      </c>
      <c r="J539" s="252">
        <f>I539-K539</f>
        <v>2.0000000000024443E-3</v>
      </c>
      <c r="K539" s="259">
        <f>N539+O539+P539</f>
        <v>25.9</v>
      </c>
      <c r="L539" s="252"/>
      <c r="M539" s="252"/>
      <c r="N539" s="252"/>
      <c r="O539" s="325">
        <v>20</v>
      </c>
      <c r="P539" s="348">
        <v>5.9</v>
      </c>
      <c r="Q539" s="244" t="s">
        <v>4146</v>
      </c>
      <c r="R539" s="252"/>
      <c r="S539" s="252"/>
      <c r="T539" s="252"/>
      <c r="U539" s="311">
        <f>O539*Y539</f>
        <v>16244.8</v>
      </c>
      <c r="V539" s="311">
        <f>P539*Y539</f>
        <v>4792.2160000000003</v>
      </c>
      <c r="W539" s="364">
        <v>50.24</v>
      </c>
      <c r="X539" s="130">
        <v>762</v>
      </c>
      <c r="Y539" s="131">
        <f>W539+ROUND(X539, 2)</f>
        <v>812.24</v>
      </c>
      <c r="Z539" s="86">
        <v>1301.32</v>
      </c>
      <c r="AA539" s="19">
        <v>19737.32</v>
      </c>
      <c r="AB539" s="19">
        <f>Z539+AA539</f>
        <v>21038.639999999999</v>
      </c>
    </row>
    <row r="540" spans="1:28" ht="54" x14ac:dyDescent="0.5">
      <c r="A540" s="87" t="s">
        <v>2002</v>
      </c>
      <c r="B540" s="12"/>
      <c r="C540" s="27" t="s">
        <v>1912</v>
      </c>
      <c r="D540" s="17"/>
      <c r="E540" s="17" t="s">
        <v>1986</v>
      </c>
      <c r="F540" s="28" t="s">
        <v>102</v>
      </c>
      <c r="G540" s="29">
        <v>1.8</v>
      </c>
      <c r="H540" s="150"/>
      <c r="I540" s="157">
        <v>46.624000000000002</v>
      </c>
      <c r="J540" s="177"/>
      <c r="K540" s="181"/>
      <c r="L540" s="170"/>
      <c r="M540" s="187"/>
      <c r="N540" s="196"/>
      <c r="O540" s="326"/>
      <c r="P540" s="350"/>
      <c r="Q540" s="228"/>
      <c r="R540" s="196"/>
      <c r="S540" s="196"/>
      <c r="T540" s="192"/>
      <c r="U540" s="312"/>
      <c r="V540" s="373"/>
      <c r="W540" s="365">
        <v>20.51</v>
      </c>
      <c r="X540" s="128"/>
      <c r="Y540" s="129"/>
      <c r="Z540" s="124">
        <f>ROUND(ROUND(W540, 2)*I540, 2)</f>
        <v>956.26</v>
      </c>
    </row>
    <row r="541" spans="1:28" ht="36" x14ac:dyDescent="0.5">
      <c r="A541" s="87" t="s">
        <v>2005</v>
      </c>
      <c r="B541" s="12"/>
      <c r="C541" s="40" t="s">
        <v>730</v>
      </c>
      <c r="D541" s="17"/>
      <c r="E541" s="17"/>
      <c r="F541" s="28" t="s">
        <v>102</v>
      </c>
      <c r="G541" s="29">
        <v>0.15</v>
      </c>
      <c r="H541" s="150"/>
      <c r="I541" s="157">
        <v>3.8849999999999998</v>
      </c>
      <c r="J541" s="177"/>
      <c r="K541" s="181"/>
      <c r="L541" s="170"/>
      <c r="M541" s="187"/>
      <c r="N541" s="196"/>
      <c r="O541" s="326"/>
      <c r="P541" s="350"/>
      <c r="Q541" s="228"/>
      <c r="R541" s="196"/>
      <c r="S541" s="196"/>
      <c r="T541" s="192"/>
      <c r="U541" s="312"/>
      <c r="V541" s="373"/>
      <c r="W541" s="365">
        <v>88.8</v>
      </c>
      <c r="X541" s="128"/>
      <c r="Y541" s="129"/>
      <c r="Z541" s="124">
        <f>ROUND(ROUND(W541, 2)*I541, 2)</f>
        <v>344.99</v>
      </c>
    </row>
    <row r="542" spans="1:28" ht="82.95" customHeight="1" x14ac:dyDescent="0.3">
      <c r="A542" s="253" t="s">
        <v>2008</v>
      </c>
      <c r="B542" s="254" t="s">
        <v>1945</v>
      </c>
      <c r="C542" s="255" t="s">
        <v>1946</v>
      </c>
      <c r="D542" s="256"/>
      <c r="E542" s="256" t="s">
        <v>2009</v>
      </c>
      <c r="F542" s="256" t="s">
        <v>67</v>
      </c>
      <c r="G542" s="257">
        <v>1</v>
      </c>
      <c r="H542" s="258"/>
      <c r="I542" s="215">
        <v>90</v>
      </c>
      <c r="J542" s="252">
        <f>I542-K542</f>
        <v>9</v>
      </c>
      <c r="K542" s="259">
        <f>O542</f>
        <v>81</v>
      </c>
      <c r="L542" s="252"/>
      <c r="M542" s="252"/>
      <c r="N542" s="252"/>
      <c r="O542" s="325">
        <v>81</v>
      </c>
      <c r="P542" s="348">
        <v>9</v>
      </c>
      <c r="Q542" s="244">
        <v>90</v>
      </c>
      <c r="R542" s="252"/>
      <c r="S542" s="252"/>
      <c r="T542" s="252"/>
      <c r="U542" s="311">
        <f>O542*Y542</f>
        <v>66394.080000000002</v>
      </c>
      <c r="V542" s="311">
        <f>P542*Y542</f>
        <v>7377.12</v>
      </c>
      <c r="W542" s="364">
        <v>57.68</v>
      </c>
      <c r="X542" s="130">
        <v>762</v>
      </c>
      <c r="Y542" s="131">
        <f>W542+ROUND(X542, 2)</f>
        <v>819.68</v>
      </c>
      <c r="Z542" s="86">
        <v>5191.2</v>
      </c>
      <c r="AA542" s="19">
        <v>68580</v>
      </c>
      <c r="AB542" s="19">
        <f>Z542+AA542</f>
        <v>73771.199999999997</v>
      </c>
    </row>
    <row r="543" spans="1:28" ht="36" x14ac:dyDescent="0.5">
      <c r="A543" s="87" t="s">
        <v>2010</v>
      </c>
      <c r="B543" s="12"/>
      <c r="C543" s="40" t="s">
        <v>730</v>
      </c>
      <c r="D543" s="17"/>
      <c r="E543" s="17"/>
      <c r="F543" s="28" t="s">
        <v>102</v>
      </c>
      <c r="G543" s="29">
        <v>0.15</v>
      </c>
      <c r="H543" s="150"/>
      <c r="I543" s="157">
        <v>13.5</v>
      </c>
      <c r="J543" s="177"/>
      <c r="K543" s="181"/>
      <c r="L543" s="170"/>
      <c r="M543" s="187"/>
      <c r="N543" s="196"/>
      <c r="O543" s="326"/>
      <c r="P543" s="350"/>
      <c r="Q543" s="228"/>
      <c r="R543" s="196"/>
      <c r="S543" s="196"/>
      <c r="T543" s="192"/>
      <c r="U543" s="312"/>
      <c r="V543" s="373"/>
      <c r="W543" s="365">
        <v>88.8</v>
      </c>
      <c r="X543" s="128"/>
      <c r="Y543" s="129"/>
      <c r="Z543" s="124">
        <f>ROUND(ROUND(W543, 2)*I543, 2)</f>
        <v>1198.8</v>
      </c>
    </row>
    <row r="544" spans="1:28" ht="25.8" x14ac:dyDescent="0.5">
      <c r="A544" s="87" t="s">
        <v>2013</v>
      </c>
      <c r="B544" s="12"/>
      <c r="C544" s="40" t="s">
        <v>1954</v>
      </c>
      <c r="D544" s="17"/>
      <c r="E544" s="17"/>
      <c r="F544" s="28" t="s">
        <v>139</v>
      </c>
      <c r="G544" s="29">
        <v>0.3</v>
      </c>
      <c r="H544" s="150"/>
      <c r="I544" s="157">
        <v>27</v>
      </c>
      <c r="J544" s="177"/>
      <c r="K544" s="181"/>
      <c r="L544" s="170"/>
      <c r="M544" s="187"/>
      <c r="N544" s="196"/>
      <c r="O544" s="326"/>
      <c r="P544" s="350"/>
      <c r="Q544" s="228"/>
      <c r="R544" s="196"/>
      <c r="S544" s="196"/>
      <c r="T544" s="192"/>
      <c r="U544" s="312"/>
      <c r="V544" s="373"/>
      <c r="W544" s="365">
        <v>74.319999999999993</v>
      </c>
      <c r="X544" s="128"/>
      <c r="Y544" s="129"/>
      <c r="Z544" s="124">
        <f>ROUND(ROUND(W544, 2)*I544, 2)</f>
        <v>2006.64</v>
      </c>
    </row>
    <row r="545" spans="1:28" ht="54" x14ac:dyDescent="0.5">
      <c r="A545" s="87" t="s">
        <v>2016</v>
      </c>
      <c r="B545" s="12"/>
      <c r="C545" s="27" t="s">
        <v>1912</v>
      </c>
      <c r="D545" s="17"/>
      <c r="E545" s="17"/>
      <c r="F545" s="28" t="s">
        <v>102</v>
      </c>
      <c r="G545" s="29">
        <v>1.8</v>
      </c>
      <c r="H545" s="150"/>
      <c r="I545" s="157">
        <v>162</v>
      </c>
      <c r="J545" s="177"/>
      <c r="K545" s="181"/>
      <c r="L545" s="170"/>
      <c r="M545" s="187"/>
      <c r="N545" s="196"/>
      <c r="O545" s="326"/>
      <c r="P545" s="350"/>
      <c r="Q545" s="228"/>
      <c r="R545" s="196"/>
      <c r="S545" s="196"/>
      <c r="T545" s="192"/>
      <c r="U545" s="312"/>
      <c r="V545" s="373"/>
      <c r="W545" s="365">
        <v>12.26</v>
      </c>
      <c r="X545" s="128"/>
      <c r="Y545" s="129"/>
      <c r="Z545" s="124">
        <f>ROUND(ROUND(W545, 2)*I545, 2)</f>
        <v>1986.12</v>
      </c>
    </row>
    <row r="546" spans="1:28" ht="81" customHeight="1" x14ac:dyDescent="0.3">
      <c r="A546" s="253" t="s">
        <v>2019</v>
      </c>
      <c r="B546" s="254" t="s">
        <v>1945</v>
      </c>
      <c r="C546" s="255" t="s">
        <v>1946</v>
      </c>
      <c r="D546" s="256"/>
      <c r="E546" s="256" t="s">
        <v>2020</v>
      </c>
      <c r="F546" s="256" t="s">
        <v>67</v>
      </c>
      <c r="G546" s="257">
        <v>1</v>
      </c>
      <c r="H546" s="258"/>
      <c r="I546" s="215">
        <v>90</v>
      </c>
      <c r="J546" s="252">
        <f>I546-K546</f>
        <v>0</v>
      </c>
      <c r="K546" s="259">
        <f>N546+O546+P546</f>
        <v>90</v>
      </c>
      <c r="L546" s="252"/>
      <c r="M546" s="252"/>
      <c r="N546" s="252"/>
      <c r="O546" s="325">
        <v>81</v>
      </c>
      <c r="P546" s="348">
        <v>9</v>
      </c>
      <c r="Q546" s="244" t="s">
        <v>4152</v>
      </c>
      <c r="R546" s="252"/>
      <c r="S546" s="252"/>
      <c r="T546" s="252"/>
      <c r="U546" s="311">
        <f>O546*Y546</f>
        <v>65791.44</v>
      </c>
      <c r="V546" s="311">
        <f>P546*Y546</f>
        <v>7310.16</v>
      </c>
      <c r="W546" s="364">
        <v>50.24</v>
      </c>
      <c r="X546" s="130">
        <v>762</v>
      </c>
      <c r="Y546" s="131">
        <f>W546+ROUND(X546, 2)</f>
        <v>812.24</v>
      </c>
      <c r="Z546" s="86">
        <v>4521.6000000000004</v>
      </c>
      <c r="AA546" s="19">
        <v>68580</v>
      </c>
      <c r="AB546" s="19">
        <f>Z546+AA546</f>
        <v>73101.600000000006</v>
      </c>
    </row>
    <row r="547" spans="1:28" ht="54" x14ac:dyDescent="0.5">
      <c r="A547" s="87" t="s">
        <v>2021</v>
      </c>
      <c r="B547" s="12"/>
      <c r="C547" s="27" t="s">
        <v>1912</v>
      </c>
      <c r="D547" s="17"/>
      <c r="E547" s="17" t="s">
        <v>1986</v>
      </c>
      <c r="F547" s="28" t="s">
        <v>102</v>
      </c>
      <c r="G547" s="29">
        <v>1.8</v>
      </c>
      <c r="H547" s="150"/>
      <c r="I547" s="157">
        <v>162</v>
      </c>
      <c r="J547" s="177"/>
      <c r="K547" s="181"/>
      <c r="L547" s="170"/>
      <c r="M547" s="187"/>
      <c r="N547" s="196"/>
      <c r="O547" s="326"/>
      <c r="P547" s="350"/>
      <c r="Q547" s="228"/>
      <c r="R547" s="196"/>
      <c r="S547" s="196"/>
      <c r="T547" s="192"/>
      <c r="U547" s="312"/>
      <c r="V547" s="373"/>
      <c r="W547" s="365">
        <v>20.51</v>
      </c>
      <c r="X547" s="128"/>
      <c r="Y547" s="129"/>
      <c r="Z547" s="124">
        <f>ROUND(ROUND(W547, 2)*I547, 2)</f>
        <v>3322.62</v>
      </c>
    </row>
    <row r="548" spans="1:28" ht="36" x14ac:dyDescent="0.5">
      <c r="A548" s="87" t="s">
        <v>2024</v>
      </c>
      <c r="B548" s="12"/>
      <c r="C548" s="40" t="s">
        <v>730</v>
      </c>
      <c r="D548" s="17"/>
      <c r="E548" s="17"/>
      <c r="F548" s="28" t="s">
        <v>102</v>
      </c>
      <c r="G548" s="29">
        <v>0.15</v>
      </c>
      <c r="H548" s="150"/>
      <c r="I548" s="157">
        <v>13.5</v>
      </c>
      <c r="J548" s="177"/>
      <c r="K548" s="181"/>
      <c r="L548" s="170"/>
      <c r="M548" s="187"/>
      <c r="N548" s="196"/>
      <c r="O548" s="326"/>
      <c r="P548" s="350"/>
      <c r="Q548" s="228"/>
      <c r="R548" s="196"/>
      <c r="S548" s="196"/>
      <c r="T548" s="192"/>
      <c r="U548" s="312"/>
      <c r="V548" s="373"/>
      <c r="W548" s="365">
        <v>88.8</v>
      </c>
      <c r="X548" s="128"/>
      <c r="Y548" s="129"/>
      <c r="Z548" s="124">
        <f>ROUND(ROUND(W548, 2)*I548, 2)</f>
        <v>1198.8</v>
      </c>
    </row>
    <row r="549" spans="1:28" ht="102" x14ac:dyDescent="0.3">
      <c r="A549" s="253" t="s">
        <v>2027</v>
      </c>
      <c r="B549" s="254" t="s">
        <v>2028</v>
      </c>
      <c r="C549" s="255" t="s">
        <v>2029</v>
      </c>
      <c r="D549" s="256"/>
      <c r="E549" s="256" t="s">
        <v>2030</v>
      </c>
      <c r="F549" s="256" t="s">
        <v>67</v>
      </c>
      <c r="G549" s="257">
        <v>1</v>
      </c>
      <c r="H549" s="258"/>
      <c r="I549" s="215">
        <v>455.65</v>
      </c>
      <c r="J549" s="252">
        <f>I549-K549</f>
        <v>0</v>
      </c>
      <c r="K549" s="259">
        <f>N549+O549+P549</f>
        <v>455.65</v>
      </c>
      <c r="L549" s="252"/>
      <c r="M549" s="252"/>
      <c r="N549" s="252"/>
      <c r="O549" s="325">
        <v>410.08</v>
      </c>
      <c r="P549" s="348">
        <v>45.57</v>
      </c>
      <c r="Q549" s="244" t="s">
        <v>4153</v>
      </c>
      <c r="R549" s="252"/>
      <c r="S549" s="252"/>
      <c r="T549" s="252"/>
      <c r="U549" s="311">
        <f>O549*Y549</f>
        <v>761657.98719999997</v>
      </c>
      <c r="V549" s="311">
        <f>P549*Y549</f>
        <v>84638.983800000002</v>
      </c>
      <c r="W549" s="364">
        <v>256.83999999999997</v>
      </c>
      <c r="X549" s="130">
        <v>1600.5</v>
      </c>
      <c r="Y549" s="131">
        <f>W549+ROUND(X549, 2)</f>
        <v>1857.34</v>
      </c>
      <c r="Z549" s="86">
        <v>117029.15</v>
      </c>
      <c r="AA549" s="19">
        <v>729267.83</v>
      </c>
      <c r="AB549" s="294">
        <f>Z549+AA549</f>
        <v>846296.98</v>
      </c>
    </row>
    <row r="550" spans="1:28" ht="36" x14ac:dyDescent="0.5">
      <c r="A550" s="87" t="s">
        <v>2033</v>
      </c>
      <c r="B550" s="12"/>
      <c r="C550" s="40" t="s">
        <v>730</v>
      </c>
      <c r="D550" s="17"/>
      <c r="E550" s="17"/>
      <c r="F550" s="28" t="s">
        <v>102</v>
      </c>
      <c r="G550" s="29">
        <v>0.15</v>
      </c>
      <c r="H550" s="150"/>
      <c r="I550" s="157">
        <v>68.347999999999999</v>
      </c>
      <c r="J550" s="177"/>
      <c r="K550" s="181"/>
      <c r="L550" s="170"/>
      <c r="M550" s="187"/>
      <c r="N550" s="196"/>
      <c r="O550" s="326"/>
      <c r="P550" s="350"/>
      <c r="Q550" s="228"/>
      <c r="R550" s="196"/>
      <c r="S550" s="196"/>
      <c r="T550" s="192"/>
      <c r="U550" s="312"/>
      <c r="V550" s="373"/>
      <c r="W550" s="365">
        <v>88.8</v>
      </c>
      <c r="X550" s="128"/>
      <c r="Y550" s="129"/>
      <c r="Z550" s="124">
        <f>ROUND(ROUND(W550, 2)*I550, 2)</f>
        <v>6069.3</v>
      </c>
    </row>
    <row r="551" spans="1:28" ht="25.8" x14ac:dyDescent="0.5">
      <c r="A551" s="87" t="s">
        <v>2036</v>
      </c>
      <c r="B551" s="12"/>
      <c r="C551" s="40" t="s">
        <v>1836</v>
      </c>
      <c r="D551" s="17"/>
      <c r="E551" s="17"/>
      <c r="F551" s="28" t="s">
        <v>114</v>
      </c>
      <c r="G551" s="29">
        <v>1</v>
      </c>
      <c r="H551" s="149"/>
      <c r="I551" s="157">
        <v>455.65</v>
      </c>
      <c r="J551" s="177"/>
      <c r="K551" s="181"/>
      <c r="L551" s="170"/>
      <c r="M551" s="187"/>
      <c r="N551" s="196"/>
      <c r="O551" s="326"/>
      <c r="P551" s="350"/>
      <c r="Q551" s="228"/>
      <c r="R551" s="196"/>
      <c r="S551" s="196"/>
      <c r="T551" s="192"/>
      <c r="U551" s="312"/>
      <c r="V551" s="373"/>
      <c r="W551" s="365">
        <v>16.02</v>
      </c>
      <c r="X551" s="128"/>
      <c r="Y551" s="129"/>
      <c r="Z551" s="124">
        <f>ROUND(ROUND(W551, 2)*I551, 2)</f>
        <v>7299.51</v>
      </c>
    </row>
    <row r="552" spans="1:28" ht="25.8" x14ac:dyDescent="0.5">
      <c r="A552" s="87" t="s">
        <v>2039</v>
      </c>
      <c r="B552" s="12"/>
      <c r="C552" s="40" t="s">
        <v>2040</v>
      </c>
      <c r="D552" s="17"/>
      <c r="E552" s="17"/>
      <c r="F552" s="28" t="s">
        <v>102</v>
      </c>
      <c r="G552" s="29">
        <v>1.3</v>
      </c>
      <c r="H552" s="149"/>
      <c r="I552" s="157">
        <v>11846.9</v>
      </c>
      <c r="J552" s="177"/>
      <c r="K552" s="181"/>
      <c r="L552" s="170"/>
      <c r="M552" s="187"/>
      <c r="N552" s="196"/>
      <c r="O552" s="326"/>
      <c r="P552" s="350"/>
      <c r="Q552" s="228"/>
      <c r="R552" s="196"/>
      <c r="S552" s="196"/>
      <c r="T552" s="192"/>
      <c r="U552" s="312"/>
      <c r="V552" s="373"/>
      <c r="W552" s="365">
        <v>8.75</v>
      </c>
      <c r="X552" s="128"/>
      <c r="Y552" s="129"/>
      <c r="Z552" s="124">
        <f>ROUND(ROUND(W552, 2)*I552, 2)</f>
        <v>103660.38</v>
      </c>
    </row>
    <row r="553" spans="1:28" ht="110.55" customHeight="1" x14ac:dyDescent="0.3">
      <c r="A553" s="253" t="s">
        <v>2044</v>
      </c>
      <c r="B553" s="254" t="s">
        <v>2045</v>
      </c>
      <c r="C553" s="255" t="s">
        <v>2046</v>
      </c>
      <c r="D553" s="256"/>
      <c r="E553" s="256" t="s">
        <v>2047</v>
      </c>
      <c r="F553" s="256" t="s">
        <v>67</v>
      </c>
      <c r="G553" s="257">
        <v>1</v>
      </c>
      <c r="H553" s="258"/>
      <c r="I553" s="215">
        <v>203.2</v>
      </c>
      <c r="J553" s="252">
        <f>I553-K553</f>
        <v>0</v>
      </c>
      <c r="K553" s="259">
        <f>N553+O553+P553</f>
        <v>203.2</v>
      </c>
      <c r="L553" s="252"/>
      <c r="M553" s="252"/>
      <c r="N553" s="252"/>
      <c r="O553" s="325">
        <v>183</v>
      </c>
      <c r="P553" s="348">
        <v>20.2</v>
      </c>
      <c r="Q553" s="244" t="s">
        <v>4154</v>
      </c>
      <c r="R553" s="252"/>
      <c r="S553" s="252"/>
      <c r="T553" s="252"/>
      <c r="U553" s="311">
        <f>O553*Y553</f>
        <v>331107.39</v>
      </c>
      <c r="V553" s="311">
        <f>P553*Y553</f>
        <v>36548.466</v>
      </c>
      <c r="W553" s="364">
        <v>199.83</v>
      </c>
      <c r="X553" s="130">
        <v>1609.5</v>
      </c>
      <c r="Y553" s="131">
        <f>W553+ROUND(X553, 2)</f>
        <v>1809.33</v>
      </c>
      <c r="Z553" s="86">
        <v>40605.46</v>
      </c>
      <c r="AA553" s="19">
        <v>327050.40000000002</v>
      </c>
      <c r="AB553" s="19">
        <f>Z553+AA553</f>
        <v>367655.86000000004</v>
      </c>
    </row>
    <row r="554" spans="1:28" ht="25.8" x14ac:dyDescent="0.5">
      <c r="A554" s="87" t="s">
        <v>2050</v>
      </c>
      <c r="B554" s="12"/>
      <c r="C554" s="40" t="s">
        <v>2051</v>
      </c>
      <c r="D554" s="17"/>
      <c r="E554" s="17"/>
      <c r="F554" s="28" t="s">
        <v>102</v>
      </c>
      <c r="G554" s="29">
        <v>0.25</v>
      </c>
      <c r="H554" s="150"/>
      <c r="I554" s="157">
        <v>50.8</v>
      </c>
      <c r="J554" s="177"/>
      <c r="K554" s="181"/>
      <c r="L554" s="170"/>
      <c r="M554" s="187"/>
      <c r="N554" s="196"/>
      <c r="O554" s="326"/>
      <c r="P554" s="350"/>
      <c r="Q554" s="339"/>
      <c r="R554" s="196"/>
      <c r="S554" s="196"/>
      <c r="T554" s="192"/>
      <c r="U554" s="312"/>
      <c r="V554" s="373"/>
      <c r="W554" s="365">
        <v>101.66</v>
      </c>
      <c r="X554" s="128"/>
      <c r="Y554" s="129"/>
      <c r="Z554" s="124">
        <f>ROUND(ROUND(W554, 2)*I554, 2)</f>
        <v>5164.33</v>
      </c>
    </row>
    <row r="555" spans="1:28" ht="25.8" x14ac:dyDescent="0.5">
      <c r="A555" s="87" t="s">
        <v>2055</v>
      </c>
      <c r="B555" s="12"/>
      <c r="C555" s="40" t="s">
        <v>1836</v>
      </c>
      <c r="D555" s="17"/>
      <c r="E555" s="17"/>
      <c r="F555" s="28" t="s">
        <v>114</v>
      </c>
      <c r="G555" s="29">
        <v>1</v>
      </c>
      <c r="H555" s="149"/>
      <c r="I555" s="157">
        <v>203.2</v>
      </c>
      <c r="J555" s="177"/>
      <c r="K555" s="181"/>
      <c r="L555" s="170"/>
      <c r="M555" s="187"/>
      <c r="N555" s="196"/>
      <c r="O555" s="326"/>
      <c r="P555" s="350"/>
      <c r="Q555" s="339"/>
      <c r="R555" s="196"/>
      <c r="S555" s="196"/>
      <c r="T555" s="192"/>
      <c r="U555" s="312"/>
      <c r="V555" s="373"/>
      <c r="W555" s="365">
        <v>16.02</v>
      </c>
      <c r="X555" s="128"/>
      <c r="Y555" s="129"/>
      <c r="Z555" s="124">
        <f>ROUND(ROUND(W555, 2)*I555, 2)</f>
        <v>3255.26</v>
      </c>
    </row>
    <row r="556" spans="1:28" ht="54" x14ac:dyDescent="0.5">
      <c r="A556" s="87" t="s">
        <v>2058</v>
      </c>
      <c r="B556" s="12"/>
      <c r="C556" s="27" t="s">
        <v>2059</v>
      </c>
      <c r="D556" s="17"/>
      <c r="E556" s="17"/>
      <c r="F556" s="28" t="s">
        <v>102</v>
      </c>
      <c r="G556" s="29">
        <v>1</v>
      </c>
      <c r="H556" s="149"/>
      <c r="I556" s="157">
        <v>4064</v>
      </c>
      <c r="J556" s="177"/>
      <c r="K556" s="181"/>
      <c r="L556" s="170"/>
      <c r="M556" s="187"/>
      <c r="N556" s="196"/>
      <c r="O556" s="326"/>
      <c r="P556" s="350"/>
      <c r="Q556" s="339"/>
      <c r="R556" s="196"/>
      <c r="S556" s="196"/>
      <c r="T556" s="192"/>
      <c r="U556" s="312"/>
      <c r="V556" s="373"/>
      <c r="W556" s="365">
        <v>7.92</v>
      </c>
      <c r="X556" s="128"/>
      <c r="Y556" s="129"/>
      <c r="Z556" s="124">
        <f>ROUND(ROUND(W556, 2)*I556, 2)</f>
        <v>32186.880000000001</v>
      </c>
    </row>
    <row r="557" spans="1:28" ht="94.05" customHeight="1" x14ac:dyDescent="0.3">
      <c r="A557" s="253" t="s">
        <v>2063</v>
      </c>
      <c r="B557" s="254" t="s">
        <v>2045</v>
      </c>
      <c r="C557" s="255" t="s">
        <v>2046</v>
      </c>
      <c r="D557" s="256"/>
      <c r="E557" s="256" t="s">
        <v>2064</v>
      </c>
      <c r="F557" s="256" t="s">
        <v>67</v>
      </c>
      <c r="G557" s="257">
        <v>1</v>
      </c>
      <c r="H557" s="258"/>
      <c r="I557" s="215">
        <v>25.9</v>
      </c>
      <c r="J557" s="252">
        <f>I557-K557</f>
        <v>0</v>
      </c>
      <c r="K557" s="259">
        <f>N557+O557+P557</f>
        <v>25.9</v>
      </c>
      <c r="L557" s="252"/>
      <c r="M557" s="252"/>
      <c r="N557" s="252"/>
      <c r="O557" s="325">
        <v>20</v>
      </c>
      <c r="P557" s="348">
        <v>5.9</v>
      </c>
      <c r="Q557" s="244" t="s">
        <v>4155</v>
      </c>
      <c r="R557" s="252"/>
      <c r="S557" s="252"/>
      <c r="T557" s="252"/>
      <c r="U557" s="311">
        <f>O557*Y557</f>
        <v>35944.800000000003</v>
      </c>
      <c r="V557" s="311">
        <f>P557*Y557</f>
        <v>10603.716</v>
      </c>
      <c r="W557" s="364">
        <v>187.74</v>
      </c>
      <c r="X557" s="130">
        <v>1609.5</v>
      </c>
      <c r="Y557" s="131">
        <f>W557+ROUND(X557, 2)</f>
        <v>1797.24</v>
      </c>
      <c r="Z557" s="86">
        <v>4862.47</v>
      </c>
      <c r="AA557" s="19">
        <v>41686.050000000003</v>
      </c>
      <c r="AB557" s="19">
        <f>Z557+AA557</f>
        <v>46548.520000000004</v>
      </c>
    </row>
    <row r="558" spans="1:28" ht="54" x14ac:dyDescent="0.5">
      <c r="A558" s="87" t="s">
        <v>2065</v>
      </c>
      <c r="B558" s="12"/>
      <c r="C558" s="27" t="s">
        <v>2059</v>
      </c>
      <c r="D558" s="17"/>
      <c r="E558" s="17"/>
      <c r="F558" s="28" t="s">
        <v>102</v>
      </c>
      <c r="G558" s="29">
        <v>1</v>
      </c>
      <c r="H558" s="149"/>
      <c r="I558" s="157">
        <v>518</v>
      </c>
      <c r="J558" s="177"/>
      <c r="K558" s="181"/>
      <c r="L558" s="170"/>
      <c r="M558" s="187"/>
      <c r="N558" s="196"/>
      <c r="O558" s="326"/>
      <c r="P558" s="350"/>
      <c r="Q558" s="228"/>
      <c r="R558" s="196"/>
      <c r="S558" s="196"/>
      <c r="T558" s="192"/>
      <c r="U558" s="312"/>
      <c r="V558" s="373"/>
      <c r="W558" s="365">
        <v>7.92</v>
      </c>
      <c r="X558" s="128"/>
      <c r="Y558" s="129"/>
      <c r="Z558" s="124">
        <f>ROUND(ROUND(W558, 2)*I558, 2)</f>
        <v>4102.5600000000004</v>
      </c>
    </row>
    <row r="559" spans="1:28" ht="25.8" x14ac:dyDescent="0.5">
      <c r="A559" s="87" t="s">
        <v>2068</v>
      </c>
      <c r="B559" s="12"/>
      <c r="C559" s="40" t="s">
        <v>1836</v>
      </c>
      <c r="D559" s="17"/>
      <c r="E559" s="17"/>
      <c r="F559" s="28" t="s">
        <v>114</v>
      </c>
      <c r="G559" s="29">
        <v>1</v>
      </c>
      <c r="H559" s="149"/>
      <c r="I559" s="157">
        <v>25.9</v>
      </c>
      <c r="J559" s="177"/>
      <c r="K559" s="181"/>
      <c r="L559" s="170"/>
      <c r="M559" s="187"/>
      <c r="N559" s="196"/>
      <c r="O559" s="326"/>
      <c r="P559" s="350"/>
      <c r="Q559" s="228"/>
      <c r="R559" s="196"/>
      <c r="S559" s="196"/>
      <c r="T559" s="192"/>
      <c r="U559" s="312"/>
      <c r="V559" s="373"/>
      <c r="W559" s="365">
        <v>16.02</v>
      </c>
      <c r="X559" s="128"/>
      <c r="Y559" s="129"/>
      <c r="Z559" s="124">
        <f>ROUND(ROUND(W559, 2)*I559, 2)</f>
        <v>414.92</v>
      </c>
    </row>
    <row r="560" spans="1:28" ht="36" x14ac:dyDescent="0.5">
      <c r="A560" s="87" t="s">
        <v>2071</v>
      </c>
      <c r="B560" s="12"/>
      <c r="C560" s="40" t="s">
        <v>730</v>
      </c>
      <c r="D560" s="17"/>
      <c r="E560" s="17"/>
      <c r="F560" s="28" t="s">
        <v>102</v>
      </c>
      <c r="G560" s="29">
        <v>0.15</v>
      </c>
      <c r="H560" s="149"/>
      <c r="I560" s="157">
        <v>3.8849999999999998</v>
      </c>
      <c r="J560" s="177"/>
      <c r="K560" s="181"/>
      <c r="L560" s="170"/>
      <c r="M560" s="187"/>
      <c r="N560" s="196"/>
      <c r="O560" s="326"/>
      <c r="P560" s="350"/>
      <c r="Q560" s="228"/>
      <c r="R560" s="196"/>
      <c r="S560" s="196"/>
      <c r="T560" s="192"/>
      <c r="U560" s="312"/>
      <c r="V560" s="373"/>
      <c r="W560" s="365">
        <v>88.8</v>
      </c>
      <c r="X560" s="128"/>
      <c r="Y560" s="129"/>
      <c r="Z560" s="124">
        <f>ROUND(ROUND(W560, 2)*I560, 2)</f>
        <v>344.99</v>
      </c>
    </row>
    <row r="561" spans="1:28" ht="91.95" customHeight="1" x14ac:dyDescent="0.3">
      <c r="A561" s="253" t="s">
        <v>2074</v>
      </c>
      <c r="B561" s="254" t="s">
        <v>2045</v>
      </c>
      <c r="C561" s="255" t="s">
        <v>2046</v>
      </c>
      <c r="D561" s="256"/>
      <c r="E561" s="256" t="s">
        <v>2075</v>
      </c>
      <c r="F561" s="256" t="s">
        <v>67</v>
      </c>
      <c r="G561" s="257">
        <v>1</v>
      </c>
      <c r="H561" s="258"/>
      <c r="I561" s="215">
        <v>854.15</v>
      </c>
      <c r="J561" s="252">
        <f>I561-K561</f>
        <v>0</v>
      </c>
      <c r="K561" s="259">
        <f>N561+O561+P561</f>
        <v>854.15</v>
      </c>
      <c r="L561" s="252"/>
      <c r="M561" s="252"/>
      <c r="N561" s="252"/>
      <c r="O561" s="325">
        <v>769</v>
      </c>
      <c r="P561" s="348">
        <v>85.15</v>
      </c>
      <c r="Q561" s="244" t="s">
        <v>4156</v>
      </c>
      <c r="R561" s="252"/>
      <c r="S561" s="252"/>
      <c r="T561" s="252"/>
      <c r="U561" s="311">
        <f>O561*Y561</f>
        <v>1382077.56</v>
      </c>
      <c r="V561" s="311">
        <f>P561*Y561</f>
        <v>153034.986</v>
      </c>
      <c r="W561" s="364">
        <v>187.74</v>
      </c>
      <c r="X561" s="130">
        <v>1609.5</v>
      </c>
      <c r="Y561" s="131">
        <f>W561+ROUND(X561, 2)</f>
        <v>1797.24</v>
      </c>
      <c r="Z561" s="86">
        <v>160358.12</v>
      </c>
      <c r="AA561" s="19">
        <v>1374754.43</v>
      </c>
      <c r="AB561" s="294">
        <f>Z561+AA561</f>
        <v>1535112.5499999998</v>
      </c>
    </row>
    <row r="562" spans="1:28" ht="36" x14ac:dyDescent="0.5">
      <c r="A562" s="87" t="s">
        <v>2076</v>
      </c>
      <c r="B562" s="12"/>
      <c r="C562" s="40" t="s">
        <v>730</v>
      </c>
      <c r="D562" s="17"/>
      <c r="E562" s="17"/>
      <c r="F562" s="28" t="s">
        <v>102</v>
      </c>
      <c r="G562" s="29">
        <v>0.15</v>
      </c>
      <c r="H562" s="149"/>
      <c r="I562" s="157">
        <v>128.12299999999999</v>
      </c>
      <c r="J562" s="177"/>
      <c r="K562" s="181"/>
      <c r="L562" s="170"/>
      <c r="M562" s="187"/>
      <c r="N562" s="196"/>
      <c r="O562" s="326"/>
      <c r="P562" s="350"/>
      <c r="Q562" s="228"/>
      <c r="R562" s="196"/>
      <c r="S562" s="196"/>
      <c r="T562" s="192"/>
      <c r="U562" s="312"/>
      <c r="V562" s="373"/>
      <c r="W562" s="365">
        <v>88.8</v>
      </c>
      <c r="X562" s="128"/>
      <c r="Y562" s="129"/>
      <c r="Z562" s="124">
        <f>ROUND(ROUND(W562, 2)*I562, 2)</f>
        <v>11377.32</v>
      </c>
      <c r="AB562" s="122"/>
    </row>
    <row r="563" spans="1:28" ht="25.8" x14ac:dyDescent="0.5">
      <c r="A563" s="87" t="s">
        <v>2079</v>
      </c>
      <c r="B563" s="12"/>
      <c r="C563" s="40" t="s">
        <v>1836</v>
      </c>
      <c r="D563" s="17"/>
      <c r="E563" s="17"/>
      <c r="F563" s="28" t="s">
        <v>114</v>
      </c>
      <c r="G563" s="29">
        <v>1</v>
      </c>
      <c r="H563" s="149"/>
      <c r="I563" s="157">
        <v>854.15</v>
      </c>
      <c r="J563" s="177"/>
      <c r="K563" s="181"/>
      <c r="L563" s="170"/>
      <c r="M563" s="187"/>
      <c r="N563" s="196"/>
      <c r="O563" s="326"/>
      <c r="P563" s="350"/>
      <c r="Q563" s="228"/>
      <c r="R563" s="196"/>
      <c r="S563" s="196"/>
      <c r="T563" s="192"/>
      <c r="U563" s="312"/>
      <c r="V563" s="373"/>
      <c r="W563" s="365">
        <v>16.02</v>
      </c>
      <c r="X563" s="128"/>
      <c r="Y563" s="129"/>
      <c r="Z563" s="124">
        <f>ROUND(ROUND(W563, 2)*I563, 2)</f>
        <v>13683.48</v>
      </c>
      <c r="AB563" s="122"/>
    </row>
    <row r="564" spans="1:28" ht="54" x14ac:dyDescent="0.5">
      <c r="A564" s="87" t="s">
        <v>2082</v>
      </c>
      <c r="B564" s="12"/>
      <c r="C564" s="27" t="s">
        <v>2059</v>
      </c>
      <c r="D564" s="17"/>
      <c r="E564" s="17"/>
      <c r="F564" s="28" t="s">
        <v>102</v>
      </c>
      <c r="G564" s="29">
        <v>1</v>
      </c>
      <c r="H564" s="149"/>
      <c r="I564" s="157">
        <v>17083</v>
      </c>
      <c r="J564" s="177"/>
      <c r="K564" s="181"/>
      <c r="L564" s="170"/>
      <c r="M564" s="187"/>
      <c r="N564" s="196"/>
      <c r="O564" s="326"/>
      <c r="P564" s="350"/>
      <c r="Q564" s="228"/>
      <c r="R564" s="196"/>
      <c r="S564" s="196"/>
      <c r="T564" s="192"/>
      <c r="U564" s="312"/>
      <c r="V564" s="373"/>
      <c r="W564" s="365">
        <v>7.92</v>
      </c>
      <c r="X564" s="128"/>
      <c r="Y564" s="129"/>
      <c r="Z564" s="124">
        <f>ROUND(ROUND(W564, 2)*I564, 2)</f>
        <v>135297.35999999999</v>
      </c>
      <c r="AB564" s="122"/>
    </row>
    <row r="565" spans="1:28" ht="102" x14ac:dyDescent="0.3">
      <c r="A565" s="253" t="s">
        <v>2085</v>
      </c>
      <c r="B565" s="254" t="s">
        <v>2045</v>
      </c>
      <c r="C565" s="255" t="s">
        <v>2046</v>
      </c>
      <c r="D565" s="256"/>
      <c r="E565" s="256" t="s">
        <v>2086</v>
      </c>
      <c r="F565" s="256" t="s">
        <v>67</v>
      </c>
      <c r="G565" s="257">
        <v>1</v>
      </c>
      <c r="H565" s="258"/>
      <c r="I565" s="215">
        <v>1075.53</v>
      </c>
      <c r="J565" s="252">
        <f>I565-K565</f>
        <v>0</v>
      </c>
      <c r="K565" s="259">
        <f>N565+O565+P565</f>
        <v>1075.53</v>
      </c>
      <c r="L565" s="252"/>
      <c r="M565" s="252"/>
      <c r="N565" s="252"/>
      <c r="O565" s="325">
        <v>968</v>
      </c>
      <c r="P565" s="348">
        <v>107.53</v>
      </c>
      <c r="Q565" s="244" t="s">
        <v>4157</v>
      </c>
      <c r="R565" s="252"/>
      <c r="S565" s="252"/>
      <c r="T565" s="252"/>
      <c r="U565" s="311">
        <f>O565*Y565</f>
        <v>1739728.32</v>
      </c>
      <c r="V565" s="311">
        <f>P565*Y565</f>
        <v>193257.21720000001</v>
      </c>
      <c r="W565" s="364">
        <v>187.74</v>
      </c>
      <c r="X565" s="130">
        <v>1609.5</v>
      </c>
      <c r="Y565" s="131">
        <f>W565+ROUND(X565, 2)</f>
        <v>1797.24</v>
      </c>
      <c r="Z565" s="86">
        <v>201920</v>
      </c>
      <c r="AA565" s="19">
        <v>1731065.54</v>
      </c>
      <c r="AB565" s="294">
        <f>Z565+AA565</f>
        <v>1932985.54</v>
      </c>
    </row>
    <row r="566" spans="1:28" ht="54" x14ac:dyDescent="0.5">
      <c r="A566" s="87" t="s">
        <v>2087</v>
      </c>
      <c r="B566" s="12"/>
      <c r="C566" s="27" t="s">
        <v>2059</v>
      </c>
      <c r="D566" s="17"/>
      <c r="E566" s="17"/>
      <c r="F566" s="28" t="s">
        <v>102</v>
      </c>
      <c r="G566" s="29">
        <v>1</v>
      </c>
      <c r="H566" s="149"/>
      <c r="I566" s="157">
        <v>21510.6</v>
      </c>
      <c r="J566" s="177"/>
      <c r="K566" s="181"/>
      <c r="L566" s="170"/>
      <c r="M566" s="187"/>
      <c r="N566" s="196"/>
      <c r="O566" s="326"/>
      <c r="P566" s="350"/>
      <c r="Q566" s="228"/>
      <c r="R566" s="196"/>
      <c r="S566" s="196"/>
      <c r="T566" s="192"/>
      <c r="U566" s="312"/>
      <c r="V566" s="373"/>
      <c r="W566" s="365">
        <v>7.92</v>
      </c>
      <c r="X566" s="128"/>
      <c r="Y566" s="129"/>
      <c r="Z566" s="124">
        <f>ROUND(ROUND(W566, 2)*I566, 2)</f>
        <v>170363.95</v>
      </c>
    </row>
    <row r="567" spans="1:28" ht="25.8" x14ac:dyDescent="0.5">
      <c r="A567" s="87" t="s">
        <v>2090</v>
      </c>
      <c r="B567" s="12"/>
      <c r="C567" s="40" t="s">
        <v>1836</v>
      </c>
      <c r="D567" s="17"/>
      <c r="E567" s="17"/>
      <c r="F567" s="28" t="s">
        <v>114</v>
      </c>
      <c r="G567" s="29">
        <v>1</v>
      </c>
      <c r="H567" s="149"/>
      <c r="I567" s="157">
        <v>1075.53</v>
      </c>
      <c r="J567" s="177"/>
      <c r="K567" s="181"/>
      <c r="L567" s="170"/>
      <c r="M567" s="187"/>
      <c r="N567" s="196"/>
      <c r="O567" s="326"/>
      <c r="P567" s="350"/>
      <c r="Q567" s="228"/>
      <c r="R567" s="196"/>
      <c r="S567" s="196"/>
      <c r="T567" s="192"/>
      <c r="U567" s="312"/>
      <c r="V567" s="373"/>
      <c r="W567" s="365">
        <v>16.02</v>
      </c>
      <c r="X567" s="128"/>
      <c r="Y567" s="129"/>
      <c r="Z567" s="124">
        <f>ROUND(ROUND(W567, 2)*I567, 2)</f>
        <v>17229.990000000002</v>
      </c>
    </row>
    <row r="568" spans="1:28" ht="36" x14ac:dyDescent="0.5">
      <c r="A568" s="87" t="s">
        <v>2093</v>
      </c>
      <c r="B568" s="12"/>
      <c r="C568" s="40" t="s">
        <v>730</v>
      </c>
      <c r="D568" s="17"/>
      <c r="E568" s="17"/>
      <c r="F568" s="28" t="s">
        <v>102</v>
      </c>
      <c r="G568" s="29">
        <v>0.15</v>
      </c>
      <c r="H568" s="149"/>
      <c r="I568" s="157">
        <v>161.33000000000001</v>
      </c>
      <c r="J568" s="177"/>
      <c r="K568" s="181"/>
      <c r="L568" s="170"/>
      <c r="M568" s="187"/>
      <c r="N568" s="196"/>
      <c r="O568" s="326"/>
      <c r="P568" s="350"/>
      <c r="Q568" s="228"/>
      <c r="R568" s="196"/>
      <c r="S568" s="196"/>
      <c r="T568" s="192"/>
      <c r="U568" s="312"/>
      <c r="V568" s="373"/>
      <c r="W568" s="365">
        <v>88.8</v>
      </c>
      <c r="X568" s="128"/>
      <c r="Y568" s="129"/>
      <c r="Z568" s="124">
        <f>ROUND(ROUND(W568, 2)*I568, 2)</f>
        <v>14326.1</v>
      </c>
    </row>
    <row r="569" spans="1:28" ht="86.55" customHeight="1" x14ac:dyDescent="0.3">
      <c r="A569" s="253" t="s">
        <v>2096</v>
      </c>
      <c r="B569" s="254" t="s">
        <v>2045</v>
      </c>
      <c r="C569" s="255" t="s">
        <v>2046</v>
      </c>
      <c r="D569" s="256"/>
      <c r="E569" s="256" t="s">
        <v>2097</v>
      </c>
      <c r="F569" s="256" t="s">
        <v>67</v>
      </c>
      <c r="G569" s="257">
        <v>1</v>
      </c>
      <c r="H569" s="258"/>
      <c r="I569" s="215">
        <v>54.322000000000003</v>
      </c>
      <c r="J569" s="252">
        <f>I569-K569</f>
        <v>2.0000000000024443E-3</v>
      </c>
      <c r="K569" s="259">
        <f>N569+O569+P569</f>
        <v>54.32</v>
      </c>
      <c r="L569" s="252"/>
      <c r="M569" s="252"/>
      <c r="N569" s="252"/>
      <c r="O569" s="325">
        <v>48</v>
      </c>
      <c r="P569" s="348">
        <v>6.32</v>
      </c>
      <c r="Q569" s="244" t="s">
        <v>4158</v>
      </c>
      <c r="R569" s="252"/>
      <c r="S569" s="252"/>
      <c r="T569" s="252"/>
      <c r="U569" s="311">
        <f>O569*Y569</f>
        <v>86848.319999999992</v>
      </c>
      <c r="V569" s="311">
        <f>P569*Y569</f>
        <v>11435.0288</v>
      </c>
      <c r="W569" s="364">
        <v>199.84</v>
      </c>
      <c r="X569" s="130">
        <v>1609.5</v>
      </c>
      <c r="Y569" s="131">
        <f>W569+ROUND(X569, 2)</f>
        <v>1809.34</v>
      </c>
      <c r="Z569" s="86">
        <v>10855.71</v>
      </c>
      <c r="AA569" s="19">
        <v>87431.26</v>
      </c>
      <c r="AB569" s="19">
        <f>Z569+AA569</f>
        <v>98286.97</v>
      </c>
    </row>
    <row r="570" spans="1:28" ht="25.8" x14ac:dyDescent="0.5">
      <c r="A570" s="87" t="s">
        <v>2098</v>
      </c>
      <c r="B570" s="12"/>
      <c r="C570" s="40" t="s">
        <v>2051</v>
      </c>
      <c r="D570" s="17"/>
      <c r="E570" s="17"/>
      <c r="F570" s="28" t="s">
        <v>102</v>
      </c>
      <c r="G570" s="29">
        <v>0.25</v>
      </c>
      <c r="H570" s="150"/>
      <c r="I570" s="157">
        <v>13.581</v>
      </c>
      <c r="J570" s="177"/>
      <c r="K570" s="181"/>
      <c r="L570" s="170"/>
      <c r="M570" s="187"/>
      <c r="N570" s="196"/>
      <c r="O570" s="326"/>
      <c r="P570" s="350"/>
      <c r="Q570" s="228"/>
      <c r="R570" s="196"/>
      <c r="S570" s="196"/>
      <c r="T570" s="192"/>
      <c r="U570" s="312"/>
      <c r="V570" s="373"/>
      <c r="W570" s="365">
        <v>101.66</v>
      </c>
      <c r="X570" s="128"/>
      <c r="Y570" s="129"/>
      <c r="Z570" s="124">
        <f>ROUND(ROUND(W570, 2)*I570, 2)</f>
        <v>1380.64</v>
      </c>
    </row>
    <row r="571" spans="1:28" ht="25.8" x14ac:dyDescent="0.5">
      <c r="A571" s="87" t="s">
        <v>2101</v>
      </c>
      <c r="B571" s="12"/>
      <c r="C571" s="40" t="s">
        <v>1836</v>
      </c>
      <c r="D571" s="17"/>
      <c r="E571" s="17"/>
      <c r="F571" s="28" t="s">
        <v>114</v>
      </c>
      <c r="G571" s="29">
        <v>1</v>
      </c>
      <c r="H571" s="149"/>
      <c r="I571" s="157">
        <v>54.322000000000003</v>
      </c>
      <c r="J571" s="177"/>
      <c r="K571" s="181"/>
      <c r="L571" s="170"/>
      <c r="M571" s="187"/>
      <c r="N571" s="196"/>
      <c r="O571" s="326"/>
      <c r="P571" s="350"/>
      <c r="Q571" s="228"/>
      <c r="R571" s="196"/>
      <c r="S571" s="196"/>
      <c r="T571" s="192"/>
      <c r="U571" s="312"/>
      <c r="V571" s="373"/>
      <c r="W571" s="365">
        <v>16.02</v>
      </c>
      <c r="X571" s="128"/>
      <c r="Y571" s="129"/>
      <c r="Z571" s="124">
        <f>ROUND(ROUND(W571, 2)*I571, 2)</f>
        <v>870.24</v>
      </c>
    </row>
    <row r="572" spans="1:28" ht="54" x14ac:dyDescent="0.5">
      <c r="A572" s="87" t="s">
        <v>2104</v>
      </c>
      <c r="B572" s="12"/>
      <c r="C572" s="27" t="s">
        <v>2059</v>
      </c>
      <c r="D572" s="17"/>
      <c r="E572" s="17"/>
      <c r="F572" s="28" t="s">
        <v>102</v>
      </c>
      <c r="G572" s="29">
        <v>1</v>
      </c>
      <c r="H572" s="149"/>
      <c r="I572" s="157">
        <v>1086.44</v>
      </c>
      <c r="J572" s="177"/>
      <c r="K572" s="181"/>
      <c r="L572" s="170"/>
      <c r="M572" s="187"/>
      <c r="N572" s="196"/>
      <c r="O572" s="326"/>
      <c r="P572" s="350"/>
      <c r="Q572" s="228"/>
      <c r="R572" s="196"/>
      <c r="S572" s="196"/>
      <c r="T572" s="192"/>
      <c r="U572" s="312"/>
      <c r="V572" s="373"/>
      <c r="W572" s="365">
        <v>7.92</v>
      </c>
      <c r="X572" s="128"/>
      <c r="Y572" s="129"/>
      <c r="Z572" s="124">
        <f>ROUND(ROUND(W572, 2)*I572, 2)</f>
        <v>8604.6</v>
      </c>
    </row>
    <row r="573" spans="1:28" ht="102" x14ac:dyDescent="0.3">
      <c r="A573" s="253" t="s">
        <v>2107</v>
      </c>
      <c r="B573" s="254" t="s">
        <v>2045</v>
      </c>
      <c r="C573" s="255" t="s">
        <v>2046</v>
      </c>
      <c r="D573" s="256"/>
      <c r="E573" s="256" t="s">
        <v>2108</v>
      </c>
      <c r="F573" s="256" t="s">
        <v>67</v>
      </c>
      <c r="G573" s="257">
        <v>1</v>
      </c>
      <c r="H573" s="258"/>
      <c r="I573" s="215">
        <v>85.21</v>
      </c>
      <c r="J573" s="252">
        <f>I573-K573</f>
        <v>0</v>
      </c>
      <c r="K573" s="259">
        <f>N573+O573+P573</f>
        <v>85.210000000000008</v>
      </c>
      <c r="L573" s="252"/>
      <c r="M573" s="252"/>
      <c r="N573" s="252"/>
      <c r="O573" s="325">
        <v>76</v>
      </c>
      <c r="P573" s="348">
        <v>9.2100000000000009</v>
      </c>
      <c r="Q573" s="244" t="s">
        <v>4159</v>
      </c>
      <c r="R573" s="252"/>
      <c r="S573" s="252"/>
      <c r="T573" s="252"/>
      <c r="U573" s="311">
        <f>O573*Y573</f>
        <v>136590.24</v>
      </c>
      <c r="V573" s="311">
        <f>P573*Y573</f>
        <v>16552.580400000003</v>
      </c>
      <c r="W573" s="364">
        <v>187.74</v>
      </c>
      <c r="X573" s="130">
        <v>1609.5</v>
      </c>
      <c r="Y573" s="131">
        <f>W573+ROUND(X573, 2)</f>
        <v>1797.24</v>
      </c>
      <c r="Z573" s="86">
        <v>15997.33</v>
      </c>
      <c r="AA573" s="19">
        <v>137145.5</v>
      </c>
      <c r="AB573" s="19">
        <f>Z573+AA573</f>
        <v>153142.82999999999</v>
      </c>
    </row>
    <row r="574" spans="1:28" ht="54" x14ac:dyDescent="0.5">
      <c r="A574" s="87" t="s">
        <v>2109</v>
      </c>
      <c r="B574" s="12"/>
      <c r="C574" s="27" t="s">
        <v>2059</v>
      </c>
      <c r="D574" s="17"/>
      <c r="E574" s="17"/>
      <c r="F574" s="28" t="s">
        <v>102</v>
      </c>
      <c r="G574" s="29">
        <v>1</v>
      </c>
      <c r="H574" s="149"/>
      <c r="I574" s="157">
        <v>1704.2</v>
      </c>
      <c r="J574" s="177"/>
      <c r="K574" s="181"/>
      <c r="L574" s="170"/>
      <c r="M574" s="187"/>
      <c r="N574" s="196"/>
      <c r="O574" s="326"/>
      <c r="P574" s="350"/>
      <c r="Q574" s="228"/>
      <c r="R574" s="196"/>
      <c r="S574" s="196"/>
      <c r="T574" s="192"/>
      <c r="U574" s="312"/>
      <c r="V574" s="373"/>
      <c r="W574" s="365">
        <v>7.92</v>
      </c>
      <c r="X574" s="128"/>
      <c r="Y574" s="129"/>
      <c r="Z574" s="124">
        <f>ROUND(ROUND(W574, 2)*I574, 2)</f>
        <v>13497.26</v>
      </c>
    </row>
    <row r="575" spans="1:28" ht="25.8" x14ac:dyDescent="0.5">
      <c r="A575" s="87" t="s">
        <v>2112</v>
      </c>
      <c r="B575" s="12"/>
      <c r="C575" s="40" t="s">
        <v>1836</v>
      </c>
      <c r="D575" s="17"/>
      <c r="E575" s="17"/>
      <c r="F575" s="28" t="s">
        <v>114</v>
      </c>
      <c r="G575" s="29">
        <v>1</v>
      </c>
      <c r="H575" s="149"/>
      <c r="I575" s="157">
        <v>85.21</v>
      </c>
      <c r="J575" s="177"/>
      <c r="K575" s="181"/>
      <c r="L575" s="170"/>
      <c r="M575" s="187"/>
      <c r="N575" s="196"/>
      <c r="O575" s="326"/>
      <c r="P575" s="350"/>
      <c r="Q575" s="228"/>
      <c r="R575" s="196"/>
      <c r="S575" s="196"/>
      <c r="T575" s="192"/>
      <c r="U575" s="312"/>
      <c r="V575" s="373"/>
      <c r="W575" s="365">
        <v>16.02</v>
      </c>
      <c r="X575" s="128"/>
      <c r="Y575" s="129"/>
      <c r="Z575" s="124">
        <f>ROUND(ROUND(W575, 2)*I575, 2)</f>
        <v>1365.06</v>
      </c>
    </row>
    <row r="576" spans="1:28" ht="36" x14ac:dyDescent="0.5">
      <c r="A576" s="87" t="s">
        <v>2115</v>
      </c>
      <c r="B576" s="12"/>
      <c r="C576" s="40" t="s">
        <v>730</v>
      </c>
      <c r="D576" s="17"/>
      <c r="E576" s="17"/>
      <c r="F576" s="28" t="s">
        <v>102</v>
      </c>
      <c r="G576" s="29">
        <v>0.15</v>
      </c>
      <c r="H576" s="149"/>
      <c r="I576" s="157">
        <v>12.782</v>
      </c>
      <c r="J576" s="177"/>
      <c r="K576" s="181"/>
      <c r="L576" s="170"/>
      <c r="M576" s="187"/>
      <c r="N576" s="196"/>
      <c r="O576" s="326"/>
      <c r="P576" s="350"/>
      <c r="Q576" s="228"/>
      <c r="R576" s="196"/>
      <c r="S576" s="196"/>
      <c r="T576" s="192"/>
      <c r="U576" s="312"/>
      <c r="V576" s="373"/>
      <c r="W576" s="365">
        <v>88.8</v>
      </c>
      <c r="X576" s="128"/>
      <c r="Y576" s="129"/>
      <c r="Z576" s="124">
        <f>ROUND(ROUND(W576, 2)*I576, 2)</f>
        <v>1135.04</v>
      </c>
    </row>
    <row r="577" spans="1:28" ht="102" x14ac:dyDescent="0.3">
      <c r="A577" s="253" t="s">
        <v>2118</v>
      </c>
      <c r="B577" s="254" t="s">
        <v>2045</v>
      </c>
      <c r="C577" s="255" t="s">
        <v>2046</v>
      </c>
      <c r="D577" s="256"/>
      <c r="E577" s="256" t="s">
        <v>2119</v>
      </c>
      <c r="F577" s="256" t="s">
        <v>67</v>
      </c>
      <c r="G577" s="257">
        <v>1</v>
      </c>
      <c r="H577" s="258"/>
      <c r="I577" s="215">
        <v>37.9</v>
      </c>
      <c r="J577" s="252">
        <f>I577-K577</f>
        <v>0</v>
      </c>
      <c r="K577" s="259">
        <f>N577+O577+P577</f>
        <v>37.9</v>
      </c>
      <c r="L577" s="252"/>
      <c r="M577" s="252"/>
      <c r="N577" s="252"/>
      <c r="O577" s="325">
        <v>34</v>
      </c>
      <c r="P577" s="348">
        <v>3.9</v>
      </c>
      <c r="Q577" s="244" t="s">
        <v>4160</v>
      </c>
      <c r="R577" s="252"/>
      <c r="S577" s="252"/>
      <c r="T577" s="252"/>
      <c r="U577" s="311">
        <f>O577*Y577</f>
        <v>61517.56</v>
      </c>
      <c r="V577" s="311">
        <f>P577*Y577</f>
        <v>7056.4259999999995</v>
      </c>
      <c r="W577" s="364">
        <v>199.84</v>
      </c>
      <c r="X577" s="130">
        <v>1609.5</v>
      </c>
      <c r="Y577" s="131">
        <f>W577+ROUND(X577, 2)</f>
        <v>1809.34</v>
      </c>
      <c r="Z577" s="86">
        <v>7573.94</v>
      </c>
      <c r="AA577" s="19">
        <v>61000.05</v>
      </c>
      <c r="AB577" s="19">
        <f>Z577+AA577</f>
        <v>68573.990000000005</v>
      </c>
    </row>
    <row r="578" spans="1:28" ht="25.8" x14ac:dyDescent="0.5">
      <c r="A578" s="87" t="s">
        <v>2120</v>
      </c>
      <c r="B578" s="12"/>
      <c r="C578" s="40" t="s">
        <v>2051</v>
      </c>
      <c r="D578" s="17"/>
      <c r="E578" s="17"/>
      <c r="F578" s="28" t="s">
        <v>102</v>
      </c>
      <c r="G578" s="29">
        <v>0.25</v>
      </c>
      <c r="H578" s="150"/>
      <c r="I578" s="157">
        <v>9.4749999999999996</v>
      </c>
      <c r="J578" s="177"/>
      <c r="K578" s="181"/>
      <c r="L578" s="170"/>
      <c r="M578" s="187"/>
      <c r="N578" s="196"/>
      <c r="O578" s="326"/>
      <c r="P578" s="350"/>
      <c r="Q578" s="228"/>
      <c r="R578" s="196"/>
      <c r="S578" s="196"/>
      <c r="T578" s="192"/>
      <c r="U578" s="312"/>
      <c r="V578" s="373"/>
      <c r="W578" s="365">
        <v>101.66</v>
      </c>
      <c r="X578" s="128"/>
      <c r="Y578" s="129"/>
      <c r="Z578" s="124">
        <f>ROUND(ROUND(W578, 2)*I578, 2)</f>
        <v>963.23</v>
      </c>
    </row>
    <row r="579" spans="1:28" ht="25.8" x14ac:dyDescent="0.5">
      <c r="A579" s="87" t="s">
        <v>2123</v>
      </c>
      <c r="B579" s="12"/>
      <c r="C579" s="40" t="s">
        <v>1836</v>
      </c>
      <c r="D579" s="17"/>
      <c r="E579" s="17"/>
      <c r="F579" s="28" t="s">
        <v>114</v>
      </c>
      <c r="G579" s="29">
        <v>1</v>
      </c>
      <c r="H579" s="149"/>
      <c r="I579" s="157">
        <v>37.9</v>
      </c>
      <c r="J579" s="177"/>
      <c r="K579" s="181"/>
      <c r="L579" s="170"/>
      <c r="M579" s="187"/>
      <c r="N579" s="196"/>
      <c r="O579" s="326"/>
      <c r="P579" s="350"/>
      <c r="Q579" s="228"/>
      <c r="R579" s="196"/>
      <c r="S579" s="196"/>
      <c r="T579" s="192"/>
      <c r="U579" s="312"/>
      <c r="V579" s="373"/>
      <c r="W579" s="365">
        <v>16.02</v>
      </c>
      <c r="X579" s="128"/>
      <c r="Y579" s="129"/>
      <c r="Z579" s="124">
        <f>ROUND(ROUND(W579, 2)*I579, 2)</f>
        <v>607.16</v>
      </c>
    </row>
    <row r="580" spans="1:28" ht="54.6" thickBot="1" x14ac:dyDescent="0.55000000000000004">
      <c r="A580" s="87" t="s">
        <v>2126</v>
      </c>
      <c r="B580" s="12"/>
      <c r="C580" s="27" t="s">
        <v>2059</v>
      </c>
      <c r="D580" s="17"/>
      <c r="E580" s="17"/>
      <c r="F580" s="28" t="s">
        <v>102</v>
      </c>
      <c r="G580" s="29">
        <v>1</v>
      </c>
      <c r="H580" s="149"/>
      <c r="I580" s="158">
        <v>758</v>
      </c>
      <c r="J580" s="177"/>
      <c r="K580" s="181"/>
      <c r="L580" s="170"/>
      <c r="M580" s="187"/>
      <c r="N580" s="196"/>
      <c r="O580" s="326"/>
      <c r="P580" s="350"/>
      <c r="Q580" s="228"/>
      <c r="R580" s="196"/>
      <c r="S580" s="196"/>
      <c r="T580" s="192"/>
      <c r="U580" s="312"/>
      <c r="V580" s="373"/>
      <c r="W580" s="365">
        <v>7.92</v>
      </c>
      <c r="X580" s="128"/>
      <c r="Y580" s="129"/>
      <c r="Z580" s="124">
        <f>ROUND(ROUND(W580, 2)*I580, 2)</f>
        <v>6003.36</v>
      </c>
    </row>
    <row r="581" spans="1:28" ht="41.55" customHeight="1" x14ac:dyDescent="0.5">
      <c r="A581" s="87" t="s">
        <v>2129</v>
      </c>
      <c r="B581" s="81" t="s">
        <v>2130</v>
      </c>
      <c r="C581" s="483" t="s">
        <v>2131</v>
      </c>
      <c r="D581" s="484"/>
      <c r="E581" s="484"/>
      <c r="F581" s="484"/>
      <c r="G581" s="484"/>
      <c r="H581" s="484"/>
      <c r="I581" s="554"/>
      <c r="J581" s="175"/>
      <c r="K581" s="181"/>
      <c r="L581" s="170"/>
      <c r="M581" s="186"/>
      <c r="N581" s="186"/>
      <c r="O581" s="324"/>
      <c r="P581" s="347"/>
      <c r="Q581" s="226"/>
      <c r="R581" s="186"/>
      <c r="S581" s="186"/>
      <c r="T581" s="190"/>
      <c r="U581" s="310"/>
      <c r="V581" s="371"/>
      <c r="W581" s="363"/>
      <c r="X581" s="128"/>
      <c r="Y581" s="129"/>
      <c r="Z581" s="123">
        <f>SUM(Z582,Z584,Z586,Z588,Z590,Z592,Z594,Z596,Z598,Z600,Z602,Z604,Z606,Z608,Z610,Z612,Z614,Z616,Z618,Z620,Z622,Z625,Z628,Z631,Z634,Z637,Z640,Z643,Z646,Z649,Z652,Z655,Z658,Z661,Z664,Z667,Z670,Z673,Z676,Z679,Z682,Z685,Z688,Z691,Z694,Z697,Z700,Z703,Z706,Z709,Z712,Z717,Z722,Z727,Z732,Z737,Z742,Z747,Z752,Z757,Z762,Z767,Z772,Z777,Z782,Z787,Z792,Z797,Z802,Z807,Z812,Z817,Z822,Z827,Z832,Z837)</f>
        <v>4716643.4700000007</v>
      </c>
      <c r="AA581" s="6">
        <f>SUM(AA582,AA584,AA586,AA588,AA590,AA592,AA594,AA596,AA598,AA600,AA602,AA604,AA606,AA608,AA610,AA612,AA614,AA616,AA618,AA620,AA622,AA625,AA628,AA631,AA634,AA637,AA640,AA643,AA646,AA649,AA652,AA655,AA658,AA661,AA664,AA667,AA670,AA673,AA676,AA679,AA682,AA685,AA688,AA691,AA694,AA697,AA700,AA703,AA706,AA709,AA712,AA717,AA722,AA727,AA732,AA737,AA742,AA747,AA752,AA757,AA762,AA767,AA772,AA777,AA782,AA787,AA792,AA797,AA802,AA807,AA812,AA817,AA822,AA827,AA832,AA837)</f>
        <v>17015915.52</v>
      </c>
      <c r="AB581" s="6">
        <f>SUM(AB582,AB584,AB586,AB588,AB590,AB592,AB594,AB596,AB598,AB600,AB602,AB604,AB606,AB608,AB610,AB612,AB614,AB616,AB618,AB620,AB622,AB625,AB628,AB631,AB634,AB637,AB640,AB643,AB646,AB649,AB652,AB655,AB658,AB661,AB664,AB667,AB670,AB673,AB676,AB679,AB682,AB685,AB688,AB691,AB694,AB697,AB700,AB703,AB706,AB709,AB712,AB717,AB722,AB727,AB732,AB737,AB742,AB747,AB752,AB757,AB762,AB767,AB772,AB777,AB782,AB787,AB792,AB797,AB802,AB807,AB812,AB817,AB822,AB827,AB832,AB837)</f>
        <v>21732558.990000002</v>
      </c>
    </row>
    <row r="582" spans="1:28" ht="43.95" customHeight="1" x14ac:dyDescent="0.3">
      <c r="A582" s="92" t="s">
        <v>2132</v>
      </c>
      <c r="B582" s="107" t="s">
        <v>2133</v>
      </c>
      <c r="C582" s="108" t="s">
        <v>2134</v>
      </c>
      <c r="D582" s="111"/>
      <c r="E582" s="111"/>
      <c r="F582" s="111" t="s">
        <v>67</v>
      </c>
      <c r="G582" s="112">
        <v>1</v>
      </c>
      <c r="H582" s="112"/>
      <c r="I582" s="113">
        <v>0</v>
      </c>
      <c r="J582" s="178"/>
      <c r="K582" s="183"/>
      <c r="L582" s="172"/>
      <c r="M582" s="172"/>
      <c r="N582" s="172"/>
      <c r="O582" s="328"/>
      <c r="P582" s="351"/>
      <c r="Q582" s="229"/>
      <c r="R582" s="172"/>
      <c r="S582" s="172"/>
      <c r="T582" s="193"/>
      <c r="U582" s="314"/>
      <c r="V582" s="374"/>
      <c r="W582" s="366">
        <v>390</v>
      </c>
      <c r="X582" s="132">
        <v>1010</v>
      </c>
      <c r="Y582" s="133">
        <f>W582+ROUND(X582, 2)</f>
        <v>1400</v>
      </c>
      <c r="Z582" s="114">
        <v>0</v>
      </c>
      <c r="AA582" s="115">
        <v>0</v>
      </c>
      <c r="AB582" s="115">
        <f>Z582+AA582</f>
        <v>0</v>
      </c>
    </row>
    <row r="583" spans="1:28" ht="36" x14ac:dyDescent="0.5">
      <c r="A583" s="92" t="s">
        <v>2137</v>
      </c>
      <c r="B583" s="107"/>
      <c r="C583" s="110" t="s">
        <v>2138</v>
      </c>
      <c r="D583" s="111"/>
      <c r="E583" s="111"/>
      <c r="F583" s="116" t="s">
        <v>139</v>
      </c>
      <c r="G583" s="117">
        <v>1.5</v>
      </c>
      <c r="H583" s="117"/>
      <c r="I583" s="118">
        <v>0</v>
      </c>
      <c r="J583" s="179"/>
      <c r="K583" s="184"/>
      <c r="L583" s="174"/>
      <c r="M583" s="188"/>
      <c r="N583" s="197"/>
      <c r="O583" s="329"/>
      <c r="P583" s="352"/>
      <c r="Q583" s="230"/>
      <c r="R583" s="197"/>
      <c r="S583" s="197"/>
      <c r="T583" s="194"/>
      <c r="U583" s="315"/>
      <c r="V583" s="375"/>
      <c r="W583" s="367">
        <v>260</v>
      </c>
      <c r="X583" s="134"/>
      <c r="Y583" s="135"/>
      <c r="Z583" s="126">
        <f>ROUND(ROUND(W583, 2)*I583, 2)</f>
        <v>0</v>
      </c>
      <c r="AA583" s="119"/>
      <c r="AB583" s="119"/>
    </row>
    <row r="584" spans="1:28" ht="24.6" x14ac:dyDescent="0.3">
      <c r="A584" s="92" t="s">
        <v>2142</v>
      </c>
      <c r="B584" s="107" t="s">
        <v>2133</v>
      </c>
      <c r="C584" s="108" t="s">
        <v>2134</v>
      </c>
      <c r="D584" s="111"/>
      <c r="E584" s="111"/>
      <c r="F584" s="111" t="s">
        <v>67</v>
      </c>
      <c r="G584" s="112">
        <v>1</v>
      </c>
      <c r="H584" s="112"/>
      <c r="I584" s="113">
        <v>0</v>
      </c>
      <c r="J584" s="178"/>
      <c r="K584" s="183"/>
      <c r="L584" s="172"/>
      <c r="M584" s="172"/>
      <c r="N584" s="172"/>
      <c r="O584" s="328"/>
      <c r="P584" s="351"/>
      <c r="Q584" s="229"/>
      <c r="R584" s="172"/>
      <c r="S584" s="172"/>
      <c r="T584" s="193"/>
      <c r="U584" s="314"/>
      <c r="V584" s="374"/>
      <c r="W584" s="366">
        <v>390</v>
      </c>
      <c r="X584" s="132">
        <v>1010</v>
      </c>
      <c r="Y584" s="133">
        <f>W584+ROUND(X584, 2)</f>
        <v>1400</v>
      </c>
      <c r="Z584" s="114">
        <v>0</v>
      </c>
      <c r="AA584" s="115">
        <v>0</v>
      </c>
      <c r="AB584" s="115">
        <f>Z584+AA584</f>
        <v>0</v>
      </c>
    </row>
    <row r="585" spans="1:28" ht="36" x14ac:dyDescent="0.5">
      <c r="A585" s="92" t="s">
        <v>2143</v>
      </c>
      <c r="B585" s="107"/>
      <c r="C585" s="110" t="s">
        <v>2138</v>
      </c>
      <c r="D585" s="111"/>
      <c r="E585" s="111"/>
      <c r="F585" s="116" t="s">
        <v>139</v>
      </c>
      <c r="G585" s="117">
        <v>1.5</v>
      </c>
      <c r="H585" s="117"/>
      <c r="I585" s="118">
        <v>0</v>
      </c>
      <c r="J585" s="179"/>
      <c r="K585" s="184"/>
      <c r="L585" s="174"/>
      <c r="M585" s="188"/>
      <c r="N585" s="197"/>
      <c r="O585" s="329"/>
      <c r="P585" s="352"/>
      <c r="Q585" s="230"/>
      <c r="R585" s="197"/>
      <c r="S585" s="197"/>
      <c r="T585" s="194"/>
      <c r="U585" s="315"/>
      <c r="V585" s="375"/>
      <c r="W585" s="367">
        <v>260</v>
      </c>
      <c r="X585" s="134"/>
      <c r="Y585" s="135"/>
      <c r="Z585" s="126">
        <f>ROUND(ROUND(W585, 2)*I585, 2)</f>
        <v>0</v>
      </c>
      <c r="AA585" s="119"/>
      <c r="AB585" s="119"/>
    </row>
    <row r="586" spans="1:28" ht="24.6" x14ac:dyDescent="0.3">
      <c r="A586" s="92" t="s">
        <v>2146</v>
      </c>
      <c r="B586" s="107" t="s">
        <v>2133</v>
      </c>
      <c r="C586" s="108" t="s">
        <v>2134</v>
      </c>
      <c r="D586" s="111"/>
      <c r="E586" s="111"/>
      <c r="F586" s="111" t="s">
        <v>67</v>
      </c>
      <c r="G586" s="112">
        <v>1</v>
      </c>
      <c r="H586" s="112"/>
      <c r="I586" s="113">
        <v>0</v>
      </c>
      <c r="J586" s="178"/>
      <c r="K586" s="183"/>
      <c r="L586" s="172"/>
      <c r="M586" s="172"/>
      <c r="N586" s="172"/>
      <c r="O586" s="328"/>
      <c r="P586" s="351"/>
      <c r="Q586" s="229"/>
      <c r="R586" s="172"/>
      <c r="S586" s="172"/>
      <c r="T586" s="193"/>
      <c r="U586" s="314"/>
      <c r="V586" s="374"/>
      <c r="W586" s="366">
        <v>390</v>
      </c>
      <c r="X586" s="132">
        <v>1010</v>
      </c>
      <c r="Y586" s="133">
        <f>W586+ROUND(X586, 2)</f>
        <v>1400</v>
      </c>
      <c r="Z586" s="114">
        <v>0</v>
      </c>
      <c r="AA586" s="115">
        <v>0</v>
      </c>
      <c r="AB586" s="115">
        <f>Z586+AA586</f>
        <v>0</v>
      </c>
    </row>
    <row r="587" spans="1:28" ht="36" x14ac:dyDescent="0.5">
      <c r="A587" s="92" t="s">
        <v>2147</v>
      </c>
      <c r="B587" s="107"/>
      <c r="C587" s="110" t="s">
        <v>2138</v>
      </c>
      <c r="D587" s="111"/>
      <c r="E587" s="111"/>
      <c r="F587" s="116" t="s">
        <v>139</v>
      </c>
      <c r="G587" s="117">
        <v>1.5</v>
      </c>
      <c r="H587" s="117"/>
      <c r="I587" s="118">
        <v>0</v>
      </c>
      <c r="J587" s="179"/>
      <c r="K587" s="184"/>
      <c r="L587" s="174"/>
      <c r="M587" s="188"/>
      <c r="N587" s="197"/>
      <c r="O587" s="329"/>
      <c r="P587" s="352"/>
      <c r="Q587" s="230"/>
      <c r="R587" s="197"/>
      <c r="S587" s="197"/>
      <c r="T587" s="194"/>
      <c r="U587" s="315"/>
      <c r="V587" s="375"/>
      <c r="W587" s="367">
        <v>260</v>
      </c>
      <c r="X587" s="134"/>
      <c r="Y587" s="135"/>
      <c r="Z587" s="126">
        <f>ROUND(ROUND(W587, 2)*I587, 2)</f>
        <v>0</v>
      </c>
      <c r="AA587" s="119"/>
      <c r="AB587" s="119"/>
    </row>
    <row r="588" spans="1:28" ht="24.6" x14ac:dyDescent="0.3">
      <c r="A588" s="92" t="s">
        <v>2150</v>
      </c>
      <c r="B588" s="107" t="s">
        <v>2133</v>
      </c>
      <c r="C588" s="108" t="s">
        <v>2134</v>
      </c>
      <c r="D588" s="111"/>
      <c r="E588" s="111"/>
      <c r="F588" s="111" t="s">
        <v>67</v>
      </c>
      <c r="G588" s="112">
        <v>1</v>
      </c>
      <c r="H588" s="112"/>
      <c r="I588" s="113">
        <v>0</v>
      </c>
      <c r="J588" s="178"/>
      <c r="K588" s="183"/>
      <c r="L588" s="172"/>
      <c r="M588" s="172"/>
      <c r="N588" s="172"/>
      <c r="O588" s="328"/>
      <c r="P588" s="351"/>
      <c r="Q588" s="229"/>
      <c r="R588" s="172"/>
      <c r="S588" s="172"/>
      <c r="T588" s="193"/>
      <c r="U588" s="314"/>
      <c r="V588" s="374"/>
      <c r="W588" s="366">
        <v>390</v>
      </c>
      <c r="X588" s="132">
        <v>1010</v>
      </c>
      <c r="Y588" s="133">
        <f>W588+ROUND(X588, 2)</f>
        <v>1400</v>
      </c>
      <c r="Z588" s="114">
        <v>0</v>
      </c>
      <c r="AA588" s="115">
        <v>0</v>
      </c>
      <c r="AB588" s="115">
        <f>Z588+AA588</f>
        <v>0</v>
      </c>
    </row>
    <row r="589" spans="1:28" ht="36" x14ac:dyDescent="0.5">
      <c r="A589" s="92" t="s">
        <v>2151</v>
      </c>
      <c r="B589" s="107"/>
      <c r="C589" s="110" t="s">
        <v>2138</v>
      </c>
      <c r="D589" s="111"/>
      <c r="E589" s="111"/>
      <c r="F589" s="116" t="s">
        <v>139</v>
      </c>
      <c r="G589" s="117">
        <v>1.5</v>
      </c>
      <c r="H589" s="117"/>
      <c r="I589" s="118">
        <v>0</v>
      </c>
      <c r="J589" s="179"/>
      <c r="K589" s="184"/>
      <c r="L589" s="174"/>
      <c r="M589" s="188"/>
      <c r="N589" s="197"/>
      <c r="O589" s="329"/>
      <c r="P589" s="352"/>
      <c r="Q589" s="230"/>
      <c r="R589" s="197"/>
      <c r="S589" s="197"/>
      <c r="T589" s="194"/>
      <c r="U589" s="315"/>
      <c r="V589" s="375"/>
      <c r="W589" s="367">
        <v>260</v>
      </c>
      <c r="X589" s="134"/>
      <c r="Y589" s="135"/>
      <c r="Z589" s="126">
        <f>ROUND(ROUND(W589, 2)*I589, 2)</f>
        <v>0</v>
      </c>
      <c r="AA589" s="119"/>
      <c r="AB589" s="119"/>
    </row>
    <row r="590" spans="1:28" ht="24.6" x14ac:dyDescent="0.3">
      <c r="A590" s="92" t="s">
        <v>2154</v>
      </c>
      <c r="B590" s="107" t="s">
        <v>2133</v>
      </c>
      <c r="C590" s="108" t="s">
        <v>2134</v>
      </c>
      <c r="D590" s="111"/>
      <c r="E590" s="111"/>
      <c r="F590" s="111" t="s">
        <v>67</v>
      </c>
      <c r="G590" s="112">
        <v>1</v>
      </c>
      <c r="H590" s="112"/>
      <c r="I590" s="113">
        <v>0</v>
      </c>
      <c r="J590" s="178"/>
      <c r="K590" s="183"/>
      <c r="L590" s="172"/>
      <c r="M590" s="172"/>
      <c r="N590" s="172"/>
      <c r="O590" s="328"/>
      <c r="P590" s="351"/>
      <c r="Q590" s="229"/>
      <c r="R590" s="172"/>
      <c r="S590" s="172"/>
      <c r="T590" s="193"/>
      <c r="U590" s="314"/>
      <c r="V590" s="374"/>
      <c r="W590" s="366">
        <v>390</v>
      </c>
      <c r="X590" s="132">
        <v>1010</v>
      </c>
      <c r="Y590" s="133">
        <f>W590+ROUND(X590, 2)</f>
        <v>1400</v>
      </c>
      <c r="Z590" s="114">
        <v>0</v>
      </c>
      <c r="AA590" s="115">
        <v>0</v>
      </c>
      <c r="AB590" s="115">
        <f>Z590+AA590</f>
        <v>0</v>
      </c>
    </row>
    <row r="591" spans="1:28" ht="36" x14ac:dyDescent="0.5">
      <c r="A591" s="92" t="s">
        <v>2155</v>
      </c>
      <c r="B591" s="107"/>
      <c r="C591" s="110" t="s">
        <v>2138</v>
      </c>
      <c r="D591" s="111"/>
      <c r="E591" s="111"/>
      <c r="F591" s="116" t="s">
        <v>139</v>
      </c>
      <c r="G591" s="117">
        <v>1.5</v>
      </c>
      <c r="H591" s="117"/>
      <c r="I591" s="118">
        <v>0</v>
      </c>
      <c r="J591" s="179"/>
      <c r="K591" s="184"/>
      <c r="L591" s="174"/>
      <c r="M591" s="188"/>
      <c r="N591" s="197"/>
      <c r="O591" s="329"/>
      <c r="P591" s="352"/>
      <c r="Q591" s="230"/>
      <c r="R591" s="197"/>
      <c r="S591" s="197"/>
      <c r="T591" s="194"/>
      <c r="U591" s="315"/>
      <c r="V591" s="375"/>
      <c r="W591" s="367">
        <v>260</v>
      </c>
      <c r="X591" s="134"/>
      <c r="Y591" s="135"/>
      <c r="Z591" s="126">
        <f>ROUND(ROUND(W591, 2)*I591, 2)</f>
        <v>0</v>
      </c>
      <c r="AA591" s="119"/>
      <c r="AB591" s="119"/>
    </row>
    <row r="592" spans="1:28" ht="24.6" x14ac:dyDescent="0.3">
      <c r="A592" s="92" t="s">
        <v>2158</v>
      </c>
      <c r="B592" s="107" t="s">
        <v>2133</v>
      </c>
      <c r="C592" s="108" t="s">
        <v>2134</v>
      </c>
      <c r="D592" s="111"/>
      <c r="E592" s="111"/>
      <c r="F592" s="111" t="s">
        <v>67</v>
      </c>
      <c r="G592" s="112">
        <v>1</v>
      </c>
      <c r="H592" s="112"/>
      <c r="I592" s="113">
        <v>0</v>
      </c>
      <c r="J592" s="178"/>
      <c r="K592" s="183"/>
      <c r="L592" s="172"/>
      <c r="M592" s="172"/>
      <c r="N592" s="172"/>
      <c r="O592" s="328"/>
      <c r="P592" s="351"/>
      <c r="Q592" s="229"/>
      <c r="R592" s="172"/>
      <c r="S592" s="172"/>
      <c r="T592" s="193"/>
      <c r="U592" s="314"/>
      <c r="V592" s="374"/>
      <c r="W592" s="366">
        <v>390</v>
      </c>
      <c r="X592" s="132">
        <v>1010</v>
      </c>
      <c r="Y592" s="133">
        <f>W592+ROUND(X592, 2)</f>
        <v>1400</v>
      </c>
      <c r="Z592" s="114">
        <v>0</v>
      </c>
      <c r="AA592" s="115">
        <v>0</v>
      </c>
      <c r="AB592" s="115">
        <f>Z592+AA592</f>
        <v>0</v>
      </c>
    </row>
    <row r="593" spans="1:28" ht="24.45" customHeight="1" x14ac:dyDescent="0.5">
      <c r="A593" s="92" t="s">
        <v>2159</v>
      </c>
      <c r="B593" s="107"/>
      <c r="C593" s="110" t="s">
        <v>2138</v>
      </c>
      <c r="D593" s="111"/>
      <c r="E593" s="111"/>
      <c r="F593" s="116" t="s">
        <v>139</v>
      </c>
      <c r="G593" s="117">
        <v>1.5</v>
      </c>
      <c r="H593" s="117"/>
      <c r="I593" s="118">
        <v>0</v>
      </c>
      <c r="J593" s="179"/>
      <c r="K593" s="184"/>
      <c r="L593" s="174"/>
      <c r="M593" s="188"/>
      <c r="N593" s="197"/>
      <c r="O593" s="329"/>
      <c r="P593" s="352"/>
      <c r="Q593" s="230"/>
      <c r="R593" s="197"/>
      <c r="S593" s="197"/>
      <c r="T593" s="194"/>
      <c r="U593" s="315"/>
      <c r="V593" s="375"/>
      <c r="W593" s="367">
        <v>260</v>
      </c>
      <c r="X593" s="134"/>
      <c r="Y593" s="135"/>
      <c r="Z593" s="126">
        <f>ROUND(ROUND(W593, 2)*I593, 2)</f>
        <v>0</v>
      </c>
      <c r="AA593" s="119"/>
      <c r="AB593" s="119"/>
    </row>
    <row r="594" spans="1:28" ht="24.6" x14ac:dyDescent="0.3">
      <c r="A594" s="92" t="s">
        <v>2162</v>
      </c>
      <c r="B594" s="107" t="s">
        <v>2133</v>
      </c>
      <c r="C594" s="108" t="s">
        <v>2134</v>
      </c>
      <c r="D594" s="111"/>
      <c r="E594" s="111"/>
      <c r="F594" s="111" t="s">
        <v>67</v>
      </c>
      <c r="G594" s="112">
        <v>1</v>
      </c>
      <c r="H594" s="112"/>
      <c r="I594" s="113">
        <v>0</v>
      </c>
      <c r="J594" s="178"/>
      <c r="K594" s="183"/>
      <c r="L594" s="172"/>
      <c r="M594" s="172"/>
      <c r="N594" s="172"/>
      <c r="O594" s="328"/>
      <c r="P594" s="351"/>
      <c r="Q594" s="229"/>
      <c r="R594" s="172"/>
      <c r="S594" s="172"/>
      <c r="T594" s="193"/>
      <c r="U594" s="314"/>
      <c r="V594" s="374"/>
      <c r="W594" s="366">
        <v>390</v>
      </c>
      <c r="X594" s="132">
        <v>1010</v>
      </c>
      <c r="Y594" s="133">
        <f>W594+ROUND(X594, 2)</f>
        <v>1400</v>
      </c>
      <c r="Z594" s="114">
        <v>0</v>
      </c>
      <c r="AA594" s="115">
        <v>0</v>
      </c>
      <c r="AB594" s="115">
        <f>Z594+AA594</f>
        <v>0</v>
      </c>
    </row>
    <row r="595" spans="1:28" ht="36" x14ac:dyDescent="0.5">
      <c r="A595" s="92" t="s">
        <v>2163</v>
      </c>
      <c r="B595" s="107"/>
      <c r="C595" s="110" t="s">
        <v>2138</v>
      </c>
      <c r="D595" s="111"/>
      <c r="E595" s="111"/>
      <c r="F595" s="116" t="s">
        <v>139</v>
      </c>
      <c r="G595" s="117">
        <v>1.5</v>
      </c>
      <c r="H595" s="117"/>
      <c r="I595" s="118">
        <v>0</v>
      </c>
      <c r="J595" s="179"/>
      <c r="K595" s="184"/>
      <c r="L595" s="174"/>
      <c r="M595" s="188"/>
      <c r="N595" s="197"/>
      <c r="O595" s="329"/>
      <c r="P595" s="352"/>
      <c r="Q595" s="230"/>
      <c r="R595" s="197"/>
      <c r="S595" s="197"/>
      <c r="T595" s="194"/>
      <c r="U595" s="315"/>
      <c r="V595" s="375"/>
      <c r="W595" s="367">
        <v>260</v>
      </c>
      <c r="X595" s="134"/>
      <c r="Y595" s="135"/>
      <c r="Z595" s="126">
        <f>ROUND(ROUND(W595, 2)*I595, 2)</f>
        <v>0</v>
      </c>
      <c r="AA595" s="119"/>
      <c r="AB595" s="119"/>
    </row>
    <row r="596" spans="1:28" ht="24.6" x14ac:dyDescent="0.3">
      <c r="A596" s="92" t="s">
        <v>2166</v>
      </c>
      <c r="B596" s="107" t="s">
        <v>2133</v>
      </c>
      <c r="C596" s="108" t="s">
        <v>2134</v>
      </c>
      <c r="D596" s="111"/>
      <c r="E596" s="111"/>
      <c r="F596" s="111" t="s">
        <v>67</v>
      </c>
      <c r="G596" s="112">
        <v>1</v>
      </c>
      <c r="H596" s="112"/>
      <c r="I596" s="113">
        <v>0</v>
      </c>
      <c r="J596" s="178"/>
      <c r="K596" s="183"/>
      <c r="L596" s="172"/>
      <c r="M596" s="172"/>
      <c r="N596" s="172"/>
      <c r="O596" s="328"/>
      <c r="P596" s="351"/>
      <c r="Q596" s="229"/>
      <c r="R596" s="172"/>
      <c r="S596" s="172"/>
      <c r="T596" s="193"/>
      <c r="U596" s="314"/>
      <c r="V596" s="374"/>
      <c r="W596" s="366">
        <v>0</v>
      </c>
      <c r="X596" s="132">
        <v>1515</v>
      </c>
      <c r="Y596" s="133">
        <f>W596+ROUND(X596, 2)</f>
        <v>1515</v>
      </c>
      <c r="Z596" s="114">
        <v>0</v>
      </c>
      <c r="AA596" s="115">
        <v>0</v>
      </c>
      <c r="AB596" s="115">
        <f>Z596+AA596</f>
        <v>0</v>
      </c>
    </row>
    <row r="597" spans="1:28" ht="36" x14ac:dyDescent="0.5">
      <c r="A597" s="92" t="s">
        <v>2167</v>
      </c>
      <c r="B597" s="107"/>
      <c r="C597" s="110" t="s">
        <v>2138</v>
      </c>
      <c r="D597" s="111"/>
      <c r="E597" s="111"/>
      <c r="F597" s="116" t="s">
        <v>139</v>
      </c>
      <c r="G597" s="117">
        <v>1.5</v>
      </c>
      <c r="H597" s="117"/>
      <c r="I597" s="118">
        <v>0</v>
      </c>
      <c r="J597" s="179"/>
      <c r="K597" s="184"/>
      <c r="L597" s="174"/>
      <c r="M597" s="188"/>
      <c r="N597" s="197"/>
      <c r="O597" s="329"/>
      <c r="P597" s="352"/>
      <c r="Q597" s="230"/>
      <c r="R597" s="197"/>
      <c r="S597" s="197"/>
      <c r="T597" s="194"/>
      <c r="U597" s="315"/>
      <c r="V597" s="375"/>
      <c r="W597" s="367">
        <v>260</v>
      </c>
      <c r="X597" s="134"/>
      <c r="Y597" s="135"/>
      <c r="Z597" s="126">
        <f>ROUND(ROUND(W597, 2)*I597, 2)</f>
        <v>0</v>
      </c>
      <c r="AA597" s="119"/>
      <c r="AB597" s="119"/>
    </row>
    <row r="598" spans="1:28" ht="24.6" x14ac:dyDescent="0.3">
      <c r="A598" s="92" t="s">
        <v>2170</v>
      </c>
      <c r="B598" s="107" t="s">
        <v>2133</v>
      </c>
      <c r="C598" s="108" t="s">
        <v>2134</v>
      </c>
      <c r="D598" s="111"/>
      <c r="E598" s="111"/>
      <c r="F598" s="111" t="s">
        <v>67</v>
      </c>
      <c r="G598" s="112">
        <v>1</v>
      </c>
      <c r="H598" s="112"/>
      <c r="I598" s="113">
        <v>0</v>
      </c>
      <c r="J598" s="178"/>
      <c r="K598" s="183"/>
      <c r="L598" s="172"/>
      <c r="M598" s="172"/>
      <c r="N598" s="172"/>
      <c r="O598" s="328"/>
      <c r="P598" s="351"/>
      <c r="Q598" s="229"/>
      <c r="R598" s="172"/>
      <c r="S598" s="172"/>
      <c r="T598" s="193"/>
      <c r="U598" s="314"/>
      <c r="V598" s="374"/>
      <c r="W598" s="366">
        <v>0</v>
      </c>
      <c r="X598" s="132">
        <v>1515</v>
      </c>
      <c r="Y598" s="133">
        <f>W598+ROUND(X598, 2)</f>
        <v>1515</v>
      </c>
      <c r="Z598" s="114">
        <v>0</v>
      </c>
      <c r="AA598" s="115">
        <v>0</v>
      </c>
      <c r="AB598" s="115">
        <f>Z598+AA598</f>
        <v>0</v>
      </c>
    </row>
    <row r="599" spans="1:28" ht="36" x14ac:dyDescent="0.5">
      <c r="A599" s="92" t="s">
        <v>2171</v>
      </c>
      <c r="B599" s="107"/>
      <c r="C599" s="110" t="s">
        <v>2138</v>
      </c>
      <c r="D599" s="111"/>
      <c r="E599" s="111"/>
      <c r="F599" s="116" t="s">
        <v>139</v>
      </c>
      <c r="G599" s="117">
        <v>1.5</v>
      </c>
      <c r="H599" s="117"/>
      <c r="I599" s="118">
        <v>0</v>
      </c>
      <c r="J599" s="179"/>
      <c r="K599" s="184"/>
      <c r="L599" s="174"/>
      <c r="M599" s="188"/>
      <c r="N599" s="197"/>
      <c r="O599" s="329"/>
      <c r="P599" s="352"/>
      <c r="Q599" s="230"/>
      <c r="R599" s="197"/>
      <c r="S599" s="197"/>
      <c r="T599" s="194"/>
      <c r="U599" s="315"/>
      <c r="V599" s="375"/>
      <c r="W599" s="367">
        <v>260</v>
      </c>
      <c r="X599" s="134"/>
      <c r="Y599" s="135"/>
      <c r="Z599" s="126">
        <f>ROUND(ROUND(W599, 2)*I599, 2)</f>
        <v>0</v>
      </c>
      <c r="AA599" s="119"/>
      <c r="AB599" s="119"/>
    </row>
    <row r="600" spans="1:28" ht="24.6" x14ac:dyDescent="0.3">
      <c r="A600" s="92" t="s">
        <v>2174</v>
      </c>
      <c r="B600" s="107" t="s">
        <v>2133</v>
      </c>
      <c r="C600" s="108" t="s">
        <v>2134</v>
      </c>
      <c r="D600" s="111"/>
      <c r="E600" s="111"/>
      <c r="F600" s="111" t="s">
        <v>67</v>
      </c>
      <c r="G600" s="112">
        <v>1</v>
      </c>
      <c r="H600" s="112"/>
      <c r="I600" s="113">
        <v>0</v>
      </c>
      <c r="J600" s="178"/>
      <c r="K600" s="183"/>
      <c r="L600" s="172"/>
      <c r="M600" s="172"/>
      <c r="N600" s="172"/>
      <c r="O600" s="328"/>
      <c r="P600" s="351"/>
      <c r="Q600" s="229"/>
      <c r="R600" s="172"/>
      <c r="S600" s="172"/>
      <c r="T600" s="193"/>
      <c r="U600" s="314"/>
      <c r="V600" s="374"/>
      <c r="W600" s="366">
        <v>0</v>
      </c>
      <c r="X600" s="132">
        <v>1515</v>
      </c>
      <c r="Y600" s="133">
        <f>W600+ROUND(X600, 2)</f>
        <v>1515</v>
      </c>
      <c r="Z600" s="114">
        <v>0</v>
      </c>
      <c r="AA600" s="115">
        <v>0</v>
      </c>
      <c r="AB600" s="115">
        <f>Z600+AA600</f>
        <v>0</v>
      </c>
    </row>
    <row r="601" spans="1:28" ht="36.6" thickBot="1" x14ac:dyDescent="0.55000000000000004">
      <c r="A601" s="92" t="s">
        <v>2175</v>
      </c>
      <c r="B601" s="107"/>
      <c r="C601" s="110" t="s">
        <v>2138</v>
      </c>
      <c r="D601" s="111"/>
      <c r="E601" s="111"/>
      <c r="F601" s="116" t="s">
        <v>139</v>
      </c>
      <c r="G601" s="117">
        <v>1.5</v>
      </c>
      <c r="H601" s="117"/>
      <c r="I601" s="168">
        <v>0</v>
      </c>
      <c r="J601" s="179"/>
      <c r="K601" s="184"/>
      <c r="L601" s="174"/>
      <c r="M601" s="188"/>
      <c r="N601" s="197"/>
      <c r="O601" s="329"/>
      <c r="P601" s="352"/>
      <c r="Q601" s="230"/>
      <c r="R601" s="197"/>
      <c r="S601" s="197"/>
      <c r="T601" s="194"/>
      <c r="U601" s="315"/>
      <c r="V601" s="375"/>
      <c r="W601" s="367">
        <v>260</v>
      </c>
      <c r="X601" s="134"/>
      <c r="Y601" s="135"/>
      <c r="Z601" s="126">
        <f>ROUND(ROUND(W601, 2)*I601, 2)</f>
        <v>0</v>
      </c>
      <c r="AA601" s="119"/>
      <c r="AB601" s="119"/>
    </row>
    <row r="602" spans="1:28" ht="56.55" customHeight="1" x14ac:dyDescent="0.3">
      <c r="A602" s="253" t="s">
        <v>2178</v>
      </c>
      <c r="B602" s="254" t="s">
        <v>2133</v>
      </c>
      <c r="C602" s="255" t="s">
        <v>2134</v>
      </c>
      <c r="D602" s="256"/>
      <c r="E602" s="256" t="s">
        <v>2179</v>
      </c>
      <c r="F602" s="256" t="s">
        <v>67</v>
      </c>
      <c r="G602" s="257">
        <v>1</v>
      </c>
      <c r="H602" s="258"/>
      <c r="I602" s="223">
        <v>193.7</v>
      </c>
      <c r="J602" s="252">
        <f>I602-K602</f>
        <v>193.7</v>
      </c>
      <c r="K602" s="259">
        <f>O602</f>
        <v>0</v>
      </c>
      <c r="L602" s="252"/>
      <c r="M602" s="252"/>
      <c r="N602" s="252"/>
      <c r="O602" s="325">
        <v>0</v>
      </c>
      <c r="P602" s="348"/>
      <c r="Q602" s="252"/>
      <c r="R602" s="252"/>
      <c r="S602" s="252"/>
      <c r="T602" s="252"/>
      <c r="U602" s="311">
        <f>O602*Y602</f>
        <v>0</v>
      </c>
      <c r="V602" s="372"/>
      <c r="W602" s="364">
        <v>390</v>
      </c>
      <c r="X602" s="130">
        <v>1515</v>
      </c>
      <c r="Y602" s="131">
        <f>W602+ROUND(X602, 2)</f>
        <v>1905</v>
      </c>
      <c r="Z602" s="86">
        <v>75543</v>
      </c>
      <c r="AA602" s="19">
        <v>293455.5</v>
      </c>
      <c r="AB602" s="19">
        <f>Z602+AA602</f>
        <v>368998.5</v>
      </c>
    </row>
    <row r="603" spans="1:28" ht="48.45" customHeight="1" x14ac:dyDescent="0.5">
      <c r="A603" s="87" t="s">
        <v>2181</v>
      </c>
      <c r="B603" s="12"/>
      <c r="C603" s="40" t="s">
        <v>2138</v>
      </c>
      <c r="D603" s="17"/>
      <c r="E603" s="17"/>
      <c r="F603" s="28" t="s">
        <v>139</v>
      </c>
      <c r="G603" s="29">
        <v>1.5</v>
      </c>
      <c r="H603" s="150"/>
      <c r="I603" s="157">
        <v>290.55</v>
      </c>
      <c r="J603" s="177"/>
      <c r="K603" s="181"/>
      <c r="L603" s="170"/>
      <c r="M603" s="187"/>
      <c r="N603" s="196"/>
      <c r="O603" s="326"/>
      <c r="P603" s="350"/>
      <c r="Q603" s="228"/>
      <c r="R603" s="196"/>
      <c r="S603" s="196"/>
      <c r="T603" s="192"/>
      <c r="U603" s="312"/>
      <c r="V603" s="373"/>
      <c r="W603" s="365">
        <v>260</v>
      </c>
      <c r="X603" s="128"/>
      <c r="Y603" s="129"/>
      <c r="Z603" s="124">
        <f>ROUND(ROUND(W603, 2)*I603, 2)</f>
        <v>75543</v>
      </c>
    </row>
    <row r="604" spans="1:28" ht="24.6" x14ac:dyDescent="0.3">
      <c r="A604" s="87" t="s">
        <v>2186</v>
      </c>
      <c r="B604" s="12" t="s">
        <v>2133</v>
      </c>
      <c r="C604" s="16" t="s">
        <v>2134</v>
      </c>
      <c r="D604" s="17"/>
      <c r="E604" s="17" t="s">
        <v>2187</v>
      </c>
      <c r="F604" s="17" t="s">
        <v>67</v>
      </c>
      <c r="G604" s="18">
        <v>1</v>
      </c>
      <c r="H604" s="148"/>
      <c r="I604" s="156">
        <v>0</v>
      </c>
      <c r="J604" s="176"/>
      <c r="K604" s="182"/>
      <c r="L604" s="171"/>
      <c r="M604" s="171"/>
      <c r="N604" s="171"/>
      <c r="O604" s="327"/>
      <c r="P604" s="353"/>
      <c r="Q604" s="227"/>
      <c r="R604" s="171"/>
      <c r="S604" s="171"/>
      <c r="T604" s="191"/>
      <c r="U604" s="313"/>
      <c r="V604" s="376"/>
      <c r="W604" s="364">
        <v>390</v>
      </c>
      <c r="X604" s="130">
        <v>1515</v>
      </c>
      <c r="Y604" s="131">
        <f>W604+ROUND(X604, 2)</f>
        <v>1905</v>
      </c>
      <c r="Z604" s="86">
        <v>0</v>
      </c>
      <c r="AA604" s="19">
        <v>0</v>
      </c>
      <c r="AB604" s="19">
        <f>Z604+AA604</f>
        <v>0</v>
      </c>
    </row>
    <row r="605" spans="1:28" ht="36" x14ac:dyDescent="0.5">
      <c r="A605" s="87" t="s">
        <v>2189</v>
      </c>
      <c r="B605" s="12"/>
      <c r="C605" s="40" t="s">
        <v>2138</v>
      </c>
      <c r="D605" s="17"/>
      <c r="E605" s="17"/>
      <c r="F605" s="28" t="s">
        <v>139</v>
      </c>
      <c r="G605" s="29">
        <v>1.5</v>
      </c>
      <c r="H605" s="150"/>
      <c r="I605" s="157">
        <v>0</v>
      </c>
      <c r="J605" s="177"/>
      <c r="K605" s="181"/>
      <c r="L605" s="170"/>
      <c r="M605" s="187"/>
      <c r="N605" s="196"/>
      <c r="O605" s="326"/>
      <c r="P605" s="350"/>
      <c r="Q605" s="228"/>
      <c r="R605" s="196"/>
      <c r="S605" s="196"/>
      <c r="T605" s="192"/>
      <c r="U605" s="312"/>
      <c r="V605" s="373"/>
      <c r="W605" s="365">
        <v>260</v>
      </c>
      <c r="X605" s="128"/>
      <c r="Y605" s="129"/>
      <c r="Z605" s="124">
        <f>ROUND(ROUND(W605, 2)*I605, 2)</f>
        <v>0</v>
      </c>
    </row>
    <row r="606" spans="1:28" ht="45" customHeight="1" x14ac:dyDescent="0.3">
      <c r="A606" s="253" t="s">
        <v>2194</v>
      </c>
      <c r="B606" s="254" t="s">
        <v>2133</v>
      </c>
      <c r="C606" s="255" t="s">
        <v>2134</v>
      </c>
      <c r="D606" s="256"/>
      <c r="E606" s="256" t="s">
        <v>2195</v>
      </c>
      <c r="F606" s="256" t="s">
        <v>67</v>
      </c>
      <c r="G606" s="257">
        <v>1</v>
      </c>
      <c r="H606" s="258"/>
      <c r="I606" s="215">
        <v>35.5</v>
      </c>
      <c r="J606" s="252">
        <f>I606-K606</f>
        <v>35.5</v>
      </c>
      <c r="K606" s="259">
        <f>O606</f>
        <v>0</v>
      </c>
      <c r="L606" s="252"/>
      <c r="M606" s="252"/>
      <c r="N606" s="252"/>
      <c r="O606" s="325">
        <v>0</v>
      </c>
      <c r="P606" s="348"/>
      <c r="Q606" s="252"/>
      <c r="R606" s="252"/>
      <c r="S606" s="252"/>
      <c r="T606" s="252"/>
      <c r="U606" s="311">
        <f>O606*Y606</f>
        <v>0</v>
      </c>
      <c r="V606" s="372"/>
      <c r="W606" s="364">
        <v>390</v>
      </c>
      <c r="X606" s="130">
        <v>1515</v>
      </c>
      <c r="Y606" s="131">
        <f>W606+ROUND(X606, 2)</f>
        <v>1905</v>
      </c>
      <c r="Z606" s="86">
        <v>13845</v>
      </c>
      <c r="AA606" s="19">
        <v>53782.5</v>
      </c>
      <c r="AB606" s="19">
        <f>Z606+AA606</f>
        <v>67627.5</v>
      </c>
    </row>
    <row r="607" spans="1:28" ht="36" x14ac:dyDescent="0.5">
      <c r="A607" s="87" t="s">
        <v>2197</v>
      </c>
      <c r="B607" s="12"/>
      <c r="C607" s="40" t="s">
        <v>2138</v>
      </c>
      <c r="D607" s="17"/>
      <c r="E607" s="17"/>
      <c r="F607" s="28" t="s">
        <v>139</v>
      </c>
      <c r="G607" s="29">
        <v>1.5</v>
      </c>
      <c r="H607" s="150"/>
      <c r="I607" s="157">
        <v>53.25</v>
      </c>
      <c r="J607" s="177"/>
      <c r="K607" s="181"/>
      <c r="L607" s="170"/>
      <c r="M607" s="187"/>
      <c r="N607" s="196"/>
      <c r="O607" s="326"/>
      <c r="P607" s="350"/>
      <c r="Q607" s="228"/>
      <c r="R607" s="196"/>
      <c r="S607" s="196"/>
      <c r="T607" s="192"/>
      <c r="U607" s="312"/>
      <c r="V607" s="373"/>
      <c r="W607" s="365">
        <v>260</v>
      </c>
      <c r="X607" s="128"/>
      <c r="Y607" s="129"/>
      <c r="Z607" s="124">
        <f>ROUND(ROUND(W607, 2)*I607, 2)</f>
        <v>13845</v>
      </c>
    </row>
    <row r="608" spans="1:28" ht="24.6" x14ac:dyDescent="0.3">
      <c r="A608" s="106" t="s">
        <v>2202</v>
      </c>
      <c r="B608" s="107" t="s">
        <v>2133</v>
      </c>
      <c r="C608" s="108" t="s">
        <v>2134</v>
      </c>
      <c r="D608" s="111"/>
      <c r="E608" s="111" t="s">
        <v>2203</v>
      </c>
      <c r="F608" s="111" t="s">
        <v>67</v>
      </c>
      <c r="G608" s="112">
        <v>1</v>
      </c>
      <c r="H608" s="163"/>
      <c r="I608" s="303">
        <v>0</v>
      </c>
      <c r="J608" s="176"/>
      <c r="K608" s="182"/>
      <c r="L608" s="171"/>
      <c r="M608" s="171"/>
      <c r="N608" s="171"/>
      <c r="O608" s="327"/>
      <c r="P608" s="353"/>
      <c r="Q608" s="227"/>
      <c r="R608" s="171"/>
      <c r="S608" s="171"/>
      <c r="T608" s="191"/>
      <c r="U608" s="313"/>
      <c r="V608" s="376"/>
      <c r="W608" s="364">
        <v>390</v>
      </c>
      <c r="X608" s="130">
        <v>1515</v>
      </c>
      <c r="Y608" s="131">
        <f>W608+ROUND(X608, 2)</f>
        <v>1905</v>
      </c>
      <c r="Z608" s="86">
        <v>0</v>
      </c>
      <c r="AA608" s="19">
        <v>0</v>
      </c>
      <c r="AB608" s="19">
        <f>Z608+AA608</f>
        <v>0</v>
      </c>
    </row>
    <row r="609" spans="1:28" ht="36" x14ac:dyDescent="0.5">
      <c r="A609" s="106" t="s">
        <v>2205</v>
      </c>
      <c r="B609" s="107"/>
      <c r="C609" s="110" t="s">
        <v>2138</v>
      </c>
      <c r="D609" s="111"/>
      <c r="E609" s="111"/>
      <c r="F609" s="116" t="s">
        <v>139</v>
      </c>
      <c r="G609" s="117">
        <v>1.5</v>
      </c>
      <c r="H609" s="164"/>
      <c r="I609" s="304">
        <v>0</v>
      </c>
      <c r="J609" s="177"/>
      <c r="K609" s="181"/>
      <c r="L609" s="170"/>
      <c r="M609" s="187"/>
      <c r="N609" s="196"/>
      <c r="O609" s="326"/>
      <c r="P609" s="350"/>
      <c r="Q609" s="228"/>
      <c r="R609" s="196"/>
      <c r="S609" s="196"/>
      <c r="T609" s="192"/>
      <c r="U609" s="312"/>
      <c r="V609" s="373"/>
      <c r="W609" s="365">
        <v>260</v>
      </c>
      <c r="X609" s="128"/>
      <c r="Y609" s="129"/>
      <c r="Z609" s="124">
        <f>ROUND(ROUND(W609, 2)*I609, 2)</f>
        <v>0</v>
      </c>
    </row>
    <row r="610" spans="1:28" ht="47.55" customHeight="1" x14ac:dyDescent="0.3">
      <c r="A610" s="253" t="s">
        <v>2210</v>
      </c>
      <c r="B610" s="254" t="s">
        <v>2133</v>
      </c>
      <c r="C610" s="255" t="s">
        <v>2134</v>
      </c>
      <c r="D610" s="256"/>
      <c r="E610" s="256" t="s">
        <v>2211</v>
      </c>
      <c r="F610" s="256" t="s">
        <v>67</v>
      </c>
      <c r="G610" s="257">
        <v>1</v>
      </c>
      <c r="H610" s="258"/>
      <c r="I610" s="215">
        <v>9.6</v>
      </c>
      <c r="J610" s="252">
        <f>I610-K610</f>
        <v>9.6</v>
      </c>
      <c r="K610" s="259">
        <f>O610</f>
        <v>0</v>
      </c>
      <c r="L610" s="252"/>
      <c r="M610" s="252"/>
      <c r="N610" s="252"/>
      <c r="O610" s="325">
        <v>0</v>
      </c>
      <c r="P610" s="348"/>
      <c r="Q610" s="252"/>
      <c r="R610" s="252"/>
      <c r="S610" s="252"/>
      <c r="T610" s="252"/>
      <c r="U610" s="311">
        <f>O610*Y610</f>
        <v>0</v>
      </c>
      <c r="V610" s="372"/>
      <c r="W610" s="364">
        <v>390</v>
      </c>
      <c r="X610" s="130">
        <v>1515</v>
      </c>
      <c r="Y610" s="131">
        <f>W610+ROUND(X610, 2)</f>
        <v>1905</v>
      </c>
      <c r="Z610" s="86">
        <v>3744</v>
      </c>
      <c r="AA610" s="19">
        <v>14544</v>
      </c>
      <c r="AB610" s="19">
        <f>Z610+AA610</f>
        <v>18288</v>
      </c>
    </row>
    <row r="611" spans="1:28" ht="36" x14ac:dyDescent="0.5">
      <c r="A611" s="87" t="s">
        <v>2213</v>
      </c>
      <c r="B611" s="12"/>
      <c r="C611" s="40" t="s">
        <v>2138</v>
      </c>
      <c r="D611" s="17"/>
      <c r="E611" s="17"/>
      <c r="F611" s="28" t="s">
        <v>139</v>
      </c>
      <c r="G611" s="29">
        <v>1.5</v>
      </c>
      <c r="H611" s="150"/>
      <c r="I611" s="157">
        <v>14.4</v>
      </c>
      <c r="J611" s="177"/>
      <c r="K611" s="181"/>
      <c r="L611" s="170"/>
      <c r="M611" s="187"/>
      <c r="N611" s="196"/>
      <c r="O611" s="326"/>
      <c r="P611" s="350"/>
      <c r="Q611" s="228"/>
      <c r="R611" s="196"/>
      <c r="S611" s="196"/>
      <c r="T611" s="192"/>
      <c r="U611" s="312"/>
      <c r="V611" s="373"/>
      <c r="W611" s="365">
        <v>260</v>
      </c>
      <c r="X611" s="128"/>
      <c r="Y611" s="129"/>
      <c r="Z611" s="124">
        <f>ROUND(ROUND(W611, 2)*I611, 2)</f>
        <v>3744</v>
      </c>
    </row>
    <row r="612" spans="1:28" ht="120.6" customHeight="1" x14ac:dyDescent="0.3">
      <c r="A612" s="253" t="s">
        <v>2218</v>
      </c>
      <c r="B612" s="254" t="s">
        <v>2133</v>
      </c>
      <c r="C612" s="255" t="s">
        <v>2134</v>
      </c>
      <c r="D612" s="256"/>
      <c r="E612" s="256" t="s">
        <v>2219</v>
      </c>
      <c r="F612" s="256" t="s">
        <v>67</v>
      </c>
      <c r="G612" s="257">
        <v>1</v>
      </c>
      <c r="H612" s="258"/>
      <c r="I612" s="215">
        <v>34.1</v>
      </c>
      <c r="J612" s="252">
        <f>I612-K612</f>
        <v>34.1</v>
      </c>
      <c r="K612" s="259">
        <f>O612</f>
        <v>0</v>
      </c>
      <c r="L612" s="252"/>
      <c r="M612" s="252"/>
      <c r="N612" s="252"/>
      <c r="O612" s="325">
        <v>0</v>
      </c>
      <c r="P612" s="348"/>
      <c r="Q612" s="252"/>
      <c r="R612" s="252"/>
      <c r="S612" s="252"/>
      <c r="T612" s="252"/>
      <c r="U612" s="311">
        <f>O612*Y612</f>
        <v>0</v>
      </c>
      <c r="V612" s="372"/>
      <c r="W612" s="364">
        <v>390</v>
      </c>
      <c r="X612" s="130">
        <v>1515</v>
      </c>
      <c r="Y612" s="131">
        <f>W612+ROUND(X612, 2)</f>
        <v>1905</v>
      </c>
      <c r="Z612" s="86">
        <v>13299</v>
      </c>
      <c r="AA612" s="19">
        <v>51661.5</v>
      </c>
      <c r="AB612" s="19">
        <f>Z612+AA612</f>
        <v>64960.5</v>
      </c>
    </row>
    <row r="613" spans="1:28" ht="36" x14ac:dyDescent="0.5">
      <c r="A613" s="87" t="s">
        <v>2221</v>
      </c>
      <c r="B613" s="12"/>
      <c r="C613" s="40" t="s">
        <v>2138</v>
      </c>
      <c r="D613" s="17"/>
      <c r="E613" s="17"/>
      <c r="F613" s="28" t="s">
        <v>139</v>
      </c>
      <c r="G613" s="29">
        <v>1.5</v>
      </c>
      <c r="H613" s="150"/>
      <c r="I613" s="157">
        <v>51.15</v>
      </c>
      <c r="J613" s="177"/>
      <c r="K613" s="181"/>
      <c r="L613" s="170"/>
      <c r="M613" s="187"/>
      <c r="N613" s="196"/>
      <c r="O613" s="326"/>
      <c r="P613" s="350"/>
      <c r="Q613" s="228"/>
      <c r="R613" s="196"/>
      <c r="S613" s="196"/>
      <c r="T613" s="192"/>
      <c r="U613" s="312"/>
      <c r="V613" s="373"/>
      <c r="W613" s="365">
        <v>260</v>
      </c>
      <c r="X613" s="128"/>
      <c r="Y613" s="129"/>
      <c r="Z613" s="124">
        <f>ROUND(ROUND(W613, 2)*I613, 2)</f>
        <v>13299</v>
      </c>
    </row>
    <row r="614" spans="1:28" ht="58.95" customHeight="1" x14ac:dyDescent="0.3">
      <c r="A614" s="253" t="s">
        <v>2226</v>
      </c>
      <c r="B614" s="254" t="s">
        <v>2133</v>
      </c>
      <c r="C614" s="255" t="s">
        <v>2134</v>
      </c>
      <c r="D614" s="256"/>
      <c r="E614" s="256" t="s">
        <v>2227</v>
      </c>
      <c r="F614" s="256" t="s">
        <v>67</v>
      </c>
      <c r="G614" s="257">
        <v>1</v>
      </c>
      <c r="H614" s="258"/>
      <c r="I614" s="215">
        <v>9.4</v>
      </c>
      <c r="J614" s="252">
        <f>I614-K614</f>
        <v>9.4</v>
      </c>
      <c r="K614" s="259">
        <f>O614</f>
        <v>0</v>
      </c>
      <c r="L614" s="252"/>
      <c r="M614" s="252"/>
      <c r="N614" s="252"/>
      <c r="O614" s="325">
        <v>0</v>
      </c>
      <c r="P614" s="348"/>
      <c r="Q614" s="252"/>
      <c r="R614" s="252"/>
      <c r="S614" s="252"/>
      <c r="T614" s="252"/>
      <c r="U614" s="311">
        <f>O614*Y614</f>
        <v>0</v>
      </c>
      <c r="V614" s="372"/>
      <c r="W614" s="364">
        <v>390</v>
      </c>
      <c r="X614" s="130">
        <v>1515</v>
      </c>
      <c r="Y614" s="131">
        <f>W614+ROUND(X614, 2)</f>
        <v>1905</v>
      </c>
      <c r="Z614" s="86">
        <v>3666</v>
      </c>
      <c r="AA614" s="19">
        <v>14241</v>
      </c>
      <c r="AB614" s="19">
        <f>Z614+AA614</f>
        <v>17907</v>
      </c>
    </row>
    <row r="615" spans="1:28" ht="49.95" customHeight="1" x14ac:dyDescent="0.5">
      <c r="A615" s="87" t="s">
        <v>2228</v>
      </c>
      <c r="B615" s="12"/>
      <c r="C615" s="40" t="s">
        <v>2138</v>
      </c>
      <c r="D615" s="17"/>
      <c r="E615" s="17"/>
      <c r="F615" s="28" t="s">
        <v>139</v>
      </c>
      <c r="G615" s="29">
        <v>1.5</v>
      </c>
      <c r="H615" s="150"/>
      <c r="I615" s="157">
        <v>14.1</v>
      </c>
      <c r="J615" s="177"/>
      <c r="K615" s="181"/>
      <c r="L615" s="170"/>
      <c r="M615" s="187"/>
      <c r="N615" s="196"/>
      <c r="O615" s="326"/>
      <c r="P615" s="350"/>
      <c r="Q615" s="228"/>
      <c r="R615" s="196"/>
      <c r="S615" s="196"/>
      <c r="T615" s="192"/>
      <c r="U615" s="312"/>
      <c r="V615" s="373"/>
      <c r="W615" s="365">
        <v>260</v>
      </c>
      <c r="X615" s="128"/>
      <c r="Y615" s="129"/>
      <c r="Z615" s="124">
        <f>ROUND(ROUND(W615, 2)*I615, 2)</f>
        <v>3666</v>
      </c>
    </row>
    <row r="616" spans="1:28" ht="24.6" x14ac:dyDescent="0.3">
      <c r="A616" s="106" t="s">
        <v>2231</v>
      </c>
      <c r="B616" s="107" t="s">
        <v>2133</v>
      </c>
      <c r="C616" s="108" t="s">
        <v>2134</v>
      </c>
      <c r="D616" s="111"/>
      <c r="E616" s="111"/>
      <c r="F616" s="111" t="s">
        <v>67</v>
      </c>
      <c r="G616" s="112">
        <v>1</v>
      </c>
      <c r="H616" s="163"/>
      <c r="I616" s="166">
        <v>0</v>
      </c>
      <c r="J616" s="178"/>
      <c r="K616" s="183"/>
      <c r="L616" s="172"/>
      <c r="M616" s="172"/>
      <c r="N616" s="172"/>
      <c r="O616" s="328"/>
      <c r="P616" s="351"/>
      <c r="Q616" s="229"/>
      <c r="R616" s="172"/>
      <c r="S616" s="172"/>
      <c r="T616" s="193"/>
      <c r="U616" s="314"/>
      <c r="V616" s="374"/>
      <c r="W616" s="366">
        <v>0</v>
      </c>
      <c r="X616" s="132">
        <v>1515</v>
      </c>
      <c r="Y616" s="133">
        <f>W616+ROUND(X616, 2)</f>
        <v>1515</v>
      </c>
      <c r="Z616" s="114">
        <v>0</v>
      </c>
      <c r="AA616" s="115">
        <v>0</v>
      </c>
      <c r="AB616" s="115">
        <f>Z616+AA616</f>
        <v>0</v>
      </c>
    </row>
    <row r="617" spans="1:28" ht="36" x14ac:dyDescent="0.5">
      <c r="A617" s="106" t="s">
        <v>2232</v>
      </c>
      <c r="B617" s="107"/>
      <c r="C617" s="110" t="s">
        <v>2138</v>
      </c>
      <c r="D617" s="111"/>
      <c r="E617" s="111"/>
      <c r="F617" s="116" t="s">
        <v>139</v>
      </c>
      <c r="G617" s="117">
        <v>1.5</v>
      </c>
      <c r="H617" s="164"/>
      <c r="I617" s="167">
        <v>0</v>
      </c>
      <c r="J617" s="179"/>
      <c r="K617" s="184"/>
      <c r="L617" s="174"/>
      <c r="M617" s="188"/>
      <c r="N617" s="197"/>
      <c r="O617" s="329"/>
      <c r="P617" s="352"/>
      <c r="Q617" s="230"/>
      <c r="R617" s="197"/>
      <c r="S617" s="197"/>
      <c r="T617" s="194"/>
      <c r="U617" s="315"/>
      <c r="V617" s="375"/>
      <c r="W617" s="367">
        <v>260</v>
      </c>
      <c r="X617" s="134"/>
      <c r="Y617" s="135"/>
      <c r="Z617" s="126">
        <f>ROUND(ROUND(W617, 2)*I617, 2)</f>
        <v>0</v>
      </c>
      <c r="AA617" s="119"/>
      <c r="AB617" s="119"/>
    </row>
    <row r="618" spans="1:28" ht="16.05" customHeight="1" x14ac:dyDescent="0.3">
      <c r="A618" s="106" t="s">
        <v>2235</v>
      </c>
      <c r="B618" s="107" t="s">
        <v>2236</v>
      </c>
      <c r="C618" s="108" t="s">
        <v>2237</v>
      </c>
      <c r="D618" s="111"/>
      <c r="E618" s="111"/>
      <c r="F618" s="111" t="s">
        <v>67</v>
      </c>
      <c r="G618" s="112">
        <v>1</v>
      </c>
      <c r="H618" s="163"/>
      <c r="I618" s="166">
        <v>0</v>
      </c>
      <c r="J618" s="178"/>
      <c r="K618" s="183"/>
      <c r="L618" s="172"/>
      <c r="M618" s="172"/>
      <c r="N618" s="172"/>
      <c r="O618" s="328"/>
      <c r="P618" s="351"/>
      <c r="Q618" s="229"/>
      <c r="R618" s="172"/>
      <c r="S618" s="172"/>
      <c r="T618" s="193"/>
      <c r="U618" s="314"/>
      <c r="V618" s="374"/>
      <c r="W618" s="366">
        <v>418</v>
      </c>
      <c r="X618" s="132">
        <v>1010</v>
      </c>
      <c r="Y618" s="133">
        <f>W618+ROUND(X618, 2)</f>
        <v>1428</v>
      </c>
      <c r="Z618" s="114">
        <v>0</v>
      </c>
      <c r="AA618" s="115">
        <v>0</v>
      </c>
      <c r="AB618" s="115">
        <f>Z618+AA618</f>
        <v>0</v>
      </c>
    </row>
    <row r="619" spans="1:28" ht="25.8" x14ac:dyDescent="0.5">
      <c r="A619" s="106" t="s">
        <v>2240</v>
      </c>
      <c r="B619" s="107"/>
      <c r="C619" s="110" t="s">
        <v>2241</v>
      </c>
      <c r="D619" s="111"/>
      <c r="E619" s="111"/>
      <c r="F619" s="116" t="s">
        <v>139</v>
      </c>
      <c r="G619" s="117">
        <v>1</v>
      </c>
      <c r="H619" s="164"/>
      <c r="I619" s="167">
        <v>0</v>
      </c>
      <c r="J619" s="179"/>
      <c r="K619" s="184"/>
      <c r="L619" s="174"/>
      <c r="M619" s="188"/>
      <c r="N619" s="197"/>
      <c r="O619" s="329"/>
      <c r="P619" s="352"/>
      <c r="Q619" s="230"/>
      <c r="R619" s="197"/>
      <c r="S619" s="197"/>
      <c r="T619" s="194"/>
      <c r="U619" s="315"/>
      <c r="V619" s="375"/>
      <c r="W619" s="367">
        <v>418</v>
      </c>
      <c r="X619" s="134"/>
      <c r="Y619" s="135"/>
      <c r="Z619" s="126">
        <f>ROUND(ROUND(W619, 2)*I619, 2)</f>
        <v>0</v>
      </c>
      <c r="AA619" s="119"/>
      <c r="AB619" s="119"/>
    </row>
    <row r="620" spans="1:28" ht="103.05" customHeight="1" x14ac:dyDescent="0.3">
      <c r="A620" s="106" t="s">
        <v>2245</v>
      </c>
      <c r="B620" s="107" t="s">
        <v>2236</v>
      </c>
      <c r="C620" s="108" t="s">
        <v>2237</v>
      </c>
      <c r="D620" s="111"/>
      <c r="E620" s="111" t="s">
        <v>2246</v>
      </c>
      <c r="F620" s="111" t="s">
        <v>67</v>
      </c>
      <c r="G620" s="112">
        <v>1</v>
      </c>
      <c r="H620" s="163"/>
      <c r="I620" s="166">
        <v>0</v>
      </c>
      <c r="J620" s="178"/>
      <c r="K620" s="183"/>
      <c r="L620" s="172"/>
      <c r="M620" s="172"/>
      <c r="N620" s="172"/>
      <c r="O620" s="328"/>
      <c r="P620" s="351"/>
      <c r="Q620" s="229"/>
      <c r="R620" s="172"/>
      <c r="S620" s="172"/>
      <c r="T620" s="193"/>
      <c r="U620" s="314"/>
      <c r="V620" s="374"/>
      <c r="W620" s="366">
        <v>418</v>
      </c>
      <c r="X620" s="132">
        <v>1515</v>
      </c>
      <c r="Y620" s="133">
        <f>W620+ROUND(X620, 2)</f>
        <v>1933</v>
      </c>
      <c r="Z620" s="114">
        <v>0</v>
      </c>
      <c r="AA620" s="115">
        <v>0</v>
      </c>
      <c r="AB620" s="115">
        <f>Z620+AA620</f>
        <v>0</v>
      </c>
    </row>
    <row r="621" spans="1:28" ht="111.45" customHeight="1" x14ac:dyDescent="0.5">
      <c r="A621" s="106" t="s">
        <v>2249</v>
      </c>
      <c r="B621" s="107"/>
      <c r="C621" s="110" t="s">
        <v>2241</v>
      </c>
      <c r="D621" s="111"/>
      <c r="E621" s="111" t="s">
        <v>2250</v>
      </c>
      <c r="F621" s="116" t="s">
        <v>139</v>
      </c>
      <c r="G621" s="117">
        <v>1</v>
      </c>
      <c r="H621" s="164"/>
      <c r="I621" s="167">
        <v>0</v>
      </c>
      <c r="J621" s="179"/>
      <c r="K621" s="184"/>
      <c r="L621" s="174"/>
      <c r="M621" s="188"/>
      <c r="N621" s="197"/>
      <c r="O621" s="329"/>
      <c r="P621" s="352"/>
      <c r="Q621" s="230"/>
      <c r="R621" s="197"/>
      <c r="S621" s="197"/>
      <c r="T621" s="194"/>
      <c r="U621" s="315"/>
      <c r="V621" s="375"/>
      <c r="W621" s="367">
        <v>418</v>
      </c>
      <c r="X621" s="134"/>
      <c r="Y621" s="135"/>
      <c r="Z621" s="126">
        <f>ROUND(ROUND(W621, 2)*I621, 2)</f>
        <v>0</v>
      </c>
      <c r="AA621" s="119"/>
      <c r="AB621" s="119"/>
    </row>
    <row r="622" spans="1:28" ht="36" x14ac:dyDescent="0.3">
      <c r="A622" s="106" t="s">
        <v>2255</v>
      </c>
      <c r="B622" s="107" t="s">
        <v>2256</v>
      </c>
      <c r="C622" s="108" t="s">
        <v>2257</v>
      </c>
      <c r="D622" s="111"/>
      <c r="E622" s="111"/>
      <c r="F622" s="111" t="s">
        <v>67</v>
      </c>
      <c r="G622" s="112">
        <v>1</v>
      </c>
      <c r="H622" s="163"/>
      <c r="I622" s="166">
        <v>0</v>
      </c>
      <c r="J622" s="178"/>
      <c r="K622" s="183"/>
      <c r="L622" s="172"/>
      <c r="M622" s="172"/>
      <c r="N622" s="172"/>
      <c r="O622" s="328"/>
      <c r="P622" s="351"/>
      <c r="Q622" s="229"/>
      <c r="R622" s="172"/>
      <c r="S622" s="172"/>
      <c r="T622" s="193"/>
      <c r="U622" s="314"/>
      <c r="V622" s="374"/>
      <c r="W622" s="366">
        <v>162.09</v>
      </c>
      <c r="X622" s="132">
        <v>428</v>
      </c>
      <c r="Y622" s="133">
        <f>W622+ROUND(X622, 2)</f>
        <v>590.09</v>
      </c>
      <c r="Z622" s="114">
        <v>0</v>
      </c>
      <c r="AA622" s="115">
        <v>0</v>
      </c>
      <c r="AB622" s="115">
        <f>Z622+AA622</f>
        <v>0</v>
      </c>
    </row>
    <row r="623" spans="1:28" ht="36" x14ac:dyDescent="0.5">
      <c r="A623" s="106" t="s">
        <v>2260</v>
      </c>
      <c r="B623" s="107"/>
      <c r="C623" s="110" t="s">
        <v>2261</v>
      </c>
      <c r="D623" s="111"/>
      <c r="E623" s="111"/>
      <c r="F623" s="116" t="s">
        <v>102</v>
      </c>
      <c r="G623" s="117">
        <v>0.3</v>
      </c>
      <c r="H623" s="164"/>
      <c r="I623" s="167">
        <v>0</v>
      </c>
      <c r="J623" s="179"/>
      <c r="K623" s="184"/>
      <c r="L623" s="174"/>
      <c r="M623" s="188"/>
      <c r="N623" s="197"/>
      <c r="O623" s="329"/>
      <c r="P623" s="352"/>
      <c r="Q623" s="230"/>
      <c r="R623" s="197"/>
      <c r="S623" s="197"/>
      <c r="T623" s="194"/>
      <c r="U623" s="315"/>
      <c r="V623" s="375"/>
      <c r="W623" s="367">
        <v>495.9</v>
      </c>
      <c r="X623" s="134"/>
      <c r="Y623" s="135"/>
      <c r="Z623" s="126">
        <f>ROUND(ROUND(W623, 2)*I623, 2)</f>
        <v>0</v>
      </c>
      <c r="AA623" s="119"/>
      <c r="AB623" s="119"/>
    </row>
    <row r="624" spans="1:28" ht="36" x14ac:dyDescent="0.5">
      <c r="A624" s="106" t="s">
        <v>2265</v>
      </c>
      <c r="B624" s="107"/>
      <c r="C624" s="110" t="s">
        <v>730</v>
      </c>
      <c r="D624" s="111"/>
      <c r="E624" s="111"/>
      <c r="F624" s="116" t="s">
        <v>102</v>
      </c>
      <c r="G624" s="117">
        <v>0.15</v>
      </c>
      <c r="H624" s="164"/>
      <c r="I624" s="167">
        <v>0</v>
      </c>
      <c r="J624" s="179"/>
      <c r="K624" s="184"/>
      <c r="L624" s="174"/>
      <c r="M624" s="188"/>
      <c r="N624" s="197"/>
      <c r="O624" s="329"/>
      <c r="P624" s="352"/>
      <c r="Q624" s="230"/>
      <c r="R624" s="197"/>
      <c r="S624" s="197"/>
      <c r="T624" s="194"/>
      <c r="U624" s="315"/>
      <c r="V624" s="375"/>
      <c r="W624" s="367">
        <v>88.8</v>
      </c>
      <c r="X624" s="134"/>
      <c r="Y624" s="135"/>
      <c r="Z624" s="126">
        <f>ROUND(ROUND(W624, 2)*I624, 2)</f>
        <v>0</v>
      </c>
      <c r="AA624" s="119"/>
      <c r="AB624" s="119"/>
    </row>
    <row r="625" spans="1:28" ht="36" x14ac:dyDescent="0.3">
      <c r="A625" s="106" t="s">
        <v>2268</v>
      </c>
      <c r="B625" s="107" t="s">
        <v>2256</v>
      </c>
      <c r="C625" s="108" t="s">
        <v>2257</v>
      </c>
      <c r="D625" s="111"/>
      <c r="E625" s="111"/>
      <c r="F625" s="111" t="s">
        <v>67</v>
      </c>
      <c r="G625" s="112">
        <v>1</v>
      </c>
      <c r="H625" s="163"/>
      <c r="I625" s="166">
        <v>0</v>
      </c>
      <c r="J625" s="178"/>
      <c r="K625" s="183"/>
      <c r="L625" s="172"/>
      <c r="M625" s="172"/>
      <c r="N625" s="172"/>
      <c r="O625" s="328"/>
      <c r="P625" s="351"/>
      <c r="Q625" s="229"/>
      <c r="R625" s="172"/>
      <c r="S625" s="172"/>
      <c r="T625" s="193"/>
      <c r="U625" s="314"/>
      <c r="V625" s="374"/>
      <c r="W625" s="366">
        <v>162.09</v>
      </c>
      <c r="X625" s="132">
        <v>428</v>
      </c>
      <c r="Y625" s="133">
        <f>W625+ROUND(X625, 2)</f>
        <v>590.09</v>
      </c>
      <c r="Z625" s="114">
        <v>0</v>
      </c>
      <c r="AA625" s="115">
        <v>0</v>
      </c>
      <c r="AB625" s="115">
        <f>Z625+AA625</f>
        <v>0</v>
      </c>
    </row>
    <row r="626" spans="1:28" ht="36" x14ac:dyDescent="0.5">
      <c r="A626" s="106" t="s">
        <v>2269</v>
      </c>
      <c r="B626" s="107"/>
      <c r="C626" s="110" t="s">
        <v>730</v>
      </c>
      <c r="D626" s="111"/>
      <c r="E626" s="111"/>
      <c r="F626" s="116" t="s">
        <v>102</v>
      </c>
      <c r="G626" s="117">
        <v>0.15</v>
      </c>
      <c r="H626" s="164"/>
      <c r="I626" s="167">
        <v>0</v>
      </c>
      <c r="J626" s="179"/>
      <c r="K626" s="184"/>
      <c r="L626" s="174"/>
      <c r="M626" s="188"/>
      <c r="N626" s="197"/>
      <c r="O626" s="329"/>
      <c r="P626" s="352"/>
      <c r="Q626" s="230"/>
      <c r="R626" s="197"/>
      <c r="S626" s="197"/>
      <c r="T626" s="194"/>
      <c r="U626" s="315"/>
      <c r="V626" s="375"/>
      <c r="W626" s="367">
        <v>88.8</v>
      </c>
      <c r="X626" s="134"/>
      <c r="Y626" s="135"/>
      <c r="Z626" s="126">
        <f>ROUND(ROUND(W626, 2)*I626, 2)</f>
        <v>0</v>
      </c>
      <c r="AA626" s="119"/>
      <c r="AB626" s="119"/>
    </row>
    <row r="627" spans="1:28" ht="36" x14ac:dyDescent="0.5">
      <c r="A627" s="106" t="s">
        <v>2272</v>
      </c>
      <c r="B627" s="107"/>
      <c r="C627" s="110" t="s">
        <v>2261</v>
      </c>
      <c r="D627" s="111"/>
      <c r="E627" s="111"/>
      <c r="F627" s="116" t="s">
        <v>102</v>
      </c>
      <c r="G627" s="117">
        <v>0.3</v>
      </c>
      <c r="H627" s="164"/>
      <c r="I627" s="167">
        <v>0</v>
      </c>
      <c r="J627" s="179"/>
      <c r="K627" s="184"/>
      <c r="L627" s="174"/>
      <c r="M627" s="188"/>
      <c r="N627" s="197"/>
      <c r="O627" s="329"/>
      <c r="P627" s="352"/>
      <c r="Q627" s="230"/>
      <c r="R627" s="197"/>
      <c r="S627" s="197"/>
      <c r="T627" s="194"/>
      <c r="U627" s="315"/>
      <c r="V627" s="375"/>
      <c r="W627" s="367">
        <v>495.9</v>
      </c>
      <c r="X627" s="134"/>
      <c r="Y627" s="135"/>
      <c r="Z627" s="126">
        <f>ROUND(ROUND(W627, 2)*I627, 2)</f>
        <v>0</v>
      </c>
      <c r="AA627" s="119"/>
      <c r="AB627" s="119"/>
    </row>
    <row r="628" spans="1:28" ht="22.5" customHeight="1" x14ac:dyDescent="0.3">
      <c r="A628" s="106" t="s">
        <v>2275</v>
      </c>
      <c r="B628" s="107" t="s">
        <v>2256</v>
      </c>
      <c r="C628" s="108" t="s">
        <v>2257</v>
      </c>
      <c r="D628" s="111"/>
      <c r="E628" s="111"/>
      <c r="F628" s="111" t="s">
        <v>67</v>
      </c>
      <c r="G628" s="112">
        <v>1</v>
      </c>
      <c r="H628" s="163"/>
      <c r="I628" s="166">
        <v>0</v>
      </c>
      <c r="J628" s="178"/>
      <c r="K628" s="183"/>
      <c r="L628" s="172"/>
      <c r="M628" s="172"/>
      <c r="N628" s="172"/>
      <c r="O628" s="328"/>
      <c r="P628" s="351"/>
      <c r="Q628" s="229"/>
      <c r="R628" s="172"/>
      <c r="S628" s="172"/>
      <c r="T628" s="193"/>
      <c r="U628" s="314"/>
      <c r="V628" s="374"/>
      <c r="W628" s="366">
        <v>162.09</v>
      </c>
      <c r="X628" s="132">
        <v>428</v>
      </c>
      <c r="Y628" s="133">
        <f>W628+ROUND(X628, 2)</f>
        <v>590.09</v>
      </c>
      <c r="Z628" s="114">
        <v>0</v>
      </c>
      <c r="AA628" s="115">
        <v>0</v>
      </c>
      <c r="AB628" s="115">
        <f>Z628+AA628</f>
        <v>0</v>
      </c>
    </row>
    <row r="629" spans="1:28" ht="36" x14ac:dyDescent="0.5">
      <c r="A629" s="106" t="s">
        <v>2276</v>
      </c>
      <c r="B629" s="107"/>
      <c r="C629" s="110" t="s">
        <v>2261</v>
      </c>
      <c r="D629" s="111"/>
      <c r="E629" s="111"/>
      <c r="F629" s="116" t="s">
        <v>102</v>
      </c>
      <c r="G629" s="117">
        <v>0.3</v>
      </c>
      <c r="H629" s="164"/>
      <c r="I629" s="167">
        <v>0</v>
      </c>
      <c r="J629" s="179"/>
      <c r="K629" s="184"/>
      <c r="L629" s="174"/>
      <c r="M629" s="188"/>
      <c r="N629" s="197"/>
      <c r="O629" s="329"/>
      <c r="P629" s="352"/>
      <c r="Q629" s="230"/>
      <c r="R629" s="197"/>
      <c r="S629" s="197"/>
      <c r="T629" s="194"/>
      <c r="U629" s="315"/>
      <c r="V629" s="375"/>
      <c r="W629" s="367">
        <v>495.9</v>
      </c>
      <c r="X629" s="134"/>
      <c r="Y629" s="135"/>
      <c r="Z629" s="126">
        <f>ROUND(ROUND(W629, 2)*I629, 2)</f>
        <v>0</v>
      </c>
      <c r="AA629" s="119"/>
      <c r="AB629" s="119"/>
    </row>
    <row r="630" spans="1:28" ht="36" x14ac:dyDescent="0.5">
      <c r="A630" s="106" t="s">
        <v>2279</v>
      </c>
      <c r="B630" s="107"/>
      <c r="C630" s="110" t="s">
        <v>730</v>
      </c>
      <c r="D630" s="111"/>
      <c r="E630" s="111"/>
      <c r="F630" s="116" t="s">
        <v>102</v>
      </c>
      <c r="G630" s="117">
        <v>0.15</v>
      </c>
      <c r="H630" s="164"/>
      <c r="I630" s="167">
        <v>0</v>
      </c>
      <c r="J630" s="179"/>
      <c r="K630" s="184"/>
      <c r="L630" s="174"/>
      <c r="M630" s="188"/>
      <c r="N630" s="197"/>
      <c r="O630" s="329"/>
      <c r="P630" s="352"/>
      <c r="Q630" s="230"/>
      <c r="R630" s="197"/>
      <c r="S630" s="197"/>
      <c r="T630" s="194"/>
      <c r="U630" s="315"/>
      <c r="V630" s="375"/>
      <c r="W630" s="367">
        <v>88.8</v>
      </c>
      <c r="X630" s="134"/>
      <c r="Y630" s="135"/>
      <c r="Z630" s="126">
        <f>ROUND(ROUND(W630, 2)*I630, 2)</f>
        <v>0</v>
      </c>
      <c r="AA630" s="119"/>
      <c r="AB630" s="119"/>
    </row>
    <row r="631" spans="1:28" ht="36" x14ac:dyDescent="0.3">
      <c r="A631" s="106" t="s">
        <v>2282</v>
      </c>
      <c r="B631" s="107" t="s">
        <v>2256</v>
      </c>
      <c r="C631" s="108" t="s">
        <v>2257</v>
      </c>
      <c r="D631" s="111"/>
      <c r="E631" s="111"/>
      <c r="F631" s="111" t="s">
        <v>67</v>
      </c>
      <c r="G631" s="112">
        <v>1</v>
      </c>
      <c r="H631" s="163"/>
      <c r="I631" s="166">
        <v>0</v>
      </c>
      <c r="J631" s="178"/>
      <c r="K631" s="183"/>
      <c r="L631" s="172"/>
      <c r="M631" s="172"/>
      <c r="N631" s="172"/>
      <c r="O631" s="328"/>
      <c r="P631" s="351"/>
      <c r="Q631" s="229"/>
      <c r="R631" s="172"/>
      <c r="S631" s="172"/>
      <c r="T631" s="193"/>
      <c r="U631" s="314"/>
      <c r="V631" s="374"/>
      <c r="W631" s="366">
        <v>162.09</v>
      </c>
      <c r="X631" s="132">
        <v>428</v>
      </c>
      <c r="Y631" s="133">
        <f>W631+ROUND(X631, 2)</f>
        <v>590.09</v>
      </c>
      <c r="Z631" s="114">
        <v>0</v>
      </c>
      <c r="AA631" s="115">
        <v>0</v>
      </c>
      <c r="AB631" s="115">
        <f>Z631+AA631</f>
        <v>0</v>
      </c>
    </row>
    <row r="632" spans="1:28" ht="36" x14ac:dyDescent="0.5">
      <c r="A632" s="106" t="s">
        <v>2283</v>
      </c>
      <c r="B632" s="107"/>
      <c r="C632" s="110" t="s">
        <v>730</v>
      </c>
      <c r="D632" s="111"/>
      <c r="E632" s="111"/>
      <c r="F632" s="116" t="s">
        <v>102</v>
      </c>
      <c r="G632" s="117">
        <v>0.15</v>
      </c>
      <c r="H632" s="164"/>
      <c r="I632" s="167">
        <v>0</v>
      </c>
      <c r="J632" s="179"/>
      <c r="K632" s="184"/>
      <c r="L632" s="174"/>
      <c r="M632" s="188"/>
      <c r="N632" s="197"/>
      <c r="O632" s="329"/>
      <c r="P632" s="352"/>
      <c r="Q632" s="230"/>
      <c r="R632" s="197"/>
      <c r="S632" s="197"/>
      <c r="T632" s="194"/>
      <c r="U632" s="315"/>
      <c r="V632" s="375"/>
      <c r="W632" s="367">
        <v>88.8</v>
      </c>
      <c r="X632" s="134"/>
      <c r="Y632" s="135"/>
      <c r="Z632" s="126">
        <f>ROUND(ROUND(W632, 2)*I632, 2)</f>
        <v>0</v>
      </c>
      <c r="AA632" s="119"/>
      <c r="AB632" s="119"/>
    </row>
    <row r="633" spans="1:28" ht="36" x14ac:dyDescent="0.5">
      <c r="A633" s="106" t="s">
        <v>2286</v>
      </c>
      <c r="B633" s="107"/>
      <c r="C633" s="110" t="s">
        <v>2261</v>
      </c>
      <c r="D633" s="111"/>
      <c r="E633" s="111"/>
      <c r="F633" s="116" t="s">
        <v>102</v>
      </c>
      <c r="G633" s="117">
        <v>0.3</v>
      </c>
      <c r="H633" s="164"/>
      <c r="I633" s="167">
        <v>0</v>
      </c>
      <c r="J633" s="179"/>
      <c r="K633" s="184"/>
      <c r="L633" s="174"/>
      <c r="M633" s="188"/>
      <c r="N633" s="197"/>
      <c r="O633" s="329"/>
      <c r="P633" s="352"/>
      <c r="Q633" s="230"/>
      <c r="R633" s="197"/>
      <c r="S633" s="197"/>
      <c r="T633" s="194"/>
      <c r="U633" s="315"/>
      <c r="V633" s="375"/>
      <c r="W633" s="367">
        <v>495.9</v>
      </c>
      <c r="X633" s="134"/>
      <c r="Y633" s="135"/>
      <c r="Z633" s="126">
        <f>ROUND(ROUND(W633, 2)*I633, 2)</f>
        <v>0</v>
      </c>
      <c r="AA633" s="119"/>
      <c r="AB633" s="119"/>
    </row>
    <row r="634" spans="1:28" ht="36" x14ac:dyDescent="0.3">
      <c r="A634" s="106" t="s">
        <v>2289</v>
      </c>
      <c r="B634" s="107" t="s">
        <v>2256</v>
      </c>
      <c r="C634" s="108" t="s">
        <v>2257</v>
      </c>
      <c r="D634" s="111"/>
      <c r="E634" s="111"/>
      <c r="F634" s="111" t="s">
        <v>67</v>
      </c>
      <c r="G634" s="112">
        <v>1</v>
      </c>
      <c r="H634" s="163"/>
      <c r="I634" s="166">
        <v>0</v>
      </c>
      <c r="J634" s="178"/>
      <c r="K634" s="183"/>
      <c r="L634" s="172"/>
      <c r="M634" s="172"/>
      <c r="N634" s="172"/>
      <c r="O634" s="328"/>
      <c r="P634" s="351"/>
      <c r="Q634" s="229"/>
      <c r="R634" s="172"/>
      <c r="S634" s="172"/>
      <c r="T634" s="193"/>
      <c r="U634" s="314"/>
      <c r="V634" s="374"/>
      <c r="W634" s="366">
        <v>162.09</v>
      </c>
      <c r="X634" s="132">
        <v>428</v>
      </c>
      <c r="Y634" s="133">
        <f>W634+ROUND(X634, 2)</f>
        <v>590.09</v>
      </c>
      <c r="Z634" s="114">
        <v>0</v>
      </c>
      <c r="AA634" s="115">
        <v>0</v>
      </c>
      <c r="AB634" s="115">
        <f>Z634+AA634</f>
        <v>0</v>
      </c>
    </row>
    <row r="635" spans="1:28" ht="36" x14ac:dyDescent="0.5">
      <c r="A635" s="106" t="s">
        <v>2290</v>
      </c>
      <c r="B635" s="107"/>
      <c r="C635" s="110" t="s">
        <v>2261</v>
      </c>
      <c r="D635" s="111"/>
      <c r="E635" s="111"/>
      <c r="F635" s="116" t="s">
        <v>102</v>
      </c>
      <c r="G635" s="117">
        <v>0.3</v>
      </c>
      <c r="H635" s="164"/>
      <c r="I635" s="167">
        <v>0</v>
      </c>
      <c r="J635" s="179"/>
      <c r="K635" s="184"/>
      <c r="L635" s="174"/>
      <c r="M635" s="188"/>
      <c r="N635" s="197"/>
      <c r="O635" s="329"/>
      <c r="P635" s="352"/>
      <c r="Q635" s="230"/>
      <c r="R635" s="197"/>
      <c r="S635" s="197"/>
      <c r="T635" s="194"/>
      <c r="U635" s="315"/>
      <c r="V635" s="375"/>
      <c r="W635" s="367">
        <v>495.9</v>
      </c>
      <c r="X635" s="134"/>
      <c r="Y635" s="135"/>
      <c r="Z635" s="126">
        <f>ROUND(ROUND(W635, 2)*I635, 2)</f>
        <v>0</v>
      </c>
      <c r="AA635" s="119"/>
      <c r="AB635" s="119"/>
    </row>
    <row r="636" spans="1:28" ht="36" x14ac:dyDescent="0.5">
      <c r="A636" s="106" t="s">
        <v>2293</v>
      </c>
      <c r="B636" s="107"/>
      <c r="C636" s="110" t="s">
        <v>730</v>
      </c>
      <c r="D636" s="111"/>
      <c r="E636" s="111"/>
      <c r="F636" s="116" t="s">
        <v>102</v>
      </c>
      <c r="G636" s="117">
        <v>0.15</v>
      </c>
      <c r="H636" s="164"/>
      <c r="I636" s="167">
        <v>0</v>
      </c>
      <c r="J636" s="179"/>
      <c r="K636" s="184"/>
      <c r="L636" s="174"/>
      <c r="M636" s="188"/>
      <c r="N636" s="197"/>
      <c r="O636" s="329"/>
      <c r="P636" s="352"/>
      <c r="Q636" s="230"/>
      <c r="R636" s="197"/>
      <c r="S636" s="197"/>
      <c r="T636" s="194"/>
      <c r="U636" s="315"/>
      <c r="V636" s="375"/>
      <c r="W636" s="367">
        <v>88.8</v>
      </c>
      <c r="X636" s="134"/>
      <c r="Y636" s="135"/>
      <c r="Z636" s="126">
        <f>ROUND(ROUND(W636, 2)*I636, 2)</f>
        <v>0</v>
      </c>
      <c r="AA636" s="119"/>
      <c r="AB636" s="119"/>
    </row>
    <row r="637" spans="1:28" ht="36" x14ac:dyDescent="0.3">
      <c r="A637" s="106" t="s">
        <v>2296</v>
      </c>
      <c r="B637" s="107" t="s">
        <v>2256</v>
      </c>
      <c r="C637" s="108" t="s">
        <v>2257</v>
      </c>
      <c r="D637" s="111"/>
      <c r="E637" s="111"/>
      <c r="F637" s="111" t="s">
        <v>67</v>
      </c>
      <c r="G637" s="112">
        <v>1</v>
      </c>
      <c r="H637" s="163"/>
      <c r="I637" s="166">
        <v>0</v>
      </c>
      <c r="J637" s="178"/>
      <c r="K637" s="183"/>
      <c r="L637" s="172"/>
      <c r="M637" s="172"/>
      <c r="N637" s="172"/>
      <c r="O637" s="328"/>
      <c r="P637" s="351"/>
      <c r="Q637" s="229"/>
      <c r="R637" s="172"/>
      <c r="S637" s="172"/>
      <c r="T637" s="193"/>
      <c r="U637" s="314"/>
      <c r="V637" s="374"/>
      <c r="W637" s="366">
        <v>162.09</v>
      </c>
      <c r="X637" s="132">
        <v>428</v>
      </c>
      <c r="Y637" s="133">
        <f>W637+ROUND(X637, 2)</f>
        <v>590.09</v>
      </c>
      <c r="Z637" s="114">
        <v>0</v>
      </c>
      <c r="AA637" s="115">
        <v>0</v>
      </c>
      <c r="AB637" s="115">
        <f>Z637+AA637</f>
        <v>0</v>
      </c>
    </row>
    <row r="638" spans="1:28" ht="36" x14ac:dyDescent="0.5">
      <c r="A638" s="106" t="s">
        <v>2297</v>
      </c>
      <c r="B638" s="107"/>
      <c r="C638" s="110" t="s">
        <v>730</v>
      </c>
      <c r="D638" s="111"/>
      <c r="E638" s="111"/>
      <c r="F638" s="116" t="s">
        <v>102</v>
      </c>
      <c r="G638" s="117">
        <v>0.15</v>
      </c>
      <c r="H638" s="164"/>
      <c r="I638" s="167">
        <v>0</v>
      </c>
      <c r="J638" s="179"/>
      <c r="K638" s="184"/>
      <c r="L638" s="174"/>
      <c r="M638" s="188"/>
      <c r="N638" s="197"/>
      <c r="O638" s="329"/>
      <c r="P638" s="352"/>
      <c r="Q638" s="230"/>
      <c r="R638" s="197"/>
      <c r="S638" s="197"/>
      <c r="T638" s="194"/>
      <c r="U638" s="315"/>
      <c r="V638" s="375"/>
      <c r="W638" s="367">
        <v>88.8</v>
      </c>
      <c r="X638" s="134"/>
      <c r="Y638" s="135"/>
      <c r="Z638" s="126">
        <f>ROUND(ROUND(W638, 2)*I638, 2)</f>
        <v>0</v>
      </c>
      <c r="AA638" s="119"/>
      <c r="AB638" s="119"/>
    </row>
    <row r="639" spans="1:28" ht="36" x14ac:dyDescent="0.5">
      <c r="A639" s="106" t="s">
        <v>2300</v>
      </c>
      <c r="B639" s="107"/>
      <c r="C639" s="110" t="s">
        <v>2261</v>
      </c>
      <c r="D639" s="111"/>
      <c r="E639" s="111"/>
      <c r="F639" s="116" t="s">
        <v>102</v>
      </c>
      <c r="G639" s="117">
        <v>0.3</v>
      </c>
      <c r="H639" s="164"/>
      <c r="I639" s="167">
        <v>0</v>
      </c>
      <c r="J639" s="179"/>
      <c r="K639" s="184"/>
      <c r="L639" s="174"/>
      <c r="M639" s="188"/>
      <c r="N639" s="197"/>
      <c r="O639" s="329"/>
      <c r="P639" s="352"/>
      <c r="Q639" s="230"/>
      <c r="R639" s="197"/>
      <c r="S639" s="197"/>
      <c r="T639" s="194"/>
      <c r="U639" s="315"/>
      <c r="V639" s="375"/>
      <c r="W639" s="367">
        <v>495.9</v>
      </c>
      <c r="X639" s="134"/>
      <c r="Y639" s="135"/>
      <c r="Z639" s="126">
        <f>ROUND(ROUND(W639, 2)*I639, 2)</f>
        <v>0</v>
      </c>
      <c r="AA639" s="119"/>
      <c r="AB639" s="119"/>
    </row>
    <row r="640" spans="1:28" ht="24" customHeight="1" x14ac:dyDescent="0.3">
      <c r="A640" s="106" t="s">
        <v>2303</v>
      </c>
      <c r="B640" s="107" t="s">
        <v>2256</v>
      </c>
      <c r="C640" s="108" t="s">
        <v>2257</v>
      </c>
      <c r="D640" s="111"/>
      <c r="E640" s="111"/>
      <c r="F640" s="111" t="s">
        <v>67</v>
      </c>
      <c r="G640" s="112">
        <v>1</v>
      </c>
      <c r="H640" s="163"/>
      <c r="I640" s="166">
        <v>0</v>
      </c>
      <c r="J640" s="178"/>
      <c r="K640" s="183"/>
      <c r="L640" s="172"/>
      <c r="M640" s="172"/>
      <c r="N640" s="172"/>
      <c r="O640" s="328"/>
      <c r="P640" s="351"/>
      <c r="Q640" s="229"/>
      <c r="R640" s="172"/>
      <c r="S640" s="172"/>
      <c r="T640" s="193"/>
      <c r="U640" s="314"/>
      <c r="V640" s="374"/>
      <c r="W640" s="366">
        <v>162.09</v>
      </c>
      <c r="X640" s="132">
        <v>428</v>
      </c>
      <c r="Y640" s="133">
        <f>W640+ROUND(X640, 2)</f>
        <v>590.09</v>
      </c>
      <c r="Z640" s="114">
        <v>0</v>
      </c>
      <c r="AA640" s="115">
        <v>0</v>
      </c>
      <c r="AB640" s="115">
        <f>Z640+AA640</f>
        <v>0</v>
      </c>
    </row>
    <row r="641" spans="1:28" ht="36" x14ac:dyDescent="0.5">
      <c r="A641" s="106" t="s">
        <v>2304</v>
      </c>
      <c r="B641" s="107"/>
      <c r="C641" s="110" t="s">
        <v>2261</v>
      </c>
      <c r="D641" s="111"/>
      <c r="E641" s="111"/>
      <c r="F641" s="116" t="s">
        <v>102</v>
      </c>
      <c r="G641" s="117">
        <v>0.3</v>
      </c>
      <c r="H641" s="164"/>
      <c r="I641" s="167">
        <v>0</v>
      </c>
      <c r="J641" s="179"/>
      <c r="K641" s="184"/>
      <c r="L641" s="174"/>
      <c r="M641" s="188"/>
      <c r="N641" s="197"/>
      <c r="O641" s="329"/>
      <c r="P641" s="352"/>
      <c r="Q641" s="230"/>
      <c r="R641" s="197"/>
      <c r="S641" s="197"/>
      <c r="T641" s="194"/>
      <c r="U641" s="315"/>
      <c r="V641" s="375"/>
      <c r="W641" s="367">
        <v>495.9</v>
      </c>
      <c r="X641" s="134"/>
      <c r="Y641" s="135"/>
      <c r="Z641" s="126">
        <f>ROUND(ROUND(W641, 2)*I641, 2)</f>
        <v>0</v>
      </c>
      <c r="AA641" s="119"/>
      <c r="AB641" s="119"/>
    </row>
    <row r="642" spans="1:28" ht="36" x14ac:dyDescent="0.5">
      <c r="A642" s="106" t="s">
        <v>2307</v>
      </c>
      <c r="B642" s="107"/>
      <c r="C642" s="110" t="s">
        <v>730</v>
      </c>
      <c r="D642" s="111"/>
      <c r="E642" s="111"/>
      <c r="F642" s="116" t="s">
        <v>102</v>
      </c>
      <c r="G642" s="117">
        <v>0.15</v>
      </c>
      <c r="H642" s="164"/>
      <c r="I642" s="167">
        <v>0</v>
      </c>
      <c r="J642" s="179"/>
      <c r="K642" s="184"/>
      <c r="L642" s="174"/>
      <c r="M642" s="188"/>
      <c r="N642" s="197"/>
      <c r="O642" s="329"/>
      <c r="P642" s="352"/>
      <c r="Q642" s="230"/>
      <c r="R642" s="197"/>
      <c r="S642" s="197"/>
      <c r="T642" s="194"/>
      <c r="U642" s="315"/>
      <c r="V642" s="375"/>
      <c r="W642" s="367">
        <v>88.8</v>
      </c>
      <c r="X642" s="134"/>
      <c r="Y642" s="135"/>
      <c r="Z642" s="126">
        <f>ROUND(ROUND(W642, 2)*I642, 2)</f>
        <v>0</v>
      </c>
      <c r="AA642" s="119"/>
      <c r="AB642" s="119"/>
    </row>
    <row r="643" spans="1:28" ht="36" x14ac:dyDescent="0.3">
      <c r="A643" s="106" t="s">
        <v>2310</v>
      </c>
      <c r="B643" s="107" t="s">
        <v>2256</v>
      </c>
      <c r="C643" s="108" t="s">
        <v>2257</v>
      </c>
      <c r="D643" s="111"/>
      <c r="E643" s="111"/>
      <c r="F643" s="111" t="s">
        <v>67</v>
      </c>
      <c r="G643" s="112">
        <v>1</v>
      </c>
      <c r="H643" s="163"/>
      <c r="I643" s="166">
        <v>0</v>
      </c>
      <c r="J643" s="178"/>
      <c r="K643" s="183"/>
      <c r="L643" s="172"/>
      <c r="M643" s="172"/>
      <c r="N643" s="172"/>
      <c r="O643" s="328"/>
      <c r="P643" s="351"/>
      <c r="Q643" s="229"/>
      <c r="R643" s="172"/>
      <c r="S643" s="172"/>
      <c r="T643" s="193"/>
      <c r="U643" s="314"/>
      <c r="V643" s="374"/>
      <c r="W643" s="366">
        <v>162.09</v>
      </c>
      <c r="X643" s="132">
        <v>428</v>
      </c>
      <c r="Y643" s="133">
        <f>W643+ROUND(X643, 2)</f>
        <v>590.09</v>
      </c>
      <c r="Z643" s="114">
        <v>0</v>
      </c>
      <c r="AA643" s="115">
        <v>0</v>
      </c>
      <c r="AB643" s="115">
        <f>Z643+AA643</f>
        <v>0</v>
      </c>
    </row>
    <row r="644" spans="1:28" ht="36" x14ac:dyDescent="0.5">
      <c r="A644" s="106" t="s">
        <v>2311</v>
      </c>
      <c r="B644" s="107"/>
      <c r="C644" s="110" t="s">
        <v>730</v>
      </c>
      <c r="D644" s="111"/>
      <c r="E644" s="111"/>
      <c r="F644" s="116" t="s">
        <v>102</v>
      </c>
      <c r="G644" s="117">
        <v>0.15</v>
      </c>
      <c r="H644" s="164"/>
      <c r="I644" s="167">
        <v>0</v>
      </c>
      <c r="J644" s="179"/>
      <c r="K644" s="184"/>
      <c r="L644" s="174"/>
      <c r="M644" s="188"/>
      <c r="N644" s="197"/>
      <c r="O644" s="329"/>
      <c r="P644" s="352"/>
      <c r="Q644" s="230"/>
      <c r="R644" s="197"/>
      <c r="S644" s="197"/>
      <c r="T644" s="194"/>
      <c r="U644" s="315"/>
      <c r="V644" s="375"/>
      <c r="W644" s="367">
        <v>88.8</v>
      </c>
      <c r="X644" s="134"/>
      <c r="Y644" s="135"/>
      <c r="Z644" s="126">
        <f>ROUND(ROUND(W644, 2)*I644, 2)</f>
        <v>0</v>
      </c>
      <c r="AA644" s="119"/>
      <c r="AB644" s="119"/>
    </row>
    <row r="645" spans="1:28" ht="36" x14ac:dyDescent="0.5">
      <c r="A645" s="106" t="s">
        <v>2314</v>
      </c>
      <c r="B645" s="107"/>
      <c r="C645" s="110" t="s">
        <v>2261</v>
      </c>
      <c r="D645" s="111"/>
      <c r="E645" s="111"/>
      <c r="F645" s="116" t="s">
        <v>102</v>
      </c>
      <c r="G645" s="117">
        <v>0.3</v>
      </c>
      <c r="H645" s="164"/>
      <c r="I645" s="167">
        <v>0</v>
      </c>
      <c r="J645" s="179"/>
      <c r="K645" s="184"/>
      <c r="L645" s="174"/>
      <c r="M645" s="188"/>
      <c r="N645" s="197"/>
      <c r="O645" s="329"/>
      <c r="P645" s="352"/>
      <c r="Q645" s="230"/>
      <c r="R645" s="197"/>
      <c r="S645" s="197"/>
      <c r="T645" s="194"/>
      <c r="U645" s="315"/>
      <c r="V645" s="375"/>
      <c r="W645" s="367">
        <v>495.9</v>
      </c>
      <c r="X645" s="134"/>
      <c r="Y645" s="135"/>
      <c r="Z645" s="126">
        <f>ROUND(ROUND(W645, 2)*I645, 2)</f>
        <v>0</v>
      </c>
      <c r="AA645" s="119"/>
      <c r="AB645" s="119"/>
    </row>
    <row r="646" spans="1:28" ht="54" x14ac:dyDescent="0.3">
      <c r="A646" s="106" t="s">
        <v>2317</v>
      </c>
      <c r="B646" s="107" t="s">
        <v>2256</v>
      </c>
      <c r="C646" s="108" t="s">
        <v>2257</v>
      </c>
      <c r="D646" s="111"/>
      <c r="E646" s="111" t="s">
        <v>2318</v>
      </c>
      <c r="F646" s="111" t="s">
        <v>67</v>
      </c>
      <c r="G646" s="112">
        <v>1</v>
      </c>
      <c r="H646" s="163"/>
      <c r="I646" s="166">
        <v>0</v>
      </c>
      <c r="J646" s="178"/>
      <c r="K646" s="183"/>
      <c r="L646" s="172"/>
      <c r="M646" s="172"/>
      <c r="N646" s="172"/>
      <c r="O646" s="328"/>
      <c r="P646" s="351"/>
      <c r="Q646" s="229"/>
      <c r="R646" s="172"/>
      <c r="S646" s="172"/>
      <c r="T646" s="193"/>
      <c r="U646" s="314"/>
      <c r="V646" s="374"/>
      <c r="W646" s="366">
        <v>162.09</v>
      </c>
      <c r="X646" s="132">
        <v>642</v>
      </c>
      <c r="Y646" s="133">
        <f>W646+ROUND(X646, 2)</f>
        <v>804.09</v>
      </c>
      <c r="Z646" s="114">
        <v>0</v>
      </c>
      <c r="AA646" s="115">
        <v>0</v>
      </c>
      <c r="AB646" s="115">
        <f>Z646+AA646</f>
        <v>0</v>
      </c>
    </row>
    <row r="647" spans="1:28" ht="36" x14ac:dyDescent="0.5">
      <c r="A647" s="106" t="s">
        <v>2320</v>
      </c>
      <c r="B647" s="107"/>
      <c r="C647" s="110" t="s">
        <v>2261</v>
      </c>
      <c r="D647" s="111"/>
      <c r="E647" s="111"/>
      <c r="F647" s="116" t="s">
        <v>102</v>
      </c>
      <c r="G647" s="117">
        <v>0.3</v>
      </c>
      <c r="H647" s="164"/>
      <c r="I647" s="167">
        <v>0</v>
      </c>
      <c r="J647" s="179"/>
      <c r="K647" s="184"/>
      <c r="L647" s="174"/>
      <c r="M647" s="188"/>
      <c r="N647" s="197"/>
      <c r="O647" s="329"/>
      <c r="P647" s="352"/>
      <c r="Q647" s="230"/>
      <c r="R647" s="197"/>
      <c r="S647" s="197"/>
      <c r="T647" s="194"/>
      <c r="U647" s="315"/>
      <c r="V647" s="375"/>
      <c r="W647" s="367">
        <v>495.9</v>
      </c>
      <c r="X647" s="134"/>
      <c r="Y647" s="135"/>
      <c r="Z647" s="126">
        <f>ROUND(ROUND(W647, 2)*I647, 2)</f>
        <v>0</v>
      </c>
      <c r="AA647" s="119"/>
      <c r="AB647" s="119"/>
    </row>
    <row r="648" spans="1:28" ht="36" x14ac:dyDescent="0.5">
      <c r="A648" s="106" t="s">
        <v>2325</v>
      </c>
      <c r="B648" s="107"/>
      <c r="C648" s="110" t="s">
        <v>730</v>
      </c>
      <c r="D648" s="111"/>
      <c r="E648" s="111"/>
      <c r="F648" s="116" t="s">
        <v>102</v>
      </c>
      <c r="G648" s="117">
        <v>0.15</v>
      </c>
      <c r="H648" s="164"/>
      <c r="I648" s="167">
        <v>0</v>
      </c>
      <c r="J648" s="179"/>
      <c r="K648" s="184"/>
      <c r="L648" s="174"/>
      <c r="M648" s="188"/>
      <c r="N648" s="197"/>
      <c r="O648" s="329"/>
      <c r="P648" s="352"/>
      <c r="Q648" s="230"/>
      <c r="R648" s="197"/>
      <c r="S648" s="197"/>
      <c r="T648" s="194"/>
      <c r="U648" s="315"/>
      <c r="V648" s="375"/>
      <c r="W648" s="367">
        <v>88.8</v>
      </c>
      <c r="X648" s="134"/>
      <c r="Y648" s="135"/>
      <c r="Z648" s="126">
        <f>ROUND(ROUND(W648, 2)*I648, 2)</f>
        <v>0</v>
      </c>
      <c r="AA648" s="119"/>
      <c r="AB648" s="119"/>
    </row>
    <row r="649" spans="1:28" ht="61.2" x14ac:dyDescent="0.3">
      <c r="A649" s="253" t="s">
        <v>2330</v>
      </c>
      <c r="B649" s="254" t="s">
        <v>2256</v>
      </c>
      <c r="C649" s="255" t="s">
        <v>2257</v>
      </c>
      <c r="D649" s="256"/>
      <c r="E649" s="256" t="s">
        <v>2331</v>
      </c>
      <c r="F649" s="256" t="s">
        <v>67</v>
      </c>
      <c r="G649" s="257">
        <v>1</v>
      </c>
      <c r="H649" s="258"/>
      <c r="I649" s="215">
        <v>192.1</v>
      </c>
      <c r="J649" s="252">
        <f>I649-K649</f>
        <v>192.1</v>
      </c>
      <c r="K649" s="259">
        <f>O649</f>
        <v>0</v>
      </c>
      <c r="L649" s="252"/>
      <c r="M649" s="252"/>
      <c r="N649" s="252"/>
      <c r="O649" s="325">
        <v>0</v>
      </c>
      <c r="P649" s="348"/>
      <c r="Q649" s="252"/>
      <c r="R649" s="252"/>
      <c r="S649" s="252"/>
      <c r="T649" s="252"/>
      <c r="U649" s="311">
        <f>O649*Y649</f>
        <v>0</v>
      </c>
      <c r="V649" s="372"/>
      <c r="W649" s="364">
        <v>162.09</v>
      </c>
      <c r="X649" s="130">
        <v>642</v>
      </c>
      <c r="Y649" s="131">
        <f>W649+ROUND(X649, 2)</f>
        <v>804.09</v>
      </c>
      <c r="Z649" s="86">
        <v>31137.49</v>
      </c>
      <c r="AA649" s="19">
        <v>123328.2</v>
      </c>
      <c r="AB649" s="19">
        <f>Z649+AA649</f>
        <v>154465.69</v>
      </c>
    </row>
    <row r="650" spans="1:28" ht="36" x14ac:dyDescent="0.5">
      <c r="A650" s="87" t="s">
        <v>2333</v>
      </c>
      <c r="B650" s="12"/>
      <c r="C650" s="40" t="s">
        <v>730</v>
      </c>
      <c r="D650" s="17"/>
      <c r="E650" s="17"/>
      <c r="F650" s="28" t="s">
        <v>102</v>
      </c>
      <c r="G650" s="29">
        <v>0.15</v>
      </c>
      <c r="H650" s="150"/>
      <c r="I650" s="157">
        <v>28.815000000000001</v>
      </c>
      <c r="J650" s="177"/>
      <c r="K650" s="181"/>
      <c r="L650" s="170"/>
      <c r="M650" s="187"/>
      <c r="N650" s="196"/>
      <c r="O650" s="326"/>
      <c r="P650" s="350"/>
      <c r="Q650" s="228"/>
      <c r="R650" s="196"/>
      <c r="S650" s="196"/>
      <c r="T650" s="192"/>
      <c r="U650" s="312"/>
      <c r="V650" s="373"/>
      <c r="W650" s="365">
        <v>88.8</v>
      </c>
      <c r="X650" s="128"/>
      <c r="Y650" s="129"/>
      <c r="Z650" s="124">
        <f>ROUND(ROUND(W650, 2)*I650, 2)</f>
        <v>2558.77</v>
      </c>
    </row>
    <row r="651" spans="1:28" ht="50.55" customHeight="1" x14ac:dyDescent="0.5">
      <c r="A651" s="87" t="s">
        <v>2338</v>
      </c>
      <c r="B651" s="12"/>
      <c r="C651" s="40" t="s">
        <v>2261</v>
      </c>
      <c r="D651" s="17"/>
      <c r="E651" s="17"/>
      <c r="F651" s="28" t="s">
        <v>102</v>
      </c>
      <c r="G651" s="29">
        <v>0.3</v>
      </c>
      <c r="H651" s="150"/>
      <c r="I651" s="157">
        <v>57.63</v>
      </c>
      <c r="J651" s="177"/>
      <c r="K651" s="181"/>
      <c r="L651" s="170"/>
      <c r="M651" s="187"/>
      <c r="N651" s="196"/>
      <c r="O651" s="326"/>
      <c r="P651" s="350"/>
      <c r="Q651" s="228"/>
      <c r="R651" s="196"/>
      <c r="S651" s="196"/>
      <c r="T651" s="192"/>
      <c r="U651" s="312"/>
      <c r="V651" s="373"/>
      <c r="W651" s="365">
        <v>495.9</v>
      </c>
      <c r="X651" s="128"/>
      <c r="Y651" s="129"/>
      <c r="Z651" s="124">
        <f>ROUND(ROUND(W651, 2)*I651, 2)</f>
        <v>28578.720000000001</v>
      </c>
    </row>
    <row r="652" spans="1:28" ht="54" x14ac:dyDescent="0.3">
      <c r="A652" s="106" t="s">
        <v>2343</v>
      </c>
      <c r="B652" s="107" t="s">
        <v>2256</v>
      </c>
      <c r="C652" s="108" t="s">
        <v>2257</v>
      </c>
      <c r="D652" s="111"/>
      <c r="E652" s="111" t="s">
        <v>2344</v>
      </c>
      <c r="F652" s="111" t="s">
        <v>67</v>
      </c>
      <c r="G652" s="112">
        <v>1</v>
      </c>
      <c r="H652" s="163"/>
      <c r="I652" s="166">
        <v>0</v>
      </c>
      <c r="J652" s="178"/>
      <c r="K652" s="183"/>
      <c r="L652" s="172"/>
      <c r="M652" s="172"/>
      <c r="N652" s="172"/>
      <c r="O652" s="328"/>
      <c r="P652" s="351"/>
      <c r="Q652" s="229"/>
      <c r="R652" s="172"/>
      <c r="S652" s="172"/>
      <c r="T652" s="193"/>
      <c r="U652" s="314"/>
      <c r="V652" s="374"/>
      <c r="W652" s="366">
        <v>162.09</v>
      </c>
      <c r="X652" s="132">
        <v>642</v>
      </c>
      <c r="Y652" s="133">
        <f>W652+ROUND(X652, 2)</f>
        <v>804.09</v>
      </c>
      <c r="Z652" s="114">
        <v>0</v>
      </c>
      <c r="AA652" s="115">
        <v>0</v>
      </c>
      <c r="AB652" s="115">
        <f>Z652+AA652</f>
        <v>0</v>
      </c>
    </row>
    <row r="653" spans="1:28" ht="36" x14ac:dyDescent="0.5">
      <c r="A653" s="106" t="s">
        <v>2346</v>
      </c>
      <c r="B653" s="107"/>
      <c r="C653" s="110" t="s">
        <v>2261</v>
      </c>
      <c r="D653" s="111"/>
      <c r="E653" s="111"/>
      <c r="F653" s="116" t="s">
        <v>102</v>
      </c>
      <c r="G653" s="117">
        <v>0.3</v>
      </c>
      <c r="H653" s="164"/>
      <c r="I653" s="167">
        <v>0</v>
      </c>
      <c r="J653" s="179"/>
      <c r="K653" s="184"/>
      <c r="L653" s="174"/>
      <c r="M653" s="188"/>
      <c r="N653" s="197"/>
      <c r="O653" s="329"/>
      <c r="P653" s="352"/>
      <c r="Q653" s="230"/>
      <c r="R653" s="197"/>
      <c r="S653" s="197"/>
      <c r="T653" s="194"/>
      <c r="U653" s="315"/>
      <c r="V653" s="375"/>
      <c r="W653" s="367">
        <v>495.9</v>
      </c>
      <c r="X653" s="134"/>
      <c r="Y653" s="135"/>
      <c r="Z653" s="126">
        <f>ROUND(ROUND(W653, 2)*I653, 2)</f>
        <v>0</v>
      </c>
      <c r="AA653" s="119"/>
      <c r="AB653" s="119"/>
    </row>
    <row r="654" spans="1:28" ht="36" x14ac:dyDescent="0.5">
      <c r="A654" s="106" t="s">
        <v>2351</v>
      </c>
      <c r="B654" s="107"/>
      <c r="C654" s="110" t="s">
        <v>730</v>
      </c>
      <c r="D654" s="111"/>
      <c r="E654" s="111"/>
      <c r="F654" s="116" t="s">
        <v>102</v>
      </c>
      <c r="G654" s="117">
        <v>0.15</v>
      </c>
      <c r="H654" s="164"/>
      <c r="I654" s="167">
        <v>0</v>
      </c>
      <c r="J654" s="179"/>
      <c r="K654" s="184"/>
      <c r="L654" s="174"/>
      <c r="M654" s="188"/>
      <c r="N654" s="197"/>
      <c r="O654" s="329"/>
      <c r="P654" s="352"/>
      <c r="Q654" s="230"/>
      <c r="R654" s="197"/>
      <c r="S654" s="197"/>
      <c r="T654" s="194"/>
      <c r="U654" s="315"/>
      <c r="V654" s="375"/>
      <c r="W654" s="367">
        <v>88.8</v>
      </c>
      <c r="X654" s="134"/>
      <c r="Y654" s="135"/>
      <c r="Z654" s="126">
        <f>ROUND(ROUND(W654, 2)*I654, 2)</f>
        <v>0</v>
      </c>
      <c r="AA654" s="119"/>
      <c r="AB654" s="119"/>
    </row>
    <row r="655" spans="1:28" ht="68.400000000000006" x14ac:dyDescent="0.3">
      <c r="A655" s="425" t="s">
        <v>2356</v>
      </c>
      <c r="B655" s="426" t="s">
        <v>2256</v>
      </c>
      <c r="C655" s="427" t="s">
        <v>2257</v>
      </c>
      <c r="D655" s="428"/>
      <c r="E655" s="428" t="s">
        <v>2357</v>
      </c>
      <c r="F655" s="428" t="s">
        <v>67</v>
      </c>
      <c r="G655" s="429">
        <v>1</v>
      </c>
      <c r="H655" s="430"/>
      <c r="I655" s="275">
        <v>1069.3</v>
      </c>
      <c r="J655" s="422"/>
      <c r="K655" s="441">
        <f>N655+O655+P655</f>
        <v>900</v>
      </c>
      <c r="L655" s="422"/>
      <c r="M655" s="422"/>
      <c r="N655" s="422"/>
      <c r="O655" s="442">
        <v>0</v>
      </c>
      <c r="P655" s="443">
        <v>900</v>
      </c>
      <c r="Q655" s="452"/>
      <c r="R655" s="252"/>
      <c r="S655" s="252"/>
      <c r="T655" s="252"/>
      <c r="U655" s="311">
        <f>O655*Y655</f>
        <v>0</v>
      </c>
      <c r="V655" s="311">
        <f>P655*Y655</f>
        <v>723681</v>
      </c>
      <c r="W655" s="364">
        <v>162.09</v>
      </c>
      <c r="X655" s="130">
        <v>642</v>
      </c>
      <c r="Y655" s="131">
        <f>W655+ROUND(X655, 2)</f>
        <v>804.09</v>
      </c>
      <c r="Z655" s="86">
        <v>173322.84</v>
      </c>
      <c r="AA655" s="19">
        <v>686490.6</v>
      </c>
      <c r="AB655" s="19">
        <f>Z655+AA655</f>
        <v>859813.44</v>
      </c>
    </row>
    <row r="656" spans="1:28" ht="36" x14ac:dyDescent="0.5">
      <c r="A656" s="87" t="s">
        <v>2359</v>
      </c>
      <c r="B656" s="12"/>
      <c r="C656" s="40" t="s">
        <v>730</v>
      </c>
      <c r="D656" s="17"/>
      <c r="E656" s="17"/>
      <c r="F656" s="28" t="s">
        <v>102</v>
      </c>
      <c r="G656" s="29">
        <v>0.15</v>
      </c>
      <c r="H656" s="150"/>
      <c r="I656" s="157">
        <v>160.39500000000001</v>
      </c>
      <c r="J656" s="177"/>
      <c r="K656" s="181"/>
      <c r="L656" s="170"/>
      <c r="M656" s="187"/>
      <c r="N656" s="196"/>
      <c r="O656" s="326"/>
      <c r="P656" s="350"/>
      <c r="Q656" s="228"/>
      <c r="R656" s="196"/>
      <c r="S656" s="196"/>
      <c r="T656" s="192"/>
      <c r="U656" s="312"/>
      <c r="V656" s="373"/>
      <c r="W656" s="365">
        <v>88.8</v>
      </c>
      <c r="X656" s="128"/>
      <c r="Y656" s="129"/>
      <c r="Z656" s="124">
        <f>ROUND(ROUND(W656, 2)*I656, 2)</f>
        <v>14243.08</v>
      </c>
    </row>
    <row r="657" spans="1:28" ht="36" x14ac:dyDescent="0.5">
      <c r="A657" s="87" t="s">
        <v>2364</v>
      </c>
      <c r="B657" s="12"/>
      <c r="C657" s="40" t="s">
        <v>2261</v>
      </c>
      <c r="D657" s="17"/>
      <c r="E657" s="17"/>
      <c r="F657" s="28" t="s">
        <v>102</v>
      </c>
      <c r="G657" s="29">
        <v>0.3</v>
      </c>
      <c r="H657" s="150"/>
      <c r="I657" s="157">
        <v>320.79000000000002</v>
      </c>
      <c r="J657" s="177"/>
      <c r="K657" s="181"/>
      <c r="L657" s="170"/>
      <c r="M657" s="187"/>
      <c r="N657" s="196"/>
      <c r="O657" s="326"/>
      <c r="P657" s="350"/>
      <c r="Q657" s="228"/>
      <c r="R657" s="196"/>
      <c r="S657" s="196"/>
      <c r="T657" s="192"/>
      <c r="U657" s="312"/>
      <c r="V657" s="373"/>
      <c r="W657" s="365">
        <v>495.9</v>
      </c>
      <c r="X657" s="128"/>
      <c r="Y657" s="129"/>
      <c r="Z657" s="124">
        <f>ROUND(ROUND(W657, 2)*I657, 2)</f>
        <v>159079.76</v>
      </c>
    </row>
    <row r="658" spans="1:28" ht="68.400000000000006" x14ac:dyDescent="0.3">
      <c r="A658" s="425" t="s">
        <v>2369</v>
      </c>
      <c r="B658" s="426" t="s">
        <v>2256</v>
      </c>
      <c r="C658" s="427" t="s">
        <v>2257</v>
      </c>
      <c r="D658" s="428"/>
      <c r="E658" s="428" t="s">
        <v>2370</v>
      </c>
      <c r="F658" s="428" t="s">
        <v>67</v>
      </c>
      <c r="G658" s="429">
        <v>1</v>
      </c>
      <c r="H658" s="430"/>
      <c r="I658" s="275">
        <v>110.4</v>
      </c>
      <c r="J658" s="422"/>
      <c r="K658" s="441">
        <f>N658+O658+P658</f>
        <v>90</v>
      </c>
      <c r="L658" s="422"/>
      <c r="M658" s="422"/>
      <c r="N658" s="422"/>
      <c r="O658" s="442">
        <v>0</v>
      </c>
      <c r="P658" s="443">
        <v>90</v>
      </c>
      <c r="Q658" s="452"/>
      <c r="R658" s="252"/>
      <c r="S658" s="252"/>
      <c r="T658" s="252"/>
      <c r="U658" s="311">
        <f>O658*Y658</f>
        <v>0</v>
      </c>
      <c r="V658" s="311">
        <f>P658*Y658</f>
        <v>72368.100000000006</v>
      </c>
      <c r="W658" s="364">
        <v>162.09</v>
      </c>
      <c r="X658" s="130">
        <v>642</v>
      </c>
      <c r="Y658" s="131">
        <f>W658+ROUND(X658, 2)</f>
        <v>804.09</v>
      </c>
      <c r="Z658" s="86">
        <v>17894.740000000002</v>
      </c>
      <c r="AA658" s="19">
        <v>70876.800000000003</v>
      </c>
      <c r="AB658" s="19">
        <f>Z658+AA658</f>
        <v>88771.540000000008</v>
      </c>
    </row>
    <row r="659" spans="1:28" ht="36" x14ac:dyDescent="0.5">
      <c r="A659" s="87" t="s">
        <v>2372</v>
      </c>
      <c r="B659" s="12"/>
      <c r="C659" s="40" t="s">
        <v>2261</v>
      </c>
      <c r="D659" s="17"/>
      <c r="E659" s="17"/>
      <c r="F659" s="28" t="s">
        <v>102</v>
      </c>
      <c r="G659" s="29">
        <v>0.3</v>
      </c>
      <c r="H659" s="150"/>
      <c r="I659" s="157">
        <v>33.119999999999997</v>
      </c>
      <c r="J659" s="177"/>
      <c r="K659" s="181"/>
      <c r="L659" s="170"/>
      <c r="M659" s="187"/>
      <c r="N659" s="196"/>
      <c r="O659" s="326"/>
      <c r="P659" s="350"/>
      <c r="Q659" s="228"/>
      <c r="R659" s="196"/>
      <c r="S659" s="196"/>
      <c r="T659" s="192"/>
      <c r="U659" s="312"/>
      <c r="V659" s="373"/>
      <c r="W659" s="365">
        <v>495.9</v>
      </c>
      <c r="X659" s="128"/>
      <c r="Y659" s="129"/>
      <c r="Z659" s="124">
        <f>ROUND(ROUND(W659, 2)*I659, 2)</f>
        <v>16424.21</v>
      </c>
    </row>
    <row r="660" spans="1:28" ht="46.5" customHeight="1" x14ac:dyDescent="0.5">
      <c r="A660" s="87" t="s">
        <v>2377</v>
      </c>
      <c r="B660" s="12"/>
      <c r="C660" s="40" t="s">
        <v>730</v>
      </c>
      <c r="D660" s="17"/>
      <c r="E660" s="17"/>
      <c r="F660" s="28" t="s">
        <v>102</v>
      </c>
      <c r="G660" s="29">
        <v>0.15</v>
      </c>
      <c r="H660" s="150"/>
      <c r="I660" s="157">
        <v>16.559999999999999</v>
      </c>
      <c r="J660" s="177"/>
      <c r="K660" s="181"/>
      <c r="L660" s="170"/>
      <c r="M660" s="187"/>
      <c r="N660" s="196"/>
      <c r="O660" s="326"/>
      <c r="P660" s="350"/>
      <c r="Q660" s="228"/>
      <c r="R660" s="196"/>
      <c r="S660" s="196"/>
      <c r="T660" s="192"/>
      <c r="U660" s="312"/>
      <c r="V660" s="373"/>
      <c r="W660" s="365">
        <v>88.8</v>
      </c>
      <c r="X660" s="128"/>
      <c r="Y660" s="129"/>
      <c r="Z660" s="124">
        <f>ROUND(ROUND(W660, 2)*I660, 2)</f>
        <v>1470.53</v>
      </c>
    </row>
    <row r="661" spans="1:28" ht="54" x14ac:dyDescent="0.3">
      <c r="A661" s="106" t="s">
        <v>2382</v>
      </c>
      <c r="B661" s="107" t="s">
        <v>2256</v>
      </c>
      <c r="C661" s="108" t="s">
        <v>2257</v>
      </c>
      <c r="D661" s="111"/>
      <c r="E661" s="111" t="s">
        <v>2383</v>
      </c>
      <c r="F661" s="111" t="s">
        <v>67</v>
      </c>
      <c r="G661" s="112">
        <v>1</v>
      </c>
      <c r="H661" s="163"/>
      <c r="I661" s="166">
        <v>0</v>
      </c>
      <c r="J661" s="178"/>
      <c r="K661" s="183"/>
      <c r="L661" s="172"/>
      <c r="M661" s="172"/>
      <c r="N661" s="172"/>
      <c r="O661" s="328"/>
      <c r="P661" s="351"/>
      <c r="Q661" s="229"/>
      <c r="R661" s="172"/>
      <c r="S661" s="172"/>
      <c r="T661" s="193"/>
      <c r="U661" s="314"/>
      <c r="V661" s="374"/>
      <c r="W661" s="366">
        <v>162.09</v>
      </c>
      <c r="X661" s="132">
        <v>642</v>
      </c>
      <c r="Y661" s="133">
        <f>W661+ROUND(X661, 2)</f>
        <v>804.09</v>
      </c>
      <c r="Z661" s="114">
        <v>0</v>
      </c>
      <c r="AA661" s="115">
        <v>0</v>
      </c>
      <c r="AB661" s="115">
        <f>Z661+AA661</f>
        <v>0</v>
      </c>
    </row>
    <row r="662" spans="1:28" ht="36" x14ac:dyDescent="0.5">
      <c r="A662" s="106" t="s">
        <v>2385</v>
      </c>
      <c r="B662" s="107"/>
      <c r="C662" s="110" t="s">
        <v>730</v>
      </c>
      <c r="D662" s="111"/>
      <c r="E662" s="111"/>
      <c r="F662" s="116" t="s">
        <v>102</v>
      </c>
      <c r="G662" s="117">
        <v>0.15</v>
      </c>
      <c r="H662" s="164"/>
      <c r="I662" s="167">
        <v>0</v>
      </c>
      <c r="J662" s="179"/>
      <c r="K662" s="184"/>
      <c r="L662" s="174"/>
      <c r="M662" s="188"/>
      <c r="N662" s="197"/>
      <c r="O662" s="329"/>
      <c r="P662" s="352"/>
      <c r="Q662" s="230"/>
      <c r="R662" s="197"/>
      <c r="S662" s="197"/>
      <c r="T662" s="194"/>
      <c r="U662" s="315"/>
      <c r="V662" s="375"/>
      <c r="W662" s="367">
        <v>88.8</v>
      </c>
      <c r="X662" s="134"/>
      <c r="Y662" s="135"/>
      <c r="Z662" s="126">
        <f>ROUND(ROUND(W662, 2)*I662, 2)</f>
        <v>0</v>
      </c>
      <c r="AA662" s="119"/>
      <c r="AB662" s="119"/>
    </row>
    <row r="663" spans="1:28" ht="36" x14ac:dyDescent="0.5">
      <c r="A663" s="106" t="s">
        <v>2390</v>
      </c>
      <c r="B663" s="107"/>
      <c r="C663" s="110" t="s">
        <v>2261</v>
      </c>
      <c r="D663" s="111"/>
      <c r="E663" s="111"/>
      <c r="F663" s="116" t="s">
        <v>102</v>
      </c>
      <c r="G663" s="117">
        <v>0.3</v>
      </c>
      <c r="H663" s="164"/>
      <c r="I663" s="167">
        <v>0</v>
      </c>
      <c r="J663" s="179"/>
      <c r="K663" s="184"/>
      <c r="L663" s="174"/>
      <c r="M663" s="188"/>
      <c r="N663" s="197"/>
      <c r="O663" s="329"/>
      <c r="P663" s="352"/>
      <c r="Q663" s="230"/>
      <c r="R663" s="197"/>
      <c r="S663" s="197"/>
      <c r="T663" s="194"/>
      <c r="U663" s="315"/>
      <c r="V663" s="375"/>
      <c r="W663" s="367">
        <v>495.9</v>
      </c>
      <c r="X663" s="134"/>
      <c r="Y663" s="135"/>
      <c r="Z663" s="126">
        <f>ROUND(ROUND(W663, 2)*I663, 2)</f>
        <v>0</v>
      </c>
      <c r="AA663" s="119"/>
      <c r="AB663" s="119"/>
    </row>
    <row r="664" spans="1:28" ht="68.400000000000006" x14ac:dyDescent="0.3">
      <c r="A664" s="425" t="s">
        <v>2395</v>
      </c>
      <c r="B664" s="426" t="s">
        <v>2256</v>
      </c>
      <c r="C664" s="427" t="s">
        <v>2257</v>
      </c>
      <c r="D664" s="428"/>
      <c r="E664" s="428" t="s">
        <v>2396</v>
      </c>
      <c r="F664" s="428" t="s">
        <v>67</v>
      </c>
      <c r="G664" s="429">
        <v>1</v>
      </c>
      <c r="H664" s="430"/>
      <c r="I664" s="275">
        <v>9.8000000000000007</v>
      </c>
      <c r="J664" s="422"/>
      <c r="K664" s="441">
        <f>N664+O664+P664</f>
        <v>9.8000000000000007</v>
      </c>
      <c r="L664" s="422"/>
      <c r="M664" s="422"/>
      <c r="N664" s="422"/>
      <c r="O664" s="442">
        <v>0</v>
      </c>
      <c r="P664" s="443">
        <v>9.8000000000000007</v>
      </c>
      <c r="Q664" s="452"/>
      <c r="R664" s="252"/>
      <c r="S664" s="252"/>
      <c r="T664" s="252"/>
      <c r="U664" s="311">
        <f>O664*Y664</f>
        <v>0</v>
      </c>
      <c r="V664" s="311">
        <f>P664*Y664</f>
        <v>7880.0820000000012</v>
      </c>
      <c r="W664" s="364">
        <v>162.09</v>
      </c>
      <c r="X664" s="130">
        <v>642</v>
      </c>
      <c r="Y664" s="131">
        <f>W664+ROUND(X664, 2)</f>
        <v>804.09</v>
      </c>
      <c r="Z664" s="86">
        <v>1588.48</v>
      </c>
      <c r="AA664" s="19">
        <v>6291.6</v>
      </c>
      <c r="AB664" s="19">
        <f>Z664+AA664</f>
        <v>7880.08</v>
      </c>
    </row>
    <row r="665" spans="1:28" ht="36" x14ac:dyDescent="0.5">
      <c r="A665" s="87" t="s">
        <v>2398</v>
      </c>
      <c r="B665" s="12"/>
      <c r="C665" s="40" t="s">
        <v>2261</v>
      </c>
      <c r="D665" s="17"/>
      <c r="E665" s="17"/>
      <c r="F665" s="28" t="s">
        <v>102</v>
      </c>
      <c r="G665" s="29">
        <v>0.3</v>
      </c>
      <c r="H665" s="150"/>
      <c r="I665" s="157">
        <v>2.94</v>
      </c>
      <c r="J665" s="177"/>
      <c r="K665" s="181"/>
      <c r="L665" s="170"/>
      <c r="M665" s="187"/>
      <c r="N665" s="196"/>
      <c r="O665" s="326"/>
      <c r="P665" s="350"/>
      <c r="Q665" s="228"/>
      <c r="R665" s="196"/>
      <c r="S665" s="196"/>
      <c r="T665" s="192"/>
      <c r="U665" s="312"/>
      <c r="V665" s="373"/>
      <c r="W665" s="365">
        <v>495.9</v>
      </c>
      <c r="X665" s="128"/>
      <c r="Y665" s="129"/>
      <c r="Z665" s="124">
        <f>ROUND(ROUND(W665, 2)*I665, 2)</f>
        <v>1457.95</v>
      </c>
    </row>
    <row r="666" spans="1:28" ht="36" x14ac:dyDescent="0.5">
      <c r="A666" s="87" t="s">
        <v>2403</v>
      </c>
      <c r="B666" s="12"/>
      <c r="C666" s="40" t="s">
        <v>730</v>
      </c>
      <c r="D666" s="17"/>
      <c r="E666" s="17"/>
      <c r="F666" s="28" t="s">
        <v>102</v>
      </c>
      <c r="G666" s="29">
        <v>0.15</v>
      </c>
      <c r="H666" s="150"/>
      <c r="I666" s="157">
        <v>1.47</v>
      </c>
      <c r="J666" s="177"/>
      <c r="K666" s="181"/>
      <c r="L666" s="170"/>
      <c r="M666" s="187"/>
      <c r="N666" s="196"/>
      <c r="O666" s="326"/>
      <c r="P666" s="350"/>
      <c r="Q666" s="228"/>
      <c r="R666" s="196"/>
      <c r="S666" s="196"/>
      <c r="T666" s="192"/>
      <c r="U666" s="312"/>
      <c r="V666" s="373"/>
      <c r="W666" s="365">
        <v>88.8</v>
      </c>
      <c r="X666" s="128"/>
      <c r="Y666" s="129"/>
      <c r="Z666" s="124">
        <f>ROUND(ROUND(W666, 2)*I666, 2)</f>
        <v>130.54</v>
      </c>
    </row>
    <row r="667" spans="1:28" ht="81" customHeight="1" x14ac:dyDescent="0.3">
      <c r="A667" s="425" t="s">
        <v>2408</v>
      </c>
      <c r="B667" s="426" t="s">
        <v>2256</v>
      </c>
      <c r="C667" s="427" t="s">
        <v>2257</v>
      </c>
      <c r="D667" s="428"/>
      <c r="E667" s="428" t="s">
        <v>2409</v>
      </c>
      <c r="F667" s="428" t="s">
        <v>67</v>
      </c>
      <c r="G667" s="429">
        <v>1</v>
      </c>
      <c r="H667" s="430"/>
      <c r="I667" s="275">
        <v>192.7</v>
      </c>
      <c r="J667" s="422"/>
      <c r="K667" s="441">
        <f>N667+O667+P667</f>
        <v>150</v>
      </c>
      <c r="L667" s="422"/>
      <c r="M667" s="422"/>
      <c r="N667" s="422"/>
      <c r="O667" s="442">
        <v>0</v>
      </c>
      <c r="P667" s="443">
        <v>150</v>
      </c>
      <c r="Q667" s="452"/>
      <c r="R667" s="252"/>
      <c r="S667" s="252"/>
      <c r="T667" s="252"/>
      <c r="U667" s="311">
        <f>O667*Y667</f>
        <v>0</v>
      </c>
      <c r="V667" s="311">
        <f>P667*Y667</f>
        <v>120613.5</v>
      </c>
      <c r="W667" s="364">
        <v>162.09</v>
      </c>
      <c r="X667" s="130">
        <v>642</v>
      </c>
      <c r="Y667" s="131">
        <f>W667+ROUND(X667, 2)</f>
        <v>804.09</v>
      </c>
      <c r="Z667" s="86">
        <v>31234.74</v>
      </c>
      <c r="AA667" s="19">
        <v>123713.4</v>
      </c>
      <c r="AB667" s="19">
        <f>Z667+AA667</f>
        <v>154948.13999999998</v>
      </c>
    </row>
    <row r="668" spans="1:28" ht="36" x14ac:dyDescent="0.5">
      <c r="A668" s="87" t="s">
        <v>2412</v>
      </c>
      <c r="B668" s="12"/>
      <c r="C668" s="40" t="s">
        <v>730</v>
      </c>
      <c r="D668" s="17"/>
      <c r="E668" s="17"/>
      <c r="F668" s="28" t="s">
        <v>102</v>
      </c>
      <c r="G668" s="29">
        <v>0.15</v>
      </c>
      <c r="H668" s="150"/>
      <c r="I668" s="157">
        <v>28.905000000000001</v>
      </c>
      <c r="J668" s="177"/>
      <c r="K668" s="181"/>
      <c r="L668" s="170"/>
      <c r="M668" s="187"/>
      <c r="N668" s="196"/>
      <c r="O668" s="326"/>
      <c r="P668" s="350"/>
      <c r="Q668" s="228"/>
      <c r="R668" s="196"/>
      <c r="S668" s="196"/>
      <c r="T668" s="192"/>
      <c r="U668" s="312"/>
      <c r="V668" s="373"/>
      <c r="W668" s="365">
        <v>88.8</v>
      </c>
      <c r="X668" s="128"/>
      <c r="Y668" s="129"/>
      <c r="Z668" s="124">
        <f>ROUND(ROUND(W668, 2)*I668, 2)</f>
        <v>2566.7600000000002</v>
      </c>
    </row>
    <row r="669" spans="1:28" ht="36" x14ac:dyDescent="0.5">
      <c r="A669" s="87" t="s">
        <v>2417</v>
      </c>
      <c r="B669" s="12"/>
      <c r="C669" s="40" t="s">
        <v>2261</v>
      </c>
      <c r="D669" s="17"/>
      <c r="E669" s="17"/>
      <c r="F669" s="28" t="s">
        <v>102</v>
      </c>
      <c r="G669" s="29">
        <v>0.3</v>
      </c>
      <c r="H669" s="150"/>
      <c r="I669" s="157">
        <v>57.81</v>
      </c>
      <c r="J669" s="177"/>
      <c r="K669" s="181"/>
      <c r="L669" s="170"/>
      <c r="M669" s="187"/>
      <c r="N669" s="196"/>
      <c r="O669" s="326"/>
      <c r="P669" s="350"/>
      <c r="Q669" s="228"/>
      <c r="R669" s="196"/>
      <c r="S669" s="196"/>
      <c r="T669" s="192"/>
      <c r="U669" s="312"/>
      <c r="V669" s="373"/>
      <c r="W669" s="365">
        <v>495.9</v>
      </c>
      <c r="X669" s="128"/>
      <c r="Y669" s="129"/>
      <c r="Z669" s="124">
        <f>ROUND(ROUND(W669, 2)*I669, 2)</f>
        <v>28667.98</v>
      </c>
    </row>
    <row r="670" spans="1:28" ht="90" customHeight="1" x14ac:dyDescent="0.3">
      <c r="A670" s="253" t="s">
        <v>2422</v>
      </c>
      <c r="B670" s="254" t="s">
        <v>2256</v>
      </c>
      <c r="C670" s="255" t="s">
        <v>2257</v>
      </c>
      <c r="D670" s="256"/>
      <c r="E670" s="256" t="s">
        <v>2423</v>
      </c>
      <c r="F670" s="256" t="s">
        <v>67</v>
      </c>
      <c r="G670" s="257">
        <v>1</v>
      </c>
      <c r="H670" s="258"/>
      <c r="I670" s="215">
        <v>10794.83</v>
      </c>
      <c r="J670" s="252">
        <f>I670-K670</f>
        <v>325.3799999999992</v>
      </c>
      <c r="K670" s="259">
        <f>N670+O670+P670</f>
        <v>10469.450000000001</v>
      </c>
      <c r="L670" s="252"/>
      <c r="M670" s="252"/>
      <c r="N670" s="252"/>
      <c r="O670" s="325">
        <v>9469.4500000000007</v>
      </c>
      <c r="P670" s="348">
        <v>1000</v>
      </c>
      <c r="Q670" s="244" t="s">
        <v>4161</v>
      </c>
      <c r="R670" s="252"/>
      <c r="S670" s="252"/>
      <c r="T670" s="252"/>
      <c r="U670" s="311">
        <f>O670*Y670</f>
        <v>7630198.7265000008</v>
      </c>
      <c r="V670" s="311">
        <f>P670*Y670</f>
        <v>805770</v>
      </c>
      <c r="W670" s="364">
        <v>163.77000000000001</v>
      </c>
      <c r="X670" s="130">
        <v>642</v>
      </c>
      <c r="Y670" s="131">
        <f>W670+ROUND(X670, 2)</f>
        <v>805.77</v>
      </c>
      <c r="Z670" s="86">
        <v>1767869.31</v>
      </c>
      <c r="AA670" s="19">
        <v>6930280.8600000003</v>
      </c>
      <c r="AB670" s="308">
        <f>Z670+AA670</f>
        <v>8698150.1699999999</v>
      </c>
    </row>
    <row r="671" spans="1:28" ht="36" x14ac:dyDescent="0.5">
      <c r="A671" s="87" t="s">
        <v>2424</v>
      </c>
      <c r="B671" s="12"/>
      <c r="C671" s="40" t="s">
        <v>730</v>
      </c>
      <c r="D671" s="17"/>
      <c r="E671" s="17" t="s">
        <v>2425</v>
      </c>
      <c r="F671" s="28" t="s">
        <v>102</v>
      </c>
      <c r="G671" s="29">
        <v>0.15</v>
      </c>
      <c r="H671" s="150"/>
      <c r="I671" s="157">
        <v>1619.2249999999999</v>
      </c>
      <c r="J671" s="177"/>
      <c r="K671" s="181"/>
      <c r="L671" s="170"/>
      <c r="M671" s="187"/>
      <c r="N671" s="196"/>
      <c r="O671" s="326"/>
      <c r="P671" s="350"/>
      <c r="Q671" s="228"/>
      <c r="R671" s="196"/>
      <c r="S671" s="196"/>
      <c r="T671" s="192"/>
      <c r="U671" s="312"/>
      <c r="V671" s="373"/>
      <c r="W671" s="365">
        <v>100</v>
      </c>
      <c r="X671" s="128"/>
      <c r="Y671" s="129"/>
      <c r="Z671" s="124">
        <f>ROUND(ROUND(W671, 2)*I671, 2)</f>
        <v>161922.5</v>
      </c>
    </row>
    <row r="672" spans="1:28" ht="54" x14ac:dyDescent="0.5">
      <c r="A672" s="87" t="s">
        <v>2428</v>
      </c>
      <c r="B672" s="12"/>
      <c r="C672" s="40" t="s">
        <v>2429</v>
      </c>
      <c r="D672" s="17"/>
      <c r="E672" s="17" t="s">
        <v>2430</v>
      </c>
      <c r="F672" s="28" t="s">
        <v>102</v>
      </c>
      <c r="G672" s="29">
        <v>0.3</v>
      </c>
      <c r="H672" s="150"/>
      <c r="I672" s="157">
        <v>3238.4490000000001</v>
      </c>
      <c r="J672" s="177"/>
      <c r="K672" s="181"/>
      <c r="L672" s="170"/>
      <c r="M672" s="187"/>
      <c r="N672" s="196"/>
      <c r="O672" s="326"/>
      <c r="P672" s="350"/>
      <c r="Q672" s="228"/>
      <c r="R672" s="196"/>
      <c r="S672" s="196"/>
      <c r="T672" s="192"/>
      <c r="U672" s="312"/>
      <c r="V672" s="373"/>
      <c r="W672" s="365">
        <v>495.9</v>
      </c>
      <c r="X672" s="128"/>
      <c r="Y672" s="129"/>
      <c r="Z672" s="124">
        <f>ROUND(ROUND(W672, 2)*I672, 2)</f>
        <v>1605946.86</v>
      </c>
    </row>
    <row r="673" spans="1:28" ht="90" customHeight="1" x14ac:dyDescent="0.3">
      <c r="A673" s="425" t="s">
        <v>2434</v>
      </c>
      <c r="B673" s="426" t="s">
        <v>2256</v>
      </c>
      <c r="C673" s="427" t="s">
        <v>2257</v>
      </c>
      <c r="D673" s="428"/>
      <c r="E673" s="428" t="s">
        <v>2435</v>
      </c>
      <c r="F673" s="428" t="s">
        <v>67</v>
      </c>
      <c r="G673" s="429">
        <v>1</v>
      </c>
      <c r="H673" s="430"/>
      <c r="I673" s="275">
        <v>315.39999999999998</v>
      </c>
      <c r="J673" s="422"/>
      <c r="K673" s="441">
        <f>N673+O673+P673</f>
        <v>300</v>
      </c>
      <c r="L673" s="422"/>
      <c r="M673" s="422"/>
      <c r="N673" s="422"/>
      <c r="O673" s="442">
        <v>0</v>
      </c>
      <c r="P673" s="443">
        <v>300</v>
      </c>
      <c r="Q673" s="452"/>
      <c r="R673" s="252"/>
      <c r="S673" s="252"/>
      <c r="T673" s="252"/>
      <c r="U673" s="311">
        <f>O673*Y673</f>
        <v>0</v>
      </c>
      <c r="V673" s="311">
        <f>P673*Y673</f>
        <v>241292.99999999997</v>
      </c>
      <c r="W673" s="364">
        <v>162.31</v>
      </c>
      <c r="X673" s="130">
        <v>642</v>
      </c>
      <c r="Y673" s="131">
        <f>W673+ROUND(X673, 2)</f>
        <v>804.31</v>
      </c>
      <c r="Z673" s="86">
        <v>51192.57</v>
      </c>
      <c r="AA673" s="19">
        <v>202486.8</v>
      </c>
      <c r="AB673" s="19">
        <f>Z673+AA673</f>
        <v>253679.37</v>
      </c>
    </row>
    <row r="674" spans="1:28" ht="36" x14ac:dyDescent="0.5">
      <c r="A674" s="87" t="s">
        <v>2436</v>
      </c>
      <c r="B674" s="12"/>
      <c r="C674" s="40" t="s">
        <v>730</v>
      </c>
      <c r="D674" s="17"/>
      <c r="E674" s="17"/>
      <c r="F674" s="28" t="s">
        <v>102</v>
      </c>
      <c r="G674" s="29">
        <v>0.15</v>
      </c>
      <c r="H674" s="150"/>
      <c r="I674" s="157">
        <v>47.31</v>
      </c>
      <c r="J674" s="177"/>
      <c r="K674" s="181"/>
      <c r="L674" s="170"/>
      <c r="M674" s="187"/>
      <c r="N674" s="196"/>
      <c r="O674" s="326"/>
      <c r="P674" s="350"/>
      <c r="Q674" s="228"/>
      <c r="R674" s="196"/>
      <c r="S674" s="196"/>
      <c r="T674" s="192"/>
      <c r="U674" s="312"/>
      <c r="V674" s="373"/>
      <c r="W674" s="365">
        <v>90.28</v>
      </c>
      <c r="X674" s="128"/>
      <c r="Y674" s="129"/>
      <c r="Z674" s="124">
        <f>ROUND(ROUND(W674, 2)*I674, 2)</f>
        <v>4271.1499999999996</v>
      </c>
    </row>
    <row r="675" spans="1:28" ht="36" x14ac:dyDescent="0.5">
      <c r="A675" s="87" t="s">
        <v>2439</v>
      </c>
      <c r="B675" s="12"/>
      <c r="C675" s="40" t="s">
        <v>2261</v>
      </c>
      <c r="D675" s="17"/>
      <c r="E675" s="17" t="s">
        <v>2440</v>
      </c>
      <c r="F675" s="28" t="s">
        <v>102</v>
      </c>
      <c r="G675" s="29">
        <v>0.3</v>
      </c>
      <c r="H675" s="150"/>
      <c r="I675" s="157">
        <v>94.62</v>
      </c>
      <c r="J675" s="177"/>
      <c r="K675" s="181"/>
      <c r="L675" s="170"/>
      <c r="M675" s="187"/>
      <c r="N675" s="196"/>
      <c r="O675" s="326"/>
      <c r="P675" s="350"/>
      <c r="Q675" s="228"/>
      <c r="R675" s="196"/>
      <c r="S675" s="196"/>
      <c r="T675" s="192"/>
      <c r="U675" s="312"/>
      <c r="V675" s="373"/>
      <c r="W675" s="365">
        <v>495.9</v>
      </c>
      <c r="X675" s="128"/>
      <c r="Y675" s="129"/>
      <c r="Z675" s="124">
        <f>ROUND(ROUND(W675, 2)*I675, 2)</f>
        <v>46922.06</v>
      </c>
    </row>
    <row r="676" spans="1:28" ht="105" customHeight="1" x14ac:dyDescent="0.3">
      <c r="A676" s="425" t="s">
        <v>2443</v>
      </c>
      <c r="B676" s="426" t="s">
        <v>2256</v>
      </c>
      <c r="C676" s="427" t="s">
        <v>2257</v>
      </c>
      <c r="D676" s="428"/>
      <c r="E676" s="428" t="s">
        <v>2444</v>
      </c>
      <c r="F676" s="428" t="s">
        <v>67</v>
      </c>
      <c r="G676" s="429">
        <v>1</v>
      </c>
      <c r="H676" s="430"/>
      <c r="I676" s="275">
        <v>34.1</v>
      </c>
      <c r="J676" s="422"/>
      <c r="K676" s="441">
        <f>N676+O676+P676</f>
        <v>15</v>
      </c>
      <c r="L676" s="422"/>
      <c r="M676" s="422"/>
      <c r="N676" s="422"/>
      <c r="O676" s="442">
        <v>0</v>
      </c>
      <c r="P676" s="443">
        <v>15</v>
      </c>
      <c r="Q676" s="452"/>
      <c r="R676" s="252"/>
      <c r="S676" s="252"/>
      <c r="T676" s="252"/>
      <c r="U676" s="311">
        <f>O676*Y676</f>
        <v>0</v>
      </c>
      <c r="V676" s="311">
        <f>P676*Y676</f>
        <v>12064.65</v>
      </c>
      <c r="W676" s="364">
        <v>162.31</v>
      </c>
      <c r="X676" s="130">
        <v>642</v>
      </c>
      <c r="Y676" s="131">
        <f>W676+ROUND(X676, 2)</f>
        <v>804.31</v>
      </c>
      <c r="Z676" s="86">
        <v>5534.77</v>
      </c>
      <c r="AA676" s="19">
        <v>21892.2</v>
      </c>
      <c r="AB676" s="19">
        <f>Z676+AA676</f>
        <v>27426.97</v>
      </c>
    </row>
    <row r="677" spans="1:28" ht="36" x14ac:dyDescent="0.5">
      <c r="A677" s="87" t="s">
        <v>2445</v>
      </c>
      <c r="B677" s="12"/>
      <c r="C677" s="40" t="s">
        <v>2261</v>
      </c>
      <c r="D677" s="17"/>
      <c r="E677" s="17"/>
      <c r="F677" s="28" t="s">
        <v>102</v>
      </c>
      <c r="G677" s="29">
        <v>0.3</v>
      </c>
      <c r="H677" s="150"/>
      <c r="I677" s="157">
        <v>10.23</v>
      </c>
      <c r="J677" s="177"/>
      <c r="K677" s="181"/>
      <c r="L677" s="170"/>
      <c r="M677" s="187"/>
      <c r="N677" s="196"/>
      <c r="O677" s="326"/>
      <c r="P677" s="350"/>
      <c r="Q677" s="228"/>
      <c r="R677" s="196"/>
      <c r="S677" s="196"/>
      <c r="T677" s="192"/>
      <c r="U677" s="312"/>
      <c r="V677" s="373"/>
      <c r="W677" s="365">
        <v>495.9</v>
      </c>
      <c r="X677" s="128"/>
      <c r="Y677" s="129"/>
      <c r="Z677" s="124">
        <f>ROUND(ROUND(W677, 2)*I677, 2)</f>
        <v>5073.0600000000004</v>
      </c>
    </row>
    <row r="678" spans="1:28" ht="36" x14ac:dyDescent="0.5">
      <c r="A678" s="87" t="s">
        <v>2448</v>
      </c>
      <c r="B678" s="12"/>
      <c r="C678" s="40" t="s">
        <v>730</v>
      </c>
      <c r="D678" s="17"/>
      <c r="E678" s="17"/>
      <c r="F678" s="28" t="s">
        <v>102</v>
      </c>
      <c r="G678" s="29">
        <v>0.15</v>
      </c>
      <c r="H678" s="150"/>
      <c r="I678" s="157">
        <v>5.1150000000000002</v>
      </c>
      <c r="J678" s="177"/>
      <c r="K678" s="181"/>
      <c r="L678" s="170"/>
      <c r="M678" s="187"/>
      <c r="N678" s="196"/>
      <c r="O678" s="326"/>
      <c r="P678" s="350"/>
      <c r="Q678" s="228"/>
      <c r="R678" s="196"/>
      <c r="S678" s="196"/>
      <c r="T678" s="192"/>
      <c r="U678" s="312"/>
      <c r="V678" s="373"/>
      <c r="W678" s="365">
        <v>90.28</v>
      </c>
      <c r="X678" s="128"/>
      <c r="Y678" s="129"/>
      <c r="Z678" s="124">
        <f>ROUND(ROUND(W678, 2)*I678, 2)</f>
        <v>461.78</v>
      </c>
    </row>
    <row r="679" spans="1:28" ht="68.400000000000006" x14ac:dyDescent="0.3">
      <c r="A679" s="425" t="s">
        <v>2451</v>
      </c>
      <c r="B679" s="426" t="s">
        <v>2256</v>
      </c>
      <c r="C679" s="427" t="s">
        <v>2257</v>
      </c>
      <c r="D679" s="428"/>
      <c r="E679" s="428" t="s">
        <v>2452</v>
      </c>
      <c r="F679" s="428" t="s">
        <v>67</v>
      </c>
      <c r="G679" s="429">
        <v>1</v>
      </c>
      <c r="H679" s="430"/>
      <c r="I679" s="275">
        <v>9.4</v>
      </c>
      <c r="J679" s="422"/>
      <c r="K679" s="441">
        <f>N679+O679+P679</f>
        <v>9.4</v>
      </c>
      <c r="L679" s="422"/>
      <c r="M679" s="422"/>
      <c r="N679" s="422"/>
      <c r="O679" s="442">
        <v>0</v>
      </c>
      <c r="P679" s="443">
        <v>9.4</v>
      </c>
      <c r="Q679" s="452"/>
      <c r="R679" s="252"/>
      <c r="S679" s="252"/>
      <c r="T679" s="252"/>
      <c r="U679" s="311">
        <f>O679*Y679</f>
        <v>0</v>
      </c>
      <c r="V679" s="311">
        <f>P679*Y679</f>
        <v>7560.5140000000001</v>
      </c>
      <c r="W679" s="364">
        <v>162.31</v>
      </c>
      <c r="X679" s="130">
        <v>642</v>
      </c>
      <c r="Y679" s="131">
        <f>W679+ROUND(X679, 2)</f>
        <v>804.31</v>
      </c>
      <c r="Z679" s="86">
        <v>1525.71</v>
      </c>
      <c r="AA679" s="19">
        <v>6034.8</v>
      </c>
      <c r="AB679" s="19">
        <f>Z679+AA679</f>
        <v>7560.51</v>
      </c>
    </row>
    <row r="680" spans="1:28" ht="36" x14ac:dyDescent="0.5">
      <c r="A680" s="87" t="s">
        <v>2453</v>
      </c>
      <c r="B680" s="12"/>
      <c r="C680" s="40" t="s">
        <v>730</v>
      </c>
      <c r="D680" s="17"/>
      <c r="E680" s="17"/>
      <c r="F680" s="28" t="s">
        <v>102</v>
      </c>
      <c r="G680" s="29">
        <v>0.15</v>
      </c>
      <c r="H680" s="150"/>
      <c r="I680" s="157">
        <v>1.41</v>
      </c>
      <c r="J680" s="177"/>
      <c r="K680" s="181"/>
      <c r="L680" s="170"/>
      <c r="M680" s="187"/>
      <c r="N680" s="196"/>
      <c r="O680" s="326"/>
      <c r="P680" s="350"/>
      <c r="Q680" s="228"/>
      <c r="R680" s="196"/>
      <c r="S680" s="196"/>
      <c r="T680" s="192"/>
      <c r="U680" s="312"/>
      <c r="V680" s="373"/>
      <c r="W680" s="365">
        <v>90.28</v>
      </c>
      <c r="X680" s="128"/>
      <c r="Y680" s="129"/>
      <c r="Z680" s="124">
        <f>ROUND(ROUND(W680, 2)*I680, 2)</f>
        <v>127.29</v>
      </c>
    </row>
    <row r="681" spans="1:28" ht="36" x14ac:dyDescent="0.5">
      <c r="A681" s="87" t="s">
        <v>2456</v>
      </c>
      <c r="B681" s="12"/>
      <c r="C681" s="40" t="s">
        <v>2261</v>
      </c>
      <c r="D681" s="17"/>
      <c r="E681" s="17" t="s">
        <v>2457</v>
      </c>
      <c r="F681" s="28" t="s">
        <v>102</v>
      </c>
      <c r="G681" s="29">
        <v>0.3</v>
      </c>
      <c r="H681" s="150"/>
      <c r="I681" s="157">
        <v>2.82</v>
      </c>
      <c r="J681" s="177"/>
      <c r="K681" s="181"/>
      <c r="L681" s="170"/>
      <c r="M681" s="187"/>
      <c r="N681" s="196"/>
      <c r="O681" s="326"/>
      <c r="P681" s="350"/>
      <c r="Q681" s="228"/>
      <c r="R681" s="196"/>
      <c r="S681" s="196"/>
      <c r="T681" s="192"/>
      <c r="U681" s="312"/>
      <c r="V681" s="373"/>
      <c r="W681" s="365">
        <v>495.9</v>
      </c>
      <c r="X681" s="128"/>
      <c r="Y681" s="129"/>
      <c r="Z681" s="124">
        <f>ROUND(ROUND(W681, 2)*I681, 2)</f>
        <v>1398.44</v>
      </c>
    </row>
    <row r="682" spans="1:28" ht="89.4" customHeight="1" x14ac:dyDescent="0.3">
      <c r="A682" s="253" t="s">
        <v>2460</v>
      </c>
      <c r="B682" s="254" t="s">
        <v>2256</v>
      </c>
      <c r="C682" s="255" t="s">
        <v>2257</v>
      </c>
      <c r="D682" s="256"/>
      <c r="E682" s="256" t="s">
        <v>2461</v>
      </c>
      <c r="F682" s="256" t="s">
        <v>67</v>
      </c>
      <c r="G682" s="257">
        <v>1</v>
      </c>
      <c r="H682" s="258"/>
      <c r="I682" s="215">
        <v>72.2</v>
      </c>
      <c r="J682" s="252">
        <f>I682-K682</f>
        <v>7.2000000000000028</v>
      </c>
      <c r="K682" s="259">
        <f>O682</f>
        <v>65</v>
      </c>
      <c r="L682" s="252"/>
      <c r="M682" s="252"/>
      <c r="N682" s="252"/>
      <c r="O682" s="325">
        <v>65</v>
      </c>
      <c r="P682" s="348"/>
      <c r="Q682" s="244" t="s">
        <v>4162</v>
      </c>
      <c r="R682" s="252"/>
      <c r="S682" s="252"/>
      <c r="T682" s="252"/>
      <c r="U682" s="311">
        <f>O682*Y682</f>
        <v>52280.149999999994</v>
      </c>
      <c r="V682" s="372"/>
      <c r="W682" s="364">
        <v>162.31</v>
      </c>
      <c r="X682" s="130">
        <v>642</v>
      </c>
      <c r="Y682" s="131">
        <f>W682+ROUND(X682, 2)</f>
        <v>804.31</v>
      </c>
      <c r="Z682" s="86">
        <v>11718.78</v>
      </c>
      <c r="AA682" s="19">
        <v>46352.4</v>
      </c>
      <c r="AB682" s="19">
        <f>Z682+AA682</f>
        <v>58071.18</v>
      </c>
    </row>
    <row r="683" spans="1:28" ht="36" x14ac:dyDescent="0.5">
      <c r="A683" s="87" t="s">
        <v>2462</v>
      </c>
      <c r="B683" s="12"/>
      <c r="C683" s="40" t="s">
        <v>2261</v>
      </c>
      <c r="D683" s="17"/>
      <c r="E683" s="17"/>
      <c r="F683" s="28" t="s">
        <v>102</v>
      </c>
      <c r="G683" s="29">
        <v>0.3</v>
      </c>
      <c r="H683" s="150"/>
      <c r="I683" s="157">
        <v>21.66</v>
      </c>
      <c r="J683" s="177"/>
      <c r="K683" s="181"/>
      <c r="L683" s="170"/>
      <c r="M683" s="187"/>
      <c r="N683" s="196"/>
      <c r="O683" s="326"/>
      <c r="P683" s="350"/>
      <c r="Q683" s="228"/>
      <c r="R683" s="196"/>
      <c r="S683" s="196"/>
      <c r="T683" s="192"/>
      <c r="U683" s="312"/>
      <c r="V683" s="373"/>
      <c r="W683" s="365">
        <v>495.9</v>
      </c>
      <c r="X683" s="128"/>
      <c r="Y683" s="129"/>
      <c r="Z683" s="124">
        <f>ROUND(ROUND(W683, 2)*I683, 2)</f>
        <v>10741.19</v>
      </c>
    </row>
    <row r="684" spans="1:28" ht="36" x14ac:dyDescent="0.5">
      <c r="A684" s="87" t="s">
        <v>2465</v>
      </c>
      <c r="B684" s="12"/>
      <c r="C684" s="40" t="s">
        <v>730</v>
      </c>
      <c r="D684" s="17"/>
      <c r="E684" s="17"/>
      <c r="F684" s="28" t="s">
        <v>102</v>
      </c>
      <c r="G684" s="29">
        <v>0.15</v>
      </c>
      <c r="H684" s="150"/>
      <c r="I684" s="157">
        <v>10.83</v>
      </c>
      <c r="J684" s="177"/>
      <c r="K684" s="181"/>
      <c r="L684" s="170"/>
      <c r="M684" s="187"/>
      <c r="N684" s="196"/>
      <c r="O684" s="326"/>
      <c r="P684" s="350"/>
      <c r="Q684" s="228"/>
      <c r="R684" s="196"/>
      <c r="S684" s="196"/>
      <c r="T684" s="192"/>
      <c r="U684" s="312"/>
      <c r="V684" s="373"/>
      <c r="W684" s="365">
        <v>90.28</v>
      </c>
      <c r="X684" s="128"/>
      <c r="Y684" s="129"/>
      <c r="Z684" s="124">
        <f>ROUND(ROUND(W684, 2)*I684, 2)</f>
        <v>977.73</v>
      </c>
    </row>
    <row r="685" spans="1:28" ht="79.95" customHeight="1" x14ac:dyDescent="0.3">
      <c r="A685" s="253" t="s">
        <v>2468</v>
      </c>
      <c r="B685" s="254" t="s">
        <v>2256</v>
      </c>
      <c r="C685" s="255" t="s">
        <v>2257</v>
      </c>
      <c r="D685" s="256"/>
      <c r="E685" s="256" t="s">
        <v>2469</v>
      </c>
      <c r="F685" s="256" t="s">
        <v>67</v>
      </c>
      <c r="G685" s="257">
        <v>1</v>
      </c>
      <c r="H685" s="258"/>
      <c r="I685" s="215">
        <v>25.902000000000001</v>
      </c>
      <c r="J685" s="252">
        <f>I685-K685</f>
        <v>5.902000000000001</v>
      </c>
      <c r="K685" s="259">
        <f>O685</f>
        <v>20</v>
      </c>
      <c r="L685" s="252"/>
      <c r="M685" s="252"/>
      <c r="N685" s="252"/>
      <c r="O685" s="325">
        <v>20</v>
      </c>
      <c r="P685" s="348"/>
      <c r="Q685" s="244" t="s">
        <v>4155</v>
      </c>
      <c r="R685" s="252"/>
      <c r="S685" s="252"/>
      <c r="T685" s="252"/>
      <c r="U685" s="311">
        <f>O685*Y685</f>
        <v>16115.599999999999</v>
      </c>
      <c r="V685" s="372"/>
      <c r="W685" s="364">
        <v>163.78</v>
      </c>
      <c r="X685" s="130">
        <v>642</v>
      </c>
      <c r="Y685" s="131">
        <f>W685+ROUND(X685, 2)</f>
        <v>805.78</v>
      </c>
      <c r="Z685" s="86">
        <v>4242.2299999999996</v>
      </c>
      <c r="AA685" s="19">
        <v>16629.080000000002</v>
      </c>
      <c r="AB685" s="19">
        <f>Z685+AA685</f>
        <v>20871.310000000001</v>
      </c>
    </row>
    <row r="686" spans="1:28" ht="36" x14ac:dyDescent="0.5">
      <c r="A686" s="87" t="s">
        <v>2470</v>
      </c>
      <c r="B686" s="12"/>
      <c r="C686" s="40" t="s">
        <v>730</v>
      </c>
      <c r="D686" s="17"/>
      <c r="E686" s="17" t="s">
        <v>2425</v>
      </c>
      <c r="F686" s="28" t="s">
        <v>102</v>
      </c>
      <c r="G686" s="29">
        <v>0.15</v>
      </c>
      <c r="H686" s="150"/>
      <c r="I686" s="157">
        <v>3.8849999999999998</v>
      </c>
      <c r="J686" s="177"/>
      <c r="K686" s="181"/>
      <c r="L686" s="170"/>
      <c r="M686" s="187"/>
      <c r="N686" s="196"/>
      <c r="O686" s="326"/>
      <c r="P686" s="350"/>
      <c r="Q686" s="228"/>
      <c r="R686" s="196"/>
      <c r="S686" s="196"/>
      <c r="T686" s="192"/>
      <c r="U686" s="312"/>
      <c r="V686" s="373"/>
      <c r="W686" s="365">
        <v>100</v>
      </c>
      <c r="X686" s="128"/>
      <c r="Y686" s="129"/>
      <c r="Z686" s="124">
        <f>ROUND(ROUND(W686, 2)*I686, 2)</f>
        <v>388.5</v>
      </c>
    </row>
    <row r="687" spans="1:28" ht="36" x14ac:dyDescent="0.5">
      <c r="A687" s="87" t="s">
        <v>2473</v>
      </c>
      <c r="B687" s="12"/>
      <c r="C687" s="40" t="s">
        <v>2261</v>
      </c>
      <c r="D687" s="17"/>
      <c r="E687" s="17" t="s">
        <v>2474</v>
      </c>
      <c r="F687" s="28" t="s">
        <v>102</v>
      </c>
      <c r="G687" s="29">
        <v>0.3</v>
      </c>
      <c r="H687" s="150"/>
      <c r="I687" s="157">
        <v>7.7709999999999999</v>
      </c>
      <c r="J687" s="177"/>
      <c r="K687" s="181"/>
      <c r="L687" s="170"/>
      <c r="M687" s="187"/>
      <c r="N687" s="196"/>
      <c r="O687" s="326"/>
      <c r="P687" s="350"/>
      <c r="Q687" s="228"/>
      <c r="R687" s="196"/>
      <c r="S687" s="196"/>
      <c r="T687" s="192"/>
      <c r="U687" s="312"/>
      <c r="V687" s="373"/>
      <c r="W687" s="365">
        <v>495.9</v>
      </c>
      <c r="X687" s="128"/>
      <c r="Y687" s="129"/>
      <c r="Z687" s="124">
        <f>ROUND(ROUND(W687, 2)*I687, 2)</f>
        <v>3853.64</v>
      </c>
    </row>
    <row r="688" spans="1:28" ht="91.5" customHeight="1" x14ac:dyDescent="0.3">
      <c r="A688" s="253" t="s">
        <v>2477</v>
      </c>
      <c r="B688" s="254" t="s">
        <v>2256</v>
      </c>
      <c r="C688" s="255" t="s">
        <v>2257</v>
      </c>
      <c r="D688" s="256"/>
      <c r="E688" s="256" t="s">
        <v>2478</v>
      </c>
      <c r="F688" s="256" t="s">
        <v>67</v>
      </c>
      <c r="G688" s="257">
        <v>1</v>
      </c>
      <c r="H688" s="258"/>
      <c r="I688" s="215">
        <v>0.16</v>
      </c>
      <c r="J688" s="252"/>
      <c r="K688" s="259">
        <f>O688</f>
        <v>0</v>
      </c>
      <c r="L688" s="252"/>
      <c r="M688" s="252"/>
      <c r="N688" s="252"/>
      <c r="O688" s="325">
        <v>0</v>
      </c>
      <c r="P688" s="348"/>
      <c r="Q688" s="252"/>
      <c r="R688" s="252"/>
      <c r="S688" s="252"/>
      <c r="T688" s="252"/>
      <c r="U688" s="311">
        <f>O688*Y688</f>
        <v>0</v>
      </c>
      <c r="V688" s="372"/>
      <c r="W688" s="364">
        <v>163.75</v>
      </c>
      <c r="X688" s="130">
        <v>642</v>
      </c>
      <c r="Y688" s="131">
        <f>W688+ROUND(X688, 2)</f>
        <v>805.75</v>
      </c>
      <c r="Z688" s="86">
        <v>26.2</v>
      </c>
      <c r="AA688" s="19">
        <v>102.72</v>
      </c>
      <c r="AB688" s="19">
        <f>Z688+AA688</f>
        <v>128.91999999999999</v>
      </c>
    </row>
    <row r="689" spans="1:28" ht="36" x14ac:dyDescent="0.5">
      <c r="A689" s="87" t="s">
        <v>2479</v>
      </c>
      <c r="B689" s="12"/>
      <c r="C689" s="40" t="s">
        <v>2261</v>
      </c>
      <c r="D689" s="17"/>
      <c r="E689" s="17" t="s">
        <v>2480</v>
      </c>
      <c r="F689" s="28" t="s">
        <v>102</v>
      </c>
      <c r="G689" s="29">
        <v>0.3</v>
      </c>
      <c r="H689" s="150"/>
      <c r="I689" s="157">
        <v>4.8000000000000001E-2</v>
      </c>
      <c r="J689" s="177"/>
      <c r="K689" s="181"/>
      <c r="L689" s="170"/>
      <c r="M689" s="187"/>
      <c r="N689" s="196"/>
      <c r="O689" s="326"/>
      <c r="P689" s="350"/>
      <c r="Q689" s="228"/>
      <c r="R689" s="196"/>
      <c r="S689" s="196"/>
      <c r="T689" s="192"/>
      <c r="U689" s="312"/>
      <c r="V689" s="373"/>
      <c r="W689" s="365">
        <v>495.9</v>
      </c>
      <c r="X689" s="128"/>
      <c r="Y689" s="129"/>
      <c r="Z689" s="124">
        <f>ROUND(ROUND(W689, 2)*I689, 2)</f>
        <v>23.8</v>
      </c>
    </row>
    <row r="690" spans="1:28" ht="36" x14ac:dyDescent="0.5">
      <c r="A690" s="87" t="s">
        <v>2483</v>
      </c>
      <c r="B690" s="12"/>
      <c r="C690" s="40" t="s">
        <v>730</v>
      </c>
      <c r="D690" s="17"/>
      <c r="E690" s="17" t="s">
        <v>2425</v>
      </c>
      <c r="F690" s="28" t="s">
        <v>102</v>
      </c>
      <c r="G690" s="29">
        <v>0.15</v>
      </c>
      <c r="H690" s="150"/>
      <c r="I690" s="157">
        <v>2.4E-2</v>
      </c>
      <c r="J690" s="177"/>
      <c r="K690" s="181"/>
      <c r="L690" s="170"/>
      <c r="M690" s="187"/>
      <c r="N690" s="196"/>
      <c r="O690" s="326"/>
      <c r="P690" s="350"/>
      <c r="Q690" s="228"/>
      <c r="R690" s="196"/>
      <c r="S690" s="196"/>
      <c r="T690" s="192"/>
      <c r="U690" s="312"/>
      <c r="V690" s="373"/>
      <c r="W690" s="365">
        <v>100</v>
      </c>
      <c r="X690" s="128"/>
      <c r="Y690" s="129"/>
      <c r="Z690" s="124">
        <f>ROUND(ROUND(W690, 2)*I690, 2)</f>
        <v>2.4</v>
      </c>
    </row>
    <row r="691" spans="1:28" ht="79.05" customHeight="1" x14ac:dyDescent="0.3">
      <c r="A691" s="253" t="s">
        <v>2486</v>
      </c>
      <c r="B691" s="254" t="s">
        <v>2256</v>
      </c>
      <c r="C691" s="255" t="s">
        <v>2257</v>
      </c>
      <c r="D691" s="256"/>
      <c r="E691" s="256" t="s">
        <v>2487</v>
      </c>
      <c r="F691" s="256" t="s">
        <v>67</v>
      </c>
      <c r="G691" s="257">
        <v>1</v>
      </c>
      <c r="H691" s="258"/>
      <c r="I691" s="215">
        <v>77.010000000000005</v>
      </c>
      <c r="J691" s="252"/>
      <c r="K691" s="259">
        <f>O691</f>
        <v>0</v>
      </c>
      <c r="L691" s="252"/>
      <c r="M691" s="252"/>
      <c r="N691" s="252"/>
      <c r="O691" s="325">
        <v>0</v>
      </c>
      <c r="P691" s="348"/>
      <c r="Q691" s="252"/>
      <c r="R691" s="252"/>
      <c r="S691" s="252"/>
      <c r="T691" s="252"/>
      <c r="U691" s="311">
        <f>O691*Y691</f>
        <v>0</v>
      </c>
      <c r="V691" s="372"/>
      <c r="W691" s="364">
        <v>163.77000000000001</v>
      </c>
      <c r="X691" s="130">
        <v>642</v>
      </c>
      <c r="Y691" s="131">
        <f>W691+ROUND(X691, 2)</f>
        <v>805.77</v>
      </c>
      <c r="Z691" s="86">
        <v>12611.93</v>
      </c>
      <c r="AA691" s="19">
        <v>49440.42</v>
      </c>
      <c r="AB691" s="19">
        <f>Z691+AA691</f>
        <v>62052.35</v>
      </c>
    </row>
    <row r="692" spans="1:28" ht="36" x14ac:dyDescent="0.5">
      <c r="A692" s="87" t="s">
        <v>2488</v>
      </c>
      <c r="B692" s="12"/>
      <c r="C692" s="40" t="s">
        <v>730</v>
      </c>
      <c r="D692" s="17"/>
      <c r="E692" s="17" t="s">
        <v>2425</v>
      </c>
      <c r="F692" s="28" t="s">
        <v>102</v>
      </c>
      <c r="G692" s="29">
        <v>0.15</v>
      </c>
      <c r="H692" s="150"/>
      <c r="I692" s="157">
        <v>11.552</v>
      </c>
      <c r="J692" s="177"/>
      <c r="K692" s="181"/>
      <c r="L692" s="170"/>
      <c r="M692" s="187"/>
      <c r="N692" s="196"/>
      <c r="O692" s="326"/>
      <c r="P692" s="350"/>
      <c r="Q692" s="228"/>
      <c r="R692" s="196"/>
      <c r="S692" s="196"/>
      <c r="T692" s="192"/>
      <c r="U692" s="312"/>
      <c r="V692" s="373"/>
      <c r="W692" s="365">
        <v>100</v>
      </c>
      <c r="X692" s="128"/>
      <c r="Y692" s="129"/>
      <c r="Z692" s="124">
        <f>ROUND(ROUND(W692, 2)*I692, 2)</f>
        <v>1155.2</v>
      </c>
    </row>
    <row r="693" spans="1:28" ht="36" x14ac:dyDescent="0.5">
      <c r="A693" s="87" t="s">
        <v>2491</v>
      </c>
      <c r="B693" s="12"/>
      <c r="C693" s="40" t="s">
        <v>2261</v>
      </c>
      <c r="D693" s="17"/>
      <c r="E693" s="17" t="s">
        <v>2492</v>
      </c>
      <c r="F693" s="28" t="s">
        <v>102</v>
      </c>
      <c r="G693" s="29">
        <v>0.3</v>
      </c>
      <c r="H693" s="150"/>
      <c r="I693" s="157">
        <v>23.103000000000002</v>
      </c>
      <c r="J693" s="177"/>
      <c r="K693" s="181"/>
      <c r="L693" s="170"/>
      <c r="M693" s="187"/>
      <c r="N693" s="196"/>
      <c r="O693" s="326"/>
      <c r="P693" s="350"/>
      <c r="Q693" s="228"/>
      <c r="R693" s="196"/>
      <c r="S693" s="196"/>
      <c r="T693" s="192"/>
      <c r="U693" s="312"/>
      <c r="V693" s="373"/>
      <c r="W693" s="365">
        <v>495.9</v>
      </c>
      <c r="X693" s="128"/>
      <c r="Y693" s="129"/>
      <c r="Z693" s="124">
        <f>ROUND(ROUND(W693, 2)*I693, 2)</f>
        <v>11456.78</v>
      </c>
    </row>
    <row r="694" spans="1:28" ht="85.95" customHeight="1" x14ac:dyDescent="0.3">
      <c r="A694" s="253" t="s">
        <v>2495</v>
      </c>
      <c r="B694" s="254" t="s">
        <v>2256</v>
      </c>
      <c r="C694" s="255" t="s">
        <v>2257</v>
      </c>
      <c r="D694" s="256"/>
      <c r="E694" s="256" t="s">
        <v>2496</v>
      </c>
      <c r="F694" s="256" t="s">
        <v>67</v>
      </c>
      <c r="G694" s="257">
        <v>1</v>
      </c>
      <c r="H694" s="258"/>
      <c r="I694" s="215">
        <v>1</v>
      </c>
      <c r="J694" s="252"/>
      <c r="K694" s="259">
        <f>O694</f>
        <v>0</v>
      </c>
      <c r="L694" s="252"/>
      <c r="M694" s="252"/>
      <c r="N694" s="252"/>
      <c r="O694" s="325">
        <v>0</v>
      </c>
      <c r="P694" s="348"/>
      <c r="Q694" s="252"/>
      <c r="R694" s="252"/>
      <c r="S694" s="252"/>
      <c r="T694" s="252"/>
      <c r="U694" s="311">
        <f>O694*Y694</f>
        <v>0</v>
      </c>
      <c r="V694" s="372"/>
      <c r="W694" s="364">
        <v>163.77000000000001</v>
      </c>
      <c r="X694" s="130">
        <v>642</v>
      </c>
      <c r="Y694" s="131">
        <f>W694+ROUND(X694, 2)</f>
        <v>805.77</v>
      </c>
      <c r="Z694" s="86">
        <v>163.77000000000001</v>
      </c>
      <c r="AA694" s="19">
        <v>642</v>
      </c>
      <c r="AB694" s="19">
        <f>Z694+AA694</f>
        <v>805.77</v>
      </c>
    </row>
    <row r="695" spans="1:28" ht="36" x14ac:dyDescent="0.5">
      <c r="A695" s="87" t="s">
        <v>2497</v>
      </c>
      <c r="B695" s="12"/>
      <c r="C695" s="40" t="s">
        <v>2261</v>
      </c>
      <c r="D695" s="17"/>
      <c r="E695" s="17" t="s">
        <v>2498</v>
      </c>
      <c r="F695" s="28" t="s">
        <v>102</v>
      </c>
      <c r="G695" s="29">
        <v>0.3</v>
      </c>
      <c r="H695" s="150"/>
      <c r="I695" s="157">
        <v>0.3</v>
      </c>
      <c r="J695" s="177"/>
      <c r="K695" s="181"/>
      <c r="L695" s="170"/>
      <c r="M695" s="187"/>
      <c r="N695" s="196"/>
      <c r="O695" s="326"/>
      <c r="P695" s="350"/>
      <c r="Q695" s="228"/>
      <c r="R695" s="196"/>
      <c r="S695" s="196"/>
      <c r="T695" s="192"/>
      <c r="U695" s="312"/>
      <c r="V695" s="373"/>
      <c r="W695" s="365">
        <v>495.9</v>
      </c>
      <c r="X695" s="128"/>
      <c r="Y695" s="129"/>
      <c r="Z695" s="124">
        <f>ROUND(ROUND(W695, 2)*I695, 2)</f>
        <v>148.77000000000001</v>
      </c>
    </row>
    <row r="696" spans="1:28" ht="36" x14ac:dyDescent="0.5">
      <c r="A696" s="87" t="s">
        <v>2501</v>
      </c>
      <c r="B696" s="12"/>
      <c r="C696" s="40" t="s">
        <v>730</v>
      </c>
      <c r="D696" s="17"/>
      <c r="E696" s="17" t="s">
        <v>2425</v>
      </c>
      <c r="F696" s="28" t="s">
        <v>102</v>
      </c>
      <c r="G696" s="29">
        <v>0.15</v>
      </c>
      <c r="H696" s="150"/>
      <c r="I696" s="157">
        <v>0.15</v>
      </c>
      <c r="J696" s="177"/>
      <c r="K696" s="181"/>
      <c r="L696" s="170"/>
      <c r="M696" s="187"/>
      <c r="N696" s="196"/>
      <c r="O696" s="326"/>
      <c r="P696" s="350"/>
      <c r="Q696" s="228"/>
      <c r="R696" s="196"/>
      <c r="S696" s="196"/>
      <c r="T696" s="192"/>
      <c r="U696" s="312"/>
      <c r="V696" s="373"/>
      <c r="W696" s="365">
        <v>100</v>
      </c>
      <c r="X696" s="128"/>
      <c r="Y696" s="129"/>
      <c r="Z696" s="124">
        <f>ROUND(ROUND(W696, 2)*I696, 2)</f>
        <v>15</v>
      </c>
    </row>
    <row r="697" spans="1:28" ht="100.05" customHeight="1" x14ac:dyDescent="0.3">
      <c r="A697" s="253" t="s">
        <v>2504</v>
      </c>
      <c r="B697" s="254" t="s">
        <v>2256</v>
      </c>
      <c r="C697" s="255" t="s">
        <v>2257</v>
      </c>
      <c r="D697" s="256"/>
      <c r="E697" s="256" t="s">
        <v>2505</v>
      </c>
      <c r="F697" s="256" t="s">
        <v>67</v>
      </c>
      <c r="G697" s="257">
        <v>1</v>
      </c>
      <c r="H697" s="258"/>
      <c r="I697" s="215">
        <v>0.16</v>
      </c>
      <c r="J697" s="252"/>
      <c r="K697" s="259">
        <f>O697</f>
        <v>0</v>
      </c>
      <c r="L697" s="252"/>
      <c r="M697" s="252"/>
      <c r="N697" s="252"/>
      <c r="O697" s="325">
        <v>0</v>
      </c>
      <c r="P697" s="348"/>
      <c r="Q697" s="252"/>
      <c r="R697" s="252"/>
      <c r="S697" s="252"/>
      <c r="T697" s="252"/>
      <c r="U697" s="311">
        <f>I697*Y697</f>
        <v>128.92000000000002</v>
      </c>
      <c r="V697" s="372"/>
      <c r="W697" s="364">
        <v>163.75</v>
      </c>
      <c r="X697" s="130">
        <v>642</v>
      </c>
      <c r="Y697" s="131">
        <f>W697+ROUND(X697, 2)</f>
        <v>805.75</v>
      </c>
      <c r="Z697" s="86">
        <v>26.2</v>
      </c>
      <c r="AA697" s="19">
        <v>102.72</v>
      </c>
      <c r="AB697" s="19">
        <f>Z697+AA697</f>
        <v>128.91999999999999</v>
      </c>
    </row>
    <row r="698" spans="1:28" ht="36" x14ac:dyDescent="0.5">
      <c r="A698" s="87" t="s">
        <v>2506</v>
      </c>
      <c r="B698" s="12"/>
      <c r="C698" s="40" t="s">
        <v>730</v>
      </c>
      <c r="D698" s="17"/>
      <c r="E698" s="17" t="s">
        <v>2425</v>
      </c>
      <c r="F698" s="28" t="s">
        <v>102</v>
      </c>
      <c r="G698" s="29">
        <v>0.15</v>
      </c>
      <c r="H698" s="150"/>
      <c r="I698" s="157">
        <v>2.4E-2</v>
      </c>
      <c r="J698" s="177"/>
      <c r="K698" s="181"/>
      <c r="L698" s="170"/>
      <c r="M698" s="187"/>
      <c r="N698" s="196"/>
      <c r="O698" s="326"/>
      <c r="P698" s="350"/>
      <c r="Q698" s="228"/>
      <c r="R698" s="196"/>
      <c r="S698" s="196"/>
      <c r="T698" s="192"/>
      <c r="U698" s="312"/>
      <c r="V698" s="373"/>
      <c r="W698" s="365">
        <v>100</v>
      </c>
      <c r="X698" s="128"/>
      <c r="Y698" s="129"/>
      <c r="Z698" s="124">
        <f>ROUND(ROUND(W698, 2)*I698, 2)</f>
        <v>2.4</v>
      </c>
    </row>
    <row r="699" spans="1:28" ht="36" x14ac:dyDescent="0.5">
      <c r="A699" s="87" t="s">
        <v>2509</v>
      </c>
      <c r="B699" s="12"/>
      <c r="C699" s="40" t="s">
        <v>2261</v>
      </c>
      <c r="D699" s="17"/>
      <c r="E699" s="17" t="s">
        <v>2510</v>
      </c>
      <c r="F699" s="28" t="s">
        <v>102</v>
      </c>
      <c r="G699" s="29">
        <v>0.3</v>
      </c>
      <c r="H699" s="150"/>
      <c r="I699" s="157">
        <v>4.8000000000000001E-2</v>
      </c>
      <c r="J699" s="177"/>
      <c r="K699" s="181"/>
      <c r="L699" s="170"/>
      <c r="M699" s="187"/>
      <c r="N699" s="196"/>
      <c r="O699" s="326"/>
      <c r="P699" s="350"/>
      <c r="Q699" s="228"/>
      <c r="R699" s="196"/>
      <c r="S699" s="196"/>
      <c r="T699" s="192"/>
      <c r="U699" s="312"/>
      <c r="V699" s="373"/>
      <c r="W699" s="365">
        <v>495.9</v>
      </c>
      <c r="X699" s="128"/>
      <c r="Y699" s="129"/>
      <c r="Z699" s="124">
        <f>ROUND(ROUND(W699, 2)*I699, 2)</f>
        <v>23.8</v>
      </c>
    </row>
    <row r="700" spans="1:28" ht="75.45" customHeight="1" x14ac:dyDescent="0.3">
      <c r="A700" s="253" t="s">
        <v>2513</v>
      </c>
      <c r="B700" s="254" t="s">
        <v>2256</v>
      </c>
      <c r="C700" s="255" t="s">
        <v>2257</v>
      </c>
      <c r="D700" s="256"/>
      <c r="E700" s="256" t="s">
        <v>2514</v>
      </c>
      <c r="F700" s="256" t="s">
        <v>67</v>
      </c>
      <c r="G700" s="257">
        <v>1</v>
      </c>
      <c r="H700" s="258"/>
      <c r="I700" s="215">
        <v>1102.05</v>
      </c>
      <c r="J700" s="252">
        <f>I700-K700</f>
        <v>0</v>
      </c>
      <c r="K700" s="259">
        <f>O700</f>
        <v>1102.05</v>
      </c>
      <c r="L700" s="252"/>
      <c r="M700" s="252"/>
      <c r="N700" s="252"/>
      <c r="O700" s="325">
        <f>I700</f>
        <v>1102.05</v>
      </c>
      <c r="P700" s="348"/>
      <c r="Q700" s="244" t="s">
        <v>4163</v>
      </c>
      <c r="R700" s="252"/>
      <c r="S700" s="252"/>
      <c r="T700" s="252"/>
      <c r="U700" s="311">
        <f>O700*Y700</f>
        <v>887998.82849999995</v>
      </c>
      <c r="V700" s="372"/>
      <c r="W700" s="364">
        <v>163.77000000000001</v>
      </c>
      <c r="X700" s="130">
        <v>642</v>
      </c>
      <c r="Y700" s="131">
        <f>W700+ROUND(X700, 2)</f>
        <v>805.77</v>
      </c>
      <c r="Z700" s="86">
        <v>180482.73</v>
      </c>
      <c r="AA700" s="19">
        <v>707516.1</v>
      </c>
      <c r="AB700" s="294">
        <f>Z700+AA700</f>
        <v>887998.83</v>
      </c>
    </row>
    <row r="701" spans="1:28" ht="36" x14ac:dyDescent="0.5">
      <c r="A701" s="87" t="s">
        <v>2515</v>
      </c>
      <c r="B701" s="12"/>
      <c r="C701" s="40" t="s">
        <v>2261</v>
      </c>
      <c r="D701" s="17"/>
      <c r="E701" s="17"/>
      <c r="F701" s="28" t="s">
        <v>102</v>
      </c>
      <c r="G701" s="29">
        <v>0.3</v>
      </c>
      <c r="H701" s="150"/>
      <c r="I701" s="157">
        <v>330.61500000000001</v>
      </c>
      <c r="J701" s="177"/>
      <c r="K701" s="181"/>
      <c r="L701" s="170"/>
      <c r="M701" s="187"/>
      <c r="N701" s="196"/>
      <c r="O701" s="326"/>
      <c r="P701" s="350"/>
      <c r="Q701" s="228"/>
      <c r="R701" s="196"/>
      <c r="S701" s="196"/>
      <c r="T701" s="192"/>
      <c r="U701" s="312"/>
      <c r="V701" s="373"/>
      <c r="W701" s="365">
        <v>495.9</v>
      </c>
      <c r="X701" s="128"/>
      <c r="Y701" s="129"/>
      <c r="Z701" s="124">
        <f>ROUND(ROUND(W701, 2)*I701, 2)</f>
        <v>163951.98000000001</v>
      </c>
    </row>
    <row r="702" spans="1:28" ht="36" x14ac:dyDescent="0.5">
      <c r="A702" s="87" t="s">
        <v>2518</v>
      </c>
      <c r="B702" s="12"/>
      <c r="C702" s="40" t="s">
        <v>730</v>
      </c>
      <c r="D702" s="17"/>
      <c r="E702" s="17" t="s">
        <v>2425</v>
      </c>
      <c r="F702" s="28" t="s">
        <v>102</v>
      </c>
      <c r="G702" s="29">
        <v>0.15</v>
      </c>
      <c r="H702" s="150"/>
      <c r="I702" s="157">
        <v>165.30799999999999</v>
      </c>
      <c r="J702" s="177"/>
      <c r="K702" s="181"/>
      <c r="L702" s="170"/>
      <c r="M702" s="187"/>
      <c r="N702" s="196"/>
      <c r="O702" s="326"/>
      <c r="P702" s="350"/>
      <c r="Q702" s="228"/>
      <c r="R702" s="196"/>
      <c r="S702" s="196"/>
      <c r="T702" s="192"/>
      <c r="U702" s="312"/>
      <c r="V702" s="373"/>
      <c r="W702" s="365">
        <v>100</v>
      </c>
      <c r="X702" s="128"/>
      <c r="Y702" s="129"/>
      <c r="Z702" s="124">
        <f>ROUND(ROUND(W702, 2)*I702, 2)</f>
        <v>16530.8</v>
      </c>
    </row>
    <row r="703" spans="1:28" ht="76.5" customHeight="1" x14ac:dyDescent="0.3">
      <c r="A703" s="253" t="s">
        <v>2521</v>
      </c>
      <c r="B703" s="254" t="s">
        <v>2256</v>
      </c>
      <c r="C703" s="255" t="s">
        <v>2257</v>
      </c>
      <c r="D703" s="256"/>
      <c r="E703" s="256" t="s">
        <v>2522</v>
      </c>
      <c r="F703" s="256" t="s">
        <v>67</v>
      </c>
      <c r="G703" s="257">
        <v>1</v>
      </c>
      <c r="H703" s="258"/>
      <c r="I703" s="215">
        <v>4.6500000000000004</v>
      </c>
      <c r="J703" s="252">
        <f>I703-K703</f>
        <v>0.65000000000000036</v>
      </c>
      <c r="K703" s="259">
        <f>O703</f>
        <v>4</v>
      </c>
      <c r="L703" s="252"/>
      <c r="M703" s="252"/>
      <c r="N703" s="252"/>
      <c r="O703" s="325">
        <v>4</v>
      </c>
      <c r="P703" s="348"/>
      <c r="Q703" s="244" t="s">
        <v>4164</v>
      </c>
      <c r="R703" s="252"/>
      <c r="S703" s="252"/>
      <c r="T703" s="252"/>
      <c r="U703" s="311">
        <f>O703*Y703</f>
        <v>3223.12</v>
      </c>
      <c r="V703" s="372"/>
      <c r="W703" s="364">
        <v>163.78</v>
      </c>
      <c r="X703" s="130">
        <v>642</v>
      </c>
      <c r="Y703" s="131">
        <f>W703+ROUND(X703, 2)</f>
        <v>805.78</v>
      </c>
      <c r="Z703" s="86">
        <v>761.58</v>
      </c>
      <c r="AA703" s="19">
        <v>2985.3</v>
      </c>
      <c r="AB703" s="19">
        <f>Z703+AA703</f>
        <v>3746.88</v>
      </c>
    </row>
    <row r="704" spans="1:28" ht="36" x14ac:dyDescent="0.5">
      <c r="A704" s="87" t="s">
        <v>2523</v>
      </c>
      <c r="B704" s="12"/>
      <c r="C704" s="40" t="s">
        <v>730</v>
      </c>
      <c r="D704" s="17"/>
      <c r="E704" s="17" t="s">
        <v>2425</v>
      </c>
      <c r="F704" s="28" t="s">
        <v>102</v>
      </c>
      <c r="G704" s="29">
        <v>0.15</v>
      </c>
      <c r="H704" s="150"/>
      <c r="I704" s="157">
        <v>0.69799999999999995</v>
      </c>
      <c r="J704" s="177"/>
      <c r="K704" s="181"/>
      <c r="L704" s="170"/>
      <c r="M704" s="187"/>
      <c r="N704" s="196"/>
      <c r="O704" s="326"/>
      <c r="P704" s="350"/>
      <c r="Q704" s="228"/>
      <c r="R704" s="196"/>
      <c r="S704" s="196"/>
      <c r="T704" s="192"/>
      <c r="U704" s="312"/>
      <c r="V704" s="373"/>
      <c r="W704" s="365">
        <v>100</v>
      </c>
      <c r="X704" s="128"/>
      <c r="Y704" s="129"/>
      <c r="Z704" s="124">
        <f>ROUND(ROUND(W704, 2)*I704, 2)</f>
        <v>69.8</v>
      </c>
    </row>
    <row r="705" spans="1:28" ht="36" x14ac:dyDescent="0.5">
      <c r="A705" s="87" t="s">
        <v>2526</v>
      </c>
      <c r="B705" s="12"/>
      <c r="C705" s="40" t="s">
        <v>2261</v>
      </c>
      <c r="D705" s="17"/>
      <c r="E705" s="17"/>
      <c r="F705" s="28" t="s">
        <v>102</v>
      </c>
      <c r="G705" s="29">
        <v>0.3</v>
      </c>
      <c r="H705" s="150"/>
      <c r="I705" s="157">
        <v>1.395</v>
      </c>
      <c r="J705" s="177"/>
      <c r="K705" s="181"/>
      <c r="L705" s="170"/>
      <c r="M705" s="187"/>
      <c r="N705" s="196"/>
      <c r="O705" s="326"/>
      <c r="P705" s="350"/>
      <c r="Q705" s="228"/>
      <c r="R705" s="196"/>
      <c r="S705" s="196"/>
      <c r="T705" s="192"/>
      <c r="U705" s="312"/>
      <c r="V705" s="373"/>
      <c r="W705" s="365">
        <v>495.9</v>
      </c>
      <c r="X705" s="128"/>
      <c r="Y705" s="129"/>
      <c r="Z705" s="124">
        <f>ROUND(ROUND(W705, 2)*I705, 2)</f>
        <v>691.78</v>
      </c>
    </row>
    <row r="706" spans="1:28" ht="36" x14ac:dyDescent="0.3">
      <c r="A706" s="106" t="s">
        <v>2529</v>
      </c>
      <c r="B706" s="107" t="s">
        <v>2530</v>
      </c>
      <c r="C706" s="108" t="s">
        <v>2531</v>
      </c>
      <c r="D706" s="111"/>
      <c r="E706" s="111"/>
      <c r="F706" s="111" t="s">
        <v>67</v>
      </c>
      <c r="G706" s="112">
        <v>1</v>
      </c>
      <c r="H706" s="163"/>
      <c r="I706" s="303">
        <v>0</v>
      </c>
      <c r="J706" s="176"/>
      <c r="K706" s="182"/>
      <c r="L706" s="171"/>
      <c r="M706" s="171"/>
      <c r="N706" s="171"/>
      <c r="O706" s="327"/>
      <c r="P706" s="353"/>
      <c r="Q706" s="227"/>
      <c r="R706" s="171"/>
      <c r="S706" s="171"/>
      <c r="T706" s="191"/>
      <c r="U706" s="313"/>
      <c r="V706" s="376"/>
      <c r="W706" s="364">
        <v>157.65</v>
      </c>
      <c r="X706" s="130">
        <v>472</v>
      </c>
      <c r="Y706" s="131">
        <f>W706+ROUND(X706, 2)</f>
        <v>629.65</v>
      </c>
      <c r="Z706" s="86">
        <v>0</v>
      </c>
      <c r="AA706" s="19">
        <v>0</v>
      </c>
      <c r="AB706" s="19">
        <f>Z706+AA706</f>
        <v>0</v>
      </c>
    </row>
    <row r="707" spans="1:28" ht="36" x14ac:dyDescent="0.5">
      <c r="A707" s="106" t="s">
        <v>2534</v>
      </c>
      <c r="B707" s="107"/>
      <c r="C707" s="110" t="s">
        <v>730</v>
      </c>
      <c r="D707" s="111"/>
      <c r="E707" s="111"/>
      <c r="F707" s="116" t="s">
        <v>102</v>
      </c>
      <c r="G707" s="117">
        <v>0.1</v>
      </c>
      <c r="H707" s="164"/>
      <c r="I707" s="304">
        <v>0</v>
      </c>
      <c r="J707" s="177"/>
      <c r="K707" s="181"/>
      <c r="L707" s="170"/>
      <c r="M707" s="187"/>
      <c r="N707" s="196"/>
      <c r="O707" s="326"/>
      <c r="P707" s="350"/>
      <c r="Q707" s="228"/>
      <c r="R707" s="196"/>
      <c r="S707" s="196"/>
      <c r="T707" s="192"/>
      <c r="U707" s="312"/>
      <c r="V707" s="373"/>
      <c r="W707" s="365">
        <v>88.8</v>
      </c>
      <c r="X707" s="128"/>
      <c r="Y707" s="129"/>
      <c r="Z707" s="124">
        <f>ROUND(ROUND(W707, 2)*I707, 2)</f>
        <v>0</v>
      </c>
    </row>
    <row r="708" spans="1:28" ht="25.8" x14ac:dyDescent="0.5">
      <c r="A708" s="106" t="s">
        <v>2537</v>
      </c>
      <c r="B708" s="107"/>
      <c r="C708" s="110" t="s">
        <v>2538</v>
      </c>
      <c r="D708" s="111"/>
      <c r="E708" s="111"/>
      <c r="F708" s="116" t="s">
        <v>102</v>
      </c>
      <c r="G708" s="117">
        <v>0.3</v>
      </c>
      <c r="H708" s="164"/>
      <c r="I708" s="304">
        <v>0</v>
      </c>
      <c r="J708" s="177"/>
      <c r="K708" s="181"/>
      <c r="L708" s="170"/>
      <c r="M708" s="187"/>
      <c r="N708" s="196"/>
      <c r="O708" s="326"/>
      <c r="P708" s="350"/>
      <c r="Q708" s="228"/>
      <c r="R708" s="196"/>
      <c r="S708" s="196"/>
      <c r="T708" s="192"/>
      <c r="U708" s="312"/>
      <c r="V708" s="373"/>
      <c r="W708" s="365">
        <v>495.9</v>
      </c>
      <c r="X708" s="128"/>
      <c r="Y708" s="129"/>
      <c r="Z708" s="124">
        <f>ROUND(ROUND(W708, 2)*I708, 2)</f>
        <v>0</v>
      </c>
    </row>
    <row r="709" spans="1:28" ht="58.05" customHeight="1" x14ac:dyDescent="0.3">
      <c r="A709" s="253" t="s">
        <v>2542</v>
      </c>
      <c r="B709" s="254" t="s">
        <v>2530</v>
      </c>
      <c r="C709" s="255" t="s">
        <v>2531</v>
      </c>
      <c r="D709" s="256"/>
      <c r="E709" s="256" t="s">
        <v>2543</v>
      </c>
      <c r="F709" s="256" t="s">
        <v>67</v>
      </c>
      <c r="G709" s="257">
        <v>1</v>
      </c>
      <c r="H709" s="258"/>
      <c r="I709" s="215">
        <v>161.02000000000001</v>
      </c>
      <c r="J709" s="252"/>
      <c r="K709" s="259"/>
      <c r="L709" s="252"/>
      <c r="M709" s="252"/>
      <c r="N709" s="252"/>
      <c r="O709" s="325"/>
      <c r="P709" s="348"/>
      <c r="Q709" s="227"/>
      <c r="R709" s="171"/>
      <c r="S709" s="171"/>
      <c r="T709" s="191"/>
      <c r="U709" s="313"/>
      <c r="V709" s="376"/>
      <c r="W709" s="364">
        <v>157.65</v>
      </c>
      <c r="X709" s="130">
        <v>708</v>
      </c>
      <c r="Y709" s="131">
        <f>W709+ROUND(X709, 2)</f>
        <v>865.65</v>
      </c>
      <c r="Z709" s="86">
        <v>25384.799999999999</v>
      </c>
      <c r="AA709" s="19">
        <v>114002.16</v>
      </c>
      <c r="AB709" s="19">
        <f>Z709+AA709</f>
        <v>139386.96</v>
      </c>
    </row>
    <row r="710" spans="1:28" ht="25.8" x14ac:dyDescent="0.5">
      <c r="A710" s="87" t="s">
        <v>2545</v>
      </c>
      <c r="B710" s="12"/>
      <c r="C710" s="40" t="s">
        <v>2538</v>
      </c>
      <c r="D710" s="17"/>
      <c r="E710" s="17"/>
      <c r="F710" s="28" t="s">
        <v>102</v>
      </c>
      <c r="G710" s="29">
        <v>0.3</v>
      </c>
      <c r="H710" s="150"/>
      <c r="I710" s="157">
        <v>48.305999999999997</v>
      </c>
      <c r="J710" s="177"/>
      <c r="K710" s="181"/>
      <c r="L710" s="170"/>
      <c r="M710" s="187"/>
      <c r="N710" s="196"/>
      <c r="O710" s="326"/>
      <c r="P710" s="350"/>
      <c r="Q710" s="228"/>
      <c r="R710" s="196"/>
      <c r="S710" s="196"/>
      <c r="T710" s="192"/>
      <c r="U710" s="312"/>
      <c r="V710" s="373"/>
      <c r="W710" s="365">
        <v>495.9</v>
      </c>
      <c r="X710" s="128"/>
      <c r="Y710" s="129"/>
      <c r="Z710" s="124">
        <f>ROUND(ROUND(W710, 2)*I710, 2)</f>
        <v>23954.95</v>
      </c>
    </row>
    <row r="711" spans="1:28" ht="40.5" customHeight="1" x14ac:dyDescent="0.5">
      <c r="A711" s="87" t="s">
        <v>2550</v>
      </c>
      <c r="B711" s="12"/>
      <c r="C711" s="40" t="s">
        <v>730</v>
      </c>
      <c r="D711" s="17"/>
      <c r="E711" s="17"/>
      <c r="F711" s="28" t="s">
        <v>102</v>
      </c>
      <c r="G711" s="29">
        <v>0.1</v>
      </c>
      <c r="H711" s="150"/>
      <c r="I711" s="157">
        <v>16.102</v>
      </c>
      <c r="J711" s="177"/>
      <c r="K711" s="181"/>
      <c r="L711" s="170"/>
      <c r="M711" s="187"/>
      <c r="N711" s="196"/>
      <c r="O711" s="326"/>
      <c r="P711" s="350"/>
      <c r="Q711" s="228"/>
      <c r="R711" s="196"/>
      <c r="S711" s="196"/>
      <c r="T711" s="192"/>
      <c r="U711" s="312"/>
      <c r="V711" s="373"/>
      <c r="W711" s="365">
        <v>88.8</v>
      </c>
      <c r="X711" s="128"/>
      <c r="Y711" s="129"/>
      <c r="Z711" s="124">
        <f>ROUND(ROUND(W711, 2)*I711, 2)</f>
        <v>1429.86</v>
      </c>
    </row>
    <row r="712" spans="1:28" ht="54" x14ac:dyDescent="0.3">
      <c r="A712" s="106" t="s">
        <v>2555</v>
      </c>
      <c r="B712" s="107" t="s">
        <v>2556</v>
      </c>
      <c r="C712" s="108" t="s">
        <v>2557</v>
      </c>
      <c r="D712" s="111"/>
      <c r="E712" s="111"/>
      <c r="F712" s="111" t="s">
        <v>67</v>
      </c>
      <c r="G712" s="112">
        <v>1</v>
      </c>
      <c r="H712" s="163"/>
      <c r="I712" s="166">
        <v>0</v>
      </c>
      <c r="J712" s="178"/>
      <c r="K712" s="183"/>
      <c r="L712" s="172"/>
      <c r="M712" s="172"/>
      <c r="N712" s="172"/>
      <c r="O712" s="328"/>
      <c r="P712" s="351"/>
      <c r="Q712" s="229"/>
      <c r="R712" s="172"/>
      <c r="S712" s="172"/>
      <c r="T712" s="193"/>
      <c r="U712" s="314"/>
      <c r="V712" s="374"/>
      <c r="W712" s="366">
        <v>624.15</v>
      </c>
      <c r="X712" s="132">
        <v>2364</v>
      </c>
      <c r="Y712" s="133">
        <f>W712+ROUND(X712, 2)</f>
        <v>2988.15</v>
      </c>
      <c r="Z712" s="114">
        <v>0</v>
      </c>
      <c r="AA712" s="115">
        <v>0</v>
      </c>
      <c r="AB712" s="115">
        <f>Z712+AA712</f>
        <v>0</v>
      </c>
    </row>
    <row r="713" spans="1:28" ht="36" x14ac:dyDescent="0.5">
      <c r="A713" s="106" t="s">
        <v>2560</v>
      </c>
      <c r="B713" s="107"/>
      <c r="C713" s="109" t="s">
        <v>2561</v>
      </c>
      <c r="D713" s="111"/>
      <c r="E713" s="111"/>
      <c r="F713" s="116" t="s">
        <v>67</v>
      </c>
      <c r="G713" s="117">
        <v>1.07</v>
      </c>
      <c r="H713" s="164"/>
      <c r="I713" s="167">
        <v>0</v>
      </c>
      <c r="J713" s="179"/>
      <c r="K713" s="184"/>
      <c r="L713" s="174"/>
      <c r="M713" s="188"/>
      <c r="N713" s="197"/>
      <c r="O713" s="329"/>
      <c r="P713" s="352"/>
      <c r="Q713" s="230"/>
      <c r="R713" s="197"/>
      <c r="S713" s="197"/>
      <c r="T713" s="194"/>
      <c r="U713" s="315"/>
      <c r="V713" s="375"/>
      <c r="W713" s="367">
        <v>545.29999999999995</v>
      </c>
      <c r="X713" s="134"/>
      <c r="Y713" s="135"/>
      <c r="Z713" s="126">
        <f>ROUND(ROUND(W713, 2)*I713, 2)</f>
        <v>0</v>
      </c>
      <c r="AA713" s="119"/>
      <c r="AB713" s="119"/>
    </row>
    <row r="714" spans="1:28" ht="36" x14ac:dyDescent="0.5">
      <c r="A714" s="106" t="s">
        <v>2565</v>
      </c>
      <c r="B714" s="107"/>
      <c r="C714" s="109" t="s">
        <v>1618</v>
      </c>
      <c r="D714" s="111"/>
      <c r="E714" s="111"/>
      <c r="F714" s="116" t="s">
        <v>102</v>
      </c>
      <c r="G714" s="117">
        <v>1.2</v>
      </c>
      <c r="H714" s="164"/>
      <c r="I714" s="167">
        <v>0</v>
      </c>
      <c r="J714" s="179"/>
      <c r="K714" s="184"/>
      <c r="L714" s="174"/>
      <c r="M714" s="188"/>
      <c r="N714" s="197"/>
      <c r="O714" s="329"/>
      <c r="P714" s="352"/>
      <c r="Q714" s="230"/>
      <c r="R714" s="197"/>
      <c r="S714" s="197"/>
      <c r="T714" s="194"/>
      <c r="U714" s="315"/>
      <c r="V714" s="375"/>
      <c r="W714" s="367">
        <v>16.96</v>
      </c>
      <c r="X714" s="134"/>
      <c r="Y714" s="135"/>
      <c r="Z714" s="126">
        <f>ROUND(ROUND(W714, 2)*I714, 2)</f>
        <v>0</v>
      </c>
      <c r="AA714" s="119"/>
      <c r="AB714" s="119"/>
    </row>
    <row r="715" spans="1:28" ht="36" x14ac:dyDescent="0.5">
      <c r="A715" s="106" t="s">
        <v>2568</v>
      </c>
      <c r="B715" s="107"/>
      <c r="C715" s="110" t="s">
        <v>1544</v>
      </c>
      <c r="D715" s="111"/>
      <c r="E715" s="111"/>
      <c r="F715" s="116" t="s">
        <v>102</v>
      </c>
      <c r="G715" s="117">
        <v>0.25</v>
      </c>
      <c r="H715" s="164"/>
      <c r="I715" s="167">
        <v>0</v>
      </c>
      <c r="J715" s="179"/>
      <c r="K715" s="184"/>
      <c r="L715" s="174"/>
      <c r="M715" s="188"/>
      <c r="N715" s="197"/>
      <c r="O715" s="329"/>
      <c r="P715" s="352"/>
      <c r="Q715" s="230"/>
      <c r="R715" s="197"/>
      <c r="S715" s="197"/>
      <c r="T715" s="194"/>
      <c r="U715" s="315"/>
      <c r="V715" s="375"/>
      <c r="W715" s="367">
        <v>40.270000000000003</v>
      </c>
      <c r="X715" s="134"/>
      <c r="Y715" s="135"/>
      <c r="Z715" s="126">
        <f>ROUND(ROUND(W715, 2)*I715, 2)</f>
        <v>0</v>
      </c>
      <c r="AA715" s="119"/>
      <c r="AB715" s="119"/>
    </row>
    <row r="716" spans="1:28" ht="3.45" customHeight="1" x14ac:dyDescent="0.5">
      <c r="A716" s="106" t="s">
        <v>2571</v>
      </c>
      <c r="B716" s="107"/>
      <c r="C716" s="110" t="s">
        <v>965</v>
      </c>
      <c r="D716" s="111"/>
      <c r="E716" s="111"/>
      <c r="F716" s="116" t="s">
        <v>102</v>
      </c>
      <c r="G716" s="117">
        <v>0.15</v>
      </c>
      <c r="H716" s="164"/>
      <c r="I716" s="167">
        <v>0</v>
      </c>
      <c r="J716" s="179"/>
      <c r="K716" s="184"/>
      <c r="L716" s="174"/>
      <c r="M716" s="188"/>
      <c r="N716" s="197"/>
      <c r="O716" s="329"/>
      <c r="P716" s="352"/>
      <c r="Q716" s="230"/>
      <c r="R716" s="197"/>
      <c r="S716" s="197"/>
      <c r="T716" s="194"/>
      <c r="U716" s="315"/>
      <c r="V716" s="375"/>
      <c r="W716" s="367">
        <v>68.400000000000006</v>
      </c>
      <c r="X716" s="134"/>
      <c r="Y716" s="135"/>
      <c r="Z716" s="126">
        <f>ROUND(ROUND(W716, 2)*I716, 2)</f>
        <v>0</v>
      </c>
      <c r="AA716" s="119"/>
      <c r="AB716" s="119"/>
    </row>
    <row r="717" spans="1:28" ht="54" x14ac:dyDescent="0.3">
      <c r="A717" s="106" t="s">
        <v>2574</v>
      </c>
      <c r="B717" s="107" t="s">
        <v>2556</v>
      </c>
      <c r="C717" s="108" t="s">
        <v>2557</v>
      </c>
      <c r="D717" s="111"/>
      <c r="E717" s="111"/>
      <c r="F717" s="111" t="s">
        <v>67</v>
      </c>
      <c r="G717" s="112">
        <v>1</v>
      </c>
      <c r="H717" s="163"/>
      <c r="I717" s="166">
        <v>0</v>
      </c>
      <c r="J717" s="178"/>
      <c r="K717" s="183"/>
      <c r="L717" s="172"/>
      <c r="M717" s="172"/>
      <c r="N717" s="172"/>
      <c r="O717" s="328"/>
      <c r="P717" s="351"/>
      <c r="Q717" s="229"/>
      <c r="R717" s="172"/>
      <c r="S717" s="172"/>
      <c r="T717" s="193"/>
      <c r="U717" s="314"/>
      <c r="V717" s="374"/>
      <c r="W717" s="366">
        <v>1051.83</v>
      </c>
      <c r="X717" s="132">
        <v>2364</v>
      </c>
      <c r="Y717" s="133">
        <f>W717+ROUND(X717, 2)</f>
        <v>3415.83</v>
      </c>
      <c r="Z717" s="114">
        <v>0</v>
      </c>
      <c r="AA717" s="115">
        <v>0</v>
      </c>
      <c r="AB717" s="115">
        <f>Z717+AA717</f>
        <v>0</v>
      </c>
    </row>
    <row r="718" spans="1:28" ht="36" x14ac:dyDescent="0.5">
      <c r="A718" s="106" t="s">
        <v>2575</v>
      </c>
      <c r="B718" s="107"/>
      <c r="C718" s="110" t="s">
        <v>965</v>
      </c>
      <c r="D718" s="111"/>
      <c r="E718" s="111"/>
      <c r="F718" s="116" t="s">
        <v>102</v>
      </c>
      <c r="G718" s="117">
        <v>0.15</v>
      </c>
      <c r="H718" s="164"/>
      <c r="I718" s="167">
        <v>0</v>
      </c>
      <c r="J718" s="179"/>
      <c r="K718" s="184"/>
      <c r="L718" s="174"/>
      <c r="M718" s="188"/>
      <c r="N718" s="197"/>
      <c r="O718" s="329"/>
      <c r="P718" s="352"/>
      <c r="Q718" s="230"/>
      <c r="R718" s="197"/>
      <c r="S718" s="197"/>
      <c r="T718" s="194"/>
      <c r="U718" s="315"/>
      <c r="V718" s="375"/>
      <c r="W718" s="367">
        <v>68.400000000000006</v>
      </c>
      <c r="X718" s="134"/>
      <c r="Y718" s="135"/>
      <c r="Z718" s="126">
        <f>ROUND(ROUND(W718, 2)*I718, 2)</f>
        <v>0</v>
      </c>
      <c r="AA718" s="119"/>
      <c r="AB718" s="119"/>
    </row>
    <row r="719" spans="1:28" ht="36" x14ac:dyDescent="0.5">
      <c r="A719" s="106" t="s">
        <v>2578</v>
      </c>
      <c r="B719" s="107"/>
      <c r="C719" s="110" t="s">
        <v>1544</v>
      </c>
      <c r="D719" s="111"/>
      <c r="E719" s="111"/>
      <c r="F719" s="116" t="s">
        <v>102</v>
      </c>
      <c r="G719" s="117">
        <v>0.25</v>
      </c>
      <c r="H719" s="164"/>
      <c r="I719" s="167">
        <v>0</v>
      </c>
      <c r="J719" s="179"/>
      <c r="K719" s="184"/>
      <c r="L719" s="174"/>
      <c r="M719" s="188"/>
      <c r="N719" s="197"/>
      <c r="O719" s="329"/>
      <c r="P719" s="352"/>
      <c r="Q719" s="230"/>
      <c r="R719" s="197"/>
      <c r="S719" s="197"/>
      <c r="T719" s="194"/>
      <c r="U719" s="315"/>
      <c r="V719" s="375"/>
      <c r="W719" s="367">
        <v>40.270000000000003</v>
      </c>
      <c r="X719" s="134"/>
      <c r="Y719" s="135"/>
      <c r="Z719" s="126">
        <f>ROUND(ROUND(W719, 2)*I719, 2)</f>
        <v>0</v>
      </c>
      <c r="AA719" s="119"/>
      <c r="AB719" s="119"/>
    </row>
    <row r="720" spans="1:28" ht="36" x14ac:dyDescent="0.5">
      <c r="A720" s="106" t="s">
        <v>2581</v>
      </c>
      <c r="B720" s="107"/>
      <c r="C720" s="109" t="s">
        <v>1618</v>
      </c>
      <c r="D720" s="111"/>
      <c r="E720" s="111"/>
      <c r="F720" s="116" t="s">
        <v>102</v>
      </c>
      <c r="G720" s="117">
        <v>1.2</v>
      </c>
      <c r="H720" s="164"/>
      <c r="I720" s="167">
        <v>0</v>
      </c>
      <c r="J720" s="179"/>
      <c r="K720" s="184"/>
      <c r="L720" s="174"/>
      <c r="M720" s="188"/>
      <c r="N720" s="197"/>
      <c r="O720" s="329"/>
      <c r="P720" s="352"/>
      <c r="Q720" s="230"/>
      <c r="R720" s="197"/>
      <c r="S720" s="197"/>
      <c r="T720" s="194"/>
      <c r="U720" s="315"/>
      <c r="V720" s="375"/>
      <c r="W720" s="367">
        <v>16.96</v>
      </c>
      <c r="X720" s="134"/>
      <c r="Y720" s="135"/>
      <c r="Z720" s="126">
        <f>ROUND(ROUND(W720, 2)*I720, 2)</f>
        <v>0</v>
      </c>
      <c r="AA720" s="119"/>
      <c r="AB720" s="119"/>
    </row>
    <row r="721" spans="1:28" ht="36" x14ac:dyDescent="0.5">
      <c r="A721" s="106" t="s">
        <v>2584</v>
      </c>
      <c r="B721" s="107"/>
      <c r="C721" s="109" t="s">
        <v>2585</v>
      </c>
      <c r="D721" s="111"/>
      <c r="E721" s="111"/>
      <c r="F721" s="116" t="s">
        <v>67</v>
      </c>
      <c r="G721" s="117">
        <v>1.07</v>
      </c>
      <c r="H721" s="164"/>
      <c r="I721" s="167">
        <v>0</v>
      </c>
      <c r="J721" s="179"/>
      <c r="K721" s="184"/>
      <c r="L721" s="174"/>
      <c r="M721" s="188"/>
      <c r="N721" s="197"/>
      <c r="O721" s="329"/>
      <c r="P721" s="352"/>
      <c r="Q721" s="230"/>
      <c r="R721" s="197"/>
      <c r="S721" s="197"/>
      <c r="T721" s="194"/>
      <c r="U721" s="315"/>
      <c r="V721" s="375"/>
      <c r="W721" s="367">
        <v>945</v>
      </c>
      <c r="X721" s="134"/>
      <c r="Y721" s="135"/>
      <c r="Z721" s="126">
        <f>ROUND(ROUND(W721, 2)*I721, 2)</f>
        <v>0</v>
      </c>
      <c r="AA721" s="119"/>
      <c r="AB721" s="119"/>
    </row>
    <row r="722" spans="1:28" ht="54" x14ac:dyDescent="0.3">
      <c r="A722" s="106" t="s">
        <v>2589</v>
      </c>
      <c r="B722" s="107" t="s">
        <v>2556</v>
      </c>
      <c r="C722" s="108" t="s">
        <v>2557</v>
      </c>
      <c r="D722" s="111"/>
      <c r="E722" s="111"/>
      <c r="F722" s="111" t="s">
        <v>67</v>
      </c>
      <c r="G722" s="112">
        <v>1</v>
      </c>
      <c r="H722" s="163"/>
      <c r="I722" s="166">
        <v>0</v>
      </c>
      <c r="J722" s="178"/>
      <c r="K722" s="183"/>
      <c r="L722" s="172"/>
      <c r="M722" s="172"/>
      <c r="N722" s="172"/>
      <c r="O722" s="328"/>
      <c r="P722" s="351"/>
      <c r="Q722" s="229"/>
      <c r="R722" s="172"/>
      <c r="S722" s="172"/>
      <c r="T722" s="193"/>
      <c r="U722" s="314"/>
      <c r="V722" s="374"/>
      <c r="W722" s="366">
        <v>1522.58</v>
      </c>
      <c r="X722" s="132">
        <v>2364</v>
      </c>
      <c r="Y722" s="133">
        <f>W722+ROUND(X722, 2)</f>
        <v>3886.58</v>
      </c>
      <c r="Z722" s="114">
        <v>0</v>
      </c>
      <c r="AA722" s="115">
        <v>0</v>
      </c>
      <c r="AB722" s="115">
        <f>Z722+AA722</f>
        <v>0</v>
      </c>
    </row>
    <row r="723" spans="1:28" ht="36" x14ac:dyDescent="0.5">
      <c r="A723" s="106" t="s">
        <v>2590</v>
      </c>
      <c r="B723" s="107"/>
      <c r="C723" s="109" t="s">
        <v>2561</v>
      </c>
      <c r="D723" s="111"/>
      <c r="E723" s="111"/>
      <c r="F723" s="116" t="s">
        <v>67</v>
      </c>
      <c r="G723" s="117">
        <v>1.07</v>
      </c>
      <c r="H723" s="164"/>
      <c r="I723" s="167">
        <v>0</v>
      </c>
      <c r="J723" s="179"/>
      <c r="K723" s="184"/>
      <c r="L723" s="174"/>
      <c r="M723" s="188"/>
      <c r="N723" s="197"/>
      <c r="O723" s="329"/>
      <c r="P723" s="352"/>
      <c r="Q723" s="230"/>
      <c r="R723" s="197"/>
      <c r="S723" s="197"/>
      <c r="T723" s="194"/>
      <c r="U723" s="315"/>
      <c r="V723" s="375"/>
      <c r="W723" s="367">
        <v>1384.95</v>
      </c>
      <c r="X723" s="134"/>
      <c r="Y723" s="135"/>
      <c r="Z723" s="126">
        <f>ROUND(ROUND(W723, 2)*I723, 2)</f>
        <v>0</v>
      </c>
      <c r="AA723" s="119"/>
      <c r="AB723" s="119"/>
    </row>
    <row r="724" spans="1:28" ht="36" x14ac:dyDescent="0.5">
      <c r="A724" s="106" t="s">
        <v>2593</v>
      </c>
      <c r="B724" s="107"/>
      <c r="C724" s="109" t="s">
        <v>1618</v>
      </c>
      <c r="D724" s="111"/>
      <c r="E724" s="111"/>
      <c r="F724" s="116" t="s">
        <v>102</v>
      </c>
      <c r="G724" s="117">
        <v>1.2</v>
      </c>
      <c r="H724" s="164"/>
      <c r="I724" s="167">
        <v>0</v>
      </c>
      <c r="J724" s="179"/>
      <c r="K724" s="184"/>
      <c r="L724" s="174"/>
      <c r="M724" s="188"/>
      <c r="N724" s="197"/>
      <c r="O724" s="329"/>
      <c r="P724" s="352"/>
      <c r="Q724" s="230"/>
      <c r="R724" s="197"/>
      <c r="S724" s="197"/>
      <c r="T724" s="194"/>
      <c r="U724" s="315"/>
      <c r="V724" s="375"/>
      <c r="W724" s="367">
        <v>16.96</v>
      </c>
      <c r="X724" s="134"/>
      <c r="Y724" s="135"/>
      <c r="Z724" s="126">
        <f>ROUND(ROUND(W724, 2)*I724, 2)</f>
        <v>0</v>
      </c>
      <c r="AA724" s="119"/>
      <c r="AB724" s="119"/>
    </row>
    <row r="725" spans="1:28" ht="36" x14ac:dyDescent="0.5">
      <c r="A725" s="106" t="s">
        <v>2596</v>
      </c>
      <c r="B725" s="107"/>
      <c r="C725" s="110" t="s">
        <v>1544</v>
      </c>
      <c r="D725" s="111"/>
      <c r="E725" s="111"/>
      <c r="F725" s="116" t="s">
        <v>102</v>
      </c>
      <c r="G725" s="117">
        <v>0.25</v>
      </c>
      <c r="H725" s="164"/>
      <c r="I725" s="167">
        <v>0</v>
      </c>
      <c r="J725" s="179"/>
      <c r="K725" s="184"/>
      <c r="L725" s="174"/>
      <c r="M725" s="188"/>
      <c r="N725" s="197"/>
      <c r="O725" s="329"/>
      <c r="P725" s="352"/>
      <c r="Q725" s="230"/>
      <c r="R725" s="197"/>
      <c r="S725" s="197"/>
      <c r="T725" s="194"/>
      <c r="U725" s="315"/>
      <c r="V725" s="375"/>
      <c r="W725" s="367">
        <v>40.270000000000003</v>
      </c>
      <c r="X725" s="134"/>
      <c r="Y725" s="135"/>
      <c r="Z725" s="126">
        <f>ROUND(ROUND(W725, 2)*I725, 2)</f>
        <v>0</v>
      </c>
      <c r="AA725" s="119"/>
      <c r="AB725" s="119"/>
    </row>
    <row r="726" spans="1:28" ht="36" x14ac:dyDescent="0.5">
      <c r="A726" s="106" t="s">
        <v>2599</v>
      </c>
      <c r="B726" s="107"/>
      <c r="C726" s="110" t="s">
        <v>965</v>
      </c>
      <c r="D726" s="111"/>
      <c r="E726" s="111"/>
      <c r="F726" s="116" t="s">
        <v>102</v>
      </c>
      <c r="G726" s="117">
        <v>0.15</v>
      </c>
      <c r="H726" s="164"/>
      <c r="I726" s="167">
        <v>0</v>
      </c>
      <c r="J726" s="179"/>
      <c r="K726" s="184"/>
      <c r="L726" s="174"/>
      <c r="M726" s="188"/>
      <c r="N726" s="197"/>
      <c r="O726" s="329"/>
      <c r="P726" s="352"/>
      <c r="Q726" s="230"/>
      <c r="R726" s="197"/>
      <c r="S726" s="197"/>
      <c r="T726" s="194"/>
      <c r="U726" s="315"/>
      <c r="V726" s="375"/>
      <c r="W726" s="367">
        <v>68.400000000000006</v>
      </c>
      <c r="X726" s="134"/>
      <c r="Y726" s="135"/>
      <c r="Z726" s="126">
        <f>ROUND(ROUND(W726, 2)*I726, 2)</f>
        <v>0</v>
      </c>
      <c r="AA726" s="119"/>
      <c r="AB726" s="119"/>
    </row>
    <row r="727" spans="1:28" ht="52.2" x14ac:dyDescent="0.3">
      <c r="A727" s="219" t="s">
        <v>2602</v>
      </c>
      <c r="B727" s="220" t="s">
        <v>2556</v>
      </c>
      <c r="C727" s="221" t="s">
        <v>2557</v>
      </c>
      <c r="D727" s="222"/>
      <c r="E727" s="222" t="s">
        <v>2603</v>
      </c>
      <c r="F727" s="222" t="s">
        <v>67</v>
      </c>
      <c r="G727" s="213">
        <v>1</v>
      </c>
      <c r="H727" s="214"/>
      <c r="I727" s="215">
        <v>12.1</v>
      </c>
      <c r="J727" s="244">
        <f>I727-K727</f>
        <v>-976.44999999999993</v>
      </c>
      <c r="K727" s="218">
        <f>M727</f>
        <v>988.55</v>
      </c>
      <c r="L727" s="217"/>
      <c r="M727" s="217">
        <v>988.55</v>
      </c>
      <c r="N727" s="217"/>
      <c r="O727" s="334"/>
      <c r="P727" s="357"/>
      <c r="Q727" s="231"/>
      <c r="R727" s="217"/>
      <c r="S727" s="217">
        <f>K727*Y727+0.01</f>
        <v>4121393.4714999995</v>
      </c>
      <c r="T727" s="217"/>
      <c r="U727" s="318"/>
      <c r="V727" s="380"/>
      <c r="W727" s="364">
        <v>623.13</v>
      </c>
      <c r="X727" s="130">
        <v>3546</v>
      </c>
      <c r="Y727" s="131">
        <f>W727+ROUND(X727, 2)</f>
        <v>4169.13</v>
      </c>
      <c r="Z727" s="86">
        <v>7539.87</v>
      </c>
      <c r="AA727" s="19">
        <v>42906.6</v>
      </c>
      <c r="AB727" s="19">
        <f>Z727+AA727</f>
        <v>50446.47</v>
      </c>
    </row>
    <row r="728" spans="1:28" ht="36" x14ac:dyDescent="0.5">
      <c r="A728" s="87" t="s">
        <v>2605</v>
      </c>
      <c r="B728" s="12"/>
      <c r="C728" s="40" t="s">
        <v>965</v>
      </c>
      <c r="D728" s="17"/>
      <c r="E728" s="17"/>
      <c r="F728" s="28" t="s">
        <v>102</v>
      </c>
      <c r="G728" s="29">
        <v>0.15</v>
      </c>
      <c r="H728" s="150"/>
      <c r="I728" s="157">
        <v>1.8149999999999999</v>
      </c>
      <c r="J728" s="177"/>
      <c r="K728" s="181"/>
      <c r="L728" s="170"/>
      <c r="M728" s="187"/>
      <c r="N728" s="196"/>
      <c r="O728" s="326"/>
      <c r="P728" s="350"/>
      <c r="Q728" s="228"/>
      <c r="R728" s="196"/>
      <c r="S728" s="196"/>
      <c r="T728" s="192"/>
      <c r="U728" s="312"/>
      <c r="V728" s="373"/>
      <c r="W728" s="365">
        <v>68.400000000000006</v>
      </c>
      <c r="X728" s="128"/>
      <c r="Y728" s="129"/>
      <c r="Z728" s="124">
        <f>ROUND(ROUND(W728, 2)*I728, 2)</f>
        <v>124.15</v>
      </c>
    </row>
    <row r="729" spans="1:28" ht="36" x14ac:dyDescent="0.5">
      <c r="A729" s="87" t="s">
        <v>2610</v>
      </c>
      <c r="B729" s="12"/>
      <c r="C729" s="40" t="s">
        <v>1544</v>
      </c>
      <c r="D729" s="17"/>
      <c r="E729" s="17"/>
      <c r="F729" s="28" t="s">
        <v>102</v>
      </c>
      <c r="G729" s="29">
        <v>0.25</v>
      </c>
      <c r="H729" s="149"/>
      <c r="I729" s="157">
        <v>3.0249999999999999</v>
      </c>
      <c r="J729" s="177"/>
      <c r="K729" s="181"/>
      <c r="L729" s="170"/>
      <c r="M729" s="187"/>
      <c r="N729" s="196"/>
      <c r="O729" s="326"/>
      <c r="P729" s="350"/>
      <c r="Q729" s="228"/>
      <c r="R729" s="196"/>
      <c r="S729" s="196"/>
      <c r="T729" s="192"/>
      <c r="U729" s="312"/>
      <c r="V729" s="373"/>
      <c r="W729" s="365">
        <v>40.270000000000003</v>
      </c>
      <c r="X729" s="128"/>
      <c r="Y729" s="129"/>
      <c r="Z729" s="124">
        <f>ROUND(ROUND(W729, 2)*I729, 2)</f>
        <v>121.82</v>
      </c>
    </row>
    <row r="730" spans="1:28" ht="36" x14ac:dyDescent="0.5">
      <c r="A730" s="87" t="s">
        <v>2615</v>
      </c>
      <c r="B730" s="12"/>
      <c r="C730" s="27" t="s">
        <v>1618</v>
      </c>
      <c r="D730" s="17"/>
      <c r="E730" s="17"/>
      <c r="F730" s="28" t="s">
        <v>102</v>
      </c>
      <c r="G730" s="29">
        <v>1.2</v>
      </c>
      <c r="H730" s="149"/>
      <c r="I730" s="157">
        <v>14.52</v>
      </c>
      <c r="J730" s="177"/>
      <c r="K730" s="181"/>
      <c r="L730" s="170"/>
      <c r="M730" s="187"/>
      <c r="N730" s="196"/>
      <c r="O730" s="326"/>
      <c r="P730" s="350"/>
      <c r="Q730" s="228"/>
      <c r="R730" s="196"/>
      <c r="S730" s="196"/>
      <c r="T730" s="192"/>
      <c r="U730" s="312"/>
      <c r="V730" s="373"/>
      <c r="W730" s="365">
        <v>16.11</v>
      </c>
      <c r="X730" s="128"/>
      <c r="Y730" s="129"/>
      <c r="Z730" s="124">
        <f>ROUND(ROUND(W730, 2)*I730, 2)</f>
        <v>233.92</v>
      </c>
    </row>
    <row r="731" spans="1:28" ht="36" x14ac:dyDescent="0.5">
      <c r="A731" s="87" t="s">
        <v>2620</v>
      </c>
      <c r="B731" s="12"/>
      <c r="C731" s="27" t="s">
        <v>2561</v>
      </c>
      <c r="D731" s="17"/>
      <c r="E731" s="17" t="s">
        <v>2621</v>
      </c>
      <c r="F731" s="28" t="s">
        <v>67</v>
      </c>
      <c r="G731" s="29">
        <v>1.07</v>
      </c>
      <c r="H731" s="149"/>
      <c r="I731" s="157">
        <v>12.946999999999999</v>
      </c>
      <c r="J731" s="177"/>
      <c r="K731" s="181"/>
      <c r="L731" s="170"/>
      <c r="M731" s="187"/>
      <c r="N731" s="196"/>
      <c r="O731" s="326"/>
      <c r="P731" s="350"/>
      <c r="Q731" s="228"/>
      <c r="R731" s="196"/>
      <c r="S731" s="196"/>
      <c r="T731" s="192"/>
      <c r="U731" s="312"/>
      <c r="V731" s="373"/>
      <c r="W731" s="365">
        <v>545.29999999999995</v>
      </c>
      <c r="X731" s="128"/>
      <c r="Y731" s="129"/>
      <c r="Z731" s="124">
        <f>ROUND(ROUND(W731, 2)*I731, 2)</f>
        <v>7060</v>
      </c>
    </row>
    <row r="732" spans="1:28" ht="77.55" customHeight="1" x14ac:dyDescent="0.3">
      <c r="A732" s="269" t="s">
        <v>2626</v>
      </c>
      <c r="B732" s="270" t="s">
        <v>2556</v>
      </c>
      <c r="C732" s="271" t="s">
        <v>2557</v>
      </c>
      <c r="D732" s="272"/>
      <c r="E732" s="272" t="s">
        <v>2627</v>
      </c>
      <c r="F732" s="272" t="s">
        <v>67</v>
      </c>
      <c r="G732" s="398">
        <v>1</v>
      </c>
      <c r="H732" s="399"/>
      <c r="I732" s="275">
        <v>584.36</v>
      </c>
      <c r="J732" s="276">
        <f>I732-K732</f>
        <v>12.360000000000014</v>
      </c>
      <c r="K732" s="396">
        <f>L732+N732+O732+P732</f>
        <v>572</v>
      </c>
      <c r="L732" s="276">
        <v>391</v>
      </c>
      <c r="M732" s="276"/>
      <c r="N732" s="276">
        <v>83</v>
      </c>
      <c r="O732" s="331">
        <v>58</v>
      </c>
      <c r="P732" s="355">
        <v>40</v>
      </c>
      <c r="Q732" s="400"/>
      <c r="R732" s="276">
        <f>L732*Y732</f>
        <v>1797352.7099999997</v>
      </c>
      <c r="S732" s="276"/>
      <c r="T732" s="276">
        <f>N732*Y732</f>
        <v>381535.23</v>
      </c>
      <c r="U732" s="394">
        <f>O732*Y732</f>
        <v>266614.98</v>
      </c>
      <c r="V732" s="394">
        <f>P732*Y732</f>
        <v>183872.39999999997</v>
      </c>
      <c r="W732" s="416">
        <v>1050.81</v>
      </c>
      <c r="X732" s="417">
        <v>3546</v>
      </c>
      <c r="Y732" s="418">
        <f>W732+ROUND(X732, 2)</f>
        <v>4596.8099999999995</v>
      </c>
      <c r="Z732" s="419">
        <v>614051.32999999996</v>
      </c>
      <c r="AA732" s="420">
        <v>2072140.56</v>
      </c>
      <c r="AB732" s="421">
        <f>Z732+AA732</f>
        <v>2686191.89</v>
      </c>
    </row>
    <row r="733" spans="1:28" ht="36" x14ac:dyDescent="0.5">
      <c r="A733" s="87" t="s">
        <v>2629</v>
      </c>
      <c r="B733" s="12"/>
      <c r="C733" s="27" t="s">
        <v>2585</v>
      </c>
      <c r="D733" s="17"/>
      <c r="E733" s="17"/>
      <c r="F733" s="28" t="s">
        <v>67</v>
      </c>
      <c r="G733" s="29">
        <v>1.07</v>
      </c>
      <c r="H733" s="149"/>
      <c r="I733" s="157">
        <v>625.26499999999999</v>
      </c>
      <c r="J733" s="177"/>
      <c r="K733" s="181"/>
      <c r="L733" s="170"/>
      <c r="M733" s="187"/>
      <c r="N733" s="196"/>
      <c r="O733" s="336"/>
      <c r="P733" s="359"/>
      <c r="Q733" s="228"/>
      <c r="R733" s="196"/>
      <c r="S733" s="196"/>
      <c r="T733" s="192"/>
      <c r="U733" s="312"/>
      <c r="V733" s="373"/>
      <c r="W733" s="365">
        <v>945</v>
      </c>
      <c r="X733" s="128"/>
      <c r="Y733" s="129"/>
      <c r="Z733" s="124">
        <f>ROUND(ROUND(W733, 2)*I733, 2)</f>
        <v>590875.43000000005</v>
      </c>
    </row>
    <row r="734" spans="1:28" ht="36" x14ac:dyDescent="0.5">
      <c r="A734" s="87" t="s">
        <v>2634</v>
      </c>
      <c r="B734" s="12"/>
      <c r="C734" s="27" t="s">
        <v>1618</v>
      </c>
      <c r="D734" s="17"/>
      <c r="E734" s="17"/>
      <c r="F734" s="28" t="s">
        <v>102</v>
      </c>
      <c r="G734" s="29">
        <v>1.2</v>
      </c>
      <c r="H734" s="149"/>
      <c r="I734" s="157">
        <v>701.23199999999997</v>
      </c>
      <c r="J734" s="177"/>
      <c r="K734" s="181"/>
      <c r="L734" s="170"/>
      <c r="M734" s="187"/>
      <c r="N734" s="196"/>
      <c r="O734" s="336"/>
      <c r="P734" s="359"/>
      <c r="Q734" s="228"/>
      <c r="R734" s="196"/>
      <c r="S734" s="196"/>
      <c r="T734" s="192"/>
      <c r="U734" s="312"/>
      <c r="V734" s="373"/>
      <c r="W734" s="365">
        <v>16.11</v>
      </c>
      <c r="X734" s="128"/>
      <c r="Y734" s="129"/>
      <c r="Z734" s="124">
        <f>ROUND(ROUND(W734, 2)*I734, 2)</f>
        <v>11296.85</v>
      </c>
    </row>
    <row r="735" spans="1:28" ht="36" x14ac:dyDescent="0.5">
      <c r="A735" s="87" t="s">
        <v>2639</v>
      </c>
      <c r="B735" s="12"/>
      <c r="C735" s="40" t="s">
        <v>1544</v>
      </c>
      <c r="D735" s="17"/>
      <c r="E735" s="17"/>
      <c r="F735" s="28" t="s">
        <v>102</v>
      </c>
      <c r="G735" s="29">
        <v>0.25</v>
      </c>
      <c r="H735" s="149"/>
      <c r="I735" s="157">
        <v>146.09</v>
      </c>
      <c r="J735" s="177"/>
      <c r="K735" s="181"/>
      <c r="L735" s="170"/>
      <c r="M735" s="187"/>
      <c r="N735" s="196"/>
      <c r="O735" s="336"/>
      <c r="P735" s="359"/>
      <c r="Q735" s="228"/>
      <c r="R735" s="196"/>
      <c r="S735" s="196"/>
      <c r="T735" s="192"/>
      <c r="U735" s="312"/>
      <c r="V735" s="373"/>
      <c r="W735" s="365">
        <v>40.270000000000003</v>
      </c>
      <c r="X735" s="128"/>
      <c r="Y735" s="129"/>
      <c r="Z735" s="124">
        <f>ROUND(ROUND(W735, 2)*I735, 2)</f>
        <v>5883.04</v>
      </c>
    </row>
    <row r="736" spans="1:28" ht="36" x14ac:dyDescent="0.5">
      <c r="A736" s="87" t="s">
        <v>2644</v>
      </c>
      <c r="B736" s="12"/>
      <c r="C736" s="40" t="s">
        <v>965</v>
      </c>
      <c r="D736" s="17"/>
      <c r="E736" s="17"/>
      <c r="F736" s="28" t="s">
        <v>102</v>
      </c>
      <c r="G736" s="29">
        <v>0.15</v>
      </c>
      <c r="H736" s="150"/>
      <c r="I736" s="157">
        <v>87.653999999999996</v>
      </c>
      <c r="J736" s="177"/>
      <c r="K736" s="181"/>
      <c r="L736" s="170"/>
      <c r="M736" s="187"/>
      <c r="N736" s="196"/>
      <c r="O736" s="336"/>
      <c r="P736" s="359"/>
      <c r="Q736" s="228"/>
      <c r="R736" s="196"/>
      <c r="S736" s="196"/>
      <c r="T736" s="192"/>
      <c r="U736" s="312"/>
      <c r="V736" s="373"/>
      <c r="W736" s="365">
        <v>68.400000000000006</v>
      </c>
      <c r="X736" s="128"/>
      <c r="Y736" s="129"/>
      <c r="Z736" s="124">
        <f>ROUND(ROUND(W736, 2)*I736, 2)</f>
        <v>5995.53</v>
      </c>
    </row>
    <row r="737" spans="1:28" ht="114" x14ac:dyDescent="0.3">
      <c r="A737" s="219" t="s">
        <v>2649</v>
      </c>
      <c r="B737" s="220" t="s">
        <v>2556</v>
      </c>
      <c r="C737" s="271" t="s">
        <v>2557</v>
      </c>
      <c r="D737" s="272"/>
      <c r="E737" s="272" t="s">
        <v>2650</v>
      </c>
      <c r="F737" s="272" t="s">
        <v>67</v>
      </c>
      <c r="G737" s="273">
        <v>1</v>
      </c>
      <c r="H737" s="274"/>
      <c r="I737" s="275">
        <v>46</v>
      </c>
      <c r="J737" s="276">
        <f>I737-K737</f>
        <v>5</v>
      </c>
      <c r="K737" s="396">
        <f>O737</f>
        <v>41</v>
      </c>
      <c r="L737" s="276"/>
      <c r="M737" s="276"/>
      <c r="N737" s="276"/>
      <c r="O737" s="331">
        <v>41</v>
      </c>
      <c r="P737" s="355"/>
      <c r="Q737" s="422">
        <v>46</v>
      </c>
      <c r="R737" s="276"/>
      <c r="S737" s="276"/>
      <c r="T737" s="276"/>
      <c r="U737" s="394">
        <f>O737*Y737</f>
        <v>207769.96</v>
      </c>
      <c r="V737" s="424"/>
      <c r="W737" s="364">
        <v>1521.56</v>
      </c>
      <c r="X737" s="130">
        <v>3546</v>
      </c>
      <c r="Y737" s="131">
        <f>W737+ROUND(X737, 2)</f>
        <v>5067.5599999999995</v>
      </c>
      <c r="Z737" s="86">
        <v>69991.759999999995</v>
      </c>
      <c r="AA737" s="19">
        <v>163116</v>
      </c>
      <c r="AB737" s="19">
        <f>Z737+AA737</f>
        <v>233107.76</v>
      </c>
    </row>
    <row r="738" spans="1:28" ht="36" x14ac:dyDescent="0.5">
      <c r="A738" s="87" t="s">
        <v>2651</v>
      </c>
      <c r="B738" s="12"/>
      <c r="C738" s="40" t="s">
        <v>965</v>
      </c>
      <c r="D738" s="17"/>
      <c r="E738" s="17"/>
      <c r="F738" s="28" t="s">
        <v>102</v>
      </c>
      <c r="G738" s="29">
        <v>0.15</v>
      </c>
      <c r="H738" s="150"/>
      <c r="I738" s="157">
        <v>6.9</v>
      </c>
      <c r="J738" s="177"/>
      <c r="K738" s="181"/>
      <c r="L738" s="170"/>
      <c r="M738" s="187"/>
      <c r="N738" s="196"/>
      <c r="O738" s="336"/>
      <c r="P738" s="359"/>
      <c r="Q738" s="228"/>
      <c r="R738" s="196"/>
      <c r="S738" s="196"/>
      <c r="T738" s="192"/>
      <c r="U738" s="312"/>
      <c r="V738" s="373"/>
      <c r="W738" s="365">
        <v>68.400000000000006</v>
      </c>
      <c r="X738" s="128"/>
      <c r="Y738" s="129"/>
      <c r="Z738" s="124">
        <f>ROUND(ROUND(W738, 2)*I738, 2)</f>
        <v>471.96</v>
      </c>
    </row>
    <row r="739" spans="1:28" ht="36" x14ac:dyDescent="0.5">
      <c r="A739" s="87" t="s">
        <v>2654</v>
      </c>
      <c r="B739" s="12"/>
      <c r="C739" s="40" t="s">
        <v>1544</v>
      </c>
      <c r="D739" s="17"/>
      <c r="E739" s="17"/>
      <c r="F739" s="28" t="s">
        <v>102</v>
      </c>
      <c r="G739" s="29">
        <v>0.25</v>
      </c>
      <c r="H739" s="149"/>
      <c r="I739" s="157">
        <v>11.5</v>
      </c>
      <c r="J739" s="177"/>
      <c r="K739" s="181"/>
      <c r="L739" s="170"/>
      <c r="M739" s="187"/>
      <c r="N739" s="196"/>
      <c r="O739" s="336"/>
      <c r="P739" s="359"/>
      <c r="Q739" s="228"/>
      <c r="R739" s="196"/>
      <c r="S739" s="196"/>
      <c r="T739" s="192"/>
      <c r="U739" s="312"/>
      <c r="V739" s="373"/>
      <c r="W739" s="365">
        <v>40.270000000000003</v>
      </c>
      <c r="X739" s="128"/>
      <c r="Y739" s="129"/>
      <c r="Z739" s="124">
        <f>ROUND(ROUND(W739, 2)*I739, 2)</f>
        <v>463.11</v>
      </c>
    </row>
    <row r="740" spans="1:28" ht="36" x14ac:dyDescent="0.5">
      <c r="A740" s="87" t="s">
        <v>2657</v>
      </c>
      <c r="B740" s="12"/>
      <c r="C740" s="27" t="s">
        <v>1618</v>
      </c>
      <c r="D740" s="17"/>
      <c r="E740" s="17"/>
      <c r="F740" s="28" t="s">
        <v>102</v>
      </c>
      <c r="G740" s="29">
        <v>1.2</v>
      </c>
      <c r="H740" s="149"/>
      <c r="I740" s="157">
        <v>55.2</v>
      </c>
      <c r="J740" s="177"/>
      <c r="K740" s="181"/>
      <c r="L740" s="170"/>
      <c r="M740" s="187"/>
      <c r="N740" s="196"/>
      <c r="O740" s="336"/>
      <c r="P740" s="359"/>
      <c r="Q740" s="228"/>
      <c r="R740" s="196"/>
      <c r="S740" s="196"/>
      <c r="T740" s="192"/>
      <c r="U740" s="312"/>
      <c r="V740" s="373"/>
      <c r="W740" s="365">
        <v>16.11</v>
      </c>
      <c r="X740" s="128"/>
      <c r="Y740" s="129"/>
      <c r="Z740" s="124">
        <f>ROUND(ROUND(W740, 2)*I740, 2)</f>
        <v>889.27</v>
      </c>
    </row>
    <row r="741" spans="1:28" ht="36" x14ac:dyDescent="0.5">
      <c r="A741" s="87" t="s">
        <v>2660</v>
      </c>
      <c r="B741" s="12"/>
      <c r="C741" s="27" t="s">
        <v>2561</v>
      </c>
      <c r="D741" s="17"/>
      <c r="E741" s="17"/>
      <c r="F741" s="28" t="s">
        <v>67</v>
      </c>
      <c r="G741" s="29">
        <v>1.07</v>
      </c>
      <c r="H741" s="149"/>
      <c r="I741" s="157">
        <v>49.22</v>
      </c>
      <c r="J741" s="177"/>
      <c r="K741" s="181"/>
      <c r="L741" s="170"/>
      <c r="M741" s="187"/>
      <c r="N741" s="196"/>
      <c r="O741" s="336"/>
      <c r="P741" s="359"/>
      <c r="Q741" s="228"/>
      <c r="R741" s="196"/>
      <c r="S741" s="196"/>
      <c r="T741" s="192"/>
      <c r="U741" s="312"/>
      <c r="V741" s="373"/>
      <c r="W741" s="365">
        <v>1384.95</v>
      </c>
      <c r="X741" s="128"/>
      <c r="Y741" s="129"/>
      <c r="Z741" s="124">
        <f>ROUND(ROUND(W741, 2)*I741, 2)</f>
        <v>68167.240000000005</v>
      </c>
    </row>
    <row r="742" spans="1:28" ht="97.95" customHeight="1" x14ac:dyDescent="0.3">
      <c r="A742" s="253" t="s">
        <v>2663</v>
      </c>
      <c r="B742" s="254" t="s">
        <v>2556</v>
      </c>
      <c r="C742" s="271" t="s">
        <v>2557</v>
      </c>
      <c r="D742" s="272"/>
      <c r="E742" s="272" t="s">
        <v>2664</v>
      </c>
      <c r="F742" s="272" t="s">
        <v>67</v>
      </c>
      <c r="G742" s="273">
        <v>1</v>
      </c>
      <c r="H742" s="274"/>
      <c r="I742" s="275">
        <v>16.739999999999998</v>
      </c>
      <c r="J742" s="276">
        <f>I742-K742</f>
        <v>1.7399999999999984</v>
      </c>
      <c r="K742" s="396">
        <f>O742</f>
        <v>15</v>
      </c>
      <c r="L742" s="276"/>
      <c r="M742" s="276"/>
      <c r="N742" s="276"/>
      <c r="O742" s="331">
        <v>15</v>
      </c>
      <c r="P742" s="355"/>
      <c r="Q742" s="422" t="s">
        <v>4165</v>
      </c>
      <c r="R742" s="276"/>
      <c r="S742" s="276"/>
      <c r="T742" s="276"/>
      <c r="U742" s="394">
        <f>O742*Y742</f>
        <v>77573.549999999988</v>
      </c>
      <c r="V742" s="424"/>
      <c r="W742" s="364">
        <v>1625.57</v>
      </c>
      <c r="X742" s="130">
        <v>3546</v>
      </c>
      <c r="Y742" s="131">
        <f>W742+ROUND(X742, 2)</f>
        <v>5171.57</v>
      </c>
      <c r="Z742" s="86">
        <v>27212.04</v>
      </c>
      <c r="AA742" s="19">
        <v>59360.04</v>
      </c>
      <c r="AB742" s="19">
        <f>Z742+AA742</f>
        <v>86572.08</v>
      </c>
    </row>
    <row r="743" spans="1:28" ht="36" x14ac:dyDescent="0.5">
      <c r="A743" s="87" t="s">
        <v>2665</v>
      </c>
      <c r="B743" s="12"/>
      <c r="C743" s="27" t="s">
        <v>2561</v>
      </c>
      <c r="D743" s="17"/>
      <c r="E743" s="17" t="s">
        <v>2666</v>
      </c>
      <c r="F743" s="28" t="s">
        <v>67</v>
      </c>
      <c r="G743" s="29">
        <v>1.07</v>
      </c>
      <c r="H743" s="149"/>
      <c r="I743" s="157">
        <v>17.911999999999999</v>
      </c>
      <c r="J743" s="177"/>
      <c r="K743" s="181"/>
      <c r="L743" s="170"/>
      <c r="M743" s="187"/>
      <c r="N743" s="196"/>
      <c r="O743" s="326"/>
      <c r="P743" s="350"/>
      <c r="Q743" s="228"/>
      <c r="R743" s="196"/>
      <c r="S743" s="196"/>
      <c r="T743" s="192"/>
      <c r="U743" s="312"/>
      <c r="V743" s="373"/>
      <c r="W743" s="365">
        <v>1408.04</v>
      </c>
      <c r="X743" s="128"/>
      <c r="Y743" s="129"/>
      <c r="Z743" s="124">
        <f>ROUND(ROUND(W743, 2)*I743, 2)</f>
        <v>25220.81</v>
      </c>
    </row>
    <row r="744" spans="1:28" ht="36" x14ac:dyDescent="0.5">
      <c r="A744" s="87" t="s">
        <v>2669</v>
      </c>
      <c r="B744" s="12"/>
      <c r="C744" s="27" t="s">
        <v>1618</v>
      </c>
      <c r="D744" s="17"/>
      <c r="E744" s="17"/>
      <c r="F744" s="28" t="s">
        <v>102</v>
      </c>
      <c r="G744" s="29">
        <v>1.2</v>
      </c>
      <c r="H744" s="149"/>
      <c r="I744" s="157">
        <v>100.44</v>
      </c>
      <c r="J744" s="177"/>
      <c r="K744" s="181"/>
      <c r="L744" s="170"/>
      <c r="M744" s="187"/>
      <c r="N744" s="196"/>
      <c r="O744" s="326"/>
      <c r="P744" s="350"/>
      <c r="Q744" s="228"/>
      <c r="R744" s="196"/>
      <c r="S744" s="196"/>
      <c r="T744" s="192"/>
      <c r="U744" s="312"/>
      <c r="V744" s="373"/>
      <c r="W744" s="365">
        <v>16.38</v>
      </c>
      <c r="X744" s="128"/>
      <c r="Y744" s="129"/>
      <c r="Z744" s="124">
        <f>ROUND(ROUND(W744, 2)*I744, 2)</f>
        <v>1645.21</v>
      </c>
    </row>
    <row r="745" spans="1:28" ht="36" x14ac:dyDescent="0.5">
      <c r="A745" s="87" t="s">
        <v>2672</v>
      </c>
      <c r="B745" s="12"/>
      <c r="C745" s="40" t="s">
        <v>1544</v>
      </c>
      <c r="D745" s="17"/>
      <c r="E745" s="17"/>
      <c r="F745" s="28" t="s">
        <v>102</v>
      </c>
      <c r="G745" s="29">
        <v>0.25</v>
      </c>
      <c r="H745" s="149"/>
      <c r="I745" s="157">
        <v>4.1849999999999996</v>
      </c>
      <c r="J745" s="177"/>
      <c r="K745" s="181"/>
      <c r="L745" s="170"/>
      <c r="M745" s="187"/>
      <c r="N745" s="196"/>
      <c r="O745" s="326"/>
      <c r="P745" s="350"/>
      <c r="Q745" s="228"/>
      <c r="R745" s="196"/>
      <c r="S745" s="196"/>
      <c r="T745" s="192"/>
      <c r="U745" s="312"/>
      <c r="V745" s="373"/>
      <c r="W745" s="365">
        <v>40.94</v>
      </c>
      <c r="X745" s="128"/>
      <c r="Y745" s="129"/>
      <c r="Z745" s="124">
        <f>ROUND(ROUND(W745, 2)*I745, 2)</f>
        <v>171.33</v>
      </c>
    </row>
    <row r="746" spans="1:28" ht="36" x14ac:dyDescent="0.5">
      <c r="A746" s="87" t="s">
        <v>2675</v>
      </c>
      <c r="B746" s="12"/>
      <c r="C746" s="40" t="s">
        <v>965</v>
      </c>
      <c r="D746" s="17"/>
      <c r="E746" s="17"/>
      <c r="F746" s="28" t="s">
        <v>102</v>
      </c>
      <c r="G746" s="29">
        <v>0.15</v>
      </c>
      <c r="H746" s="150"/>
      <c r="I746" s="157">
        <v>2.5110000000000001</v>
      </c>
      <c r="J746" s="177"/>
      <c r="K746" s="181"/>
      <c r="L746" s="170"/>
      <c r="M746" s="187"/>
      <c r="N746" s="196"/>
      <c r="O746" s="326"/>
      <c r="P746" s="350"/>
      <c r="Q746" s="228"/>
      <c r="R746" s="196"/>
      <c r="S746" s="196"/>
      <c r="T746" s="192"/>
      <c r="U746" s="312"/>
      <c r="V746" s="373"/>
      <c r="W746" s="365">
        <v>69.540000000000006</v>
      </c>
      <c r="X746" s="128"/>
      <c r="Y746" s="129"/>
      <c r="Z746" s="124">
        <f>ROUND(ROUND(W746, 2)*I746, 2)</f>
        <v>174.61</v>
      </c>
    </row>
    <row r="747" spans="1:28" ht="75" customHeight="1" x14ac:dyDescent="0.3">
      <c r="A747" s="253" t="s">
        <v>2678</v>
      </c>
      <c r="B747" s="254" t="s">
        <v>2556</v>
      </c>
      <c r="C747" s="255" t="s">
        <v>2557</v>
      </c>
      <c r="D747" s="256"/>
      <c r="E747" s="256" t="s">
        <v>2679</v>
      </c>
      <c r="F747" s="256" t="s">
        <v>67</v>
      </c>
      <c r="G747" s="257">
        <v>1</v>
      </c>
      <c r="H747" s="258"/>
      <c r="I747" s="215">
        <v>3.7</v>
      </c>
      <c r="J747" s="252"/>
      <c r="K747" s="259">
        <f>O747</f>
        <v>0</v>
      </c>
      <c r="L747" s="252"/>
      <c r="M747" s="252"/>
      <c r="N747" s="252"/>
      <c r="O747" s="325">
        <v>0</v>
      </c>
      <c r="P747" s="348"/>
      <c r="Q747" s="252"/>
      <c r="R747" s="252"/>
      <c r="S747" s="252"/>
      <c r="T747" s="252"/>
      <c r="U747" s="311">
        <f>O747*Y747</f>
        <v>0</v>
      </c>
      <c r="V747" s="372"/>
      <c r="W747" s="364">
        <v>1146.95</v>
      </c>
      <c r="X747" s="130">
        <v>3546</v>
      </c>
      <c r="Y747" s="131">
        <f>W747+ROUND(X747, 2)</f>
        <v>4692.95</v>
      </c>
      <c r="Z747" s="86">
        <v>4243.72</v>
      </c>
      <c r="AA747" s="19">
        <v>13120.2</v>
      </c>
      <c r="AB747" s="19">
        <f>Z747+AA747</f>
        <v>17363.920000000002</v>
      </c>
    </row>
    <row r="748" spans="1:28" ht="36" x14ac:dyDescent="0.5">
      <c r="A748" s="87" t="s">
        <v>2680</v>
      </c>
      <c r="B748" s="12"/>
      <c r="C748" s="40" t="s">
        <v>965</v>
      </c>
      <c r="D748" s="17"/>
      <c r="E748" s="17"/>
      <c r="F748" s="28" t="s">
        <v>102</v>
      </c>
      <c r="G748" s="29">
        <v>0.15</v>
      </c>
      <c r="H748" s="150"/>
      <c r="I748" s="157">
        <v>0.55500000000000005</v>
      </c>
      <c r="J748" s="177"/>
      <c r="K748" s="181"/>
      <c r="L748" s="170"/>
      <c r="M748" s="187"/>
      <c r="N748" s="196"/>
      <c r="O748" s="326"/>
      <c r="P748" s="350"/>
      <c r="Q748" s="228"/>
      <c r="R748" s="196"/>
      <c r="S748" s="196"/>
      <c r="T748" s="192"/>
      <c r="U748" s="312"/>
      <c r="V748" s="373"/>
      <c r="W748" s="365">
        <v>69.540000000000006</v>
      </c>
      <c r="X748" s="128"/>
      <c r="Y748" s="129"/>
      <c r="Z748" s="124">
        <f>ROUND(ROUND(W748, 2)*I748, 2)</f>
        <v>38.590000000000003</v>
      </c>
    </row>
    <row r="749" spans="1:28" ht="36" x14ac:dyDescent="0.5">
      <c r="A749" s="87" t="s">
        <v>2683</v>
      </c>
      <c r="B749" s="12"/>
      <c r="C749" s="40" t="s">
        <v>1544</v>
      </c>
      <c r="D749" s="17"/>
      <c r="E749" s="17"/>
      <c r="F749" s="28" t="s">
        <v>102</v>
      </c>
      <c r="G749" s="29">
        <v>0.25</v>
      </c>
      <c r="H749" s="149"/>
      <c r="I749" s="157">
        <v>0.92500000000000004</v>
      </c>
      <c r="J749" s="177"/>
      <c r="K749" s="181"/>
      <c r="L749" s="170"/>
      <c r="M749" s="187"/>
      <c r="N749" s="196"/>
      <c r="O749" s="326"/>
      <c r="P749" s="350"/>
      <c r="Q749" s="228"/>
      <c r="R749" s="196"/>
      <c r="S749" s="196"/>
      <c r="T749" s="192"/>
      <c r="U749" s="312"/>
      <c r="V749" s="373"/>
      <c r="W749" s="365">
        <v>40.94</v>
      </c>
      <c r="X749" s="128"/>
      <c r="Y749" s="129"/>
      <c r="Z749" s="124">
        <f>ROUND(ROUND(W749, 2)*I749, 2)</f>
        <v>37.869999999999997</v>
      </c>
    </row>
    <row r="750" spans="1:28" ht="36" x14ac:dyDescent="0.5">
      <c r="A750" s="87" t="s">
        <v>2686</v>
      </c>
      <c r="B750" s="12"/>
      <c r="C750" s="27" t="s">
        <v>1618</v>
      </c>
      <c r="D750" s="17"/>
      <c r="E750" s="17"/>
      <c r="F750" s="28" t="s">
        <v>102</v>
      </c>
      <c r="G750" s="29">
        <v>1.2</v>
      </c>
      <c r="H750" s="149"/>
      <c r="I750" s="157">
        <v>22.2</v>
      </c>
      <c r="J750" s="177"/>
      <c r="K750" s="181"/>
      <c r="L750" s="170"/>
      <c r="M750" s="187"/>
      <c r="N750" s="196"/>
      <c r="O750" s="326"/>
      <c r="P750" s="350"/>
      <c r="Q750" s="228"/>
      <c r="R750" s="196"/>
      <c r="S750" s="196"/>
      <c r="T750" s="192"/>
      <c r="U750" s="312"/>
      <c r="V750" s="373"/>
      <c r="W750" s="365">
        <v>16.38</v>
      </c>
      <c r="X750" s="128"/>
      <c r="Y750" s="129"/>
      <c r="Z750" s="124">
        <f>ROUND(ROUND(W750, 2)*I750, 2)</f>
        <v>363.64</v>
      </c>
    </row>
    <row r="751" spans="1:28" ht="36" x14ac:dyDescent="0.5">
      <c r="A751" s="87" t="s">
        <v>2689</v>
      </c>
      <c r="B751" s="12"/>
      <c r="C751" s="27" t="s">
        <v>2585</v>
      </c>
      <c r="D751" s="17"/>
      <c r="E751" s="17"/>
      <c r="F751" s="28" t="s">
        <v>67</v>
      </c>
      <c r="G751" s="29">
        <v>1.07</v>
      </c>
      <c r="H751" s="149"/>
      <c r="I751" s="157">
        <v>3.9590000000000001</v>
      </c>
      <c r="J751" s="177"/>
      <c r="K751" s="181"/>
      <c r="L751" s="170"/>
      <c r="M751" s="187"/>
      <c r="N751" s="196"/>
      <c r="O751" s="326"/>
      <c r="P751" s="350"/>
      <c r="Q751" s="228"/>
      <c r="R751" s="196"/>
      <c r="S751" s="196"/>
      <c r="T751" s="192"/>
      <c r="U751" s="312"/>
      <c r="V751" s="373"/>
      <c r="W751" s="365">
        <v>960.75</v>
      </c>
      <c r="X751" s="128"/>
      <c r="Y751" s="129"/>
      <c r="Z751" s="124">
        <f>ROUND(ROUND(W751, 2)*I751, 2)</f>
        <v>3803.61</v>
      </c>
    </row>
    <row r="752" spans="1:28" ht="81.45" customHeight="1" x14ac:dyDescent="0.3">
      <c r="A752" s="253" t="s">
        <v>2692</v>
      </c>
      <c r="B752" s="254" t="s">
        <v>2556</v>
      </c>
      <c r="C752" s="255" t="s">
        <v>2557</v>
      </c>
      <c r="D752" s="256"/>
      <c r="E752" s="256" t="s">
        <v>2693</v>
      </c>
      <c r="F752" s="256" t="s">
        <v>67</v>
      </c>
      <c r="G752" s="257">
        <v>1</v>
      </c>
      <c r="H752" s="258"/>
      <c r="I752" s="215">
        <v>1.2</v>
      </c>
      <c r="J752" s="252"/>
      <c r="K752" s="259">
        <f>O752</f>
        <v>0</v>
      </c>
      <c r="L752" s="252"/>
      <c r="M752" s="252"/>
      <c r="N752" s="252"/>
      <c r="O752" s="325">
        <v>0</v>
      </c>
      <c r="P752" s="348"/>
      <c r="Q752" s="252"/>
      <c r="R752" s="252"/>
      <c r="S752" s="252"/>
      <c r="T752" s="252"/>
      <c r="U752" s="311">
        <f>O752*Y752</f>
        <v>0</v>
      </c>
      <c r="V752" s="372"/>
      <c r="W752" s="364">
        <v>1625.55</v>
      </c>
      <c r="X752" s="130">
        <v>3546</v>
      </c>
      <c r="Y752" s="131">
        <f>W752+ROUND(X752, 2)</f>
        <v>5171.55</v>
      </c>
      <c r="Z752" s="86">
        <v>1950.66</v>
      </c>
      <c r="AA752" s="19">
        <v>4255.2</v>
      </c>
      <c r="AB752" s="19">
        <f>Z752+AA752</f>
        <v>6205.86</v>
      </c>
    </row>
    <row r="753" spans="1:28" ht="36" x14ac:dyDescent="0.5">
      <c r="A753" s="87" t="s">
        <v>2694</v>
      </c>
      <c r="B753" s="12"/>
      <c r="C753" s="27" t="s">
        <v>2561</v>
      </c>
      <c r="D753" s="17"/>
      <c r="E753" s="17" t="s">
        <v>2695</v>
      </c>
      <c r="F753" s="28" t="s">
        <v>67</v>
      </c>
      <c r="G753" s="29">
        <v>1.07</v>
      </c>
      <c r="H753" s="149"/>
      <c r="I753" s="157">
        <v>1.284</v>
      </c>
      <c r="J753" s="177"/>
      <c r="K753" s="181"/>
      <c r="L753" s="170"/>
      <c r="M753" s="187"/>
      <c r="N753" s="196"/>
      <c r="O753" s="326"/>
      <c r="P753" s="350"/>
      <c r="Q753" s="228"/>
      <c r="R753" s="196"/>
      <c r="S753" s="196"/>
      <c r="T753" s="192"/>
      <c r="U753" s="312"/>
      <c r="V753" s="373"/>
      <c r="W753" s="365">
        <v>1408.04</v>
      </c>
      <c r="X753" s="128"/>
      <c r="Y753" s="129"/>
      <c r="Z753" s="124">
        <f>ROUND(ROUND(W753, 2)*I753, 2)</f>
        <v>1807.92</v>
      </c>
    </row>
    <row r="754" spans="1:28" ht="36" x14ac:dyDescent="0.5">
      <c r="A754" s="87" t="s">
        <v>2698</v>
      </c>
      <c r="B754" s="12"/>
      <c r="C754" s="27" t="s">
        <v>1618</v>
      </c>
      <c r="D754" s="17"/>
      <c r="E754" s="17"/>
      <c r="F754" s="28" t="s">
        <v>102</v>
      </c>
      <c r="G754" s="29">
        <v>1.2</v>
      </c>
      <c r="H754" s="149"/>
      <c r="I754" s="157">
        <v>7.2</v>
      </c>
      <c r="J754" s="177"/>
      <c r="K754" s="181"/>
      <c r="L754" s="170"/>
      <c r="M754" s="187"/>
      <c r="N754" s="196"/>
      <c r="O754" s="326"/>
      <c r="P754" s="350"/>
      <c r="Q754" s="228"/>
      <c r="R754" s="196"/>
      <c r="S754" s="196"/>
      <c r="T754" s="192"/>
      <c r="U754" s="312"/>
      <c r="V754" s="373"/>
      <c r="W754" s="365">
        <v>16.38</v>
      </c>
      <c r="X754" s="128"/>
      <c r="Y754" s="129"/>
      <c r="Z754" s="124">
        <f>ROUND(ROUND(W754, 2)*I754, 2)</f>
        <v>117.94</v>
      </c>
    </row>
    <row r="755" spans="1:28" ht="36" x14ac:dyDescent="0.5">
      <c r="A755" s="87" t="s">
        <v>2701</v>
      </c>
      <c r="B755" s="12"/>
      <c r="C755" s="40" t="s">
        <v>1544</v>
      </c>
      <c r="D755" s="17"/>
      <c r="E755" s="17"/>
      <c r="F755" s="28" t="s">
        <v>102</v>
      </c>
      <c r="G755" s="29">
        <v>0.25</v>
      </c>
      <c r="H755" s="149"/>
      <c r="I755" s="157">
        <v>0.3</v>
      </c>
      <c r="J755" s="177"/>
      <c r="K755" s="181"/>
      <c r="L755" s="170"/>
      <c r="M755" s="187"/>
      <c r="N755" s="196"/>
      <c r="O755" s="326"/>
      <c r="P755" s="350"/>
      <c r="Q755" s="228"/>
      <c r="R755" s="196"/>
      <c r="S755" s="196"/>
      <c r="T755" s="192"/>
      <c r="U755" s="312"/>
      <c r="V755" s="373"/>
      <c r="W755" s="365">
        <v>40.94</v>
      </c>
      <c r="X755" s="128"/>
      <c r="Y755" s="129"/>
      <c r="Z755" s="124">
        <f>ROUND(ROUND(W755, 2)*I755, 2)</f>
        <v>12.28</v>
      </c>
    </row>
    <row r="756" spans="1:28" ht="36" x14ac:dyDescent="0.5">
      <c r="A756" s="87" t="s">
        <v>2704</v>
      </c>
      <c r="B756" s="12"/>
      <c r="C756" s="40" t="s">
        <v>965</v>
      </c>
      <c r="D756" s="17"/>
      <c r="E756" s="17"/>
      <c r="F756" s="28" t="s">
        <v>102</v>
      </c>
      <c r="G756" s="29">
        <v>0.15</v>
      </c>
      <c r="H756" s="150"/>
      <c r="I756" s="157">
        <v>0.18</v>
      </c>
      <c r="J756" s="177"/>
      <c r="K756" s="181"/>
      <c r="L756" s="170"/>
      <c r="M756" s="187"/>
      <c r="N756" s="196"/>
      <c r="O756" s="326"/>
      <c r="P756" s="350"/>
      <c r="Q756" s="228"/>
      <c r="R756" s="196"/>
      <c r="S756" s="196"/>
      <c r="T756" s="192"/>
      <c r="U756" s="312"/>
      <c r="V756" s="373"/>
      <c r="W756" s="365">
        <v>69.540000000000006</v>
      </c>
      <c r="X756" s="128"/>
      <c r="Y756" s="129"/>
      <c r="Z756" s="124">
        <f>ROUND(ROUND(W756, 2)*I756, 2)</f>
        <v>12.52</v>
      </c>
    </row>
    <row r="757" spans="1:28" ht="96.45" customHeight="1" x14ac:dyDescent="0.3">
      <c r="A757" s="253" t="s">
        <v>2707</v>
      </c>
      <c r="B757" s="254" t="s">
        <v>2556</v>
      </c>
      <c r="C757" s="255" t="s">
        <v>2557</v>
      </c>
      <c r="D757" s="256"/>
      <c r="E757" s="256" t="s">
        <v>2708</v>
      </c>
      <c r="F757" s="256" t="s">
        <v>67</v>
      </c>
      <c r="G757" s="257">
        <v>1</v>
      </c>
      <c r="H757" s="258"/>
      <c r="I757" s="215">
        <v>3.49</v>
      </c>
      <c r="J757" s="252">
        <f>I757-K757</f>
        <v>0.49000000000000021</v>
      </c>
      <c r="K757" s="259">
        <f>O757</f>
        <v>3</v>
      </c>
      <c r="L757" s="252"/>
      <c r="M757" s="252"/>
      <c r="N757" s="252"/>
      <c r="O757" s="325">
        <v>3</v>
      </c>
      <c r="P757" s="348"/>
      <c r="Q757" s="244" t="s">
        <v>4183</v>
      </c>
      <c r="R757" s="252"/>
      <c r="S757" s="252"/>
      <c r="T757" s="252"/>
      <c r="U757" s="311">
        <f>O757*Y757</f>
        <v>14078.64</v>
      </c>
      <c r="V757" s="372"/>
      <c r="W757" s="364">
        <v>1146.8800000000001</v>
      </c>
      <c r="X757" s="130">
        <v>3546</v>
      </c>
      <c r="Y757" s="131">
        <f>W757+ROUND(X757, 2)</f>
        <v>4692.88</v>
      </c>
      <c r="Z757" s="86">
        <v>4002.61</v>
      </c>
      <c r="AA757" s="19">
        <v>12375.54</v>
      </c>
      <c r="AB757" s="19">
        <f>Z757+AA757</f>
        <v>16378.150000000001</v>
      </c>
    </row>
    <row r="758" spans="1:28" ht="36" x14ac:dyDescent="0.5">
      <c r="A758" s="87" t="s">
        <v>2709</v>
      </c>
      <c r="B758" s="12"/>
      <c r="C758" s="40" t="s">
        <v>965</v>
      </c>
      <c r="D758" s="17"/>
      <c r="E758" s="17"/>
      <c r="F758" s="28" t="s">
        <v>102</v>
      </c>
      <c r="G758" s="29">
        <v>0.15</v>
      </c>
      <c r="H758" s="150"/>
      <c r="I758" s="157">
        <v>0.52400000000000002</v>
      </c>
      <c r="J758" s="177"/>
      <c r="K758" s="181"/>
      <c r="L758" s="170"/>
      <c r="M758" s="187"/>
      <c r="N758" s="196"/>
      <c r="O758" s="326"/>
      <c r="P758" s="350"/>
      <c r="Q758" s="228"/>
      <c r="R758" s="196"/>
      <c r="S758" s="196"/>
      <c r="T758" s="192"/>
      <c r="U758" s="312"/>
      <c r="V758" s="373"/>
      <c r="W758" s="365">
        <v>69.540000000000006</v>
      </c>
      <c r="X758" s="128"/>
      <c r="Y758" s="129"/>
      <c r="Z758" s="124">
        <f>ROUND(ROUND(W758, 2)*I758, 2)</f>
        <v>36.44</v>
      </c>
    </row>
    <row r="759" spans="1:28" ht="36" x14ac:dyDescent="0.5">
      <c r="A759" s="87" t="s">
        <v>2712</v>
      </c>
      <c r="B759" s="12"/>
      <c r="C759" s="40" t="s">
        <v>1544</v>
      </c>
      <c r="D759" s="17"/>
      <c r="E759" s="17"/>
      <c r="F759" s="28" t="s">
        <v>102</v>
      </c>
      <c r="G759" s="29">
        <v>0.25</v>
      </c>
      <c r="H759" s="149"/>
      <c r="I759" s="157">
        <v>0.873</v>
      </c>
      <c r="J759" s="177"/>
      <c r="K759" s="181"/>
      <c r="L759" s="170"/>
      <c r="M759" s="187"/>
      <c r="N759" s="196"/>
      <c r="O759" s="326"/>
      <c r="P759" s="350"/>
      <c r="Q759" s="228"/>
      <c r="R759" s="196"/>
      <c r="S759" s="196"/>
      <c r="T759" s="192"/>
      <c r="U759" s="312"/>
      <c r="V759" s="373"/>
      <c r="W759" s="365">
        <v>40.94</v>
      </c>
      <c r="X759" s="128"/>
      <c r="Y759" s="129"/>
      <c r="Z759" s="124">
        <f>ROUND(ROUND(W759, 2)*I759, 2)</f>
        <v>35.74</v>
      </c>
    </row>
    <row r="760" spans="1:28" ht="36" x14ac:dyDescent="0.5">
      <c r="A760" s="87" t="s">
        <v>2715</v>
      </c>
      <c r="B760" s="12"/>
      <c r="C760" s="27" t="s">
        <v>1618</v>
      </c>
      <c r="D760" s="17"/>
      <c r="E760" s="17"/>
      <c r="F760" s="28" t="s">
        <v>102</v>
      </c>
      <c r="G760" s="29">
        <v>1.2</v>
      </c>
      <c r="H760" s="149"/>
      <c r="I760" s="157">
        <v>20.94</v>
      </c>
      <c r="J760" s="177"/>
      <c r="K760" s="181"/>
      <c r="L760" s="170"/>
      <c r="M760" s="187"/>
      <c r="N760" s="196"/>
      <c r="O760" s="326"/>
      <c r="P760" s="350"/>
      <c r="Q760" s="228"/>
      <c r="R760" s="196"/>
      <c r="S760" s="196"/>
      <c r="T760" s="192"/>
      <c r="U760" s="312"/>
      <c r="V760" s="373"/>
      <c r="W760" s="365">
        <v>16.38</v>
      </c>
      <c r="X760" s="128"/>
      <c r="Y760" s="129"/>
      <c r="Z760" s="124">
        <f>ROUND(ROUND(W760, 2)*I760, 2)</f>
        <v>343</v>
      </c>
    </row>
    <row r="761" spans="1:28" ht="36" x14ac:dyDescent="0.5">
      <c r="A761" s="87" t="s">
        <v>2718</v>
      </c>
      <c r="B761" s="12"/>
      <c r="C761" s="27" t="s">
        <v>2585</v>
      </c>
      <c r="D761" s="17"/>
      <c r="E761" s="17" t="s">
        <v>2719</v>
      </c>
      <c r="F761" s="28" t="s">
        <v>67</v>
      </c>
      <c r="G761" s="29">
        <v>1.07</v>
      </c>
      <c r="H761" s="149"/>
      <c r="I761" s="157">
        <v>3.734</v>
      </c>
      <c r="J761" s="177"/>
      <c r="K761" s="181"/>
      <c r="L761" s="170"/>
      <c r="M761" s="187"/>
      <c r="N761" s="196"/>
      <c r="O761" s="326"/>
      <c r="P761" s="350"/>
      <c r="Q761" s="228"/>
      <c r="R761" s="196"/>
      <c r="S761" s="196"/>
      <c r="T761" s="192"/>
      <c r="U761" s="312"/>
      <c r="V761" s="373"/>
      <c r="W761" s="365">
        <v>960.75</v>
      </c>
      <c r="X761" s="128"/>
      <c r="Y761" s="129"/>
      <c r="Z761" s="124">
        <f>ROUND(ROUND(W761, 2)*I761, 2)</f>
        <v>3587.44</v>
      </c>
    </row>
    <row r="762" spans="1:28" ht="114" customHeight="1" x14ac:dyDescent="0.3">
      <c r="A762" s="253" t="s">
        <v>2722</v>
      </c>
      <c r="B762" s="254" t="s">
        <v>2556</v>
      </c>
      <c r="C762" s="255" t="s">
        <v>2557</v>
      </c>
      <c r="D762" s="256"/>
      <c r="E762" s="256" t="s">
        <v>2723</v>
      </c>
      <c r="F762" s="256" t="s">
        <v>67</v>
      </c>
      <c r="G762" s="257">
        <v>1</v>
      </c>
      <c r="H762" s="258"/>
      <c r="I762" s="215">
        <v>0.16</v>
      </c>
      <c r="J762" s="252">
        <f>I762-K762</f>
        <v>0</v>
      </c>
      <c r="K762" s="259">
        <f>O762</f>
        <v>0.16</v>
      </c>
      <c r="L762" s="252"/>
      <c r="M762" s="252"/>
      <c r="N762" s="252"/>
      <c r="O762" s="325">
        <f>I762</f>
        <v>0.16</v>
      </c>
      <c r="P762" s="348"/>
      <c r="Q762" s="244" t="s">
        <v>4166</v>
      </c>
      <c r="R762" s="252"/>
      <c r="S762" s="252"/>
      <c r="T762" s="252"/>
      <c r="U762" s="311">
        <f>O762*Y762</f>
        <v>679.32959999999991</v>
      </c>
      <c r="V762" s="372"/>
      <c r="W762" s="364">
        <v>699.81</v>
      </c>
      <c r="X762" s="130">
        <v>3546</v>
      </c>
      <c r="Y762" s="131">
        <f>W762+ROUND(X762, 2)</f>
        <v>4245.8099999999995</v>
      </c>
      <c r="Z762" s="86">
        <v>111.97</v>
      </c>
      <c r="AA762" s="19">
        <v>567.36</v>
      </c>
      <c r="AB762" s="19">
        <f>Z762+AA762</f>
        <v>679.33</v>
      </c>
    </row>
    <row r="763" spans="1:28" ht="36" x14ac:dyDescent="0.5">
      <c r="A763" s="87" t="s">
        <v>2724</v>
      </c>
      <c r="B763" s="12"/>
      <c r="C763" s="27" t="s">
        <v>2561</v>
      </c>
      <c r="D763" s="17"/>
      <c r="E763" s="17" t="s">
        <v>2621</v>
      </c>
      <c r="F763" s="28" t="s">
        <v>67</v>
      </c>
      <c r="G763" s="29">
        <v>1.07</v>
      </c>
      <c r="H763" s="149"/>
      <c r="I763" s="157">
        <v>0.17100000000000001</v>
      </c>
      <c r="J763" s="177"/>
      <c r="K763" s="181"/>
      <c r="L763" s="170"/>
      <c r="M763" s="187"/>
      <c r="N763" s="196"/>
      <c r="O763" s="326"/>
      <c r="P763" s="350"/>
      <c r="Q763" s="228"/>
      <c r="R763" s="196"/>
      <c r="S763" s="196"/>
      <c r="T763" s="192"/>
      <c r="U763" s="312"/>
      <c r="V763" s="373"/>
      <c r="W763" s="365">
        <v>545.29999999999995</v>
      </c>
      <c r="X763" s="128"/>
      <c r="Y763" s="129"/>
      <c r="Z763" s="124">
        <f>ROUND(ROUND(W763, 2)*I763, 2)</f>
        <v>93.25</v>
      </c>
    </row>
    <row r="764" spans="1:28" ht="36" x14ac:dyDescent="0.5">
      <c r="A764" s="87" t="s">
        <v>2727</v>
      </c>
      <c r="B764" s="12"/>
      <c r="C764" s="27" t="s">
        <v>1618</v>
      </c>
      <c r="D764" s="17"/>
      <c r="E764" s="17"/>
      <c r="F764" s="28" t="s">
        <v>102</v>
      </c>
      <c r="G764" s="29">
        <v>1.2</v>
      </c>
      <c r="H764" s="149"/>
      <c r="I764" s="157">
        <v>0.96</v>
      </c>
      <c r="J764" s="177"/>
      <c r="K764" s="181"/>
      <c r="L764" s="170"/>
      <c r="M764" s="187"/>
      <c r="N764" s="196"/>
      <c r="O764" s="326"/>
      <c r="P764" s="350"/>
      <c r="Q764" s="228"/>
      <c r="R764" s="196"/>
      <c r="S764" s="196"/>
      <c r="T764" s="192"/>
      <c r="U764" s="312"/>
      <c r="V764" s="373"/>
      <c r="W764" s="365">
        <v>16.11</v>
      </c>
      <c r="X764" s="128"/>
      <c r="Y764" s="129"/>
      <c r="Z764" s="124">
        <f>ROUND(ROUND(W764, 2)*I764, 2)</f>
        <v>15.47</v>
      </c>
    </row>
    <row r="765" spans="1:28" ht="36" x14ac:dyDescent="0.5">
      <c r="A765" s="87" t="s">
        <v>2730</v>
      </c>
      <c r="B765" s="12"/>
      <c r="C765" s="40" t="s">
        <v>1544</v>
      </c>
      <c r="D765" s="17"/>
      <c r="E765" s="17"/>
      <c r="F765" s="28" t="s">
        <v>102</v>
      </c>
      <c r="G765" s="29">
        <v>0.25</v>
      </c>
      <c r="H765" s="149"/>
      <c r="I765" s="157">
        <v>0.04</v>
      </c>
      <c r="J765" s="177"/>
      <c r="K765" s="181"/>
      <c r="L765" s="170"/>
      <c r="M765" s="187"/>
      <c r="N765" s="196"/>
      <c r="O765" s="326"/>
      <c r="P765" s="350"/>
      <c r="Q765" s="228"/>
      <c r="R765" s="196"/>
      <c r="S765" s="196"/>
      <c r="T765" s="192"/>
      <c r="U765" s="312"/>
      <c r="V765" s="373"/>
      <c r="W765" s="365">
        <v>40.270000000000003</v>
      </c>
      <c r="X765" s="128"/>
      <c r="Y765" s="129"/>
      <c r="Z765" s="124">
        <f>ROUND(ROUND(W765, 2)*I765, 2)</f>
        <v>1.61</v>
      </c>
    </row>
    <row r="766" spans="1:28" ht="37.950000000000003" customHeight="1" x14ac:dyDescent="0.5">
      <c r="A766" s="87" t="s">
        <v>2733</v>
      </c>
      <c r="B766" s="12"/>
      <c r="C766" s="40" t="s">
        <v>965</v>
      </c>
      <c r="D766" s="17"/>
      <c r="E766" s="17"/>
      <c r="F766" s="28" t="s">
        <v>102</v>
      </c>
      <c r="G766" s="29">
        <v>0.15</v>
      </c>
      <c r="H766" s="150"/>
      <c r="I766" s="157">
        <v>2.4E-2</v>
      </c>
      <c r="J766" s="177"/>
      <c r="K766" s="181"/>
      <c r="L766" s="170"/>
      <c r="M766" s="187"/>
      <c r="N766" s="196"/>
      <c r="O766" s="326"/>
      <c r="P766" s="350"/>
      <c r="Q766" s="228"/>
      <c r="R766" s="196"/>
      <c r="S766" s="196"/>
      <c r="T766" s="192"/>
      <c r="U766" s="312"/>
      <c r="V766" s="373"/>
      <c r="W766" s="365">
        <v>68.400000000000006</v>
      </c>
      <c r="X766" s="128"/>
      <c r="Y766" s="129"/>
      <c r="Z766" s="124">
        <f>ROUND(ROUND(W766, 2)*I766, 2)</f>
        <v>1.64</v>
      </c>
    </row>
    <row r="767" spans="1:28" ht="54" x14ac:dyDescent="0.3">
      <c r="A767" s="106" t="s">
        <v>2736</v>
      </c>
      <c r="B767" s="107" t="s">
        <v>2737</v>
      </c>
      <c r="C767" s="108" t="s">
        <v>2738</v>
      </c>
      <c r="D767" s="111"/>
      <c r="E767" s="111"/>
      <c r="F767" s="111" t="s">
        <v>67</v>
      </c>
      <c r="G767" s="112">
        <v>1</v>
      </c>
      <c r="H767" s="163"/>
      <c r="I767" s="166">
        <v>0</v>
      </c>
      <c r="J767" s="178"/>
      <c r="K767" s="183"/>
      <c r="L767" s="172"/>
      <c r="M767" s="172"/>
      <c r="N767" s="172"/>
      <c r="O767" s="328"/>
      <c r="P767" s="351"/>
      <c r="Q767" s="229"/>
      <c r="R767" s="172"/>
      <c r="S767" s="172"/>
      <c r="T767" s="193"/>
      <c r="U767" s="314"/>
      <c r="V767" s="374"/>
      <c r="W767" s="366">
        <v>1253.43</v>
      </c>
      <c r="X767" s="132">
        <v>2983</v>
      </c>
      <c r="Y767" s="133">
        <f>W767+ROUND(X767, 2)</f>
        <v>4236.43</v>
      </c>
      <c r="Z767" s="114">
        <v>0</v>
      </c>
      <c r="AA767" s="115">
        <v>0</v>
      </c>
      <c r="AB767" s="115">
        <f>Z767+AA767</f>
        <v>0</v>
      </c>
    </row>
    <row r="768" spans="1:28" ht="36" x14ac:dyDescent="0.5">
      <c r="A768" s="106" t="s">
        <v>2741</v>
      </c>
      <c r="B768" s="107"/>
      <c r="C768" s="110" t="s">
        <v>1544</v>
      </c>
      <c r="D768" s="111"/>
      <c r="E768" s="111"/>
      <c r="F768" s="116" t="s">
        <v>102</v>
      </c>
      <c r="G768" s="117">
        <v>0.25</v>
      </c>
      <c r="H768" s="164"/>
      <c r="I768" s="167">
        <v>0</v>
      </c>
      <c r="J768" s="179"/>
      <c r="K768" s="184"/>
      <c r="L768" s="174"/>
      <c r="M768" s="188"/>
      <c r="N768" s="197"/>
      <c r="O768" s="329"/>
      <c r="P768" s="352"/>
      <c r="Q768" s="230"/>
      <c r="R768" s="197"/>
      <c r="S768" s="197"/>
      <c r="T768" s="194"/>
      <c r="U768" s="315"/>
      <c r="V768" s="375"/>
      <c r="W768" s="367">
        <v>40.270000000000003</v>
      </c>
      <c r="X768" s="134"/>
      <c r="Y768" s="135"/>
      <c r="Z768" s="126">
        <f>ROUND(ROUND(W768, 2)*I768, 2)</f>
        <v>0</v>
      </c>
      <c r="AA768" s="119"/>
      <c r="AB768" s="119"/>
    </row>
    <row r="769" spans="1:28" ht="36" x14ac:dyDescent="0.5">
      <c r="A769" s="106" t="s">
        <v>2744</v>
      </c>
      <c r="B769" s="107"/>
      <c r="C769" s="109" t="s">
        <v>1618</v>
      </c>
      <c r="D769" s="111"/>
      <c r="E769" s="111"/>
      <c r="F769" s="116" t="s">
        <v>102</v>
      </c>
      <c r="G769" s="117">
        <v>1.2</v>
      </c>
      <c r="H769" s="164"/>
      <c r="I769" s="167">
        <v>0</v>
      </c>
      <c r="J769" s="179"/>
      <c r="K769" s="184"/>
      <c r="L769" s="174"/>
      <c r="M769" s="188"/>
      <c r="N769" s="197"/>
      <c r="O769" s="329"/>
      <c r="P769" s="352"/>
      <c r="Q769" s="230"/>
      <c r="R769" s="197"/>
      <c r="S769" s="197"/>
      <c r="T769" s="194"/>
      <c r="U769" s="315"/>
      <c r="V769" s="375"/>
      <c r="W769" s="367">
        <v>16.96</v>
      </c>
      <c r="X769" s="134"/>
      <c r="Y769" s="135"/>
      <c r="Z769" s="126">
        <f>ROUND(ROUND(W769, 2)*I769, 2)</f>
        <v>0</v>
      </c>
      <c r="AA769" s="119"/>
      <c r="AB769" s="119"/>
    </row>
    <row r="770" spans="1:28" ht="36" x14ac:dyDescent="0.5">
      <c r="A770" s="106" t="s">
        <v>2747</v>
      </c>
      <c r="B770" s="107"/>
      <c r="C770" s="109" t="s">
        <v>2748</v>
      </c>
      <c r="D770" s="111"/>
      <c r="E770" s="111"/>
      <c r="F770" s="116" t="s">
        <v>67</v>
      </c>
      <c r="G770" s="117">
        <v>1.1000000000000001</v>
      </c>
      <c r="H770" s="164"/>
      <c r="I770" s="167">
        <v>0</v>
      </c>
      <c r="J770" s="179"/>
      <c r="K770" s="184"/>
      <c r="L770" s="174"/>
      <c r="M770" s="188"/>
      <c r="N770" s="197"/>
      <c r="O770" s="329"/>
      <c r="P770" s="352"/>
      <c r="Q770" s="230"/>
      <c r="R770" s="197"/>
      <c r="S770" s="197"/>
      <c r="T770" s="194"/>
      <c r="U770" s="315"/>
      <c r="V770" s="375"/>
      <c r="W770" s="367">
        <v>1102.5</v>
      </c>
      <c r="X770" s="134"/>
      <c r="Y770" s="135"/>
      <c r="Z770" s="126">
        <f>ROUND(ROUND(W770, 2)*I770, 2)</f>
        <v>0</v>
      </c>
      <c r="AA770" s="119"/>
      <c r="AB770" s="119"/>
    </row>
    <row r="771" spans="1:28" ht="36" x14ac:dyDescent="0.5">
      <c r="A771" s="106" t="s">
        <v>2752</v>
      </c>
      <c r="B771" s="107"/>
      <c r="C771" s="110" t="s">
        <v>965</v>
      </c>
      <c r="D771" s="111"/>
      <c r="E771" s="111"/>
      <c r="F771" s="116" t="s">
        <v>102</v>
      </c>
      <c r="G771" s="117">
        <v>0.15</v>
      </c>
      <c r="H771" s="164"/>
      <c r="I771" s="167">
        <v>0</v>
      </c>
      <c r="J771" s="179"/>
      <c r="K771" s="184"/>
      <c r="L771" s="174"/>
      <c r="M771" s="188"/>
      <c r="N771" s="197"/>
      <c r="O771" s="329"/>
      <c r="P771" s="352"/>
      <c r="Q771" s="230"/>
      <c r="R771" s="197"/>
      <c r="S771" s="197"/>
      <c r="T771" s="194"/>
      <c r="U771" s="315"/>
      <c r="V771" s="375"/>
      <c r="W771" s="367">
        <v>68.400000000000006</v>
      </c>
      <c r="X771" s="134"/>
      <c r="Y771" s="135"/>
      <c r="Z771" s="126">
        <f>ROUND(ROUND(W771, 2)*I771, 2)</f>
        <v>0</v>
      </c>
      <c r="AA771" s="119"/>
      <c r="AB771" s="119"/>
    </row>
    <row r="772" spans="1:28" ht="54" x14ac:dyDescent="0.3">
      <c r="A772" s="106" t="s">
        <v>2755</v>
      </c>
      <c r="B772" s="107" t="s">
        <v>2737</v>
      </c>
      <c r="C772" s="108" t="s">
        <v>2738</v>
      </c>
      <c r="D772" s="111"/>
      <c r="E772" s="111"/>
      <c r="F772" s="111" t="s">
        <v>67</v>
      </c>
      <c r="G772" s="112">
        <v>1</v>
      </c>
      <c r="H772" s="163"/>
      <c r="I772" s="166">
        <v>0</v>
      </c>
      <c r="J772" s="178"/>
      <c r="K772" s="183"/>
      <c r="L772" s="172"/>
      <c r="M772" s="172"/>
      <c r="N772" s="172"/>
      <c r="O772" s="328"/>
      <c r="P772" s="351"/>
      <c r="Q772" s="229"/>
      <c r="R772" s="172"/>
      <c r="S772" s="172"/>
      <c r="T772" s="193"/>
      <c r="U772" s="314"/>
      <c r="V772" s="374"/>
      <c r="W772" s="366">
        <v>1253.43</v>
      </c>
      <c r="X772" s="132">
        <v>2983</v>
      </c>
      <c r="Y772" s="133">
        <f>W772+ROUND(X772, 2)</f>
        <v>4236.43</v>
      </c>
      <c r="Z772" s="114">
        <v>0</v>
      </c>
      <c r="AA772" s="115">
        <v>0</v>
      </c>
      <c r="AB772" s="115">
        <f>Z772+AA772</f>
        <v>0</v>
      </c>
    </row>
    <row r="773" spans="1:28" ht="36" x14ac:dyDescent="0.5">
      <c r="A773" s="106" t="s">
        <v>2756</v>
      </c>
      <c r="B773" s="107"/>
      <c r="C773" s="110" t="s">
        <v>965</v>
      </c>
      <c r="D773" s="111"/>
      <c r="E773" s="111"/>
      <c r="F773" s="116" t="s">
        <v>102</v>
      </c>
      <c r="G773" s="117">
        <v>0.15</v>
      </c>
      <c r="H773" s="164"/>
      <c r="I773" s="167">
        <v>0</v>
      </c>
      <c r="J773" s="179"/>
      <c r="K773" s="184"/>
      <c r="L773" s="174"/>
      <c r="M773" s="188"/>
      <c r="N773" s="197"/>
      <c r="O773" s="329"/>
      <c r="P773" s="352"/>
      <c r="Q773" s="230"/>
      <c r="R773" s="197"/>
      <c r="S773" s="197"/>
      <c r="T773" s="194"/>
      <c r="U773" s="315"/>
      <c r="V773" s="375"/>
      <c r="W773" s="367">
        <v>68.400000000000006</v>
      </c>
      <c r="X773" s="134"/>
      <c r="Y773" s="135"/>
      <c r="Z773" s="126">
        <f>ROUND(ROUND(W773, 2)*I773, 2)</f>
        <v>0</v>
      </c>
      <c r="AA773" s="119"/>
      <c r="AB773" s="119"/>
    </row>
    <row r="774" spans="1:28" ht="36" x14ac:dyDescent="0.5">
      <c r="A774" s="106" t="s">
        <v>2759</v>
      </c>
      <c r="B774" s="107"/>
      <c r="C774" s="109" t="s">
        <v>2748</v>
      </c>
      <c r="D774" s="111"/>
      <c r="E774" s="111"/>
      <c r="F774" s="116" t="s">
        <v>67</v>
      </c>
      <c r="G774" s="117">
        <v>1.1000000000000001</v>
      </c>
      <c r="H774" s="164"/>
      <c r="I774" s="167">
        <v>0</v>
      </c>
      <c r="J774" s="179"/>
      <c r="K774" s="184"/>
      <c r="L774" s="174"/>
      <c r="M774" s="188"/>
      <c r="N774" s="197"/>
      <c r="O774" s="329"/>
      <c r="P774" s="352"/>
      <c r="Q774" s="230"/>
      <c r="R774" s="197"/>
      <c r="S774" s="197"/>
      <c r="T774" s="194"/>
      <c r="U774" s="315"/>
      <c r="V774" s="375"/>
      <c r="W774" s="367">
        <v>1102.5</v>
      </c>
      <c r="X774" s="134"/>
      <c r="Y774" s="135"/>
      <c r="Z774" s="126">
        <f>ROUND(ROUND(W774, 2)*I774, 2)</f>
        <v>0</v>
      </c>
      <c r="AA774" s="119"/>
      <c r="AB774" s="119"/>
    </row>
    <row r="775" spans="1:28" ht="36" x14ac:dyDescent="0.5">
      <c r="A775" s="106" t="s">
        <v>2762</v>
      </c>
      <c r="B775" s="107"/>
      <c r="C775" s="109" t="s">
        <v>1618</v>
      </c>
      <c r="D775" s="111"/>
      <c r="E775" s="111"/>
      <c r="F775" s="116" t="s">
        <v>102</v>
      </c>
      <c r="G775" s="117">
        <v>1.2</v>
      </c>
      <c r="H775" s="164"/>
      <c r="I775" s="167">
        <v>0</v>
      </c>
      <c r="J775" s="179"/>
      <c r="K775" s="184"/>
      <c r="L775" s="174"/>
      <c r="M775" s="188"/>
      <c r="N775" s="197"/>
      <c r="O775" s="329"/>
      <c r="P775" s="352"/>
      <c r="Q775" s="230"/>
      <c r="R775" s="197"/>
      <c r="S775" s="197"/>
      <c r="T775" s="194"/>
      <c r="U775" s="315"/>
      <c r="V775" s="375"/>
      <c r="W775" s="367">
        <v>16.96</v>
      </c>
      <c r="X775" s="134"/>
      <c r="Y775" s="135"/>
      <c r="Z775" s="126">
        <f>ROUND(ROUND(W775, 2)*I775, 2)</f>
        <v>0</v>
      </c>
      <c r="AA775" s="119"/>
      <c r="AB775" s="119"/>
    </row>
    <row r="776" spans="1:28" ht="36" x14ac:dyDescent="0.5">
      <c r="A776" s="106" t="s">
        <v>2765</v>
      </c>
      <c r="B776" s="107"/>
      <c r="C776" s="110" t="s">
        <v>1544</v>
      </c>
      <c r="D776" s="111"/>
      <c r="E776" s="111"/>
      <c r="F776" s="116" t="s">
        <v>102</v>
      </c>
      <c r="G776" s="117">
        <v>0.25</v>
      </c>
      <c r="H776" s="164"/>
      <c r="I776" s="167">
        <v>0</v>
      </c>
      <c r="J776" s="179"/>
      <c r="K776" s="184"/>
      <c r="L776" s="174"/>
      <c r="M776" s="188"/>
      <c r="N776" s="197"/>
      <c r="O776" s="329"/>
      <c r="P776" s="352"/>
      <c r="Q776" s="230"/>
      <c r="R776" s="197"/>
      <c r="S776" s="197"/>
      <c r="T776" s="194"/>
      <c r="U776" s="315"/>
      <c r="V776" s="375"/>
      <c r="W776" s="367">
        <v>40.270000000000003</v>
      </c>
      <c r="X776" s="134"/>
      <c r="Y776" s="135"/>
      <c r="Z776" s="126">
        <f>ROUND(ROUND(W776, 2)*I776, 2)</f>
        <v>0</v>
      </c>
      <c r="AA776" s="119"/>
      <c r="AB776" s="119"/>
    </row>
    <row r="777" spans="1:28" ht="16.05" customHeight="1" x14ac:dyDescent="0.3">
      <c r="A777" s="106" t="s">
        <v>2768</v>
      </c>
      <c r="B777" s="107" t="s">
        <v>2737</v>
      </c>
      <c r="C777" s="108" t="s">
        <v>2738</v>
      </c>
      <c r="D777" s="111"/>
      <c r="E777" s="111"/>
      <c r="F777" s="111" t="s">
        <v>67</v>
      </c>
      <c r="G777" s="112">
        <v>1</v>
      </c>
      <c r="H777" s="163"/>
      <c r="I777" s="166">
        <v>0</v>
      </c>
      <c r="J777" s="178"/>
      <c r="K777" s="183"/>
      <c r="L777" s="172"/>
      <c r="M777" s="172"/>
      <c r="N777" s="172"/>
      <c r="O777" s="328"/>
      <c r="P777" s="351"/>
      <c r="Q777" s="229"/>
      <c r="R777" s="172"/>
      <c r="S777" s="172"/>
      <c r="T777" s="193"/>
      <c r="U777" s="314"/>
      <c r="V777" s="374"/>
      <c r="W777" s="366">
        <v>1253.43</v>
      </c>
      <c r="X777" s="132">
        <v>2983</v>
      </c>
      <c r="Y777" s="133">
        <f>W777+ROUND(X777, 2)</f>
        <v>4236.43</v>
      </c>
      <c r="Z777" s="114">
        <v>0</v>
      </c>
      <c r="AA777" s="115">
        <v>0</v>
      </c>
      <c r="AB777" s="115">
        <f>Z777+AA777</f>
        <v>0</v>
      </c>
    </row>
    <row r="778" spans="1:28" ht="36" x14ac:dyDescent="0.5">
      <c r="A778" s="106" t="s">
        <v>2769</v>
      </c>
      <c r="B778" s="107"/>
      <c r="C778" s="110" t="s">
        <v>1544</v>
      </c>
      <c r="D778" s="111"/>
      <c r="E778" s="111"/>
      <c r="F778" s="116" t="s">
        <v>102</v>
      </c>
      <c r="G778" s="117">
        <v>0.25</v>
      </c>
      <c r="H778" s="164"/>
      <c r="I778" s="167">
        <v>0</v>
      </c>
      <c r="J778" s="179"/>
      <c r="K778" s="184"/>
      <c r="L778" s="174"/>
      <c r="M778" s="188"/>
      <c r="N778" s="197"/>
      <c r="O778" s="329"/>
      <c r="P778" s="352"/>
      <c r="Q778" s="230"/>
      <c r="R778" s="197"/>
      <c r="S778" s="197"/>
      <c r="T778" s="194"/>
      <c r="U778" s="315"/>
      <c r="V778" s="375"/>
      <c r="W778" s="367">
        <v>40.270000000000003</v>
      </c>
      <c r="X778" s="134"/>
      <c r="Y778" s="135"/>
      <c r="Z778" s="126">
        <f>ROUND(ROUND(W778, 2)*I778, 2)</f>
        <v>0</v>
      </c>
      <c r="AA778" s="119"/>
      <c r="AB778" s="119"/>
    </row>
    <row r="779" spans="1:28" ht="36" x14ac:dyDescent="0.5">
      <c r="A779" s="106" t="s">
        <v>2772</v>
      </c>
      <c r="B779" s="107"/>
      <c r="C779" s="109" t="s">
        <v>1618</v>
      </c>
      <c r="D779" s="111"/>
      <c r="E779" s="111"/>
      <c r="F779" s="116" t="s">
        <v>102</v>
      </c>
      <c r="G779" s="117">
        <v>1.2</v>
      </c>
      <c r="H779" s="164"/>
      <c r="I779" s="167">
        <v>0</v>
      </c>
      <c r="J779" s="179"/>
      <c r="K779" s="184"/>
      <c r="L779" s="174"/>
      <c r="M779" s="188"/>
      <c r="N779" s="197"/>
      <c r="O779" s="329"/>
      <c r="P779" s="352"/>
      <c r="Q779" s="230"/>
      <c r="R779" s="197"/>
      <c r="S779" s="197"/>
      <c r="T779" s="194"/>
      <c r="U779" s="315"/>
      <c r="V779" s="375"/>
      <c r="W779" s="367">
        <v>16.96</v>
      </c>
      <c r="X779" s="134"/>
      <c r="Y779" s="135"/>
      <c r="Z779" s="126">
        <f>ROUND(ROUND(W779, 2)*I779, 2)</f>
        <v>0</v>
      </c>
      <c r="AA779" s="119"/>
      <c r="AB779" s="119"/>
    </row>
    <row r="780" spans="1:28" ht="36" x14ac:dyDescent="0.5">
      <c r="A780" s="106" t="s">
        <v>2775</v>
      </c>
      <c r="B780" s="107"/>
      <c r="C780" s="109" t="s">
        <v>2748</v>
      </c>
      <c r="D780" s="111"/>
      <c r="E780" s="111"/>
      <c r="F780" s="116" t="s">
        <v>67</v>
      </c>
      <c r="G780" s="117">
        <v>1.1000000000000001</v>
      </c>
      <c r="H780" s="164"/>
      <c r="I780" s="167">
        <v>0</v>
      </c>
      <c r="J780" s="179"/>
      <c r="K780" s="184"/>
      <c r="L780" s="174"/>
      <c r="M780" s="188"/>
      <c r="N780" s="197"/>
      <c r="O780" s="329"/>
      <c r="P780" s="352"/>
      <c r="Q780" s="230"/>
      <c r="R780" s="197"/>
      <c r="S780" s="197"/>
      <c r="T780" s="194"/>
      <c r="U780" s="315"/>
      <c r="V780" s="375"/>
      <c r="W780" s="367">
        <v>1102.5</v>
      </c>
      <c r="X780" s="134"/>
      <c r="Y780" s="135"/>
      <c r="Z780" s="126">
        <f>ROUND(ROUND(W780, 2)*I780, 2)</f>
        <v>0</v>
      </c>
      <c r="AA780" s="119"/>
      <c r="AB780" s="119"/>
    </row>
    <row r="781" spans="1:28" ht="36" x14ac:dyDescent="0.5">
      <c r="A781" s="106" t="s">
        <v>2778</v>
      </c>
      <c r="B781" s="107"/>
      <c r="C781" s="110" t="s">
        <v>965</v>
      </c>
      <c r="D781" s="111"/>
      <c r="E781" s="111"/>
      <c r="F781" s="116" t="s">
        <v>102</v>
      </c>
      <c r="G781" s="117">
        <v>0.15</v>
      </c>
      <c r="H781" s="164"/>
      <c r="I781" s="167">
        <v>0</v>
      </c>
      <c r="J781" s="179"/>
      <c r="K781" s="184"/>
      <c r="L781" s="174"/>
      <c r="M781" s="188"/>
      <c r="N781" s="197"/>
      <c r="O781" s="329"/>
      <c r="P781" s="352"/>
      <c r="Q781" s="230"/>
      <c r="R781" s="197"/>
      <c r="S781" s="197"/>
      <c r="T781" s="194"/>
      <c r="U781" s="315"/>
      <c r="V781" s="375"/>
      <c r="W781" s="367">
        <v>68.400000000000006</v>
      </c>
      <c r="X781" s="134"/>
      <c r="Y781" s="135"/>
      <c r="Z781" s="126">
        <f>ROUND(ROUND(W781, 2)*I781, 2)</f>
        <v>0</v>
      </c>
      <c r="AA781" s="119"/>
      <c r="AB781" s="119"/>
    </row>
    <row r="782" spans="1:28" ht="54" x14ac:dyDescent="0.3">
      <c r="A782" s="106" t="s">
        <v>2781</v>
      </c>
      <c r="B782" s="107" t="s">
        <v>2737</v>
      </c>
      <c r="C782" s="108" t="s">
        <v>2738</v>
      </c>
      <c r="D782" s="111"/>
      <c r="E782" s="111"/>
      <c r="F782" s="111" t="s">
        <v>67</v>
      </c>
      <c r="G782" s="112">
        <v>1</v>
      </c>
      <c r="H782" s="163"/>
      <c r="I782" s="166">
        <v>0</v>
      </c>
      <c r="J782" s="178"/>
      <c r="K782" s="183"/>
      <c r="L782" s="172"/>
      <c r="M782" s="172"/>
      <c r="N782" s="172"/>
      <c r="O782" s="328"/>
      <c r="P782" s="351"/>
      <c r="Q782" s="229"/>
      <c r="R782" s="172"/>
      <c r="S782" s="172"/>
      <c r="T782" s="193"/>
      <c r="U782" s="314"/>
      <c r="V782" s="374"/>
      <c r="W782" s="366">
        <v>1253.43</v>
      </c>
      <c r="X782" s="132">
        <v>2983</v>
      </c>
      <c r="Y782" s="133">
        <f>W782+ROUND(X782, 2)</f>
        <v>4236.43</v>
      </c>
      <c r="Z782" s="114">
        <v>0</v>
      </c>
      <c r="AA782" s="115">
        <v>0</v>
      </c>
      <c r="AB782" s="115">
        <f>Z782+AA782</f>
        <v>0</v>
      </c>
    </row>
    <row r="783" spans="1:28" ht="36" x14ac:dyDescent="0.5">
      <c r="A783" s="106" t="s">
        <v>2782</v>
      </c>
      <c r="B783" s="107"/>
      <c r="C783" s="110" t="s">
        <v>965</v>
      </c>
      <c r="D783" s="111"/>
      <c r="E783" s="111"/>
      <c r="F783" s="116" t="s">
        <v>102</v>
      </c>
      <c r="G783" s="117">
        <v>0.15</v>
      </c>
      <c r="H783" s="164"/>
      <c r="I783" s="167">
        <v>0</v>
      </c>
      <c r="J783" s="179"/>
      <c r="K783" s="184"/>
      <c r="L783" s="174"/>
      <c r="M783" s="188"/>
      <c r="N783" s="197"/>
      <c r="O783" s="329"/>
      <c r="P783" s="352"/>
      <c r="Q783" s="230"/>
      <c r="R783" s="197"/>
      <c r="S783" s="197"/>
      <c r="T783" s="194"/>
      <c r="U783" s="315"/>
      <c r="V783" s="375"/>
      <c r="W783" s="367">
        <v>68.400000000000006</v>
      </c>
      <c r="X783" s="134"/>
      <c r="Y783" s="135"/>
      <c r="Z783" s="126">
        <f>ROUND(ROUND(W783, 2)*I783, 2)</f>
        <v>0</v>
      </c>
      <c r="AA783" s="119"/>
      <c r="AB783" s="119"/>
    </row>
    <row r="784" spans="1:28" ht="36" x14ac:dyDescent="0.5">
      <c r="A784" s="106" t="s">
        <v>2785</v>
      </c>
      <c r="B784" s="107"/>
      <c r="C784" s="109" t="s">
        <v>2748</v>
      </c>
      <c r="D784" s="111"/>
      <c r="E784" s="111"/>
      <c r="F784" s="116" t="s">
        <v>67</v>
      </c>
      <c r="G784" s="117">
        <v>1.1000000000000001</v>
      </c>
      <c r="H784" s="164"/>
      <c r="I784" s="167">
        <v>0</v>
      </c>
      <c r="J784" s="179"/>
      <c r="K784" s="184"/>
      <c r="L784" s="174"/>
      <c r="M784" s="188"/>
      <c r="N784" s="197"/>
      <c r="O784" s="329"/>
      <c r="P784" s="352"/>
      <c r="Q784" s="230"/>
      <c r="R784" s="197"/>
      <c r="S784" s="197"/>
      <c r="T784" s="194"/>
      <c r="U784" s="315"/>
      <c r="V784" s="375"/>
      <c r="W784" s="367">
        <v>1102.5</v>
      </c>
      <c r="X784" s="134"/>
      <c r="Y784" s="135"/>
      <c r="Z784" s="126">
        <f>ROUND(ROUND(W784, 2)*I784, 2)</f>
        <v>0</v>
      </c>
      <c r="AA784" s="119"/>
      <c r="AB784" s="119"/>
    </row>
    <row r="785" spans="1:28" ht="36" x14ac:dyDescent="0.5">
      <c r="A785" s="106" t="s">
        <v>2788</v>
      </c>
      <c r="B785" s="107"/>
      <c r="C785" s="109" t="s">
        <v>1618</v>
      </c>
      <c r="D785" s="111"/>
      <c r="E785" s="111"/>
      <c r="F785" s="116" t="s">
        <v>102</v>
      </c>
      <c r="G785" s="117">
        <v>1.2</v>
      </c>
      <c r="H785" s="164"/>
      <c r="I785" s="167">
        <v>0</v>
      </c>
      <c r="J785" s="179"/>
      <c r="K785" s="184"/>
      <c r="L785" s="174"/>
      <c r="M785" s="188"/>
      <c r="N785" s="197"/>
      <c r="O785" s="329"/>
      <c r="P785" s="352"/>
      <c r="Q785" s="230"/>
      <c r="R785" s="197"/>
      <c r="S785" s="197"/>
      <c r="T785" s="194"/>
      <c r="U785" s="315"/>
      <c r="V785" s="375"/>
      <c r="W785" s="367">
        <v>16.96</v>
      </c>
      <c r="X785" s="134"/>
      <c r="Y785" s="135"/>
      <c r="Z785" s="126">
        <f>ROUND(ROUND(W785, 2)*I785, 2)</f>
        <v>0</v>
      </c>
      <c r="AA785" s="119"/>
      <c r="AB785" s="119"/>
    </row>
    <row r="786" spans="1:28" ht="36" x14ac:dyDescent="0.5">
      <c r="A786" s="106" t="s">
        <v>2791</v>
      </c>
      <c r="B786" s="107"/>
      <c r="C786" s="110" t="s">
        <v>1544</v>
      </c>
      <c r="D786" s="111"/>
      <c r="E786" s="111"/>
      <c r="F786" s="116" t="s">
        <v>102</v>
      </c>
      <c r="G786" s="117">
        <v>0.25</v>
      </c>
      <c r="H786" s="164"/>
      <c r="I786" s="167">
        <v>0</v>
      </c>
      <c r="J786" s="179"/>
      <c r="K786" s="184"/>
      <c r="L786" s="174"/>
      <c r="M786" s="188"/>
      <c r="N786" s="197"/>
      <c r="O786" s="329"/>
      <c r="P786" s="352"/>
      <c r="Q786" s="230"/>
      <c r="R786" s="197"/>
      <c r="S786" s="197"/>
      <c r="T786" s="194"/>
      <c r="U786" s="315"/>
      <c r="V786" s="375"/>
      <c r="W786" s="367">
        <v>40.270000000000003</v>
      </c>
      <c r="X786" s="134"/>
      <c r="Y786" s="135"/>
      <c r="Z786" s="126">
        <f>ROUND(ROUND(W786, 2)*I786, 2)</f>
        <v>0</v>
      </c>
      <c r="AA786" s="119"/>
      <c r="AB786" s="119"/>
    </row>
    <row r="787" spans="1:28" ht="88.2" customHeight="1" x14ac:dyDescent="0.3">
      <c r="A787" s="253" t="s">
        <v>2794</v>
      </c>
      <c r="B787" s="254" t="s">
        <v>2737</v>
      </c>
      <c r="C787" s="255" t="s">
        <v>2738</v>
      </c>
      <c r="D787" s="256"/>
      <c r="E787" s="256" t="s">
        <v>2795</v>
      </c>
      <c r="F787" s="256" t="s">
        <v>67</v>
      </c>
      <c r="G787" s="267">
        <v>1</v>
      </c>
      <c r="H787" s="268"/>
      <c r="I787" s="215">
        <v>320.89999999999998</v>
      </c>
      <c r="J787" s="252">
        <f>I787-K787</f>
        <v>19.899999999999977</v>
      </c>
      <c r="K787" s="259">
        <f>L787+P787</f>
        <v>301</v>
      </c>
      <c r="L787" s="252">
        <v>261</v>
      </c>
      <c r="M787" s="252"/>
      <c r="N787" s="252"/>
      <c r="O787" s="325"/>
      <c r="P787" s="348">
        <v>40</v>
      </c>
      <c r="Q787" s="263"/>
      <c r="R787" s="252">
        <f>L787*Y787</f>
        <v>1494723.51</v>
      </c>
      <c r="S787" s="252"/>
      <c r="T787" s="252"/>
      <c r="U787" s="311"/>
      <c r="V787" s="311">
        <f>P787*Y787</f>
        <v>229076.4</v>
      </c>
      <c r="W787" s="370">
        <v>1252.4100000000001</v>
      </c>
      <c r="X787" s="409">
        <v>4474.5</v>
      </c>
      <c r="Y787" s="410">
        <f>W787+ROUND(X787, 2)</f>
        <v>5726.91</v>
      </c>
      <c r="Z787" s="413">
        <v>401898.37</v>
      </c>
      <c r="AA787" s="414">
        <v>1435867.05</v>
      </c>
      <c r="AB787" s="415">
        <f>Z787+AA787</f>
        <v>1837765.42</v>
      </c>
    </row>
    <row r="788" spans="1:28" ht="36" x14ac:dyDescent="0.5">
      <c r="A788" s="87" t="s">
        <v>2797</v>
      </c>
      <c r="B788" s="12"/>
      <c r="C788" s="40" t="s">
        <v>1544</v>
      </c>
      <c r="D788" s="17"/>
      <c r="E788" s="17"/>
      <c r="F788" s="28" t="s">
        <v>102</v>
      </c>
      <c r="G788" s="29">
        <v>0.25</v>
      </c>
      <c r="H788" s="149"/>
      <c r="I788" s="157">
        <v>80.224999999999994</v>
      </c>
      <c r="J788" s="177"/>
      <c r="K788" s="181"/>
      <c r="L788" s="170"/>
      <c r="M788" s="187"/>
      <c r="N788" s="196"/>
      <c r="O788" s="326"/>
      <c r="P788" s="350"/>
      <c r="Q788" s="228"/>
      <c r="R788" s="196"/>
      <c r="S788" s="196"/>
      <c r="T788" s="192"/>
      <c r="U788" s="312"/>
      <c r="V788" s="373"/>
      <c r="W788" s="365">
        <v>40.270000000000003</v>
      </c>
      <c r="X788" s="128"/>
      <c r="Y788" s="129"/>
      <c r="Z788" s="124">
        <f>ROUND(ROUND(W788, 2)*I788, 2)</f>
        <v>3230.66</v>
      </c>
      <c r="AB788" s="122"/>
    </row>
    <row r="789" spans="1:28" ht="36" x14ac:dyDescent="0.5">
      <c r="A789" s="87" t="s">
        <v>2802</v>
      </c>
      <c r="B789" s="12"/>
      <c r="C789" s="27" t="s">
        <v>1618</v>
      </c>
      <c r="D789" s="17"/>
      <c r="E789" s="17"/>
      <c r="F789" s="28" t="s">
        <v>102</v>
      </c>
      <c r="G789" s="29">
        <v>1.2</v>
      </c>
      <c r="H789" s="149"/>
      <c r="I789" s="157">
        <v>385.08</v>
      </c>
      <c r="J789" s="177"/>
      <c r="K789" s="181"/>
      <c r="L789" s="170"/>
      <c r="M789" s="187"/>
      <c r="N789" s="196"/>
      <c r="O789" s="326"/>
      <c r="P789" s="350"/>
      <c r="Q789" s="228"/>
      <c r="R789" s="196"/>
      <c r="S789" s="196"/>
      <c r="T789" s="192"/>
      <c r="U789" s="312"/>
      <c r="V789" s="373"/>
      <c r="W789" s="365">
        <v>16.11</v>
      </c>
      <c r="X789" s="128"/>
      <c r="Y789" s="129"/>
      <c r="Z789" s="124">
        <f>ROUND(ROUND(W789, 2)*I789, 2)</f>
        <v>6203.64</v>
      </c>
      <c r="AB789" s="122"/>
    </row>
    <row r="790" spans="1:28" ht="36" x14ac:dyDescent="0.5">
      <c r="A790" s="87" t="s">
        <v>2807</v>
      </c>
      <c r="B790" s="12"/>
      <c r="C790" s="27" t="s">
        <v>2748</v>
      </c>
      <c r="D790" s="17"/>
      <c r="E790" s="17" t="s">
        <v>2808</v>
      </c>
      <c r="F790" s="28" t="s">
        <v>67</v>
      </c>
      <c r="G790" s="29">
        <v>1.1000000000000001</v>
      </c>
      <c r="H790" s="149"/>
      <c r="I790" s="157">
        <v>352.99</v>
      </c>
      <c r="J790" s="177"/>
      <c r="K790" s="181"/>
      <c r="L790" s="170"/>
      <c r="M790" s="187"/>
      <c r="N790" s="196"/>
      <c r="O790" s="326"/>
      <c r="P790" s="350"/>
      <c r="Q790" s="228"/>
      <c r="R790" s="196"/>
      <c r="S790" s="196"/>
      <c r="T790" s="192"/>
      <c r="U790" s="312"/>
      <c r="V790" s="373"/>
      <c r="W790" s="365">
        <v>1102.5</v>
      </c>
      <c r="X790" s="128"/>
      <c r="Y790" s="129"/>
      <c r="Z790" s="124">
        <f>ROUND(ROUND(W790, 2)*I790, 2)</f>
        <v>389171.48</v>
      </c>
      <c r="AB790" s="122"/>
    </row>
    <row r="791" spans="1:28" ht="36" x14ac:dyDescent="0.5">
      <c r="A791" s="87" t="s">
        <v>2813</v>
      </c>
      <c r="B791" s="12"/>
      <c r="C791" s="40" t="s">
        <v>965</v>
      </c>
      <c r="D791" s="17"/>
      <c r="E791" s="17"/>
      <c r="F791" s="28" t="s">
        <v>102</v>
      </c>
      <c r="G791" s="29">
        <v>0.15</v>
      </c>
      <c r="H791" s="150"/>
      <c r="I791" s="157">
        <v>48.134999999999998</v>
      </c>
      <c r="J791" s="177"/>
      <c r="K791" s="181"/>
      <c r="L791" s="170"/>
      <c r="M791" s="187"/>
      <c r="N791" s="196"/>
      <c r="O791" s="326"/>
      <c r="P791" s="350"/>
      <c r="Q791" s="228"/>
      <c r="R791" s="196"/>
      <c r="S791" s="196"/>
      <c r="T791" s="192"/>
      <c r="U791" s="312"/>
      <c r="V791" s="373"/>
      <c r="W791" s="365">
        <v>68.400000000000006</v>
      </c>
      <c r="X791" s="128"/>
      <c r="Y791" s="129"/>
      <c r="Z791" s="124">
        <f>ROUND(ROUND(W791, 2)*I791, 2)</f>
        <v>3292.43</v>
      </c>
      <c r="AB791" s="122"/>
    </row>
    <row r="792" spans="1:28" ht="76.2" customHeight="1" x14ac:dyDescent="0.3">
      <c r="A792" s="269" t="s">
        <v>2818</v>
      </c>
      <c r="B792" s="270" t="s">
        <v>2737</v>
      </c>
      <c r="C792" s="271" t="s">
        <v>2738</v>
      </c>
      <c r="D792" s="272"/>
      <c r="E792" s="272" t="s">
        <v>2819</v>
      </c>
      <c r="F792" s="272" t="s">
        <v>67</v>
      </c>
      <c r="G792" s="398">
        <v>1</v>
      </c>
      <c r="H792" s="399"/>
      <c r="I792" s="275">
        <v>238.5</v>
      </c>
      <c r="J792" s="276">
        <f>I792-K792</f>
        <v>11.5</v>
      </c>
      <c r="K792" s="396">
        <f>L792+P792</f>
        <v>227</v>
      </c>
      <c r="L792" s="276">
        <v>187</v>
      </c>
      <c r="M792" s="276"/>
      <c r="N792" s="276"/>
      <c r="O792" s="331"/>
      <c r="P792" s="355">
        <v>40</v>
      </c>
      <c r="Q792" s="400"/>
      <c r="R792" s="276">
        <f>L792*Y792</f>
        <v>1070932.17</v>
      </c>
      <c r="S792" s="276"/>
      <c r="T792" s="276"/>
      <c r="U792" s="394"/>
      <c r="V792" s="394">
        <f>P792*Y792</f>
        <v>229076.4</v>
      </c>
      <c r="W792" s="416">
        <v>1252.4100000000001</v>
      </c>
      <c r="X792" s="417">
        <v>4474.5</v>
      </c>
      <c r="Y792" s="418">
        <f>W792+ROUND(X792, 2)</f>
        <v>5726.91</v>
      </c>
      <c r="Z792" s="419">
        <v>298699.78999999998</v>
      </c>
      <c r="AA792" s="420">
        <v>1067168.25</v>
      </c>
      <c r="AB792" s="421">
        <f>Z792+AA792</f>
        <v>1365868.04</v>
      </c>
    </row>
    <row r="793" spans="1:28" ht="36" x14ac:dyDescent="0.5">
      <c r="A793" s="87" t="s">
        <v>2821</v>
      </c>
      <c r="B793" s="12"/>
      <c r="C793" s="40" t="s">
        <v>965</v>
      </c>
      <c r="D793" s="17"/>
      <c r="E793" s="17"/>
      <c r="F793" s="28" t="s">
        <v>102</v>
      </c>
      <c r="G793" s="29">
        <v>0.15</v>
      </c>
      <c r="H793" s="150"/>
      <c r="I793" s="157">
        <v>35.774999999999999</v>
      </c>
      <c r="J793" s="177"/>
      <c r="K793" s="181"/>
      <c r="L793" s="170"/>
      <c r="M793" s="187"/>
      <c r="N793" s="196"/>
      <c r="O793" s="326"/>
      <c r="P793" s="350"/>
      <c r="Q793" s="228"/>
      <c r="R793" s="196"/>
      <c r="S793" s="196"/>
      <c r="T793" s="192"/>
      <c r="U793" s="312"/>
      <c r="V793" s="373"/>
      <c r="W793" s="365">
        <v>68.400000000000006</v>
      </c>
      <c r="X793" s="128"/>
      <c r="Y793" s="129"/>
      <c r="Z793" s="124">
        <f>ROUND(ROUND(W793, 2)*I793, 2)</f>
        <v>2447.0100000000002</v>
      </c>
    </row>
    <row r="794" spans="1:28" ht="36" x14ac:dyDescent="0.5">
      <c r="A794" s="87" t="s">
        <v>2826</v>
      </c>
      <c r="B794" s="12"/>
      <c r="C794" s="27" t="s">
        <v>2748</v>
      </c>
      <c r="D794" s="17"/>
      <c r="E794" s="17" t="s">
        <v>2827</v>
      </c>
      <c r="F794" s="28" t="s">
        <v>67</v>
      </c>
      <c r="G794" s="29">
        <v>1.1000000000000001</v>
      </c>
      <c r="H794" s="149"/>
      <c r="I794" s="157">
        <v>262.35000000000002</v>
      </c>
      <c r="J794" s="177"/>
      <c r="K794" s="181"/>
      <c r="L794" s="170"/>
      <c r="M794" s="187"/>
      <c r="N794" s="196"/>
      <c r="O794" s="326"/>
      <c r="P794" s="350"/>
      <c r="Q794" s="228"/>
      <c r="R794" s="196"/>
      <c r="S794" s="196"/>
      <c r="T794" s="192"/>
      <c r="U794" s="312"/>
      <c r="V794" s="373"/>
      <c r="W794" s="365">
        <v>1102.5</v>
      </c>
      <c r="X794" s="128"/>
      <c r="Y794" s="129"/>
      <c r="Z794" s="124">
        <f>ROUND(ROUND(W794, 2)*I794, 2)</f>
        <v>289240.88</v>
      </c>
    </row>
    <row r="795" spans="1:28" ht="36" x14ac:dyDescent="0.5">
      <c r="A795" s="87" t="s">
        <v>2832</v>
      </c>
      <c r="B795" s="12"/>
      <c r="C795" s="27" t="s">
        <v>1618</v>
      </c>
      <c r="D795" s="17"/>
      <c r="E795" s="17"/>
      <c r="F795" s="28" t="s">
        <v>102</v>
      </c>
      <c r="G795" s="29">
        <v>1.2</v>
      </c>
      <c r="H795" s="149"/>
      <c r="I795" s="157">
        <v>286.2</v>
      </c>
      <c r="J795" s="177"/>
      <c r="K795" s="181"/>
      <c r="L795" s="170"/>
      <c r="M795" s="187"/>
      <c r="N795" s="196"/>
      <c r="O795" s="326"/>
      <c r="P795" s="350"/>
      <c r="Q795" s="228"/>
      <c r="R795" s="196"/>
      <c r="S795" s="196"/>
      <c r="T795" s="192"/>
      <c r="U795" s="312"/>
      <c r="V795" s="373"/>
      <c r="W795" s="365">
        <v>16.11</v>
      </c>
      <c r="X795" s="128"/>
      <c r="Y795" s="129"/>
      <c r="Z795" s="124">
        <f>ROUND(ROUND(W795, 2)*I795, 2)</f>
        <v>4610.68</v>
      </c>
    </row>
    <row r="796" spans="1:28" ht="39" customHeight="1" x14ac:dyDescent="0.5">
      <c r="A796" s="87" t="s">
        <v>2837</v>
      </c>
      <c r="B796" s="12"/>
      <c r="C796" s="40" t="s">
        <v>1544</v>
      </c>
      <c r="D796" s="17"/>
      <c r="E796" s="17"/>
      <c r="F796" s="28" t="s">
        <v>102</v>
      </c>
      <c r="G796" s="29">
        <v>0.25</v>
      </c>
      <c r="H796" s="149"/>
      <c r="I796" s="157">
        <v>59.625</v>
      </c>
      <c r="J796" s="177"/>
      <c r="K796" s="181"/>
      <c r="L796" s="170"/>
      <c r="M796" s="187"/>
      <c r="N796" s="196"/>
      <c r="O796" s="326"/>
      <c r="P796" s="350"/>
      <c r="Q796" s="228"/>
      <c r="R796" s="196"/>
      <c r="S796" s="196"/>
      <c r="T796" s="192"/>
      <c r="U796" s="312"/>
      <c r="V796" s="373"/>
      <c r="W796" s="365">
        <v>40.270000000000003</v>
      </c>
      <c r="X796" s="128"/>
      <c r="Y796" s="129"/>
      <c r="Z796" s="124">
        <f>ROUND(ROUND(W796, 2)*I796, 2)</f>
        <v>2401.1</v>
      </c>
    </row>
    <row r="797" spans="1:28" ht="54" x14ac:dyDescent="0.3">
      <c r="A797" s="106" t="s">
        <v>2842</v>
      </c>
      <c r="B797" s="107" t="s">
        <v>2737</v>
      </c>
      <c r="C797" s="108" t="s">
        <v>2738</v>
      </c>
      <c r="D797" s="111"/>
      <c r="E797" s="111" t="s">
        <v>2843</v>
      </c>
      <c r="F797" s="111" t="s">
        <v>67</v>
      </c>
      <c r="G797" s="112">
        <v>1</v>
      </c>
      <c r="H797" s="163"/>
      <c r="I797" s="166">
        <v>0</v>
      </c>
      <c r="J797" s="178"/>
      <c r="K797" s="183"/>
      <c r="L797" s="172"/>
      <c r="M797" s="172"/>
      <c r="N797" s="172"/>
      <c r="O797" s="328"/>
      <c r="P797" s="351"/>
      <c r="Q797" s="229"/>
      <c r="R797" s="172"/>
      <c r="S797" s="172"/>
      <c r="T797" s="193"/>
      <c r="U797" s="314"/>
      <c r="V797" s="374"/>
      <c r="W797" s="366">
        <v>1252.4100000000001</v>
      </c>
      <c r="X797" s="132">
        <v>4474.5</v>
      </c>
      <c r="Y797" s="133">
        <f>W797+ROUND(X797, 2)</f>
        <v>5726.91</v>
      </c>
      <c r="Z797" s="114">
        <v>0</v>
      </c>
      <c r="AA797" s="115">
        <v>0</v>
      </c>
      <c r="AB797" s="115">
        <f>Z797+AA797</f>
        <v>0</v>
      </c>
    </row>
    <row r="798" spans="1:28" ht="36" x14ac:dyDescent="0.5">
      <c r="A798" s="106" t="s">
        <v>2845</v>
      </c>
      <c r="B798" s="107"/>
      <c r="C798" s="110" t="s">
        <v>1544</v>
      </c>
      <c r="D798" s="111"/>
      <c r="E798" s="111"/>
      <c r="F798" s="116" t="s">
        <v>102</v>
      </c>
      <c r="G798" s="117">
        <v>0.25</v>
      </c>
      <c r="H798" s="164"/>
      <c r="I798" s="167">
        <v>0</v>
      </c>
      <c r="J798" s="179"/>
      <c r="K798" s="184"/>
      <c r="L798" s="174"/>
      <c r="M798" s="188"/>
      <c r="N798" s="197"/>
      <c r="O798" s="329"/>
      <c r="P798" s="352"/>
      <c r="Q798" s="230"/>
      <c r="R798" s="197"/>
      <c r="S798" s="197"/>
      <c r="T798" s="194"/>
      <c r="U798" s="315"/>
      <c r="V798" s="375"/>
      <c r="W798" s="367">
        <v>40.270000000000003</v>
      </c>
      <c r="X798" s="134"/>
      <c r="Y798" s="135"/>
      <c r="Z798" s="126">
        <f>ROUND(ROUND(W798, 2)*I798, 2)</f>
        <v>0</v>
      </c>
      <c r="AA798" s="119"/>
      <c r="AB798" s="119"/>
    </row>
    <row r="799" spans="1:28" ht="36" x14ac:dyDescent="0.5">
      <c r="A799" s="106" t="s">
        <v>2850</v>
      </c>
      <c r="B799" s="107"/>
      <c r="C799" s="109" t="s">
        <v>1618</v>
      </c>
      <c r="D799" s="111"/>
      <c r="E799" s="111"/>
      <c r="F799" s="116" t="s">
        <v>102</v>
      </c>
      <c r="G799" s="117">
        <v>1.2</v>
      </c>
      <c r="H799" s="164"/>
      <c r="I799" s="167">
        <v>0</v>
      </c>
      <c r="J799" s="179"/>
      <c r="K799" s="184"/>
      <c r="L799" s="174"/>
      <c r="M799" s="188"/>
      <c r="N799" s="197"/>
      <c r="O799" s="329"/>
      <c r="P799" s="352"/>
      <c r="Q799" s="230"/>
      <c r="R799" s="197"/>
      <c r="S799" s="197"/>
      <c r="T799" s="194"/>
      <c r="U799" s="315"/>
      <c r="V799" s="375"/>
      <c r="W799" s="367">
        <v>16.11</v>
      </c>
      <c r="X799" s="134"/>
      <c r="Y799" s="135"/>
      <c r="Z799" s="126">
        <f>ROUND(ROUND(W799, 2)*I799, 2)</f>
        <v>0</v>
      </c>
      <c r="AA799" s="119"/>
      <c r="AB799" s="119"/>
    </row>
    <row r="800" spans="1:28" ht="36" x14ac:dyDescent="0.5">
      <c r="A800" s="106" t="s">
        <v>2855</v>
      </c>
      <c r="B800" s="107"/>
      <c r="C800" s="109" t="s">
        <v>2748</v>
      </c>
      <c r="D800" s="111"/>
      <c r="E800" s="111" t="s">
        <v>1759</v>
      </c>
      <c r="F800" s="116" t="s">
        <v>67</v>
      </c>
      <c r="G800" s="117">
        <v>1.1000000000000001</v>
      </c>
      <c r="H800" s="164"/>
      <c r="I800" s="167">
        <v>0</v>
      </c>
      <c r="J800" s="179"/>
      <c r="K800" s="184"/>
      <c r="L800" s="174"/>
      <c r="M800" s="188"/>
      <c r="N800" s="197"/>
      <c r="O800" s="329"/>
      <c r="P800" s="352"/>
      <c r="Q800" s="230"/>
      <c r="R800" s="197"/>
      <c r="S800" s="197"/>
      <c r="T800" s="194"/>
      <c r="U800" s="315"/>
      <c r="V800" s="375"/>
      <c r="W800" s="367">
        <v>1102.5</v>
      </c>
      <c r="X800" s="134"/>
      <c r="Y800" s="135"/>
      <c r="Z800" s="126">
        <f>ROUND(ROUND(W800, 2)*I800, 2)</f>
        <v>0</v>
      </c>
      <c r="AA800" s="119"/>
      <c r="AB800" s="119"/>
    </row>
    <row r="801" spans="1:28" ht="21.45" customHeight="1" x14ac:dyDescent="0.5">
      <c r="A801" s="106" t="s">
        <v>2860</v>
      </c>
      <c r="B801" s="107"/>
      <c r="C801" s="110" t="s">
        <v>965</v>
      </c>
      <c r="D801" s="111"/>
      <c r="E801" s="111"/>
      <c r="F801" s="116" t="s">
        <v>102</v>
      </c>
      <c r="G801" s="117">
        <v>0.15</v>
      </c>
      <c r="H801" s="164"/>
      <c r="I801" s="167">
        <v>0</v>
      </c>
      <c r="J801" s="179"/>
      <c r="K801" s="184"/>
      <c r="L801" s="174"/>
      <c r="M801" s="188"/>
      <c r="N801" s="197"/>
      <c r="O801" s="329"/>
      <c r="P801" s="352"/>
      <c r="Q801" s="230"/>
      <c r="R801" s="197"/>
      <c r="S801" s="197"/>
      <c r="T801" s="194"/>
      <c r="U801" s="315"/>
      <c r="V801" s="375"/>
      <c r="W801" s="367">
        <v>68.400000000000006</v>
      </c>
      <c r="X801" s="134"/>
      <c r="Y801" s="135"/>
      <c r="Z801" s="126">
        <f>ROUND(ROUND(W801, 2)*I801, 2)</f>
        <v>0</v>
      </c>
      <c r="AA801" s="119"/>
      <c r="AB801" s="119"/>
    </row>
    <row r="802" spans="1:28" ht="81.599999999999994" x14ac:dyDescent="0.3">
      <c r="A802" s="253" t="s">
        <v>2865</v>
      </c>
      <c r="B802" s="254" t="s">
        <v>2737</v>
      </c>
      <c r="C802" s="255" t="s">
        <v>2738</v>
      </c>
      <c r="D802" s="256"/>
      <c r="E802" s="256" t="s">
        <v>2866</v>
      </c>
      <c r="F802" s="256" t="s">
        <v>67</v>
      </c>
      <c r="G802" s="257">
        <v>1</v>
      </c>
      <c r="H802" s="258"/>
      <c r="I802" s="215">
        <v>6.1</v>
      </c>
      <c r="J802" s="252">
        <f>I802-K802</f>
        <v>1.0999999999999996</v>
      </c>
      <c r="K802" s="259">
        <f>O802</f>
        <v>5</v>
      </c>
      <c r="L802" s="252"/>
      <c r="M802" s="252"/>
      <c r="N802" s="252"/>
      <c r="O802" s="325">
        <v>5</v>
      </c>
      <c r="P802" s="348"/>
      <c r="Q802" s="244" t="s">
        <v>4167</v>
      </c>
      <c r="R802" s="252"/>
      <c r="S802" s="252"/>
      <c r="T802" s="252"/>
      <c r="U802" s="311">
        <f>O802*Y802</f>
        <v>28634.55</v>
      </c>
      <c r="V802" s="372"/>
      <c r="W802" s="364">
        <v>1252.4100000000001</v>
      </c>
      <c r="X802" s="130">
        <v>4474.5</v>
      </c>
      <c r="Y802" s="131">
        <f>W802+ROUND(X802, 2)</f>
        <v>5726.91</v>
      </c>
      <c r="Z802" s="86">
        <v>7639.7</v>
      </c>
      <c r="AA802" s="19">
        <v>27294.45</v>
      </c>
      <c r="AB802" s="19">
        <f>Z802+AA802</f>
        <v>34934.15</v>
      </c>
    </row>
    <row r="803" spans="1:28" ht="36" x14ac:dyDescent="0.5">
      <c r="A803" s="87" t="s">
        <v>2867</v>
      </c>
      <c r="B803" s="12"/>
      <c r="C803" s="40" t="s">
        <v>965</v>
      </c>
      <c r="D803" s="17"/>
      <c r="E803" s="17"/>
      <c r="F803" s="28" t="s">
        <v>102</v>
      </c>
      <c r="G803" s="29">
        <v>0.15</v>
      </c>
      <c r="H803" s="150"/>
      <c r="I803" s="157">
        <v>0.91500000000000004</v>
      </c>
      <c r="J803" s="177"/>
      <c r="K803" s="181"/>
      <c r="L803" s="170"/>
      <c r="M803" s="187"/>
      <c r="N803" s="196"/>
      <c r="O803" s="326"/>
      <c r="P803" s="350"/>
      <c r="Q803" s="228"/>
      <c r="R803" s="196"/>
      <c r="S803" s="196"/>
      <c r="T803" s="192"/>
      <c r="U803" s="312"/>
      <c r="V803" s="373"/>
      <c r="W803" s="365">
        <v>68.400000000000006</v>
      </c>
      <c r="X803" s="128"/>
      <c r="Y803" s="129"/>
      <c r="Z803" s="124">
        <f>ROUND(ROUND(W803, 2)*I803, 2)</f>
        <v>62.59</v>
      </c>
    </row>
    <row r="804" spans="1:28" ht="36" x14ac:dyDescent="0.5">
      <c r="A804" s="87" t="s">
        <v>2870</v>
      </c>
      <c r="B804" s="12"/>
      <c r="C804" s="27" t="s">
        <v>2748</v>
      </c>
      <c r="D804" s="17"/>
      <c r="E804" s="17" t="s">
        <v>2871</v>
      </c>
      <c r="F804" s="28" t="s">
        <v>67</v>
      </c>
      <c r="G804" s="29">
        <v>1.1000000000000001</v>
      </c>
      <c r="H804" s="149"/>
      <c r="I804" s="157">
        <v>6.71</v>
      </c>
      <c r="J804" s="177"/>
      <c r="K804" s="181"/>
      <c r="L804" s="170"/>
      <c r="M804" s="187"/>
      <c r="N804" s="196"/>
      <c r="O804" s="326"/>
      <c r="P804" s="350"/>
      <c r="Q804" s="228"/>
      <c r="R804" s="196"/>
      <c r="S804" s="196"/>
      <c r="T804" s="192"/>
      <c r="U804" s="312"/>
      <c r="V804" s="373"/>
      <c r="W804" s="365">
        <v>1102.5</v>
      </c>
      <c r="X804" s="128"/>
      <c r="Y804" s="129"/>
      <c r="Z804" s="124">
        <f>ROUND(ROUND(W804, 2)*I804, 2)</f>
        <v>7397.78</v>
      </c>
    </row>
    <row r="805" spans="1:28" ht="36" x14ac:dyDescent="0.5">
      <c r="A805" s="87" t="s">
        <v>2874</v>
      </c>
      <c r="B805" s="12"/>
      <c r="C805" s="27" t="s">
        <v>1618</v>
      </c>
      <c r="D805" s="17"/>
      <c r="E805" s="17"/>
      <c r="F805" s="28" t="s">
        <v>102</v>
      </c>
      <c r="G805" s="29">
        <v>1.2</v>
      </c>
      <c r="H805" s="149"/>
      <c r="I805" s="157">
        <v>7.32</v>
      </c>
      <c r="J805" s="177"/>
      <c r="K805" s="181"/>
      <c r="L805" s="170"/>
      <c r="M805" s="187"/>
      <c r="N805" s="196"/>
      <c r="O805" s="326"/>
      <c r="P805" s="350"/>
      <c r="Q805" s="228"/>
      <c r="R805" s="196"/>
      <c r="S805" s="196"/>
      <c r="T805" s="192"/>
      <c r="U805" s="312"/>
      <c r="V805" s="373"/>
      <c r="W805" s="365">
        <v>16.11</v>
      </c>
      <c r="X805" s="128"/>
      <c r="Y805" s="129"/>
      <c r="Z805" s="124">
        <f>ROUND(ROUND(W805, 2)*I805, 2)</f>
        <v>117.93</v>
      </c>
    </row>
    <row r="806" spans="1:28" ht="36" x14ac:dyDescent="0.5">
      <c r="A806" s="87" t="s">
        <v>2877</v>
      </c>
      <c r="B806" s="12"/>
      <c r="C806" s="40" t="s">
        <v>1544</v>
      </c>
      <c r="D806" s="17"/>
      <c r="E806" s="17"/>
      <c r="F806" s="28" t="s">
        <v>102</v>
      </c>
      <c r="G806" s="29">
        <v>0.25</v>
      </c>
      <c r="H806" s="149"/>
      <c r="I806" s="157">
        <v>1.5249999999999999</v>
      </c>
      <c r="J806" s="177"/>
      <c r="K806" s="181"/>
      <c r="L806" s="170"/>
      <c r="M806" s="187"/>
      <c r="N806" s="196"/>
      <c r="O806" s="326"/>
      <c r="P806" s="350"/>
      <c r="Q806" s="228"/>
      <c r="R806" s="196"/>
      <c r="S806" s="196"/>
      <c r="T806" s="192"/>
      <c r="U806" s="312"/>
      <c r="V806" s="373"/>
      <c r="W806" s="365">
        <v>40.270000000000003</v>
      </c>
      <c r="X806" s="128"/>
      <c r="Y806" s="129"/>
      <c r="Z806" s="124">
        <f>ROUND(ROUND(W806, 2)*I806, 2)</f>
        <v>61.41</v>
      </c>
    </row>
    <row r="807" spans="1:28" ht="75.45" customHeight="1" x14ac:dyDescent="0.3">
      <c r="A807" s="253" t="s">
        <v>2880</v>
      </c>
      <c r="B807" s="254" t="s">
        <v>2737</v>
      </c>
      <c r="C807" s="255" t="s">
        <v>2738</v>
      </c>
      <c r="D807" s="256"/>
      <c r="E807" s="256" t="s">
        <v>2881</v>
      </c>
      <c r="F807" s="256" t="s">
        <v>67</v>
      </c>
      <c r="G807" s="257">
        <v>1</v>
      </c>
      <c r="H807" s="258"/>
      <c r="I807" s="215">
        <v>20.100000000000001</v>
      </c>
      <c r="J807" s="252">
        <f>I807-K807</f>
        <v>2.1000000000000014</v>
      </c>
      <c r="K807" s="259">
        <f>O807</f>
        <v>18</v>
      </c>
      <c r="L807" s="252"/>
      <c r="M807" s="252"/>
      <c r="N807" s="252"/>
      <c r="O807" s="325">
        <v>18</v>
      </c>
      <c r="P807" s="348"/>
      <c r="Q807" s="244" t="s">
        <v>4168</v>
      </c>
      <c r="R807" s="252"/>
      <c r="S807" s="252"/>
      <c r="T807" s="252"/>
      <c r="U807" s="311">
        <f>O807*Y807</f>
        <v>122292.72</v>
      </c>
      <c r="V807" s="372"/>
      <c r="W807" s="364">
        <v>2319.54</v>
      </c>
      <c r="X807" s="130">
        <v>4474.5</v>
      </c>
      <c r="Y807" s="131">
        <f>W807+ROUND(X807, 2)</f>
        <v>6794.04</v>
      </c>
      <c r="Z807" s="86">
        <v>46622.75</v>
      </c>
      <c r="AA807" s="19">
        <v>89937.45</v>
      </c>
      <c r="AB807" s="19">
        <f>Z807+AA807</f>
        <v>136560.20000000001</v>
      </c>
    </row>
    <row r="808" spans="1:28" ht="36" x14ac:dyDescent="0.5">
      <c r="A808" s="87" t="s">
        <v>2882</v>
      </c>
      <c r="B808" s="12"/>
      <c r="C808" s="40" t="s">
        <v>1544</v>
      </c>
      <c r="D808" s="17"/>
      <c r="E808" s="17"/>
      <c r="F808" s="28" t="s">
        <v>102</v>
      </c>
      <c r="G808" s="29">
        <v>0.25</v>
      </c>
      <c r="H808" s="149"/>
      <c r="I808" s="157">
        <v>5.0250000000000004</v>
      </c>
      <c r="J808" s="177"/>
      <c r="K808" s="181"/>
      <c r="L808" s="170"/>
      <c r="M808" s="187"/>
      <c r="N808" s="196"/>
      <c r="O808" s="326"/>
      <c r="P808" s="350"/>
      <c r="Q808" s="228"/>
      <c r="R808" s="196"/>
      <c r="S808" s="196"/>
      <c r="T808" s="192"/>
      <c r="U808" s="312"/>
      <c r="V808" s="373"/>
      <c r="W808" s="365">
        <v>40.94</v>
      </c>
      <c r="X808" s="128"/>
      <c r="Y808" s="129"/>
      <c r="Z808" s="124">
        <f>ROUND(ROUND(W808, 2)*I808, 2)</f>
        <v>205.72</v>
      </c>
    </row>
    <row r="809" spans="1:28" ht="36" x14ac:dyDescent="0.5">
      <c r="A809" s="87" t="s">
        <v>2885</v>
      </c>
      <c r="B809" s="12"/>
      <c r="C809" s="27" t="s">
        <v>1618</v>
      </c>
      <c r="D809" s="17"/>
      <c r="E809" s="17"/>
      <c r="F809" s="28" t="s">
        <v>102</v>
      </c>
      <c r="G809" s="29">
        <v>1.2</v>
      </c>
      <c r="H809" s="149"/>
      <c r="I809" s="157">
        <v>24.12</v>
      </c>
      <c r="J809" s="177"/>
      <c r="K809" s="181"/>
      <c r="L809" s="170"/>
      <c r="M809" s="187"/>
      <c r="N809" s="196"/>
      <c r="O809" s="326"/>
      <c r="P809" s="350"/>
      <c r="Q809" s="228"/>
      <c r="R809" s="196"/>
      <c r="S809" s="196"/>
      <c r="T809" s="192"/>
      <c r="U809" s="312"/>
      <c r="V809" s="373"/>
      <c r="W809" s="365">
        <v>16.38</v>
      </c>
      <c r="X809" s="128"/>
      <c r="Y809" s="129"/>
      <c r="Z809" s="124">
        <f>ROUND(ROUND(W809, 2)*I809, 2)</f>
        <v>395.09</v>
      </c>
    </row>
    <row r="810" spans="1:28" ht="36" x14ac:dyDescent="0.5">
      <c r="A810" s="87" t="s">
        <v>2888</v>
      </c>
      <c r="B810" s="12"/>
      <c r="C810" s="27" t="s">
        <v>2748</v>
      </c>
      <c r="D810" s="17"/>
      <c r="E810" s="17" t="s">
        <v>2889</v>
      </c>
      <c r="F810" s="28" t="s">
        <v>67</v>
      </c>
      <c r="G810" s="29">
        <v>1.1000000000000001</v>
      </c>
      <c r="H810" s="149"/>
      <c r="I810" s="157">
        <v>22.11</v>
      </c>
      <c r="J810" s="177"/>
      <c r="K810" s="181"/>
      <c r="L810" s="170"/>
      <c r="M810" s="187"/>
      <c r="N810" s="196"/>
      <c r="O810" s="326"/>
      <c r="P810" s="350"/>
      <c r="Q810" s="228"/>
      <c r="R810" s="196"/>
      <c r="S810" s="196"/>
      <c r="T810" s="192"/>
      <c r="U810" s="312"/>
      <c r="V810" s="373"/>
      <c r="W810" s="365">
        <v>2072.02</v>
      </c>
      <c r="X810" s="128"/>
      <c r="Y810" s="129"/>
      <c r="Z810" s="124">
        <f>ROUND(ROUND(W810, 2)*I810, 2)</f>
        <v>45812.36</v>
      </c>
    </row>
    <row r="811" spans="1:28" ht="36" x14ac:dyDescent="0.5">
      <c r="A811" s="87" t="s">
        <v>2892</v>
      </c>
      <c r="B811" s="12"/>
      <c r="C811" s="40" t="s">
        <v>965</v>
      </c>
      <c r="D811" s="17"/>
      <c r="E811" s="17"/>
      <c r="F811" s="28" t="s">
        <v>102</v>
      </c>
      <c r="G811" s="29">
        <v>0.15</v>
      </c>
      <c r="H811" s="150"/>
      <c r="I811" s="157">
        <v>3.0150000000000001</v>
      </c>
      <c r="J811" s="177"/>
      <c r="K811" s="181"/>
      <c r="L811" s="170"/>
      <c r="M811" s="187"/>
      <c r="N811" s="196"/>
      <c r="O811" s="326"/>
      <c r="P811" s="350"/>
      <c r="Q811" s="228"/>
      <c r="R811" s="196"/>
      <c r="S811" s="196"/>
      <c r="T811" s="192"/>
      <c r="U811" s="312"/>
      <c r="V811" s="373"/>
      <c r="W811" s="365">
        <v>69.540000000000006</v>
      </c>
      <c r="X811" s="128"/>
      <c r="Y811" s="129"/>
      <c r="Z811" s="124">
        <f>ROUND(ROUND(W811, 2)*I811, 2)</f>
        <v>209.66</v>
      </c>
    </row>
    <row r="812" spans="1:28" ht="76.5" customHeight="1" x14ac:dyDescent="0.3">
      <c r="A812" s="253" t="s">
        <v>2895</v>
      </c>
      <c r="B812" s="254" t="s">
        <v>2737</v>
      </c>
      <c r="C812" s="255" t="s">
        <v>2738</v>
      </c>
      <c r="D812" s="256"/>
      <c r="E812" s="256" t="s">
        <v>2896</v>
      </c>
      <c r="F812" s="256" t="s">
        <v>67</v>
      </c>
      <c r="G812" s="257">
        <v>1</v>
      </c>
      <c r="H812" s="258"/>
      <c r="I812" s="215">
        <v>2.8</v>
      </c>
      <c r="J812" s="252"/>
      <c r="K812" s="259">
        <f>O812</f>
        <v>0</v>
      </c>
      <c r="L812" s="252"/>
      <c r="M812" s="252"/>
      <c r="N812" s="252"/>
      <c r="O812" s="325">
        <v>0</v>
      </c>
      <c r="P812" s="348"/>
      <c r="Q812" s="252"/>
      <c r="R812" s="252"/>
      <c r="S812" s="252"/>
      <c r="T812" s="252"/>
      <c r="U812" s="311">
        <f>O812*Y812</f>
        <v>0</v>
      </c>
      <c r="V812" s="372"/>
      <c r="W812" s="364">
        <v>2398.17</v>
      </c>
      <c r="X812" s="130">
        <v>4474.5</v>
      </c>
      <c r="Y812" s="131">
        <f>W812+ROUND(X812, 2)</f>
        <v>6872.67</v>
      </c>
      <c r="Z812" s="86">
        <v>6714.88</v>
      </c>
      <c r="AA812" s="19">
        <v>12528.6</v>
      </c>
      <c r="AB812" s="19">
        <f>Z812+AA812</f>
        <v>19243.48</v>
      </c>
    </row>
    <row r="813" spans="1:28" ht="36" x14ac:dyDescent="0.5">
      <c r="A813" s="87" t="s">
        <v>2897</v>
      </c>
      <c r="B813" s="12"/>
      <c r="C813" s="40" t="s">
        <v>965</v>
      </c>
      <c r="D813" s="17"/>
      <c r="E813" s="17"/>
      <c r="F813" s="28" t="s">
        <v>102</v>
      </c>
      <c r="G813" s="29">
        <v>0.15</v>
      </c>
      <c r="H813" s="150"/>
      <c r="I813" s="157">
        <v>0.42</v>
      </c>
      <c r="J813" s="177"/>
      <c r="K813" s="181"/>
      <c r="L813" s="170"/>
      <c r="M813" s="187"/>
      <c r="N813" s="196"/>
      <c r="O813" s="326"/>
      <c r="P813" s="350"/>
      <c r="Q813" s="228"/>
      <c r="R813" s="196"/>
      <c r="S813" s="196"/>
      <c r="T813" s="192"/>
      <c r="U813" s="312"/>
      <c r="V813" s="373"/>
      <c r="W813" s="365">
        <v>69.540000000000006</v>
      </c>
      <c r="X813" s="128"/>
      <c r="Y813" s="129"/>
      <c r="Z813" s="124">
        <f>ROUND(ROUND(W813, 2)*I813, 2)</f>
        <v>29.21</v>
      </c>
    </row>
    <row r="814" spans="1:28" ht="36" x14ac:dyDescent="0.5">
      <c r="A814" s="87" t="s">
        <v>2900</v>
      </c>
      <c r="B814" s="12"/>
      <c r="C814" s="27" t="s">
        <v>2748</v>
      </c>
      <c r="D814" s="17"/>
      <c r="E814" s="17" t="s">
        <v>2901</v>
      </c>
      <c r="F814" s="28" t="s">
        <v>67</v>
      </c>
      <c r="G814" s="29">
        <v>1.1000000000000001</v>
      </c>
      <c r="H814" s="149"/>
      <c r="I814" s="157">
        <v>3.08</v>
      </c>
      <c r="J814" s="177"/>
      <c r="K814" s="181"/>
      <c r="L814" s="170"/>
      <c r="M814" s="187"/>
      <c r="N814" s="196"/>
      <c r="O814" s="326"/>
      <c r="P814" s="350"/>
      <c r="Q814" s="228"/>
      <c r="R814" s="196"/>
      <c r="S814" s="196"/>
      <c r="T814" s="192"/>
      <c r="U814" s="312"/>
      <c r="V814" s="373"/>
      <c r="W814" s="365">
        <v>2072.02</v>
      </c>
      <c r="X814" s="128"/>
      <c r="Y814" s="129"/>
      <c r="Z814" s="124">
        <f>ROUND(ROUND(W814, 2)*I814, 2)</f>
        <v>6381.82</v>
      </c>
    </row>
    <row r="815" spans="1:28" ht="36" x14ac:dyDescent="0.5">
      <c r="A815" s="87" t="s">
        <v>2904</v>
      </c>
      <c r="B815" s="12"/>
      <c r="C815" s="27" t="s">
        <v>1618</v>
      </c>
      <c r="D815" s="17"/>
      <c r="E815" s="17"/>
      <c r="F815" s="28" t="s">
        <v>102</v>
      </c>
      <c r="G815" s="29">
        <v>1.2</v>
      </c>
      <c r="H815" s="149"/>
      <c r="I815" s="157">
        <v>16.8</v>
      </c>
      <c r="J815" s="177"/>
      <c r="K815" s="181"/>
      <c r="L815" s="170"/>
      <c r="M815" s="187"/>
      <c r="N815" s="196"/>
      <c r="O815" s="326"/>
      <c r="P815" s="350"/>
      <c r="Q815" s="228"/>
      <c r="R815" s="196"/>
      <c r="S815" s="196"/>
      <c r="T815" s="192"/>
      <c r="U815" s="312"/>
      <c r="V815" s="373"/>
      <c r="W815" s="365">
        <v>16.38</v>
      </c>
      <c r="X815" s="128"/>
      <c r="Y815" s="129"/>
      <c r="Z815" s="124">
        <f>ROUND(ROUND(W815, 2)*I815, 2)</f>
        <v>275.18</v>
      </c>
    </row>
    <row r="816" spans="1:28" ht="36" x14ac:dyDescent="0.5">
      <c r="A816" s="87" t="s">
        <v>2907</v>
      </c>
      <c r="B816" s="12"/>
      <c r="C816" s="40" t="s">
        <v>1544</v>
      </c>
      <c r="D816" s="17"/>
      <c r="E816" s="17"/>
      <c r="F816" s="28" t="s">
        <v>102</v>
      </c>
      <c r="G816" s="29">
        <v>0.25</v>
      </c>
      <c r="H816" s="149"/>
      <c r="I816" s="157">
        <v>0.7</v>
      </c>
      <c r="J816" s="177"/>
      <c r="K816" s="181"/>
      <c r="L816" s="170"/>
      <c r="M816" s="187"/>
      <c r="N816" s="196"/>
      <c r="O816" s="326"/>
      <c r="P816" s="350"/>
      <c r="Q816" s="228"/>
      <c r="R816" s="196"/>
      <c r="S816" s="196"/>
      <c r="T816" s="192"/>
      <c r="U816" s="312"/>
      <c r="V816" s="373"/>
      <c r="W816" s="365">
        <v>40.94</v>
      </c>
      <c r="X816" s="128"/>
      <c r="Y816" s="129"/>
      <c r="Z816" s="124">
        <f>ROUND(ROUND(W816, 2)*I816, 2)</f>
        <v>28.66</v>
      </c>
    </row>
    <row r="817" spans="1:28" ht="84" customHeight="1" x14ac:dyDescent="0.3">
      <c r="A817" s="253" t="s">
        <v>2910</v>
      </c>
      <c r="B817" s="254" t="s">
        <v>2737</v>
      </c>
      <c r="C817" s="255" t="s">
        <v>2738</v>
      </c>
      <c r="D817" s="256"/>
      <c r="E817" s="256" t="s">
        <v>2911</v>
      </c>
      <c r="F817" s="256" t="s">
        <v>67</v>
      </c>
      <c r="G817" s="257">
        <v>1</v>
      </c>
      <c r="H817" s="258"/>
      <c r="I817" s="215">
        <v>2.6</v>
      </c>
      <c r="J817" s="252">
        <f>I817-K817</f>
        <v>0</v>
      </c>
      <c r="K817" s="259">
        <f>O817</f>
        <v>2.6</v>
      </c>
      <c r="L817" s="252"/>
      <c r="M817" s="252"/>
      <c r="N817" s="252"/>
      <c r="O817" s="325">
        <f>I817</f>
        <v>2.6</v>
      </c>
      <c r="P817" s="348"/>
      <c r="Q817" s="244" t="s">
        <v>4169</v>
      </c>
      <c r="R817" s="252"/>
      <c r="S817" s="252"/>
      <c r="T817" s="252"/>
      <c r="U817" s="311">
        <f>O817*Y817</f>
        <v>17868.941999999999</v>
      </c>
      <c r="V817" s="372"/>
      <c r="W817" s="364">
        <v>2398.17</v>
      </c>
      <c r="X817" s="130">
        <v>4474.5</v>
      </c>
      <c r="Y817" s="131">
        <f>W817+ROUND(X817, 2)</f>
        <v>6872.67</v>
      </c>
      <c r="Z817" s="86">
        <v>6235.24</v>
      </c>
      <c r="AA817" s="19">
        <v>11633.7</v>
      </c>
      <c r="AB817" s="19">
        <f>Z817+AA817</f>
        <v>17868.940000000002</v>
      </c>
    </row>
    <row r="818" spans="1:28" ht="36" x14ac:dyDescent="0.5">
      <c r="A818" s="87" t="s">
        <v>2912</v>
      </c>
      <c r="B818" s="12"/>
      <c r="C818" s="40" t="s">
        <v>1544</v>
      </c>
      <c r="D818" s="17"/>
      <c r="E818" s="17"/>
      <c r="F818" s="28" t="s">
        <v>102</v>
      </c>
      <c r="G818" s="29">
        <v>0.25</v>
      </c>
      <c r="H818" s="149"/>
      <c r="I818" s="157">
        <v>0.65</v>
      </c>
      <c r="J818" s="177"/>
      <c r="K818" s="181"/>
      <c r="L818" s="170"/>
      <c r="M818" s="187"/>
      <c r="N818" s="196"/>
      <c r="O818" s="326"/>
      <c r="P818" s="350"/>
      <c r="Q818" s="228"/>
      <c r="R818" s="196"/>
      <c r="S818" s="196"/>
      <c r="T818" s="192"/>
      <c r="U818" s="312"/>
      <c r="V818" s="373"/>
      <c r="W818" s="365">
        <v>40.94</v>
      </c>
      <c r="X818" s="128"/>
      <c r="Y818" s="129"/>
      <c r="Z818" s="124">
        <f>ROUND(ROUND(W818, 2)*I818, 2)</f>
        <v>26.61</v>
      </c>
    </row>
    <row r="819" spans="1:28" ht="36" x14ac:dyDescent="0.5">
      <c r="A819" s="87" t="s">
        <v>2915</v>
      </c>
      <c r="B819" s="12"/>
      <c r="C819" s="27" t="s">
        <v>1618</v>
      </c>
      <c r="D819" s="17"/>
      <c r="E819" s="17"/>
      <c r="F819" s="28" t="s">
        <v>102</v>
      </c>
      <c r="G819" s="29">
        <v>1.2</v>
      </c>
      <c r="H819" s="149"/>
      <c r="I819" s="157">
        <v>15.6</v>
      </c>
      <c r="J819" s="177"/>
      <c r="K819" s="181"/>
      <c r="L819" s="170"/>
      <c r="M819" s="187"/>
      <c r="N819" s="196"/>
      <c r="O819" s="326"/>
      <c r="P819" s="350"/>
      <c r="Q819" s="228"/>
      <c r="R819" s="196"/>
      <c r="S819" s="196"/>
      <c r="T819" s="192"/>
      <c r="U819" s="312"/>
      <c r="V819" s="373"/>
      <c r="W819" s="365">
        <v>16.38</v>
      </c>
      <c r="X819" s="128"/>
      <c r="Y819" s="129"/>
      <c r="Z819" s="124">
        <f>ROUND(ROUND(W819, 2)*I819, 2)</f>
        <v>255.53</v>
      </c>
    </row>
    <row r="820" spans="1:28" ht="36" x14ac:dyDescent="0.5">
      <c r="A820" s="87" t="s">
        <v>2918</v>
      </c>
      <c r="B820" s="12"/>
      <c r="C820" s="27" t="s">
        <v>2748</v>
      </c>
      <c r="D820" s="17"/>
      <c r="E820" s="17" t="s">
        <v>2919</v>
      </c>
      <c r="F820" s="28" t="s">
        <v>67</v>
      </c>
      <c r="G820" s="29">
        <v>1.1000000000000001</v>
      </c>
      <c r="H820" s="149"/>
      <c r="I820" s="157">
        <v>2.86</v>
      </c>
      <c r="J820" s="177"/>
      <c r="K820" s="181"/>
      <c r="L820" s="170"/>
      <c r="M820" s="187"/>
      <c r="N820" s="196"/>
      <c r="O820" s="326"/>
      <c r="P820" s="350"/>
      <c r="Q820" s="228"/>
      <c r="R820" s="196"/>
      <c r="S820" s="196"/>
      <c r="T820" s="192"/>
      <c r="U820" s="312"/>
      <c r="V820" s="373"/>
      <c r="W820" s="365">
        <v>2072.02</v>
      </c>
      <c r="X820" s="128"/>
      <c r="Y820" s="129"/>
      <c r="Z820" s="124">
        <f>ROUND(ROUND(W820, 2)*I820, 2)</f>
        <v>5925.98</v>
      </c>
    </row>
    <row r="821" spans="1:28" ht="36" x14ac:dyDescent="0.5">
      <c r="A821" s="87" t="s">
        <v>2922</v>
      </c>
      <c r="B821" s="12"/>
      <c r="C821" s="40" t="s">
        <v>965</v>
      </c>
      <c r="D821" s="17"/>
      <c r="E821" s="17"/>
      <c r="F821" s="28" t="s">
        <v>102</v>
      </c>
      <c r="G821" s="29">
        <v>0.15</v>
      </c>
      <c r="H821" s="150"/>
      <c r="I821" s="157">
        <v>0.39</v>
      </c>
      <c r="J821" s="177"/>
      <c r="K821" s="181"/>
      <c r="L821" s="170"/>
      <c r="M821" s="187"/>
      <c r="N821" s="196"/>
      <c r="O821" s="326"/>
      <c r="P821" s="350"/>
      <c r="Q821" s="228"/>
      <c r="R821" s="196"/>
      <c r="S821" s="196"/>
      <c r="T821" s="192"/>
      <c r="U821" s="312"/>
      <c r="V821" s="373"/>
      <c r="W821" s="365">
        <v>69.540000000000006</v>
      </c>
      <c r="X821" s="128"/>
      <c r="Y821" s="129"/>
      <c r="Z821" s="124">
        <f>ROUND(ROUND(W821, 2)*I821, 2)</f>
        <v>27.12</v>
      </c>
    </row>
    <row r="822" spans="1:28" ht="69" customHeight="1" x14ac:dyDescent="0.3">
      <c r="A822" s="219" t="s">
        <v>2925</v>
      </c>
      <c r="B822" s="220" t="s">
        <v>2737</v>
      </c>
      <c r="C822" s="250" t="s">
        <v>2738</v>
      </c>
      <c r="D822" s="222"/>
      <c r="E822" s="251" t="s">
        <v>2926</v>
      </c>
      <c r="F822" s="222" t="s">
        <v>67</v>
      </c>
      <c r="G822" s="213">
        <v>1</v>
      </c>
      <c r="H822" s="214"/>
      <c r="I822" s="215">
        <v>533.72</v>
      </c>
      <c r="J822" s="217">
        <f>I822-K822</f>
        <v>13.32000000000005</v>
      </c>
      <c r="K822" s="218">
        <f>L822+O822</f>
        <v>520.4</v>
      </c>
      <c r="L822" s="217">
        <v>198</v>
      </c>
      <c r="M822" s="217"/>
      <c r="N822" s="217"/>
      <c r="O822" s="334">
        <v>322.39999999999998</v>
      </c>
      <c r="P822" s="357"/>
      <c r="Q822" s="283" t="s">
        <v>4170</v>
      </c>
      <c r="R822" s="217">
        <f>L822*Y822-36798.31</f>
        <v>1133928.17</v>
      </c>
      <c r="S822" s="217"/>
      <c r="T822" s="217"/>
      <c r="U822" s="318">
        <f>O822*Y822</f>
        <v>1906273.824</v>
      </c>
      <c r="V822" s="380"/>
      <c r="W822" s="364">
        <v>1438.26</v>
      </c>
      <c r="X822" s="130">
        <v>4474.5</v>
      </c>
      <c r="Y822" s="131">
        <f>W822+ROUND(X822, 2)</f>
        <v>5912.76</v>
      </c>
      <c r="Z822" s="86">
        <v>767628.13</v>
      </c>
      <c r="AA822" s="19">
        <v>2388130.14</v>
      </c>
      <c r="AB822" s="294">
        <f>Z822+AA822</f>
        <v>3155758.27</v>
      </c>
    </row>
    <row r="823" spans="1:28" ht="36" x14ac:dyDescent="0.5">
      <c r="A823" s="87" t="s">
        <v>2927</v>
      </c>
      <c r="B823" s="12"/>
      <c r="C823" s="40" t="s">
        <v>965</v>
      </c>
      <c r="D823" s="17"/>
      <c r="E823" s="17"/>
      <c r="F823" s="28" t="s">
        <v>102</v>
      </c>
      <c r="G823" s="29">
        <v>0.15</v>
      </c>
      <c r="H823" s="150"/>
      <c r="I823" s="157">
        <v>80.058000000000007</v>
      </c>
      <c r="J823" s="177"/>
      <c r="K823" s="181"/>
      <c r="L823" s="170"/>
      <c r="M823" s="187"/>
      <c r="N823" s="196"/>
      <c r="O823" s="326"/>
      <c r="P823" s="350"/>
      <c r="Q823" s="228"/>
      <c r="R823" s="196"/>
      <c r="S823" s="196"/>
      <c r="T823" s="192"/>
      <c r="U823" s="312"/>
      <c r="V823" s="373"/>
      <c r="W823" s="365">
        <v>69.540000000000006</v>
      </c>
      <c r="X823" s="128"/>
      <c r="Y823" s="129"/>
      <c r="Z823" s="124">
        <f>ROUND(ROUND(W823, 2)*I823, 2)</f>
        <v>5567.23</v>
      </c>
    </row>
    <row r="824" spans="1:28" ht="36" x14ac:dyDescent="0.5">
      <c r="A824" s="87" t="s">
        <v>2930</v>
      </c>
      <c r="B824" s="12"/>
      <c r="C824" s="27" t="s">
        <v>1618</v>
      </c>
      <c r="D824" s="17"/>
      <c r="E824" s="17"/>
      <c r="F824" s="28" t="s">
        <v>102</v>
      </c>
      <c r="G824" s="29">
        <v>1.2</v>
      </c>
      <c r="H824" s="149"/>
      <c r="I824" s="157">
        <v>3202.32</v>
      </c>
      <c r="J824" s="177"/>
      <c r="K824" s="181"/>
      <c r="L824" s="170"/>
      <c r="M824" s="187"/>
      <c r="N824" s="196"/>
      <c r="O824" s="326"/>
      <c r="P824" s="350"/>
      <c r="Q824" s="228"/>
      <c r="R824" s="196"/>
      <c r="S824" s="196"/>
      <c r="T824" s="192"/>
      <c r="U824" s="312"/>
      <c r="V824" s="373"/>
      <c r="W824" s="365">
        <v>16.38</v>
      </c>
      <c r="X824" s="128"/>
      <c r="Y824" s="129"/>
      <c r="Z824" s="124">
        <f>ROUND(ROUND(W824, 2)*I824, 2)</f>
        <v>52454</v>
      </c>
    </row>
    <row r="825" spans="1:28" ht="36" x14ac:dyDescent="0.5">
      <c r="A825" s="87" t="s">
        <v>2933</v>
      </c>
      <c r="B825" s="12"/>
      <c r="C825" s="40" t="s">
        <v>1544</v>
      </c>
      <c r="D825" s="17"/>
      <c r="E825" s="17"/>
      <c r="F825" s="28" t="s">
        <v>102</v>
      </c>
      <c r="G825" s="29">
        <v>0.25</v>
      </c>
      <c r="H825" s="149"/>
      <c r="I825" s="157">
        <v>133.43</v>
      </c>
      <c r="J825" s="177"/>
      <c r="K825" s="181"/>
      <c r="L825" s="170"/>
      <c r="M825" s="187"/>
      <c r="N825" s="196"/>
      <c r="O825" s="326"/>
      <c r="P825" s="350"/>
      <c r="Q825" s="228"/>
      <c r="R825" s="196"/>
      <c r="S825" s="196"/>
      <c r="T825" s="192"/>
      <c r="U825" s="312"/>
      <c r="V825" s="373"/>
      <c r="W825" s="365">
        <v>40.94</v>
      </c>
      <c r="X825" s="128"/>
      <c r="Y825" s="129"/>
      <c r="Z825" s="124">
        <f>ROUND(ROUND(W825, 2)*I825, 2)</f>
        <v>5462.62</v>
      </c>
    </row>
    <row r="826" spans="1:28" ht="36" x14ac:dyDescent="0.5">
      <c r="A826" s="87" t="s">
        <v>2936</v>
      </c>
      <c r="B826" s="12"/>
      <c r="C826" s="27" t="s">
        <v>2937</v>
      </c>
      <c r="D826" s="17"/>
      <c r="E826" s="17" t="s">
        <v>1759</v>
      </c>
      <c r="F826" s="28" t="s">
        <v>67</v>
      </c>
      <c r="G826" s="29">
        <v>1.1000000000000001</v>
      </c>
      <c r="H826" s="149"/>
      <c r="I826" s="157">
        <v>587.09199999999998</v>
      </c>
      <c r="J826" s="177"/>
      <c r="K826" s="181"/>
      <c r="L826" s="170"/>
      <c r="M826" s="187"/>
      <c r="N826" s="196"/>
      <c r="O826" s="326"/>
      <c r="P826" s="350"/>
      <c r="Q826" s="228"/>
      <c r="R826" s="196"/>
      <c r="S826" s="196"/>
      <c r="T826" s="192"/>
      <c r="U826" s="312"/>
      <c r="V826" s="373"/>
      <c r="W826" s="365">
        <v>1199.3800000000001</v>
      </c>
      <c r="X826" s="128"/>
      <c r="Y826" s="129"/>
      <c r="Z826" s="124">
        <f>ROUND(ROUND(W826, 2)*I826, 2)</f>
        <v>704146.4</v>
      </c>
    </row>
    <row r="827" spans="1:28" ht="90.45" customHeight="1" x14ac:dyDescent="0.3">
      <c r="A827" s="253" t="s">
        <v>2941</v>
      </c>
      <c r="B827" s="254" t="s">
        <v>2737</v>
      </c>
      <c r="C827" s="255" t="s">
        <v>2738</v>
      </c>
      <c r="D827" s="256"/>
      <c r="E827" s="256" t="s">
        <v>2942</v>
      </c>
      <c r="F827" s="256" t="s">
        <v>67</v>
      </c>
      <c r="G827" s="257">
        <v>1</v>
      </c>
      <c r="H827" s="258"/>
      <c r="I827" s="215">
        <v>0.18</v>
      </c>
      <c r="J827" s="252">
        <f>I827-K827</f>
        <v>0</v>
      </c>
      <c r="K827" s="218">
        <f>L827+O827</f>
        <v>0.18</v>
      </c>
      <c r="L827" s="252"/>
      <c r="M827" s="252"/>
      <c r="N827" s="252"/>
      <c r="O827" s="325">
        <f>I827</f>
        <v>0.18</v>
      </c>
      <c r="P827" s="348"/>
      <c r="Q827" s="244" t="s">
        <v>4171</v>
      </c>
      <c r="R827" s="252"/>
      <c r="S827" s="252"/>
      <c r="T827" s="252"/>
      <c r="U827" s="318">
        <f>O827*Y827</f>
        <v>1064.3003999999999</v>
      </c>
      <c r="V827" s="380"/>
      <c r="W827" s="364">
        <v>1438.28</v>
      </c>
      <c r="X827" s="130">
        <v>4474.5</v>
      </c>
      <c r="Y827" s="131">
        <f>W827+ROUND(X827, 2)</f>
        <v>5912.78</v>
      </c>
      <c r="Z827" s="86">
        <v>258.89</v>
      </c>
      <c r="AA827" s="19">
        <v>805.41</v>
      </c>
      <c r="AB827" s="19">
        <f>Z827+AA827</f>
        <v>1064.3</v>
      </c>
    </row>
    <row r="828" spans="1:28" ht="36" x14ac:dyDescent="0.5">
      <c r="A828" s="87" t="s">
        <v>2943</v>
      </c>
      <c r="B828" s="12"/>
      <c r="C828" s="27" t="s">
        <v>2937</v>
      </c>
      <c r="D828" s="17"/>
      <c r="E828" s="17" t="s">
        <v>2944</v>
      </c>
      <c r="F828" s="28" t="s">
        <v>67</v>
      </c>
      <c r="G828" s="29">
        <v>1.1000000000000001</v>
      </c>
      <c r="H828" s="149"/>
      <c r="I828" s="157">
        <v>0.19800000000000001</v>
      </c>
      <c r="J828" s="177"/>
      <c r="K828" s="181"/>
      <c r="L828" s="170"/>
      <c r="M828" s="187"/>
      <c r="N828" s="196"/>
      <c r="O828" s="326"/>
      <c r="P828" s="350"/>
      <c r="Q828" s="228"/>
      <c r="R828" s="196"/>
      <c r="S828" s="196"/>
      <c r="T828" s="192"/>
      <c r="U828" s="312"/>
      <c r="V828" s="373"/>
      <c r="W828" s="365">
        <v>1199.3800000000001</v>
      </c>
      <c r="X828" s="128"/>
      <c r="Y828" s="129"/>
      <c r="Z828" s="124">
        <f>ROUND(ROUND(W828, 2)*I828, 2)</f>
        <v>237.48</v>
      </c>
    </row>
    <row r="829" spans="1:28" ht="36" x14ac:dyDescent="0.5">
      <c r="A829" s="87" t="s">
        <v>2947</v>
      </c>
      <c r="B829" s="12"/>
      <c r="C829" s="40" t="s">
        <v>1544</v>
      </c>
      <c r="D829" s="17"/>
      <c r="E829" s="17"/>
      <c r="F829" s="28" t="s">
        <v>102</v>
      </c>
      <c r="G829" s="29">
        <v>0.25</v>
      </c>
      <c r="H829" s="149"/>
      <c r="I829" s="157">
        <v>4.4999999999999998E-2</v>
      </c>
      <c r="J829" s="177"/>
      <c r="K829" s="181"/>
      <c r="L829" s="170"/>
      <c r="M829" s="187"/>
      <c r="N829" s="196"/>
      <c r="O829" s="326"/>
      <c r="P829" s="350"/>
      <c r="Q829" s="228"/>
      <c r="R829" s="196"/>
      <c r="S829" s="196"/>
      <c r="T829" s="192"/>
      <c r="U829" s="312"/>
      <c r="V829" s="373"/>
      <c r="W829" s="365">
        <v>40.94</v>
      </c>
      <c r="X829" s="128"/>
      <c r="Y829" s="129"/>
      <c r="Z829" s="124">
        <f>ROUND(ROUND(W829, 2)*I829, 2)</f>
        <v>1.84</v>
      </c>
    </row>
    <row r="830" spans="1:28" ht="36" x14ac:dyDescent="0.5">
      <c r="A830" s="87" t="s">
        <v>2950</v>
      </c>
      <c r="B830" s="12"/>
      <c r="C830" s="27" t="s">
        <v>1618</v>
      </c>
      <c r="D830" s="17"/>
      <c r="E830" s="17"/>
      <c r="F830" s="28" t="s">
        <v>102</v>
      </c>
      <c r="G830" s="29">
        <v>1.2</v>
      </c>
      <c r="H830" s="149"/>
      <c r="I830" s="157">
        <v>1.08</v>
      </c>
      <c r="J830" s="177"/>
      <c r="K830" s="181"/>
      <c r="L830" s="170"/>
      <c r="M830" s="187"/>
      <c r="N830" s="196"/>
      <c r="O830" s="326"/>
      <c r="P830" s="350"/>
      <c r="Q830" s="228"/>
      <c r="R830" s="196"/>
      <c r="S830" s="196"/>
      <c r="T830" s="192"/>
      <c r="U830" s="312"/>
      <c r="V830" s="373"/>
      <c r="W830" s="365">
        <v>16.38</v>
      </c>
      <c r="X830" s="128"/>
      <c r="Y830" s="129"/>
      <c r="Z830" s="124">
        <f>ROUND(ROUND(W830, 2)*I830, 2)</f>
        <v>17.690000000000001</v>
      </c>
    </row>
    <row r="831" spans="1:28" ht="36" x14ac:dyDescent="0.5">
      <c r="A831" s="87" t="s">
        <v>2953</v>
      </c>
      <c r="B831" s="12"/>
      <c r="C831" s="40" t="s">
        <v>965</v>
      </c>
      <c r="D831" s="17"/>
      <c r="E831" s="17"/>
      <c r="F831" s="28" t="s">
        <v>102</v>
      </c>
      <c r="G831" s="29">
        <v>0.15</v>
      </c>
      <c r="H831" s="150"/>
      <c r="I831" s="157">
        <v>2.7E-2</v>
      </c>
      <c r="J831" s="177"/>
      <c r="K831" s="181"/>
      <c r="L831" s="170"/>
      <c r="M831" s="187"/>
      <c r="N831" s="196"/>
      <c r="O831" s="326"/>
      <c r="P831" s="350"/>
      <c r="Q831" s="228"/>
      <c r="R831" s="196"/>
      <c r="S831" s="196"/>
      <c r="T831" s="192"/>
      <c r="U831" s="312"/>
      <c r="V831" s="373"/>
      <c r="W831" s="365">
        <v>69.540000000000006</v>
      </c>
      <c r="X831" s="128"/>
      <c r="Y831" s="129"/>
      <c r="Z831" s="124">
        <f>ROUND(ROUND(W831, 2)*I831, 2)</f>
        <v>1.88</v>
      </c>
    </row>
    <row r="832" spans="1:28" ht="75.45" customHeight="1" x14ac:dyDescent="0.3">
      <c r="A832" s="253" t="s">
        <v>2956</v>
      </c>
      <c r="B832" s="254" t="s">
        <v>2737</v>
      </c>
      <c r="C832" s="255" t="s">
        <v>2738</v>
      </c>
      <c r="D832" s="256"/>
      <c r="E832" s="256" t="s">
        <v>2957</v>
      </c>
      <c r="F832" s="256" t="s">
        <v>67</v>
      </c>
      <c r="G832" s="257">
        <v>1</v>
      </c>
      <c r="H832" s="258"/>
      <c r="I832" s="215">
        <v>8.09</v>
      </c>
      <c r="J832" s="252">
        <f>I832-K832</f>
        <v>1.0899999999999999</v>
      </c>
      <c r="K832" s="218">
        <f>L832+O832</f>
        <v>7</v>
      </c>
      <c r="L832" s="252"/>
      <c r="M832" s="252"/>
      <c r="N832" s="252"/>
      <c r="O832" s="325">
        <v>7</v>
      </c>
      <c r="P832" s="348"/>
      <c r="Q832" s="244" t="s">
        <v>4172</v>
      </c>
      <c r="R832" s="252"/>
      <c r="S832" s="252"/>
      <c r="T832" s="252"/>
      <c r="U832" s="318">
        <f>O832*Y832</f>
        <v>41389.39</v>
      </c>
      <c r="V832" s="380"/>
      <c r="W832" s="364">
        <v>1438.27</v>
      </c>
      <c r="X832" s="130">
        <v>4474.5</v>
      </c>
      <c r="Y832" s="131">
        <f>W832+ROUND(X832, 2)</f>
        <v>5912.77</v>
      </c>
      <c r="Z832" s="86">
        <v>11635.6</v>
      </c>
      <c r="AA832" s="19">
        <v>36198.71</v>
      </c>
      <c r="AB832" s="19">
        <f>Z832+AA832</f>
        <v>47834.31</v>
      </c>
    </row>
    <row r="833" spans="1:28" ht="36" x14ac:dyDescent="0.5">
      <c r="A833" s="87" t="s">
        <v>2958</v>
      </c>
      <c r="B833" s="12"/>
      <c r="C833" s="40" t="s">
        <v>965</v>
      </c>
      <c r="D833" s="17"/>
      <c r="E833" s="17"/>
      <c r="F833" s="28" t="s">
        <v>102</v>
      </c>
      <c r="G833" s="29">
        <v>0.15</v>
      </c>
      <c r="H833" s="150"/>
      <c r="I833" s="157">
        <v>1.214</v>
      </c>
      <c r="J833" s="177"/>
      <c r="K833" s="181"/>
      <c r="L833" s="170"/>
      <c r="M833" s="187"/>
      <c r="N833" s="196"/>
      <c r="O833" s="326"/>
      <c r="P833" s="350"/>
      <c r="Q833" s="228"/>
      <c r="R833" s="196"/>
      <c r="S833" s="196"/>
      <c r="T833" s="192"/>
      <c r="U833" s="312"/>
      <c r="V833" s="373"/>
      <c r="W833" s="365">
        <v>69.540000000000006</v>
      </c>
      <c r="X833" s="128"/>
      <c r="Y833" s="129"/>
      <c r="Z833" s="124">
        <f>ROUND(ROUND(W833, 2)*I833, 2)</f>
        <v>84.42</v>
      </c>
    </row>
    <row r="834" spans="1:28" ht="36" x14ac:dyDescent="0.5">
      <c r="A834" s="87" t="s">
        <v>2961</v>
      </c>
      <c r="B834" s="12"/>
      <c r="C834" s="27" t="s">
        <v>1618</v>
      </c>
      <c r="D834" s="17"/>
      <c r="E834" s="17"/>
      <c r="F834" s="28" t="s">
        <v>102</v>
      </c>
      <c r="G834" s="29">
        <v>1.2</v>
      </c>
      <c r="H834" s="149"/>
      <c r="I834" s="157">
        <v>48.54</v>
      </c>
      <c r="J834" s="177"/>
      <c r="K834" s="181"/>
      <c r="L834" s="170"/>
      <c r="M834" s="187"/>
      <c r="N834" s="196"/>
      <c r="O834" s="326"/>
      <c r="P834" s="350"/>
      <c r="Q834" s="228"/>
      <c r="R834" s="196"/>
      <c r="S834" s="196"/>
      <c r="T834" s="192"/>
      <c r="U834" s="312"/>
      <c r="V834" s="373"/>
      <c r="W834" s="365">
        <v>16.38</v>
      </c>
      <c r="X834" s="128"/>
      <c r="Y834" s="129"/>
      <c r="Z834" s="124">
        <f>ROUND(ROUND(W834, 2)*I834, 2)</f>
        <v>795.09</v>
      </c>
    </row>
    <row r="835" spans="1:28" ht="36" x14ac:dyDescent="0.5">
      <c r="A835" s="87" t="s">
        <v>2964</v>
      </c>
      <c r="B835" s="12"/>
      <c r="C835" s="40" t="s">
        <v>1544</v>
      </c>
      <c r="D835" s="17"/>
      <c r="E835" s="17"/>
      <c r="F835" s="28" t="s">
        <v>102</v>
      </c>
      <c r="G835" s="29">
        <v>0.25</v>
      </c>
      <c r="H835" s="149"/>
      <c r="I835" s="157">
        <v>2.0230000000000001</v>
      </c>
      <c r="J835" s="177"/>
      <c r="K835" s="181"/>
      <c r="L835" s="170"/>
      <c r="M835" s="187"/>
      <c r="N835" s="196"/>
      <c r="O835" s="326"/>
      <c r="P835" s="350"/>
      <c r="Q835" s="228"/>
      <c r="R835" s="196"/>
      <c r="S835" s="196"/>
      <c r="T835" s="192"/>
      <c r="U835" s="312"/>
      <c r="V835" s="373"/>
      <c r="W835" s="365">
        <v>40.94</v>
      </c>
      <c r="X835" s="128"/>
      <c r="Y835" s="129"/>
      <c r="Z835" s="124">
        <f>ROUND(ROUND(W835, 2)*I835, 2)</f>
        <v>82.82</v>
      </c>
    </row>
    <row r="836" spans="1:28" ht="36" x14ac:dyDescent="0.5">
      <c r="A836" s="87" t="s">
        <v>2967</v>
      </c>
      <c r="B836" s="12"/>
      <c r="C836" s="27" t="s">
        <v>2937</v>
      </c>
      <c r="D836" s="17"/>
      <c r="E836" s="17" t="s">
        <v>2968</v>
      </c>
      <c r="F836" s="28" t="s">
        <v>67</v>
      </c>
      <c r="G836" s="29">
        <v>1.1000000000000001</v>
      </c>
      <c r="H836" s="149"/>
      <c r="I836" s="157">
        <v>8.8989999999999991</v>
      </c>
      <c r="J836" s="177"/>
      <c r="K836" s="181"/>
      <c r="L836" s="170"/>
      <c r="M836" s="187"/>
      <c r="N836" s="196"/>
      <c r="O836" s="326"/>
      <c r="P836" s="350"/>
      <c r="Q836" s="228"/>
      <c r="R836" s="196"/>
      <c r="S836" s="196"/>
      <c r="T836" s="192"/>
      <c r="U836" s="312"/>
      <c r="V836" s="373"/>
      <c r="W836" s="365">
        <v>1199.3800000000001</v>
      </c>
      <c r="X836" s="128"/>
      <c r="Y836" s="129"/>
      <c r="Z836" s="124">
        <f>ROUND(ROUND(W836, 2)*I836, 2)</f>
        <v>10673.28</v>
      </c>
    </row>
    <row r="837" spans="1:28" ht="100.95" customHeight="1" x14ac:dyDescent="0.3">
      <c r="A837" s="253" t="s">
        <v>2971</v>
      </c>
      <c r="B837" s="254" t="s">
        <v>2737</v>
      </c>
      <c r="C837" s="255" t="s">
        <v>2738</v>
      </c>
      <c r="D837" s="256"/>
      <c r="E837" s="256" t="s">
        <v>2972</v>
      </c>
      <c r="F837" s="256" t="s">
        <v>67</v>
      </c>
      <c r="G837" s="257">
        <v>1</v>
      </c>
      <c r="H837" s="258"/>
      <c r="I837" s="215">
        <v>9.31</v>
      </c>
      <c r="J837" s="252">
        <f>I837-K837</f>
        <v>1.8100000000000005</v>
      </c>
      <c r="K837" s="218">
        <f>L837+O837</f>
        <v>7.5</v>
      </c>
      <c r="L837" s="252"/>
      <c r="M837" s="252"/>
      <c r="N837" s="252"/>
      <c r="O837" s="325">
        <v>7.5</v>
      </c>
      <c r="P837" s="348"/>
      <c r="Q837" s="244">
        <v>9.31</v>
      </c>
      <c r="R837" s="252"/>
      <c r="S837" s="252"/>
      <c r="T837" s="252"/>
      <c r="U837" s="318">
        <f>O837*Y837</f>
        <v>44345.775000000001</v>
      </c>
      <c r="V837" s="380"/>
      <c r="W837" s="364">
        <v>1438.27</v>
      </c>
      <c r="X837" s="130">
        <v>4474.5</v>
      </c>
      <c r="Y837" s="131">
        <f>W837+ROUND(X837, 2)</f>
        <v>5912.77</v>
      </c>
      <c r="Z837" s="86">
        <v>13390.29</v>
      </c>
      <c r="AA837" s="19">
        <v>41657.599999999999</v>
      </c>
      <c r="AB837" s="19">
        <f>Z837+AA837</f>
        <v>55047.89</v>
      </c>
    </row>
    <row r="838" spans="1:28" ht="36" x14ac:dyDescent="0.5">
      <c r="A838" s="87" t="s">
        <v>2973</v>
      </c>
      <c r="B838" s="12"/>
      <c r="C838" s="27" t="s">
        <v>2937</v>
      </c>
      <c r="D838" s="17"/>
      <c r="E838" s="17" t="s">
        <v>2808</v>
      </c>
      <c r="F838" s="28" t="s">
        <v>67</v>
      </c>
      <c r="G838" s="29">
        <v>1.1000000000000001</v>
      </c>
      <c r="H838" s="149"/>
      <c r="I838" s="157">
        <v>10.241</v>
      </c>
      <c r="J838" s="177"/>
      <c r="K838" s="181"/>
      <c r="L838" s="170"/>
      <c r="M838" s="187"/>
      <c r="N838" s="196"/>
      <c r="O838" s="326"/>
      <c r="P838" s="350"/>
      <c r="Q838" s="228"/>
      <c r="R838" s="196"/>
      <c r="S838" s="196"/>
      <c r="T838" s="192"/>
      <c r="U838" s="312"/>
      <c r="V838" s="373"/>
      <c r="W838" s="365">
        <v>1199.3800000000001</v>
      </c>
      <c r="X838" s="128"/>
      <c r="Y838" s="129"/>
      <c r="Z838" s="124">
        <f>ROUND(ROUND(W838, 2)*I838, 2)</f>
        <v>12282.85</v>
      </c>
    </row>
    <row r="839" spans="1:28" ht="36" x14ac:dyDescent="0.5">
      <c r="A839" s="87" t="s">
        <v>2976</v>
      </c>
      <c r="B839" s="12"/>
      <c r="C839" s="40" t="s">
        <v>1544</v>
      </c>
      <c r="D839" s="17"/>
      <c r="E839" s="17"/>
      <c r="F839" s="28" t="s">
        <v>102</v>
      </c>
      <c r="G839" s="29">
        <v>0.25</v>
      </c>
      <c r="H839" s="149"/>
      <c r="I839" s="157">
        <v>2.3279999999999998</v>
      </c>
      <c r="J839" s="177"/>
      <c r="K839" s="181"/>
      <c r="L839" s="170"/>
      <c r="M839" s="187"/>
      <c r="N839" s="196"/>
      <c r="O839" s="326"/>
      <c r="P839" s="350"/>
      <c r="Q839" s="228"/>
      <c r="R839" s="196"/>
      <c r="S839" s="196"/>
      <c r="T839" s="192"/>
      <c r="U839" s="312"/>
      <c r="V839" s="373"/>
      <c r="W839" s="365">
        <v>40.94</v>
      </c>
      <c r="X839" s="128"/>
      <c r="Y839" s="129"/>
      <c r="Z839" s="124">
        <f>ROUND(ROUND(W839, 2)*I839, 2)</f>
        <v>95.31</v>
      </c>
    </row>
    <row r="840" spans="1:28" ht="36" x14ac:dyDescent="0.5">
      <c r="A840" s="87" t="s">
        <v>2979</v>
      </c>
      <c r="B840" s="12"/>
      <c r="C840" s="27" t="s">
        <v>1618</v>
      </c>
      <c r="D840" s="17"/>
      <c r="E840" s="17"/>
      <c r="F840" s="28" t="s">
        <v>102</v>
      </c>
      <c r="G840" s="29">
        <v>1.2</v>
      </c>
      <c r="H840" s="149"/>
      <c r="I840" s="157">
        <v>55.86</v>
      </c>
      <c r="J840" s="177"/>
      <c r="K840" s="181"/>
      <c r="L840" s="170"/>
      <c r="M840" s="187"/>
      <c r="N840" s="196"/>
      <c r="O840" s="326"/>
      <c r="P840" s="350"/>
      <c r="Q840" s="228"/>
      <c r="R840" s="196"/>
      <c r="S840" s="196"/>
      <c r="T840" s="192"/>
      <c r="U840" s="312"/>
      <c r="V840" s="373"/>
      <c r="W840" s="365">
        <v>16.38</v>
      </c>
      <c r="X840" s="128"/>
      <c r="Y840" s="129"/>
      <c r="Z840" s="124">
        <f>ROUND(ROUND(W840, 2)*I840, 2)</f>
        <v>914.99</v>
      </c>
    </row>
    <row r="841" spans="1:28" ht="36.6" thickBot="1" x14ac:dyDescent="0.55000000000000004">
      <c r="A841" s="87" t="s">
        <v>2982</v>
      </c>
      <c r="B841" s="12"/>
      <c r="C841" s="40" t="s">
        <v>965</v>
      </c>
      <c r="D841" s="17"/>
      <c r="E841" s="17"/>
      <c r="F841" s="28" t="s">
        <v>102</v>
      </c>
      <c r="G841" s="29">
        <v>0.15</v>
      </c>
      <c r="H841" s="150"/>
      <c r="I841" s="158">
        <v>1.397</v>
      </c>
      <c r="J841" s="177"/>
      <c r="K841" s="181"/>
      <c r="L841" s="170"/>
      <c r="M841" s="187"/>
      <c r="N841" s="196"/>
      <c r="O841" s="326"/>
      <c r="P841" s="350"/>
      <c r="Q841" s="228"/>
      <c r="R841" s="196"/>
      <c r="S841" s="196"/>
      <c r="T841" s="192"/>
      <c r="U841" s="312"/>
      <c r="V841" s="373"/>
      <c r="W841" s="365">
        <v>69.540000000000006</v>
      </c>
      <c r="X841" s="128"/>
      <c r="Y841" s="129"/>
      <c r="Z841" s="124">
        <f>ROUND(ROUND(W841, 2)*I841, 2)</f>
        <v>97.15</v>
      </c>
    </row>
    <row r="842" spans="1:28" ht="32.549999999999997" customHeight="1" thickBot="1" x14ac:dyDescent="0.55000000000000004">
      <c r="A842" s="87" t="s">
        <v>2985</v>
      </c>
      <c r="B842" s="81" t="s">
        <v>2986</v>
      </c>
      <c r="C842" s="483" t="s">
        <v>2987</v>
      </c>
      <c r="D842" s="484"/>
      <c r="E842" s="484"/>
      <c r="F842" s="484"/>
      <c r="G842" s="484"/>
      <c r="H842" s="484"/>
      <c r="I842" s="550"/>
      <c r="J842" s="175"/>
      <c r="K842" s="181"/>
      <c r="L842" s="170"/>
      <c r="M842" s="186"/>
      <c r="N842" s="186"/>
      <c r="O842" s="324"/>
      <c r="P842" s="347"/>
      <c r="Q842" s="226"/>
      <c r="R842" s="186"/>
      <c r="S842" s="186"/>
      <c r="T842" s="190"/>
      <c r="U842" s="310"/>
      <c r="V842" s="371"/>
      <c r="W842" s="363"/>
      <c r="X842" s="128"/>
      <c r="Y842" s="129"/>
      <c r="Z842" s="123">
        <f>SUM(Z843,Z848,Z853,Z858,Z863,Z868,Z873,Z878,Z882,Z885,Z889,Z892,Z896,Z899,Z903,Z906,Z911,Z916,Z921)</f>
        <v>789430.25</v>
      </c>
      <c r="AA842" s="6">
        <f>SUM(AA843,AA848,AA853,AA858,AA863,AA868,AA873,AA878,AA882,AA885,AA889,AA892,AA896,AA899,AA903,AA906,AA911,AA916,AA921)</f>
        <v>7726812.8799999999</v>
      </c>
      <c r="AB842" s="6">
        <f>SUM(AB843,AB848,AB853,AB858,AB863,AB868,AB873,AB878,AB882,AB885,AB889,AB892,AB896,AB899,AB903,AB906,AB911,AB916,AB921)</f>
        <v>8516243.129999999</v>
      </c>
    </row>
    <row r="843" spans="1:28" ht="100.95" customHeight="1" x14ac:dyDescent="0.3">
      <c r="A843" s="219" t="s">
        <v>2988</v>
      </c>
      <c r="B843" s="220" t="s">
        <v>2989</v>
      </c>
      <c r="C843" s="250" t="s">
        <v>2990</v>
      </c>
      <c r="D843" s="251"/>
      <c r="E843" s="251" t="s">
        <v>2991</v>
      </c>
      <c r="F843" s="251" t="s">
        <v>67</v>
      </c>
      <c r="G843" s="264">
        <v>1</v>
      </c>
      <c r="H843" s="265"/>
      <c r="I843" s="223">
        <v>54.79</v>
      </c>
      <c r="J843" s="266">
        <f>I843-K843</f>
        <v>5.7899999999999991</v>
      </c>
      <c r="K843" s="218">
        <f>L843+O843</f>
        <v>49</v>
      </c>
      <c r="L843" s="266"/>
      <c r="M843" s="266"/>
      <c r="N843" s="266"/>
      <c r="O843" s="330">
        <v>49</v>
      </c>
      <c r="P843" s="354"/>
      <c r="Q843" s="340" t="s">
        <v>4173</v>
      </c>
      <c r="R843" s="266"/>
      <c r="S843" s="266"/>
      <c r="T843" s="252"/>
      <c r="U843" s="318">
        <f>O843*Y843</f>
        <v>235815.44000000003</v>
      </c>
      <c r="V843" s="380"/>
      <c r="W843" s="364">
        <v>378.56</v>
      </c>
      <c r="X843" s="130">
        <v>4434</v>
      </c>
      <c r="Y843" s="131">
        <f>W843+ROUND(X843, 2)</f>
        <v>4812.5600000000004</v>
      </c>
      <c r="Z843" s="86">
        <v>20741.3</v>
      </c>
      <c r="AA843" s="19">
        <v>242938.86</v>
      </c>
      <c r="AB843" s="19">
        <f>Z843+AA843</f>
        <v>263680.15999999997</v>
      </c>
    </row>
    <row r="844" spans="1:28" ht="36" x14ac:dyDescent="0.5">
      <c r="A844" s="87" t="s">
        <v>2994</v>
      </c>
      <c r="B844" s="12"/>
      <c r="C844" s="40" t="s">
        <v>730</v>
      </c>
      <c r="D844" s="17"/>
      <c r="E844" s="17"/>
      <c r="F844" s="28" t="s">
        <v>102</v>
      </c>
      <c r="G844" s="29">
        <v>0.15</v>
      </c>
      <c r="H844" s="150"/>
      <c r="I844" s="157">
        <v>8.2189999999999994</v>
      </c>
      <c r="J844" s="177"/>
      <c r="K844" s="181"/>
      <c r="L844" s="170"/>
      <c r="M844" s="187"/>
      <c r="N844" s="196"/>
      <c r="O844" s="326"/>
      <c r="P844" s="350"/>
      <c r="Q844" s="228"/>
      <c r="R844" s="196"/>
      <c r="S844" s="196"/>
      <c r="T844" s="192"/>
      <c r="U844" s="312"/>
      <c r="V844" s="373"/>
      <c r="W844" s="365">
        <v>90.28</v>
      </c>
      <c r="X844" s="128"/>
      <c r="Y844" s="129"/>
      <c r="Z844" s="124">
        <f>ROUND(ROUND(W844, 2)*I844, 2)</f>
        <v>742.01</v>
      </c>
    </row>
    <row r="845" spans="1:28" ht="25.8" x14ac:dyDescent="0.5">
      <c r="A845" s="87" t="s">
        <v>2997</v>
      </c>
      <c r="B845" s="12"/>
      <c r="C845" s="40" t="s">
        <v>2998</v>
      </c>
      <c r="D845" s="17"/>
      <c r="E845" s="17"/>
      <c r="F845" s="28" t="s">
        <v>114</v>
      </c>
      <c r="G845" s="29">
        <v>1</v>
      </c>
      <c r="H845" s="150"/>
      <c r="I845" s="157">
        <v>54.79</v>
      </c>
      <c r="J845" s="177"/>
      <c r="K845" s="181"/>
      <c r="L845" s="170"/>
      <c r="M845" s="187"/>
      <c r="N845" s="196"/>
      <c r="O845" s="326"/>
      <c r="P845" s="350"/>
      <c r="Q845" s="228"/>
      <c r="R845" s="196"/>
      <c r="S845" s="196"/>
      <c r="T845" s="192"/>
      <c r="U845" s="312"/>
      <c r="V845" s="373"/>
      <c r="W845" s="365">
        <v>18.64</v>
      </c>
      <c r="X845" s="128"/>
      <c r="Y845" s="129"/>
      <c r="Z845" s="124">
        <f>ROUND(ROUND(W845, 2)*I845, 2)</f>
        <v>1021.29</v>
      </c>
    </row>
    <row r="846" spans="1:28" ht="36" x14ac:dyDescent="0.5">
      <c r="A846" s="87" t="s">
        <v>3002</v>
      </c>
      <c r="B846" s="12"/>
      <c r="C846" s="40" t="s">
        <v>3003</v>
      </c>
      <c r="D846" s="17"/>
      <c r="E846" s="17"/>
      <c r="F846" s="28" t="s">
        <v>67</v>
      </c>
      <c r="G846" s="29">
        <v>1.1000000000000001</v>
      </c>
      <c r="H846" s="150"/>
      <c r="I846" s="157">
        <v>60.268999999999998</v>
      </c>
      <c r="J846" s="177"/>
      <c r="K846" s="181"/>
      <c r="L846" s="170"/>
      <c r="M846" s="187"/>
      <c r="N846" s="196"/>
      <c r="O846" s="326"/>
      <c r="P846" s="350"/>
      <c r="Q846" s="228"/>
      <c r="R846" s="196"/>
      <c r="S846" s="196"/>
      <c r="T846" s="192"/>
      <c r="U846" s="312"/>
      <c r="V846" s="373"/>
      <c r="W846" s="365">
        <v>20.34</v>
      </c>
      <c r="X846" s="128"/>
      <c r="Y846" s="129"/>
      <c r="Z846" s="124">
        <f>ROUND(ROUND(W846, 2)*I846, 2)</f>
        <v>1225.8699999999999</v>
      </c>
    </row>
    <row r="847" spans="1:28" ht="36" x14ac:dyDescent="0.5">
      <c r="A847" s="87" t="s">
        <v>3007</v>
      </c>
      <c r="B847" s="12"/>
      <c r="C847" s="40" t="s">
        <v>3008</v>
      </c>
      <c r="D847" s="17"/>
      <c r="E847" s="17" t="s">
        <v>3009</v>
      </c>
      <c r="F847" s="28" t="s">
        <v>102</v>
      </c>
      <c r="G847" s="29">
        <v>1.8</v>
      </c>
      <c r="H847" s="149"/>
      <c r="I847" s="157">
        <v>1972.44</v>
      </c>
      <c r="J847" s="177"/>
      <c r="K847" s="181"/>
      <c r="L847" s="170"/>
      <c r="M847" s="187"/>
      <c r="N847" s="196"/>
      <c r="O847" s="326"/>
      <c r="P847" s="350"/>
      <c r="Q847" s="228"/>
      <c r="R847" s="196"/>
      <c r="S847" s="196"/>
      <c r="T847" s="192"/>
      <c r="U847" s="312"/>
      <c r="V847" s="373"/>
      <c r="W847" s="365">
        <v>9</v>
      </c>
      <c r="X847" s="128"/>
      <c r="Y847" s="129"/>
      <c r="Z847" s="124">
        <f>ROUND(ROUND(W847, 2)*I847, 2)</f>
        <v>17751.96</v>
      </c>
    </row>
    <row r="848" spans="1:28" ht="90.6" customHeight="1" x14ac:dyDescent="0.3">
      <c r="A848" s="269" t="s">
        <v>3013</v>
      </c>
      <c r="B848" s="270" t="s">
        <v>2989</v>
      </c>
      <c r="C848" s="271" t="s">
        <v>2990</v>
      </c>
      <c r="D848" s="272"/>
      <c r="E848" s="272" t="s">
        <v>3014</v>
      </c>
      <c r="F848" s="272" t="s">
        <v>67</v>
      </c>
      <c r="G848" s="273">
        <v>1</v>
      </c>
      <c r="H848" s="274"/>
      <c r="I848" s="275">
        <v>181.82</v>
      </c>
      <c r="J848" s="276">
        <f>I848-K848</f>
        <v>0</v>
      </c>
      <c r="K848" s="396">
        <f>L848+O848+P848</f>
        <v>181.82</v>
      </c>
      <c r="L848" s="276"/>
      <c r="M848" s="276"/>
      <c r="N848" s="276"/>
      <c r="O848" s="331">
        <v>163.63999999999999</v>
      </c>
      <c r="P848" s="355">
        <v>18.18</v>
      </c>
      <c r="Q848" s="422" t="s">
        <v>4174</v>
      </c>
      <c r="R848" s="276"/>
      <c r="S848" s="276"/>
      <c r="T848" s="276"/>
      <c r="U848" s="394">
        <f>O848*Y848</f>
        <v>764962.99879999994</v>
      </c>
      <c r="V848" s="394">
        <f>P848*Y848</f>
        <v>84985.500599999999</v>
      </c>
      <c r="W848" s="416">
        <v>240.67</v>
      </c>
      <c r="X848" s="417">
        <v>4434</v>
      </c>
      <c r="Y848" s="418">
        <f>W848+ROUND(X848, 2)</f>
        <v>4674.67</v>
      </c>
      <c r="Z848" s="419">
        <v>43758.62</v>
      </c>
      <c r="AA848" s="420">
        <v>806189.88</v>
      </c>
      <c r="AB848" s="421">
        <f>Z848+AA848</f>
        <v>849948.5</v>
      </c>
    </row>
    <row r="849" spans="1:28" ht="54" x14ac:dyDescent="0.5">
      <c r="A849" s="87" t="s">
        <v>3015</v>
      </c>
      <c r="B849" s="12"/>
      <c r="C849" s="27" t="s">
        <v>3016</v>
      </c>
      <c r="D849" s="17"/>
      <c r="E849" s="17"/>
      <c r="F849" s="28" t="s">
        <v>102</v>
      </c>
      <c r="G849" s="29">
        <v>1.1000000000000001</v>
      </c>
      <c r="H849" s="149"/>
      <c r="I849" s="157">
        <v>4000.04</v>
      </c>
      <c r="J849" s="177"/>
      <c r="K849" s="181"/>
      <c r="L849" s="170"/>
      <c r="M849" s="187"/>
      <c r="N849" s="196"/>
      <c r="O849" s="326"/>
      <c r="P849" s="350"/>
      <c r="Q849" s="228"/>
      <c r="R849" s="196"/>
      <c r="S849" s="196"/>
      <c r="T849" s="192"/>
      <c r="U849" s="312"/>
      <c r="V849" s="373"/>
      <c r="W849" s="365">
        <v>7.92</v>
      </c>
      <c r="X849" s="128"/>
      <c r="Y849" s="129"/>
      <c r="Z849" s="124">
        <f>ROUND(ROUND(W849, 2)*I849, 2)</f>
        <v>31680.32</v>
      </c>
    </row>
    <row r="850" spans="1:28" ht="36" x14ac:dyDescent="0.5">
      <c r="A850" s="87" t="s">
        <v>3020</v>
      </c>
      <c r="B850" s="12"/>
      <c r="C850" s="40" t="s">
        <v>3003</v>
      </c>
      <c r="D850" s="17"/>
      <c r="E850" s="17"/>
      <c r="F850" s="28" t="s">
        <v>67</v>
      </c>
      <c r="G850" s="29">
        <v>1.1000000000000001</v>
      </c>
      <c r="H850" s="150"/>
      <c r="I850" s="157">
        <v>200.00200000000001</v>
      </c>
      <c r="J850" s="177"/>
      <c r="K850" s="181"/>
      <c r="L850" s="170"/>
      <c r="M850" s="187"/>
      <c r="N850" s="196"/>
      <c r="O850" s="326"/>
      <c r="P850" s="350"/>
      <c r="Q850" s="228"/>
      <c r="R850" s="196"/>
      <c r="S850" s="196"/>
      <c r="T850" s="192"/>
      <c r="U850" s="312"/>
      <c r="V850" s="373"/>
      <c r="W850" s="365">
        <v>20.34</v>
      </c>
      <c r="X850" s="128"/>
      <c r="Y850" s="129"/>
      <c r="Z850" s="124">
        <f>ROUND(ROUND(W850, 2)*I850, 2)</f>
        <v>4068.04</v>
      </c>
    </row>
    <row r="851" spans="1:28" ht="25.8" x14ac:dyDescent="0.5">
      <c r="A851" s="87" t="s">
        <v>3023</v>
      </c>
      <c r="B851" s="12"/>
      <c r="C851" s="40" t="s">
        <v>2998</v>
      </c>
      <c r="D851" s="17"/>
      <c r="E851" s="17"/>
      <c r="F851" s="28" t="s">
        <v>114</v>
      </c>
      <c r="G851" s="29">
        <v>1</v>
      </c>
      <c r="H851" s="150"/>
      <c r="I851" s="157">
        <v>181.82</v>
      </c>
      <c r="J851" s="177"/>
      <c r="K851" s="181"/>
      <c r="L851" s="170"/>
      <c r="M851" s="187"/>
      <c r="N851" s="196"/>
      <c r="O851" s="326"/>
      <c r="P851" s="350"/>
      <c r="Q851" s="228"/>
      <c r="R851" s="196"/>
      <c r="S851" s="196"/>
      <c r="T851" s="192"/>
      <c r="U851" s="312"/>
      <c r="V851" s="373"/>
      <c r="W851" s="365">
        <v>18.64</v>
      </c>
      <c r="X851" s="128"/>
      <c r="Y851" s="129"/>
      <c r="Z851" s="124">
        <f>ROUND(ROUND(W851, 2)*I851, 2)</f>
        <v>3389.12</v>
      </c>
    </row>
    <row r="852" spans="1:28" ht="25.8" x14ac:dyDescent="0.5">
      <c r="A852" s="87" t="s">
        <v>3026</v>
      </c>
      <c r="B852" s="12"/>
      <c r="C852" s="40" t="s">
        <v>2051</v>
      </c>
      <c r="D852" s="17"/>
      <c r="E852" s="17"/>
      <c r="F852" s="28" t="s">
        <v>102</v>
      </c>
      <c r="G852" s="29">
        <v>0.25</v>
      </c>
      <c r="H852" s="150"/>
      <c r="I852" s="157">
        <v>45.454999999999998</v>
      </c>
      <c r="J852" s="177"/>
      <c r="K852" s="181"/>
      <c r="L852" s="170"/>
      <c r="M852" s="187"/>
      <c r="N852" s="196"/>
      <c r="O852" s="326"/>
      <c r="P852" s="350"/>
      <c r="Q852" s="228"/>
      <c r="R852" s="196"/>
      <c r="S852" s="196"/>
      <c r="T852" s="192"/>
      <c r="U852" s="312"/>
      <c r="V852" s="373"/>
      <c r="W852" s="365">
        <v>101.66</v>
      </c>
      <c r="X852" s="128"/>
      <c r="Y852" s="129"/>
      <c r="Z852" s="124">
        <f>ROUND(ROUND(W852, 2)*I852, 2)</f>
        <v>4620.96</v>
      </c>
    </row>
    <row r="853" spans="1:28" ht="88.95" customHeight="1" x14ac:dyDescent="0.3">
      <c r="A853" s="253" t="s">
        <v>3029</v>
      </c>
      <c r="B853" s="254" t="s">
        <v>2989</v>
      </c>
      <c r="C853" s="255" t="s">
        <v>2990</v>
      </c>
      <c r="D853" s="256"/>
      <c r="E853" s="256" t="s">
        <v>3030</v>
      </c>
      <c r="F853" s="256" t="s">
        <v>67</v>
      </c>
      <c r="G853" s="257">
        <v>1</v>
      </c>
      <c r="H853" s="258"/>
      <c r="I853" s="215">
        <v>29.792999999999999</v>
      </c>
      <c r="J853" s="252">
        <f>I853-K853</f>
        <v>3.0000000000001137E-3</v>
      </c>
      <c r="K853" s="396">
        <f>L853+O853+P853</f>
        <v>29.79</v>
      </c>
      <c r="L853" s="252"/>
      <c r="M853" s="252"/>
      <c r="N853" s="252"/>
      <c r="O853" s="325">
        <v>26.81</v>
      </c>
      <c r="P853" s="348">
        <v>2.98</v>
      </c>
      <c r="Q853" s="244" t="s">
        <v>4175</v>
      </c>
      <c r="R853" s="252"/>
      <c r="S853" s="252"/>
      <c r="T853" s="252"/>
      <c r="U853" s="318">
        <f>O853*Y853</f>
        <v>129024.73360000001</v>
      </c>
      <c r="V853" s="311">
        <f>P853*Y853</f>
        <v>14341.428800000002</v>
      </c>
      <c r="W853" s="364">
        <v>378.56</v>
      </c>
      <c r="X853" s="130">
        <v>4434</v>
      </c>
      <c r="Y853" s="131">
        <f>W853+ROUND(X853, 2)</f>
        <v>4812.5600000000004</v>
      </c>
      <c r="Z853" s="86">
        <v>11278.44</v>
      </c>
      <c r="AA853" s="19">
        <v>132102.16</v>
      </c>
      <c r="AB853" s="19">
        <f>Z853+AA853</f>
        <v>143380.6</v>
      </c>
    </row>
    <row r="854" spans="1:28" ht="36" x14ac:dyDescent="0.5">
      <c r="A854" s="87" t="s">
        <v>3031</v>
      </c>
      <c r="B854" s="12"/>
      <c r="C854" s="40" t="s">
        <v>730</v>
      </c>
      <c r="D854" s="17"/>
      <c r="E854" s="17"/>
      <c r="F854" s="28" t="s">
        <v>102</v>
      </c>
      <c r="G854" s="29">
        <v>0.15</v>
      </c>
      <c r="H854" s="150"/>
      <c r="I854" s="157">
        <v>4.4690000000000003</v>
      </c>
      <c r="J854" s="177"/>
      <c r="K854" s="181"/>
      <c r="L854" s="170"/>
      <c r="M854" s="187"/>
      <c r="N854" s="196"/>
      <c r="O854" s="326"/>
      <c r="P854" s="350"/>
      <c r="Q854" s="228"/>
      <c r="R854" s="196"/>
      <c r="S854" s="196"/>
      <c r="T854" s="192"/>
      <c r="U854" s="312"/>
      <c r="V854" s="373"/>
      <c r="W854" s="365">
        <v>90.28</v>
      </c>
      <c r="X854" s="128"/>
      <c r="Y854" s="129"/>
      <c r="Z854" s="124">
        <f>ROUND(ROUND(W854, 2)*I854, 2)</f>
        <v>403.46</v>
      </c>
    </row>
    <row r="855" spans="1:28" ht="25.8" x14ac:dyDescent="0.5">
      <c r="A855" s="87" t="s">
        <v>3034</v>
      </c>
      <c r="B855" s="12"/>
      <c r="C855" s="40" t="s">
        <v>2998</v>
      </c>
      <c r="D855" s="17"/>
      <c r="E855" s="17"/>
      <c r="F855" s="28" t="s">
        <v>114</v>
      </c>
      <c r="G855" s="29">
        <v>1</v>
      </c>
      <c r="H855" s="150"/>
      <c r="I855" s="157">
        <v>29.792999999999999</v>
      </c>
      <c r="J855" s="177"/>
      <c r="K855" s="181"/>
      <c r="L855" s="170"/>
      <c r="M855" s="187"/>
      <c r="N855" s="196"/>
      <c r="O855" s="326"/>
      <c r="P855" s="350"/>
      <c r="Q855" s="228"/>
      <c r="R855" s="196"/>
      <c r="S855" s="196"/>
      <c r="T855" s="192"/>
      <c r="U855" s="312"/>
      <c r="V855" s="373"/>
      <c r="W855" s="365">
        <v>18.64</v>
      </c>
      <c r="X855" s="128"/>
      <c r="Y855" s="129"/>
      <c r="Z855" s="124">
        <f>ROUND(ROUND(W855, 2)*I855, 2)</f>
        <v>555.34</v>
      </c>
    </row>
    <row r="856" spans="1:28" ht="36" x14ac:dyDescent="0.5">
      <c r="A856" s="87" t="s">
        <v>3037</v>
      </c>
      <c r="B856" s="12"/>
      <c r="C856" s="40" t="s">
        <v>3003</v>
      </c>
      <c r="D856" s="17"/>
      <c r="E856" s="17"/>
      <c r="F856" s="28" t="s">
        <v>67</v>
      </c>
      <c r="G856" s="29">
        <v>1.1000000000000001</v>
      </c>
      <c r="H856" s="150"/>
      <c r="I856" s="157">
        <v>32.771999999999998</v>
      </c>
      <c r="J856" s="177"/>
      <c r="K856" s="181"/>
      <c r="L856" s="170"/>
      <c r="M856" s="187"/>
      <c r="N856" s="196"/>
      <c r="O856" s="326"/>
      <c r="P856" s="350"/>
      <c r="Q856" s="228"/>
      <c r="R856" s="196"/>
      <c r="S856" s="196"/>
      <c r="T856" s="192"/>
      <c r="U856" s="312"/>
      <c r="V856" s="373"/>
      <c r="W856" s="365">
        <v>20.34</v>
      </c>
      <c r="X856" s="128"/>
      <c r="Y856" s="129"/>
      <c r="Z856" s="124">
        <f>ROUND(ROUND(W856, 2)*I856, 2)</f>
        <v>666.58</v>
      </c>
    </row>
    <row r="857" spans="1:28" ht="36" x14ac:dyDescent="0.5">
      <c r="A857" s="87" t="s">
        <v>3040</v>
      </c>
      <c r="B857" s="12"/>
      <c r="C857" s="40" t="s">
        <v>3008</v>
      </c>
      <c r="D857" s="17"/>
      <c r="E857" s="17" t="s">
        <v>3009</v>
      </c>
      <c r="F857" s="28" t="s">
        <v>102</v>
      </c>
      <c r="G857" s="29">
        <v>1.8</v>
      </c>
      <c r="H857" s="149"/>
      <c r="I857" s="157">
        <v>1072.548</v>
      </c>
      <c r="J857" s="177"/>
      <c r="K857" s="181"/>
      <c r="L857" s="170"/>
      <c r="M857" s="187"/>
      <c r="N857" s="196"/>
      <c r="O857" s="326"/>
      <c r="P857" s="350"/>
      <c r="Q857" s="228"/>
      <c r="R857" s="196"/>
      <c r="S857" s="196"/>
      <c r="T857" s="192"/>
      <c r="U857" s="312"/>
      <c r="V857" s="373"/>
      <c r="W857" s="365">
        <v>9</v>
      </c>
      <c r="X857" s="128"/>
      <c r="Y857" s="129"/>
      <c r="Z857" s="124">
        <f>ROUND(ROUND(W857, 2)*I857, 2)</f>
        <v>9652.93</v>
      </c>
    </row>
    <row r="858" spans="1:28" ht="95.55" customHeight="1" x14ac:dyDescent="0.3">
      <c r="A858" s="219" t="s">
        <v>3043</v>
      </c>
      <c r="B858" s="220" t="s">
        <v>2989</v>
      </c>
      <c r="C858" s="250" t="s">
        <v>2990</v>
      </c>
      <c r="D858" s="251"/>
      <c r="E858" s="251" t="s">
        <v>3044</v>
      </c>
      <c r="F858" s="251" t="s">
        <v>67</v>
      </c>
      <c r="G858" s="264">
        <v>1</v>
      </c>
      <c r="H858" s="265"/>
      <c r="I858" s="215">
        <v>302.02999999999997</v>
      </c>
      <c r="J858" s="266">
        <f>I858-K858</f>
        <v>0</v>
      </c>
      <c r="K858" s="396">
        <f>L858+O858+P858</f>
        <v>302.02999999999997</v>
      </c>
      <c r="L858" s="266"/>
      <c r="M858" s="266"/>
      <c r="N858" s="266"/>
      <c r="O858" s="330">
        <v>272</v>
      </c>
      <c r="P858" s="354">
        <v>30.03</v>
      </c>
      <c r="Q858" s="340" t="s">
        <v>4176</v>
      </c>
      <c r="R858" s="266"/>
      <c r="S858" s="266"/>
      <c r="T858" s="252"/>
      <c r="U858" s="318">
        <f>O858*Y858</f>
        <v>1271510.24</v>
      </c>
      <c r="V858" s="311">
        <f>P858*Y858</f>
        <v>140380.3401</v>
      </c>
      <c r="W858" s="364">
        <v>240.67</v>
      </c>
      <c r="X858" s="130">
        <v>4434</v>
      </c>
      <c r="Y858" s="131">
        <f>W858+ROUND(X858, 2)</f>
        <v>4674.67</v>
      </c>
      <c r="Z858" s="86">
        <v>72689.56</v>
      </c>
      <c r="AA858" s="19">
        <v>1339201.02</v>
      </c>
      <c r="AB858" s="294">
        <f>Z858+AA858</f>
        <v>1411890.58</v>
      </c>
    </row>
    <row r="859" spans="1:28" ht="54" x14ac:dyDescent="0.5">
      <c r="A859" s="87" t="s">
        <v>3045</v>
      </c>
      <c r="B859" s="12"/>
      <c r="C859" s="27" t="s">
        <v>3016</v>
      </c>
      <c r="D859" s="17"/>
      <c r="E859" s="17"/>
      <c r="F859" s="28" t="s">
        <v>102</v>
      </c>
      <c r="G859" s="29">
        <v>1.1000000000000001</v>
      </c>
      <c r="H859" s="149"/>
      <c r="I859" s="157">
        <v>6644.66</v>
      </c>
      <c r="J859" s="177"/>
      <c r="K859" s="181"/>
      <c r="L859" s="170"/>
      <c r="M859" s="187"/>
      <c r="N859" s="196"/>
      <c r="O859" s="326"/>
      <c r="P859" s="350"/>
      <c r="Q859" s="228"/>
      <c r="R859" s="196"/>
      <c r="S859" s="196"/>
      <c r="T859" s="192"/>
      <c r="U859" s="312"/>
      <c r="V859" s="373"/>
      <c r="W859" s="365">
        <v>7.92</v>
      </c>
      <c r="X859" s="128"/>
      <c r="Y859" s="129"/>
      <c r="Z859" s="124">
        <f>ROUND(ROUND(W859, 2)*I859, 2)</f>
        <v>52625.71</v>
      </c>
    </row>
    <row r="860" spans="1:28" ht="36" x14ac:dyDescent="0.5">
      <c r="A860" s="87" t="s">
        <v>3048</v>
      </c>
      <c r="B860" s="12"/>
      <c r="C860" s="40" t="s">
        <v>3003</v>
      </c>
      <c r="D860" s="17"/>
      <c r="E860" s="17"/>
      <c r="F860" s="28" t="s">
        <v>67</v>
      </c>
      <c r="G860" s="29">
        <v>1.1000000000000001</v>
      </c>
      <c r="H860" s="150"/>
      <c r="I860" s="157">
        <v>332.233</v>
      </c>
      <c r="J860" s="177"/>
      <c r="K860" s="181"/>
      <c r="L860" s="170"/>
      <c r="M860" s="187"/>
      <c r="N860" s="196"/>
      <c r="O860" s="326"/>
      <c r="P860" s="350"/>
      <c r="Q860" s="228"/>
      <c r="R860" s="196"/>
      <c r="S860" s="196"/>
      <c r="T860" s="192"/>
      <c r="U860" s="312"/>
      <c r="V860" s="373"/>
      <c r="W860" s="365">
        <v>20.34</v>
      </c>
      <c r="X860" s="128"/>
      <c r="Y860" s="129"/>
      <c r="Z860" s="124">
        <f>ROUND(ROUND(W860, 2)*I860, 2)</f>
        <v>6757.62</v>
      </c>
    </row>
    <row r="861" spans="1:28" ht="25.8" x14ac:dyDescent="0.5">
      <c r="A861" s="87" t="s">
        <v>3051</v>
      </c>
      <c r="B861" s="12"/>
      <c r="C861" s="40" t="s">
        <v>2998</v>
      </c>
      <c r="D861" s="17"/>
      <c r="E861" s="17"/>
      <c r="F861" s="28" t="s">
        <v>114</v>
      </c>
      <c r="G861" s="29">
        <v>1</v>
      </c>
      <c r="H861" s="150"/>
      <c r="I861" s="157">
        <v>302.02999999999997</v>
      </c>
      <c r="J861" s="177"/>
      <c r="K861" s="181"/>
      <c r="L861" s="170"/>
      <c r="M861" s="187"/>
      <c r="N861" s="196"/>
      <c r="O861" s="326"/>
      <c r="P861" s="350"/>
      <c r="Q861" s="228"/>
      <c r="R861" s="196"/>
      <c r="S861" s="196"/>
      <c r="T861" s="192"/>
      <c r="U861" s="312"/>
      <c r="V861" s="373"/>
      <c r="W861" s="365">
        <v>18.64</v>
      </c>
      <c r="X861" s="128"/>
      <c r="Y861" s="129"/>
      <c r="Z861" s="124">
        <f>ROUND(ROUND(W861, 2)*I861, 2)</f>
        <v>5629.84</v>
      </c>
    </row>
    <row r="862" spans="1:28" ht="25.8" x14ac:dyDescent="0.5">
      <c r="A862" s="87" t="s">
        <v>3054</v>
      </c>
      <c r="B862" s="12"/>
      <c r="C862" s="40" t="s">
        <v>2051</v>
      </c>
      <c r="D862" s="17"/>
      <c r="E862" s="17"/>
      <c r="F862" s="28" t="s">
        <v>102</v>
      </c>
      <c r="G862" s="29">
        <v>0.25</v>
      </c>
      <c r="H862" s="150"/>
      <c r="I862" s="157">
        <v>75.507999999999996</v>
      </c>
      <c r="J862" s="177"/>
      <c r="K862" s="181"/>
      <c r="L862" s="170"/>
      <c r="M862" s="187"/>
      <c r="N862" s="196"/>
      <c r="O862" s="326"/>
      <c r="P862" s="350"/>
      <c r="Q862" s="228"/>
      <c r="R862" s="196"/>
      <c r="S862" s="196"/>
      <c r="T862" s="192"/>
      <c r="U862" s="312"/>
      <c r="V862" s="373"/>
      <c r="W862" s="365">
        <v>101.66</v>
      </c>
      <c r="X862" s="128"/>
      <c r="Y862" s="129"/>
      <c r="Z862" s="124">
        <f>ROUND(ROUND(W862, 2)*I862, 2)</f>
        <v>7676.14</v>
      </c>
    </row>
    <row r="863" spans="1:28" ht="91.95" customHeight="1" x14ac:dyDescent="0.3">
      <c r="A863" s="253" t="s">
        <v>3057</v>
      </c>
      <c r="B863" s="254" t="s">
        <v>2989</v>
      </c>
      <c r="C863" s="255" t="s">
        <v>2990</v>
      </c>
      <c r="D863" s="256"/>
      <c r="E863" s="256" t="s">
        <v>3058</v>
      </c>
      <c r="F863" s="256" t="s">
        <v>67</v>
      </c>
      <c r="G863" s="257">
        <v>1</v>
      </c>
      <c r="H863" s="258"/>
      <c r="I863" s="215">
        <v>151.94999999999999</v>
      </c>
      <c r="J863" s="252">
        <f>I863-K863</f>
        <v>0</v>
      </c>
      <c r="K863" s="396">
        <f>L863+O863+P863</f>
        <v>151.94999999999999</v>
      </c>
      <c r="L863" s="252"/>
      <c r="M863" s="252"/>
      <c r="N863" s="252"/>
      <c r="O863" s="325">
        <v>136.76</v>
      </c>
      <c r="P863" s="348">
        <v>15.19</v>
      </c>
      <c r="Q863" s="244" t="s">
        <v>4177</v>
      </c>
      <c r="R863" s="252"/>
      <c r="S863" s="252"/>
      <c r="T863" s="252"/>
      <c r="U863" s="318">
        <f>O863*Y863</f>
        <v>637684.52799999993</v>
      </c>
      <c r="V863" s="311">
        <f>P863*Y863</f>
        <v>70827.932000000001</v>
      </c>
      <c r="W863" s="364">
        <v>228.8</v>
      </c>
      <c r="X863" s="130">
        <v>4434</v>
      </c>
      <c r="Y863" s="131">
        <f>W863+ROUND(X863, 2)</f>
        <v>4662.8</v>
      </c>
      <c r="Z863" s="86">
        <v>34766.160000000003</v>
      </c>
      <c r="AA863" s="19">
        <v>673746.3</v>
      </c>
      <c r="AB863" s="19">
        <f>Z863+AA863</f>
        <v>708512.46000000008</v>
      </c>
    </row>
    <row r="864" spans="1:28" ht="36" x14ac:dyDescent="0.5">
      <c r="A864" s="87" t="s">
        <v>3059</v>
      </c>
      <c r="B864" s="12"/>
      <c r="C864" s="40" t="s">
        <v>730</v>
      </c>
      <c r="D864" s="17"/>
      <c r="E864" s="17"/>
      <c r="F864" s="28" t="s">
        <v>102</v>
      </c>
      <c r="G864" s="29">
        <v>0.15</v>
      </c>
      <c r="H864" s="150"/>
      <c r="I864" s="157">
        <v>22.792999999999999</v>
      </c>
      <c r="J864" s="177"/>
      <c r="K864" s="181"/>
      <c r="L864" s="170"/>
      <c r="M864" s="187"/>
      <c r="N864" s="196"/>
      <c r="O864" s="326"/>
      <c r="P864" s="350"/>
      <c r="Q864" s="228"/>
      <c r="R864" s="196"/>
      <c r="S864" s="196"/>
      <c r="T864" s="192"/>
      <c r="U864" s="312"/>
      <c r="V864" s="373"/>
      <c r="W864" s="365">
        <v>90.28</v>
      </c>
      <c r="X864" s="128"/>
      <c r="Y864" s="129"/>
      <c r="Z864" s="124">
        <f>ROUND(ROUND(W864, 2)*I864, 2)</f>
        <v>2057.75</v>
      </c>
    </row>
    <row r="865" spans="1:28" ht="25.8" x14ac:dyDescent="0.5">
      <c r="A865" s="87" t="s">
        <v>3062</v>
      </c>
      <c r="B865" s="12"/>
      <c r="C865" s="40" t="s">
        <v>2998</v>
      </c>
      <c r="D865" s="17"/>
      <c r="E865" s="17"/>
      <c r="F865" s="28" t="s">
        <v>114</v>
      </c>
      <c r="G865" s="29">
        <v>1</v>
      </c>
      <c r="H865" s="150"/>
      <c r="I865" s="157">
        <v>151.94999999999999</v>
      </c>
      <c r="J865" s="177"/>
      <c r="K865" s="181"/>
      <c r="L865" s="170"/>
      <c r="M865" s="187"/>
      <c r="N865" s="196"/>
      <c r="O865" s="326"/>
      <c r="P865" s="350"/>
      <c r="Q865" s="228"/>
      <c r="R865" s="196"/>
      <c r="S865" s="196"/>
      <c r="T865" s="192"/>
      <c r="U865" s="312"/>
      <c r="V865" s="373"/>
      <c r="W865" s="365">
        <v>18.64</v>
      </c>
      <c r="X865" s="128"/>
      <c r="Y865" s="129"/>
      <c r="Z865" s="124">
        <f>ROUND(ROUND(W865, 2)*I865, 2)</f>
        <v>2832.35</v>
      </c>
    </row>
    <row r="866" spans="1:28" ht="36" x14ac:dyDescent="0.5">
      <c r="A866" s="87" t="s">
        <v>3065</v>
      </c>
      <c r="B866" s="12"/>
      <c r="C866" s="40" t="s">
        <v>3003</v>
      </c>
      <c r="D866" s="17"/>
      <c r="E866" s="17"/>
      <c r="F866" s="28" t="s">
        <v>67</v>
      </c>
      <c r="G866" s="29">
        <v>1.1000000000000001</v>
      </c>
      <c r="H866" s="150"/>
      <c r="I866" s="157">
        <v>167.14500000000001</v>
      </c>
      <c r="J866" s="177"/>
      <c r="K866" s="181"/>
      <c r="L866" s="170"/>
      <c r="M866" s="187"/>
      <c r="N866" s="196"/>
      <c r="O866" s="326"/>
      <c r="P866" s="350"/>
      <c r="Q866" s="228"/>
      <c r="R866" s="196"/>
      <c r="S866" s="196"/>
      <c r="T866" s="192"/>
      <c r="U866" s="312"/>
      <c r="V866" s="373"/>
      <c r="W866" s="365">
        <v>20.34</v>
      </c>
      <c r="X866" s="128"/>
      <c r="Y866" s="129"/>
      <c r="Z866" s="124">
        <f>ROUND(ROUND(W866, 2)*I866, 2)</f>
        <v>3399.73</v>
      </c>
    </row>
    <row r="867" spans="1:28" ht="54" x14ac:dyDescent="0.5">
      <c r="A867" s="87" t="s">
        <v>3068</v>
      </c>
      <c r="B867" s="12"/>
      <c r="C867" s="27" t="s">
        <v>3016</v>
      </c>
      <c r="D867" s="17"/>
      <c r="E867" s="17"/>
      <c r="F867" s="28" t="s">
        <v>102</v>
      </c>
      <c r="G867" s="29">
        <v>1.1000000000000001</v>
      </c>
      <c r="H867" s="149"/>
      <c r="I867" s="157">
        <v>3342.9</v>
      </c>
      <c r="J867" s="177"/>
      <c r="K867" s="181"/>
      <c r="L867" s="170"/>
      <c r="M867" s="187"/>
      <c r="N867" s="196"/>
      <c r="O867" s="326"/>
      <c r="P867" s="350"/>
      <c r="Q867" s="228"/>
      <c r="R867" s="196"/>
      <c r="S867" s="196"/>
      <c r="T867" s="192"/>
      <c r="U867" s="312"/>
      <c r="V867" s="373"/>
      <c r="W867" s="365">
        <v>7.92</v>
      </c>
      <c r="X867" s="128"/>
      <c r="Y867" s="129"/>
      <c r="Z867" s="124">
        <f>ROUND(ROUND(W867, 2)*I867, 2)</f>
        <v>26475.77</v>
      </c>
    </row>
    <row r="868" spans="1:28" ht="81.45" customHeight="1" x14ac:dyDescent="0.3">
      <c r="A868" s="253" t="s">
        <v>3071</v>
      </c>
      <c r="B868" s="254" t="s">
        <v>2989</v>
      </c>
      <c r="C868" s="255" t="s">
        <v>2990</v>
      </c>
      <c r="D868" s="256"/>
      <c r="E868" s="256" t="s">
        <v>3072</v>
      </c>
      <c r="F868" s="256" t="s">
        <v>67</v>
      </c>
      <c r="G868" s="257">
        <v>1</v>
      </c>
      <c r="H868" s="258"/>
      <c r="I868" s="215">
        <v>13.5</v>
      </c>
      <c r="J868" s="252">
        <f>I868-K868</f>
        <v>0</v>
      </c>
      <c r="K868" s="396">
        <f>L868+O868+P868</f>
        <v>13.5</v>
      </c>
      <c r="L868" s="252"/>
      <c r="M868" s="252"/>
      <c r="N868" s="252"/>
      <c r="O868" s="325">
        <v>12.15</v>
      </c>
      <c r="P868" s="348">
        <v>1.35</v>
      </c>
      <c r="Q868" s="244" t="s">
        <v>4178</v>
      </c>
      <c r="R868" s="252"/>
      <c r="S868" s="252"/>
      <c r="T868" s="252"/>
      <c r="U868" s="318">
        <f>O868*Y868</f>
        <v>56797.2405</v>
      </c>
      <c r="V868" s="311">
        <f>P868*Y868</f>
        <v>6310.8045000000002</v>
      </c>
      <c r="W868" s="364">
        <v>240.67</v>
      </c>
      <c r="X868" s="130">
        <v>4434</v>
      </c>
      <c r="Y868" s="131">
        <f>W868+ROUND(X868, 2)</f>
        <v>4674.67</v>
      </c>
      <c r="Z868" s="86">
        <v>3249.05</v>
      </c>
      <c r="AA868" s="19">
        <v>59859</v>
      </c>
      <c r="AB868" s="19">
        <f>Z868+AA868</f>
        <v>63108.05</v>
      </c>
    </row>
    <row r="869" spans="1:28" ht="54" x14ac:dyDescent="0.5">
      <c r="A869" s="87" t="s">
        <v>3073</v>
      </c>
      <c r="B869" s="12"/>
      <c r="C869" s="27" t="s">
        <v>3016</v>
      </c>
      <c r="D869" s="17"/>
      <c r="E869" s="17"/>
      <c r="F869" s="28" t="s">
        <v>102</v>
      </c>
      <c r="G869" s="29">
        <v>1.1000000000000001</v>
      </c>
      <c r="H869" s="149"/>
      <c r="I869" s="157">
        <v>297</v>
      </c>
      <c r="J869" s="177"/>
      <c r="K869" s="181"/>
      <c r="L869" s="170"/>
      <c r="M869" s="187"/>
      <c r="N869" s="196"/>
      <c r="O869" s="326"/>
      <c r="P869" s="350"/>
      <c r="Q869" s="339"/>
      <c r="R869" s="196"/>
      <c r="S869" s="196"/>
      <c r="T869" s="192"/>
      <c r="U869" s="312"/>
      <c r="V869" s="373"/>
      <c r="W869" s="365">
        <v>7.92</v>
      </c>
      <c r="X869" s="128"/>
      <c r="Y869" s="129"/>
      <c r="Z869" s="124">
        <f>ROUND(ROUND(W869, 2)*I869, 2)</f>
        <v>2352.2399999999998</v>
      </c>
    </row>
    <row r="870" spans="1:28" ht="36" x14ac:dyDescent="0.5">
      <c r="A870" s="87" t="s">
        <v>3076</v>
      </c>
      <c r="B870" s="12"/>
      <c r="C870" s="40" t="s">
        <v>3003</v>
      </c>
      <c r="D870" s="17"/>
      <c r="E870" s="17"/>
      <c r="F870" s="28" t="s">
        <v>67</v>
      </c>
      <c r="G870" s="29">
        <v>1.1000000000000001</v>
      </c>
      <c r="H870" s="150"/>
      <c r="I870" s="157">
        <v>14.85</v>
      </c>
      <c r="J870" s="177"/>
      <c r="K870" s="181"/>
      <c r="L870" s="170"/>
      <c r="M870" s="187"/>
      <c r="N870" s="196"/>
      <c r="O870" s="326"/>
      <c r="P870" s="350"/>
      <c r="Q870" s="339"/>
      <c r="R870" s="196"/>
      <c r="S870" s="196"/>
      <c r="T870" s="192"/>
      <c r="U870" s="312"/>
      <c r="V870" s="373"/>
      <c r="W870" s="365">
        <v>20.34</v>
      </c>
      <c r="X870" s="128"/>
      <c r="Y870" s="129"/>
      <c r="Z870" s="124">
        <f>ROUND(ROUND(W870, 2)*I870, 2)</f>
        <v>302.05</v>
      </c>
    </row>
    <row r="871" spans="1:28" ht="25.8" x14ac:dyDescent="0.5">
      <c r="A871" s="87" t="s">
        <v>3079</v>
      </c>
      <c r="B871" s="12"/>
      <c r="C871" s="40" t="s">
        <v>2998</v>
      </c>
      <c r="D871" s="17"/>
      <c r="E871" s="17"/>
      <c r="F871" s="28" t="s">
        <v>114</v>
      </c>
      <c r="G871" s="29">
        <v>1</v>
      </c>
      <c r="H871" s="150"/>
      <c r="I871" s="157">
        <v>13.5</v>
      </c>
      <c r="J871" s="177"/>
      <c r="K871" s="181"/>
      <c r="L871" s="170"/>
      <c r="M871" s="187"/>
      <c r="N871" s="196"/>
      <c r="O871" s="326"/>
      <c r="P871" s="350"/>
      <c r="Q871" s="339"/>
      <c r="R871" s="196"/>
      <c r="S871" s="196"/>
      <c r="T871" s="192"/>
      <c r="U871" s="312"/>
      <c r="V871" s="373"/>
      <c r="W871" s="365">
        <v>18.64</v>
      </c>
      <c r="X871" s="128"/>
      <c r="Y871" s="129"/>
      <c r="Z871" s="124">
        <f>ROUND(ROUND(W871, 2)*I871, 2)</f>
        <v>251.64</v>
      </c>
    </row>
    <row r="872" spans="1:28" ht="25.8" x14ac:dyDescent="0.5">
      <c r="A872" s="87" t="s">
        <v>3082</v>
      </c>
      <c r="B872" s="12"/>
      <c r="C872" s="40" t="s">
        <v>2051</v>
      </c>
      <c r="D872" s="17"/>
      <c r="E872" s="17"/>
      <c r="F872" s="28" t="s">
        <v>102</v>
      </c>
      <c r="G872" s="29">
        <v>0.25</v>
      </c>
      <c r="H872" s="150"/>
      <c r="I872" s="157">
        <v>3.375</v>
      </c>
      <c r="J872" s="177"/>
      <c r="K872" s="181"/>
      <c r="L872" s="170"/>
      <c r="M872" s="187"/>
      <c r="N872" s="196"/>
      <c r="O872" s="326"/>
      <c r="P872" s="350"/>
      <c r="Q872" s="339"/>
      <c r="R872" s="196"/>
      <c r="S872" s="196"/>
      <c r="T872" s="192"/>
      <c r="U872" s="312"/>
      <c r="V872" s="373"/>
      <c r="W872" s="365">
        <v>101.66</v>
      </c>
      <c r="X872" s="128"/>
      <c r="Y872" s="129"/>
      <c r="Z872" s="124">
        <f>ROUND(ROUND(W872, 2)*I872, 2)</f>
        <v>343.1</v>
      </c>
    </row>
    <row r="873" spans="1:28" ht="81.599999999999994" x14ac:dyDescent="0.3">
      <c r="A873" s="253" t="s">
        <v>3085</v>
      </c>
      <c r="B873" s="254" t="s">
        <v>2989</v>
      </c>
      <c r="C873" s="255" t="s">
        <v>2990</v>
      </c>
      <c r="D873" s="256"/>
      <c r="E873" s="256" t="s">
        <v>3086</v>
      </c>
      <c r="F873" s="256" t="s">
        <v>67</v>
      </c>
      <c r="G873" s="257">
        <v>1</v>
      </c>
      <c r="H873" s="258"/>
      <c r="I873" s="215">
        <v>352.35</v>
      </c>
      <c r="J873" s="252">
        <f>I873-K873</f>
        <v>-4.9999999999954525E-3</v>
      </c>
      <c r="K873" s="396">
        <f>L873+O873+P873</f>
        <v>352.35500000000002</v>
      </c>
      <c r="L873" s="252"/>
      <c r="M873" s="252"/>
      <c r="N873" s="252"/>
      <c r="O873" s="325">
        <v>317.11500000000001</v>
      </c>
      <c r="P873" s="348">
        <v>35.24</v>
      </c>
      <c r="Q873" s="244" t="s">
        <v>4179</v>
      </c>
      <c r="R873" s="252"/>
      <c r="S873" s="252"/>
      <c r="T873" s="252"/>
      <c r="U873" s="318">
        <f>O873*Y873</f>
        <v>1482407.9770500001</v>
      </c>
      <c r="V873" s="311">
        <f>P873*Y873</f>
        <v>164735.3708</v>
      </c>
      <c r="W873" s="364">
        <v>240.67</v>
      </c>
      <c r="X873" s="130">
        <v>4434</v>
      </c>
      <c r="Y873" s="131">
        <f>W873+ROUND(X873, 2)</f>
        <v>4674.67</v>
      </c>
      <c r="Z873" s="86">
        <v>84800.07</v>
      </c>
      <c r="AA873" s="19">
        <v>1562319.9</v>
      </c>
      <c r="AB873" s="294">
        <f>Z873+AA873</f>
        <v>1647119.97</v>
      </c>
    </row>
    <row r="874" spans="1:28" ht="25.8" x14ac:dyDescent="0.5">
      <c r="A874" s="87" t="s">
        <v>3087</v>
      </c>
      <c r="B874" s="12"/>
      <c r="C874" s="40" t="s">
        <v>2051</v>
      </c>
      <c r="D874" s="17"/>
      <c r="E874" s="17"/>
      <c r="F874" s="28" t="s">
        <v>102</v>
      </c>
      <c r="G874" s="29">
        <v>0.25</v>
      </c>
      <c r="H874" s="150"/>
      <c r="I874" s="157">
        <v>88.087999999999994</v>
      </c>
      <c r="J874" s="177"/>
      <c r="K874" s="181"/>
      <c r="L874" s="170"/>
      <c r="M874" s="187"/>
      <c r="N874" s="196"/>
      <c r="O874" s="326"/>
      <c r="P874" s="350"/>
      <c r="Q874" s="228"/>
      <c r="R874" s="196"/>
      <c r="S874" s="196"/>
      <c r="T874" s="192"/>
      <c r="U874" s="312"/>
      <c r="V874" s="373"/>
      <c r="W874" s="365">
        <v>101.66</v>
      </c>
      <c r="X874" s="128"/>
      <c r="Y874" s="129"/>
      <c r="Z874" s="124">
        <f>ROUND(ROUND(W874, 2)*I874, 2)</f>
        <v>8955.0300000000007</v>
      </c>
    </row>
    <row r="875" spans="1:28" ht="25.8" x14ac:dyDescent="0.5">
      <c r="A875" s="87" t="s">
        <v>3090</v>
      </c>
      <c r="B875" s="12"/>
      <c r="C875" s="40" t="s">
        <v>2998</v>
      </c>
      <c r="D875" s="17"/>
      <c r="E875" s="17"/>
      <c r="F875" s="28" t="s">
        <v>114</v>
      </c>
      <c r="G875" s="29">
        <v>1</v>
      </c>
      <c r="H875" s="150"/>
      <c r="I875" s="157">
        <v>352.35</v>
      </c>
      <c r="J875" s="177"/>
      <c r="K875" s="181"/>
      <c r="L875" s="170"/>
      <c r="M875" s="187"/>
      <c r="N875" s="196"/>
      <c r="O875" s="326"/>
      <c r="P875" s="350"/>
      <c r="Q875" s="228"/>
      <c r="R875" s="196"/>
      <c r="S875" s="196"/>
      <c r="T875" s="192"/>
      <c r="U875" s="312"/>
      <c r="V875" s="373"/>
      <c r="W875" s="365">
        <v>18.64</v>
      </c>
      <c r="X875" s="128"/>
      <c r="Y875" s="129"/>
      <c r="Z875" s="124">
        <f>ROUND(ROUND(W875, 2)*I875, 2)</f>
        <v>6567.8</v>
      </c>
    </row>
    <row r="876" spans="1:28" ht="36" x14ac:dyDescent="0.5">
      <c r="A876" s="87" t="s">
        <v>3093</v>
      </c>
      <c r="B876" s="12"/>
      <c r="C876" s="40" t="s">
        <v>3003</v>
      </c>
      <c r="D876" s="17"/>
      <c r="E876" s="17"/>
      <c r="F876" s="28" t="s">
        <v>67</v>
      </c>
      <c r="G876" s="29">
        <v>1.1000000000000001</v>
      </c>
      <c r="H876" s="150"/>
      <c r="I876" s="157">
        <v>387.58499999999998</v>
      </c>
      <c r="J876" s="177"/>
      <c r="K876" s="181"/>
      <c r="L876" s="170"/>
      <c r="M876" s="187"/>
      <c r="N876" s="196"/>
      <c r="O876" s="326"/>
      <c r="P876" s="350"/>
      <c r="Q876" s="228"/>
      <c r="R876" s="196"/>
      <c r="S876" s="196"/>
      <c r="T876" s="192"/>
      <c r="U876" s="312"/>
      <c r="V876" s="373"/>
      <c r="W876" s="365">
        <v>20.34</v>
      </c>
      <c r="X876" s="128"/>
      <c r="Y876" s="129"/>
      <c r="Z876" s="124">
        <f>ROUND(ROUND(W876, 2)*I876, 2)</f>
        <v>7883.48</v>
      </c>
    </row>
    <row r="877" spans="1:28" ht="54" x14ac:dyDescent="0.5">
      <c r="A877" s="87" t="s">
        <v>3096</v>
      </c>
      <c r="B877" s="12"/>
      <c r="C877" s="27" t="s">
        <v>3016</v>
      </c>
      <c r="D877" s="17"/>
      <c r="E877" s="17"/>
      <c r="F877" s="28" t="s">
        <v>102</v>
      </c>
      <c r="G877" s="29">
        <v>1.1000000000000001</v>
      </c>
      <c r="H877" s="149"/>
      <c r="I877" s="157">
        <v>7751.7</v>
      </c>
      <c r="J877" s="177"/>
      <c r="K877" s="181"/>
      <c r="L877" s="170"/>
      <c r="M877" s="187"/>
      <c r="N877" s="196"/>
      <c r="O877" s="326"/>
      <c r="P877" s="350"/>
      <c r="Q877" s="228"/>
      <c r="R877" s="196"/>
      <c r="S877" s="196"/>
      <c r="T877" s="192"/>
      <c r="U877" s="312"/>
      <c r="V877" s="373"/>
      <c r="W877" s="365">
        <v>7.92</v>
      </c>
      <c r="X877" s="128"/>
      <c r="Y877" s="129"/>
      <c r="Z877" s="124">
        <f>ROUND(ROUND(W877, 2)*I877, 2)</f>
        <v>61393.46</v>
      </c>
    </row>
    <row r="878" spans="1:28" ht="81.599999999999994" x14ac:dyDescent="0.3">
      <c r="A878" s="253" t="s">
        <v>3099</v>
      </c>
      <c r="B878" s="254" t="s">
        <v>3100</v>
      </c>
      <c r="C878" s="255" t="s">
        <v>3101</v>
      </c>
      <c r="D878" s="256"/>
      <c r="E878" s="256" t="s">
        <v>3102</v>
      </c>
      <c r="F878" s="256" t="s">
        <v>67</v>
      </c>
      <c r="G878" s="257">
        <v>1</v>
      </c>
      <c r="H878" s="258"/>
      <c r="I878" s="215">
        <v>352.35</v>
      </c>
      <c r="J878" s="252">
        <f>I878-K878</f>
        <v>-4.9999999999954525E-3</v>
      </c>
      <c r="K878" s="396">
        <f>L878+O878+P878</f>
        <v>352.35500000000002</v>
      </c>
      <c r="L878" s="252"/>
      <c r="M878" s="252"/>
      <c r="N878" s="252"/>
      <c r="O878" s="325">
        <v>317.11500000000001</v>
      </c>
      <c r="P878" s="348">
        <v>35.24</v>
      </c>
      <c r="Q878" s="244" t="s">
        <v>4179</v>
      </c>
      <c r="R878" s="252"/>
      <c r="S878" s="252"/>
      <c r="T878" s="252"/>
      <c r="U878" s="318">
        <f>O878*Y878</f>
        <v>505008.80865000002</v>
      </c>
      <c r="V878" s="311">
        <f>P878*Y878</f>
        <v>56120.0524</v>
      </c>
      <c r="W878" s="364">
        <v>91.01</v>
      </c>
      <c r="X878" s="130">
        <v>1501.5</v>
      </c>
      <c r="Y878" s="131">
        <f>W878+ROUND(X878, 2)</f>
        <v>1592.51</v>
      </c>
      <c r="Z878" s="86">
        <v>32067.37</v>
      </c>
      <c r="AA878" s="19">
        <v>529053.53</v>
      </c>
      <c r="AB878" s="19">
        <f>Z878+AA878</f>
        <v>561120.9</v>
      </c>
    </row>
    <row r="879" spans="1:28" ht="36" x14ac:dyDescent="0.5">
      <c r="A879" s="87" t="s">
        <v>3105</v>
      </c>
      <c r="B879" s="12"/>
      <c r="C879" s="40" t="s">
        <v>730</v>
      </c>
      <c r="D879" s="17"/>
      <c r="E879" s="17"/>
      <c r="F879" s="28" t="s">
        <v>102</v>
      </c>
      <c r="G879" s="29">
        <v>0.15</v>
      </c>
      <c r="H879" s="150"/>
      <c r="I879" s="157">
        <v>52.853000000000002</v>
      </c>
      <c r="J879" s="177"/>
      <c r="K879" s="181"/>
      <c r="L879" s="170"/>
      <c r="M879" s="187"/>
      <c r="N879" s="196"/>
      <c r="O879" s="326"/>
      <c r="P879" s="350"/>
      <c r="Q879" s="228"/>
      <c r="R879" s="196"/>
      <c r="S879" s="196"/>
      <c r="T879" s="192"/>
      <c r="U879" s="312"/>
      <c r="V879" s="373"/>
      <c r="W879" s="365">
        <v>90.28</v>
      </c>
      <c r="X879" s="128"/>
      <c r="Y879" s="129"/>
      <c r="Z879" s="124">
        <f>ROUND(ROUND(W879, 2)*I879, 2)</f>
        <v>4771.57</v>
      </c>
    </row>
    <row r="880" spans="1:28" ht="54" x14ac:dyDescent="0.5">
      <c r="A880" s="87" t="s">
        <v>3108</v>
      </c>
      <c r="B880" s="12"/>
      <c r="C880" s="27" t="s">
        <v>1912</v>
      </c>
      <c r="D880" s="17"/>
      <c r="E880" s="17"/>
      <c r="F880" s="28" t="s">
        <v>102</v>
      </c>
      <c r="G880" s="29">
        <v>4.5</v>
      </c>
      <c r="H880" s="150"/>
      <c r="I880" s="157">
        <v>1585.575</v>
      </c>
      <c r="J880" s="177"/>
      <c r="K880" s="181"/>
      <c r="L880" s="170"/>
      <c r="M880" s="187"/>
      <c r="N880" s="196"/>
      <c r="O880" s="326"/>
      <c r="P880" s="350"/>
      <c r="Q880" s="228"/>
      <c r="R880" s="196"/>
      <c r="S880" s="196"/>
      <c r="T880" s="192"/>
      <c r="U880" s="312"/>
      <c r="V880" s="373"/>
      <c r="W880" s="365">
        <v>12.26</v>
      </c>
      <c r="X880" s="128"/>
      <c r="Y880" s="129"/>
      <c r="Z880" s="124">
        <f>ROUND(ROUND(W880, 2)*I880, 2)</f>
        <v>19439.150000000001</v>
      </c>
    </row>
    <row r="881" spans="1:28" ht="25.8" x14ac:dyDescent="0.5">
      <c r="A881" s="87" t="s">
        <v>3111</v>
      </c>
      <c r="B881" s="12"/>
      <c r="C881" s="40" t="s">
        <v>1954</v>
      </c>
      <c r="D881" s="17"/>
      <c r="E881" s="17"/>
      <c r="F881" s="28" t="s">
        <v>139</v>
      </c>
      <c r="G881" s="29">
        <v>0.3</v>
      </c>
      <c r="H881" s="150"/>
      <c r="I881" s="157">
        <v>105.705</v>
      </c>
      <c r="J881" s="177"/>
      <c r="K881" s="181"/>
      <c r="L881" s="170"/>
      <c r="M881" s="187"/>
      <c r="N881" s="196"/>
      <c r="O881" s="326"/>
      <c r="P881" s="350"/>
      <c r="Q881" s="228"/>
      <c r="R881" s="196"/>
      <c r="S881" s="196"/>
      <c r="T881" s="192"/>
      <c r="U881" s="312"/>
      <c r="V881" s="373"/>
      <c r="W881" s="365">
        <v>74.319999999999993</v>
      </c>
      <c r="X881" s="128"/>
      <c r="Y881" s="129"/>
      <c r="Z881" s="124">
        <f>ROUND(ROUND(W881, 2)*I881, 2)</f>
        <v>7856</v>
      </c>
    </row>
    <row r="882" spans="1:28" ht="81.599999999999994" x14ac:dyDescent="0.3">
      <c r="A882" s="253" t="s">
        <v>3114</v>
      </c>
      <c r="B882" s="254" t="s">
        <v>3100</v>
      </c>
      <c r="C882" s="255" t="s">
        <v>3101</v>
      </c>
      <c r="D882" s="256"/>
      <c r="E882" s="256" t="s">
        <v>3115</v>
      </c>
      <c r="F882" s="256" t="s">
        <v>67</v>
      </c>
      <c r="G882" s="257">
        <v>1</v>
      </c>
      <c r="H882" s="258"/>
      <c r="I882" s="215">
        <v>352.35</v>
      </c>
      <c r="J882" s="252">
        <f>I882-K882</f>
        <v>-4.9999999999954525E-3</v>
      </c>
      <c r="K882" s="396">
        <f>L882+O882+P882</f>
        <v>352.35500000000002</v>
      </c>
      <c r="L882" s="252"/>
      <c r="M882" s="252"/>
      <c r="N882" s="252"/>
      <c r="O882" s="325">
        <v>317.11500000000001</v>
      </c>
      <c r="P882" s="348">
        <v>35.24</v>
      </c>
      <c r="Q882" s="244" t="s">
        <v>4179</v>
      </c>
      <c r="R882" s="252"/>
      <c r="S882" s="252"/>
      <c r="T882" s="252"/>
      <c r="U882" s="318">
        <f>O882*Y882</f>
        <v>509711.62410000002</v>
      </c>
      <c r="V882" s="311">
        <f>P882*Y882</f>
        <v>56642.661599999999</v>
      </c>
      <c r="W882" s="364">
        <v>105.84</v>
      </c>
      <c r="X882" s="130">
        <v>1501.5</v>
      </c>
      <c r="Y882" s="131">
        <f>W882+ROUND(X882, 2)</f>
        <v>1607.34</v>
      </c>
      <c r="Z882" s="86">
        <v>37292.720000000001</v>
      </c>
      <c r="AA882" s="19">
        <v>529053.53</v>
      </c>
      <c r="AB882" s="19">
        <f>Z882+AA882</f>
        <v>566346.25</v>
      </c>
    </row>
    <row r="883" spans="1:28" ht="54" x14ac:dyDescent="0.5">
      <c r="A883" s="87" t="s">
        <v>3116</v>
      </c>
      <c r="B883" s="12"/>
      <c r="C883" s="27" t="s">
        <v>1912</v>
      </c>
      <c r="D883" s="17"/>
      <c r="E883" s="17" t="s">
        <v>1986</v>
      </c>
      <c r="F883" s="28" t="s">
        <v>102</v>
      </c>
      <c r="G883" s="29">
        <v>4.5</v>
      </c>
      <c r="H883" s="150"/>
      <c r="I883" s="157">
        <v>1585.575</v>
      </c>
      <c r="J883" s="177"/>
      <c r="K883" s="181"/>
      <c r="L883" s="170"/>
      <c r="M883" s="187"/>
      <c r="N883" s="196"/>
      <c r="O883" s="326"/>
      <c r="P883" s="350"/>
      <c r="Q883" s="228"/>
      <c r="R883" s="196"/>
      <c r="S883" s="196"/>
      <c r="T883" s="192"/>
      <c r="U883" s="312"/>
      <c r="V883" s="373"/>
      <c r="W883" s="365">
        <v>20.51</v>
      </c>
      <c r="X883" s="128"/>
      <c r="Y883" s="129"/>
      <c r="Z883" s="124">
        <f>ROUND(ROUND(W883, 2)*I883, 2)</f>
        <v>32520.14</v>
      </c>
    </row>
    <row r="884" spans="1:28" ht="36" x14ac:dyDescent="0.5">
      <c r="A884" s="87" t="s">
        <v>3119</v>
      </c>
      <c r="B884" s="12"/>
      <c r="C884" s="40" t="s">
        <v>730</v>
      </c>
      <c r="D884" s="17"/>
      <c r="E884" s="17"/>
      <c r="F884" s="28" t="s">
        <v>102</v>
      </c>
      <c r="G884" s="29">
        <v>0.15</v>
      </c>
      <c r="H884" s="150"/>
      <c r="I884" s="157">
        <v>52.853000000000002</v>
      </c>
      <c r="J884" s="177"/>
      <c r="K884" s="181"/>
      <c r="L884" s="170"/>
      <c r="M884" s="187"/>
      <c r="N884" s="196"/>
      <c r="O884" s="326"/>
      <c r="P884" s="350"/>
      <c r="Q884" s="228"/>
      <c r="R884" s="196"/>
      <c r="S884" s="196"/>
      <c r="T884" s="192"/>
      <c r="U884" s="312"/>
      <c r="V884" s="373"/>
      <c r="W884" s="365">
        <v>90.28</v>
      </c>
      <c r="X884" s="128"/>
      <c r="Y884" s="129"/>
      <c r="Z884" s="124">
        <f>ROUND(ROUND(W884, 2)*I884, 2)</f>
        <v>4771.57</v>
      </c>
    </row>
    <row r="885" spans="1:28" ht="102.6" customHeight="1" x14ac:dyDescent="0.3">
      <c r="A885" s="253" t="s">
        <v>3122</v>
      </c>
      <c r="B885" s="254" t="s">
        <v>3100</v>
      </c>
      <c r="C885" s="255" t="s">
        <v>3101</v>
      </c>
      <c r="D885" s="256"/>
      <c r="E885" s="256" t="s">
        <v>3123</v>
      </c>
      <c r="F885" s="256" t="s">
        <v>67</v>
      </c>
      <c r="G885" s="257">
        <v>1</v>
      </c>
      <c r="H885" s="258"/>
      <c r="I885" s="215">
        <v>15.75</v>
      </c>
      <c r="J885" s="252">
        <f>I885-K885</f>
        <v>-5.0000000000007816E-3</v>
      </c>
      <c r="K885" s="396">
        <f>L885+O885+P885</f>
        <v>15.755000000000001</v>
      </c>
      <c r="L885" s="252"/>
      <c r="M885" s="252"/>
      <c r="N885" s="252"/>
      <c r="O885" s="325">
        <v>14.175000000000001</v>
      </c>
      <c r="P885" s="348">
        <v>1.58</v>
      </c>
      <c r="Q885" s="244" t="s">
        <v>4180</v>
      </c>
      <c r="R885" s="252"/>
      <c r="S885" s="252"/>
      <c r="T885" s="252"/>
      <c r="U885" s="318">
        <f>O885*Y885</f>
        <v>23449.560750000001</v>
      </c>
      <c r="V885" s="311">
        <f>P885*Y885</f>
        <v>2613.7782000000002</v>
      </c>
      <c r="W885" s="364">
        <v>152.79</v>
      </c>
      <c r="X885" s="130">
        <v>1501.5</v>
      </c>
      <c r="Y885" s="131">
        <f>W885+ROUND(X885, 2)</f>
        <v>1654.29</v>
      </c>
      <c r="Z885" s="86">
        <v>2406.44</v>
      </c>
      <c r="AA885" s="19">
        <v>23648.63</v>
      </c>
      <c r="AB885" s="19">
        <f>Z885+AA885</f>
        <v>26055.07</v>
      </c>
    </row>
    <row r="886" spans="1:28" ht="36" x14ac:dyDescent="0.5">
      <c r="A886" s="87" t="s">
        <v>3124</v>
      </c>
      <c r="B886" s="12"/>
      <c r="C886" s="40" t="s">
        <v>730</v>
      </c>
      <c r="D886" s="17"/>
      <c r="E886" s="17"/>
      <c r="F886" s="28" t="s">
        <v>102</v>
      </c>
      <c r="G886" s="29">
        <v>0.15</v>
      </c>
      <c r="H886" s="150"/>
      <c r="I886" s="157">
        <v>2.363</v>
      </c>
      <c r="J886" s="177"/>
      <c r="K886" s="181"/>
      <c r="L886" s="170"/>
      <c r="M886" s="187"/>
      <c r="N886" s="196"/>
      <c r="O886" s="326"/>
      <c r="P886" s="350"/>
      <c r="Q886" s="228"/>
      <c r="R886" s="196"/>
      <c r="S886" s="196"/>
      <c r="T886" s="192"/>
      <c r="U886" s="312"/>
      <c r="V886" s="373"/>
      <c r="W886" s="365">
        <v>90.28</v>
      </c>
      <c r="X886" s="128"/>
      <c r="Y886" s="129"/>
      <c r="Z886" s="124">
        <f>ROUND(ROUND(W886, 2)*I886, 2)</f>
        <v>213.33</v>
      </c>
    </row>
    <row r="887" spans="1:28" ht="25.8" x14ac:dyDescent="0.5">
      <c r="A887" s="87" t="s">
        <v>3127</v>
      </c>
      <c r="B887" s="12"/>
      <c r="C887" s="40" t="s">
        <v>1959</v>
      </c>
      <c r="D887" s="17"/>
      <c r="E887" s="17"/>
      <c r="F887" s="28" t="s">
        <v>102</v>
      </c>
      <c r="G887" s="29">
        <v>5</v>
      </c>
      <c r="H887" s="150"/>
      <c r="I887" s="157">
        <v>78.75</v>
      </c>
      <c r="J887" s="177"/>
      <c r="K887" s="181"/>
      <c r="L887" s="170"/>
      <c r="M887" s="187"/>
      <c r="N887" s="196"/>
      <c r="O887" s="326"/>
      <c r="P887" s="350"/>
      <c r="Q887" s="228"/>
      <c r="R887" s="196"/>
      <c r="S887" s="196"/>
      <c r="T887" s="192"/>
      <c r="U887" s="312"/>
      <c r="V887" s="373"/>
      <c r="W887" s="365">
        <v>23.39</v>
      </c>
      <c r="X887" s="128"/>
      <c r="Y887" s="129"/>
      <c r="Z887" s="124">
        <f>ROUND(ROUND(W887, 2)*I887, 2)</f>
        <v>1841.96</v>
      </c>
    </row>
    <row r="888" spans="1:28" ht="25.8" x14ac:dyDescent="0.5">
      <c r="A888" s="87" t="s">
        <v>3130</v>
      </c>
      <c r="B888" s="12"/>
      <c r="C888" s="40" t="s">
        <v>1954</v>
      </c>
      <c r="D888" s="17"/>
      <c r="E888" s="17"/>
      <c r="F888" s="28" t="s">
        <v>139</v>
      </c>
      <c r="G888" s="29">
        <v>0.3</v>
      </c>
      <c r="H888" s="150"/>
      <c r="I888" s="157">
        <v>4.7249999999999996</v>
      </c>
      <c r="J888" s="177"/>
      <c r="K888" s="181"/>
      <c r="L888" s="170"/>
      <c r="M888" s="187"/>
      <c r="N888" s="196"/>
      <c r="O888" s="326"/>
      <c r="P888" s="350"/>
      <c r="Q888" s="228"/>
      <c r="R888" s="196"/>
      <c r="S888" s="196"/>
      <c r="T888" s="192"/>
      <c r="U888" s="312"/>
      <c r="V888" s="373"/>
      <c r="W888" s="365">
        <v>74.319999999999993</v>
      </c>
      <c r="X888" s="128"/>
      <c r="Y888" s="129"/>
      <c r="Z888" s="124">
        <f>ROUND(ROUND(W888, 2)*I888, 2)</f>
        <v>351.16</v>
      </c>
    </row>
    <row r="889" spans="1:28" ht="119.4" customHeight="1" x14ac:dyDescent="0.3">
      <c r="A889" s="253" t="s">
        <v>3133</v>
      </c>
      <c r="B889" s="254" t="s">
        <v>3100</v>
      </c>
      <c r="C889" s="255" t="s">
        <v>3101</v>
      </c>
      <c r="D889" s="256"/>
      <c r="E889" s="256" t="s">
        <v>3134</v>
      </c>
      <c r="F889" s="256" t="s">
        <v>67</v>
      </c>
      <c r="G889" s="257">
        <v>1</v>
      </c>
      <c r="H889" s="258"/>
      <c r="I889" s="215">
        <v>15.75</v>
      </c>
      <c r="J889" s="252">
        <f>I889-K889</f>
        <v>-5.0000000000007816E-3</v>
      </c>
      <c r="K889" s="396">
        <f>L889+O889+P889</f>
        <v>15.755000000000001</v>
      </c>
      <c r="L889" s="252"/>
      <c r="M889" s="252"/>
      <c r="N889" s="252"/>
      <c r="O889" s="325">
        <v>14.175000000000001</v>
      </c>
      <c r="P889" s="348">
        <v>1.58</v>
      </c>
      <c r="Q889" s="244" t="s">
        <v>4180</v>
      </c>
      <c r="R889" s="252"/>
      <c r="S889" s="252"/>
      <c r="T889" s="252"/>
      <c r="U889" s="318">
        <f>O889*Y889</f>
        <v>23133.45825</v>
      </c>
      <c r="V889" s="311">
        <f>P889*Y889</f>
        <v>2578.5442000000003</v>
      </c>
      <c r="W889" s="364">
        <v>130.49</v>
      </c>
      <c r="X889" s="130">
        <v>1501.5</v>
      </c>
      <c r="Y889" s="131">
        <f>W889+ROUND(X889, 2)</f>
        <v>1631.99</v>
      </c>
      <c r="Z889" s="86">
        <v>2055.2199999999998</v>
      </c>
      <c r="AA889" s="19">
        <v>23648.63</v>
      </c>
      <c r="AB889" s="19">
        <f>Z889+AA889</f>
        <v>25703.850000000002</v>
      </c>
    </row>
    <row r="890" spans="1:28" ht="25.8" x14ac:dyDescent="0.5">
      <c r="A890" s="87" t="s">
        <v>3135</v>
      </c>
      <c r="B890" s="12"/>
      <c r="C890" s="40" t="s">
        <v>1959</v>
      </c>
      <c r="D890" s="17"/>
      <c r="E890" s="17"/>
      <c r="F890" s="28" t="s">
        <v>102</v>
      </c>
      <c r="G890" s="29">
        <v>5</v>
      </c>
      <c r="H890" s="150"/>
      <c r="I890" s="157">
        <v>78.75</v>
      </c>
      <c r="J890" s="177"/>
      <c r="K890" s="181"/>
      <c r="L890" s="170"/>
      <c r="M890" s="187"/>
      <c r="N890" s="196"/>
      <c r="O890" s="326"/>
      <c r="P890" s="350"/>
      <c r="Q890" s="228"/>
      <c r="R890" s="196"/>
      <c r="S890" s="196"/>
      <c r="T890" s="192"/>
      <c r="U890" s="312"/>
      <c r="V890" s="373"/>
      <c r="W890" s="365">
        <v>23.39</v>
      </c>
      <c r="X890" s="128"/>
      <c r="Y890" s="129"/>
      <c r="Z890" s="124">
        <f>ROUND(ROUND(W890, 2)*I890, 2)</f>
        <v>1841.96</v>
      </c>
    </row>
    <row r="891" spans="1:28" ht="36" x14ac:dyDescent="0.5">
      <c r="A891" s="87" t="s">
        <v>3138</v>
      </c>
      <c r="B891" s="12"/>
      <c r="C891" s="40" t="s">
        <v>730</v>
      </c>
      <c r="D891" s="17"/>
      <c r="E891" s="17"/>
      <c r="F891" s="28" t="s">
        <v>102</v>
      </c>
      <c r="G891" s="29">
        <v>0.15</v>
      </c>
      <c r="H891" s="150"/>
      <c r="I891" s="157">
        <v>2.363</v>
      </c>
      <c r="J891" s="177"/>
      <c r="K891" s="181"/>
      <c r="L891" s="170"/>
      <c r="M891" s="187"/>
      <c r="N891" s="196"/>
      <c r="O891" s="326"/>
      <c r="P891" s="350"/>
      <c r="Q891" s="228"/>
      <c r="R891" s="196"/>
      <c r="S891" s="196"/>
      <c r="T891" s="192"/>
      <c r="U891" s="312"/>
      <c r="V891" s="373"/>
      <c r="W891" s="365">
        <v>90.28</v>
      </c>
      <c r="X891" s="128"/>
      <c r="Y891" s="129"/>
      <c r="Z891" s="124">
        <f>ROUND(ROUND(W891, 2)*I891, 2)</f>
        <v>213.33</v>
      </c>
    </row>
    <row r="892" spans="1:28" ht="81.599999999999994" x14ac:dyDescent="0.3">
      <c r="A892" s="253" t="s">
        <v>3141</v>
      </c>
      <c r="B892" s="254" t="s">
        <v>3100</v>
      </c>
      <c r="C892" s="255" t="s">
        <v>3101</v>
      </c>
      <c r="D892" s="256"/>
      <c r="E892" s="256" t="s">
        <v>3142</v>
      </c>
      <c r="F892" s="256" t="s">
        <v>67</v>
      </c>
      <c r="G892" s="257">
        <v>1</v>
      </c>
      <c r="H892" s="258"/>
      <c r="I892" s="215">
        <v>259.20999999999998</v>
      </c>
      <c r="J892" s="252">
        <f>I892-K892</f>
        <v>0</v>
      </c>
      <c r="K892" s="396">
        <f>L892+O892+P892</f>
        <v>259.20999999999998</v>
      </c>
      <c r="L892" s="252"/>
      <c r="M892" s="252"/>
      <c r="N892" s="252"/>
      <c r="O892" s="325">
        <v>233</v>
      </c>
      <c r="P892" s="348">
        <v>26.21</v>
      </c>
      <c r="Q892" s="244" t="s">
        <v>4181</v>
      </c>
      <c r="R892" s="252"/>
      <c r="S892" s="252"/>
      <c r="T892" s="252"/>
      <c r="U892" s="318">
        <f>O892*Y892</f>
        <v>371054.83</v>
      </c>
      <c r="V892" s="311">
        <f>P892*Y892</f>
        <v>41739.687100000003</v>
      </c>
      <c r="W892" s="364">
        <v>91.01</v>
      </c>
      <c r="X892" s="130">
        <v>1501.5</v>
      </c>
      <c r="Y892" s="131">
        <f>W892+ROUND(X892, 2)</f>
        <v>1592.51</v>
      </c>
      <c r="Z892" s="86">
        <v>23590.7</v>
      </c>
      <c r="AA892" s="19">
        <v>389203.82</v>
      </c>
      <c r="AB892" s="19">
        <f>Z892+AA892</f>
        <v>412794.52</v>
      </c>
    </row>
    <row r="893" spans="1:28" ht="36" x14ac:dyDescent="0.5">
      <c r="A893" s="87" t="s">
        <v>3143</v>
      </c>
      <c r="B893" s="12"/>
      <c r="C893" s="40" t="s">
        <v>730</v>
      </c>
      <c r="D893" s="17"/>
      <c r="E893" s="17"/>
      <c r="F893" s="28" t="s">
        <v>102</v>
      </c>
      <c r="G893" s="29">
        <v>0.15</v>
      </c>
      <c r="H893" s="150"/>
      <c r="I893" s="157">
        <v>38.881999999999998</v>
      </c>
      <c r="J893" s="177"/>
      <c r="K893" s="181"/>
      <c r="L893" s="170"/>
      <c r="M893" s="187"/>
      <c r="N893" s="196"/>
      <c r="O893" s="326"/>
      <c r="P893" s="350"/>
      <c r="Q893" s="228"/>
      <c r="R893" s="196"/>
      <c r="S893" s="196"/>
      <c r="T893" s="192"/>
      <c r="U893" s="312"/>
      <c r="V893" s="373"/>
      <c r="W893" s="365">
        <v>90.28</v>
      </c>
      <c r="X893" s="128"/>
      <c r="Y893" s="129"/>
      <c r="Z893" s="124">
        <f>ROUND(ROUND(W893, 2)*I893, 2)</f>
        <v>3510.27</v>
      </c>
    </row>
    <row r="894" spans="1:28" ht="54" x14ac:dyDescent="0.5">
      <c r="A894" s="87" t="s">
        <v>3146</v>
      </c>
      <c r="B894" s="12"/>
      <c r="C894" s="27" t="s">
        <v>1912</v>
      </c>
      <c r="D894" s="17"/>
      <c r="E894" s="17"/>
      <c r="F894" s="28" t="s">
        <v>102</v>
      </c>
      <c r="G894" s="29">
        <v>4.5</v>
      </c>
      <c r="H894" s="150"/>
      <c r="I894" s="157">
        <v>1166.4449999999999</v>
      </c>
      <c r="J894" s="177"/>
      <c r="K894" s="181"/>
      <c r="L894" s="170"/>
      <c r="M894" s="187"/>
      <c r="N894" s="196"/>
      <c r="O894" s="326"/>
      <c r="P894" s="350"/>
      <c r="Q894" s="228"/>
      <c r="R894" s="196"/>
      <c r="S894" s="196"/>
      <c r="T894" s="192"/>
      <c r="U894" s="312"/>
      <c r="V894" s="373"/>
      <c r="W894" s="365">
        <v>12.26</v>
      </c>
      <c r="X894" s="128"/>
      <c r="Y894" s="129"/>
      <c r="Z894" s="124">
        <f>ROUND(ROUND(W894, 2)*I894, 2)</f>
        <v>14300.62</v>
      </c>
    </row>
    <row r="895" spans="1:28" ht="25.8" x14ac:dyDescent="0.5">
      <c r="A895" s="87" t="s">
        <v>3149</v>
      </c>
      <c r="B895" s="12"/>
      <c r="C895" s="40" t="s">
        <v>1954</v>
      </c>
      <c r="D895" s="17"/>
      <c r="E895" s="17"/>
      <c r="F895" s="28" t="s">
        <v>139</v>
      </c>
      <c r="G895" s="29">
        <v>0.3</v>
      </c>
      <c r="H895" s="150"/>
      <c r="I895" s="157">
        <v>77.763000000000005</v>
      </c>
      <c r="J895" s="177"/>
      <c r="K895" s="181"/>
      <c r="L895" s="170"/>
      <c r="M895" s="187"/>
      <c r="N895" s="196"/>
      <c r="O895" s="326"/>
      <c r="P895" s="350"/>
      <c r="Q895" s="228"/>
      <c r="R895" s="196"/>
      <c r="S895" s="196"/>
      <c r="T895" s="192"/>
      <c r="U895" s="312"/>
      <c r="V895" s="373"/>
      <c r="W895" s="365">
        <v>74.319999999999993</v>
      </c>
      <c r="X895" s="128"/>
      <c r="Y895" s="129"/>
      <c r="Z895" s="124">
        <f>ROUND(ROUND(W895, 2)*I895, 2)</f>
        <v>5779.35</v>
      </c>
    </row>
    <row r="896" spans="1:28" ht="144" customHeight="1" x14ac:dyDescent="0.3">
      <c r="A896" s="253" t="s">
        <v>3152</v>
      </c>
      <c r="B896" s="254" t="s">
        <v>3100</v>
      </c>
      <c r="C896" s="255" t="s">
        <v>3101</v>
      </c>
      <c r="D896" s="256"/>
      <c r="E896" s="256" t="s">
        <v>3153</v>
      </c>
      <c r="F896" s="256" t="s">
        <v>67</v>
      </c>
      <c r="G896" s="257">
        <v>1</v>
      </c>
      <c r="H896" s="258"/>
      <c r="I896" s="215">
        <v>284.49</v>
      </c>
      <c r="J896" s="252">
        <f>I896-K896</f>
        <v>0</v>
      </c>
      <c r="K896" s="396">
        <f>L896+O896+P896</f>
        <v>284.49</v>
      </c>
      <c r="L896" s="252"/>
      <c r="M896" s="252"/>
      <c r="N896" s="252"/>
      <c r="O896" s="325">
        <v>256</v>
      </c>
      <c r="P896" s="348">
        <v>28.49</v>
      </c>
      <c r="Q896" s="244" t="s">
        <v>4182</v>
      </c>
      <c r="R896" s="252"/>
      <c r="S896" s="252"/>
      <c r="T896" s="252"/>
      <c r="U896" s="318">
        <f>O896*Y896</f>
        <v>411479.03999999998</v>
      </c>
      <c r="V896" s="311">
        <f>P896*Y896</f>
        <v>45793.116599999994</v>
      </c>
      <c r="W896" s="364">
        <v>105.84</v>
      </c>
      <c r="X896" s="130">
        <v>1501.5</v>
      </c>
      <c r="Y896" s="131">
        <f>W896+ROUND(X896, 2)</f>
        <v>1607.34</v>
      </c>
      <c r="Z896" s="86">
        <v>30110.42</v>
      </c>
      <c r="AA896" s="19">
        <v>427161.74</v>
      </c>
      <c r="AB896" s="19">
        <f>Z896+AA896</f>
        <v>457272.16</v>
      </c>
    </row>
    <row r="897" spans="1:28" ht="54" x14ac:dyDescent="0.5">
      <c r="A897" s="87" t="s">
        <v>3154</v>
      </c>
      <c r="B897" s="12"/>
      <c r="C897" s="27" t="s">
        <v>1912</v>
      </c>
      <c r="D897" s="17"/>
      <c r="E897" s="17" t="s">
        <v>1986</v>
      </c>
      <c r="F897" s="28" t="s">
        <v>102</v>
      </c>
      <c r="G897" s="29">
        <v>4.5</v>
      </c>
      <c r="H897" s="150"/>
      <c r="I897" s="157">
        <v>1280.2049999999999</v>
      </c>
      <c r="J897" s="177"/>
      <c r="K897" s="181"/>
      <c r="L897" s="170"/>
      <c r="M897" s="187"/>
      <c r="N897" s="196"/>
      <c r="O897" s="326"/>
      <c r="P897" s="350"/>
      <c r="Q897" s="228"/>
      <c r="R897" s="196"/>
      <c r="S897" s="196"/>
      <c r="T897" s="192"/>
      <c r="U897" s="312"/>
      <c r="V897" s="373"/>
      <c r="W897" s="365">
        <v>20.51</v>
      </c>
      <c r="X897" s="128"/>
      <c r="Y897" s="129"/>
      <c r="Z897" s="124">
        <f>ROUND(ROUND(W897, 2)*I897, 2)</f>
        <v>26257</v>
      </c>
    </row>
    <row r="898" spans="1:28" ht="36" x14ac:dyDescent="0.5">
      <c r="A898" s="87" t="s">
        <v>3157</v>
      </c>
      <c r="B898" s="12"/>
      <c r="C898" s="40" t="s">
        <v>730</v>
      </c>
      <c r="D898" s="17"/>
      <c r="E898" s="17"/>
      <c r="F898" s="28" t="s">
        <v>102</v>
      </c>
      <c r="G898" s="29">
        <v>0.15</v>
      </c>
      <c r="H898" s="150"/>
      <c r="I898" s="157">
        <v>42.673999999999999</v>
      </c>
      <c r="J898" s="177"/>
      <c r="K898" s="181"/>
      <c r="L898" s="170"/>
      <c r="M898" s="187"/>
      <c r="N898" s="196"/>
      <c r="O898" s="326"/>
      <c r="P898" s="350"/>
      <c r="Q898" s="228"/>
      <c r="R898" s="196"/>
      <c r="S898" s="196"/>
      <c r="T898" s="192"/>
      <c r="U898" s="312"/>
      <c r="V898" s="373"/>
      <c r="W898" s="365">
        <v>90.28</v>
      </c>
      <c r="X898" s="128"/>
      <c r="Y898" s="129"/>
      <c r="Z898" s="124">
        <f>ROUND(ROUND(W898, 2)*I898, 2)</f>
        <v>3852.61</v>
      </c>
    </row>
    <row r="899" spans="1:28" ht="155.4" customHeight="1" x14ac:dyDescent="0.3">
      <c r="A899" s="253" t="s">
        <v>3160</v>
      </c>
      <c r="B899" s="254" t="s">
        <v>3100</v>
      </c>
      <c r="C899" s="255" t="s">
        <v>3101</v>
      </c>
      <c r="D899" s="256"/>
      <c r="E899" s="256" t="s">
        <v>3161</v>
      </c>
      <c r="F899" s="256" t="s">
        <v>67</v>
      </c>
      <c r="G899" s="257">
        <v>1</v>
      </c>
      <c r="H899" s="258"/>
      <c r="I899" s="215">
        <v>13.5</v>
      </c>
      <c r="J899" s="252">
        <f>I899-K899</f>
        <v>0</v>
      </c>
      <c r="K899" s="396">
        <f>L899+O899+P899</f>
        <v>13.5</v>
      </c>
      <c r="L899" s="252"/>
      <c r="M899" s="252"/>
      <c r="N899" s="252"/>
      <c r="O899" s="325">
        <v>12.15</v>
      </c>
      <c r="P899" s="348">
        <v>1.35</v>
      </c>
      <c r="Q899" s="244" t="s">
        <v>4178</v>
      </c>
      <c r="R899" s="252"/>
      <c r="S899" s="252"/>
      <c r="T899" s="252"/>
      <c r="U899" s="318">
        <f>O899*Y899</f>
        <v>19348.996500000001</v>
      </c>
      <c r="V899" s="311">
        <f>P899*Y899</f>
        <v>2149.8885</v>
      </c>
      <c r="W899" s="364">
        <v>91.01</v>
      </c>
      <c r="X899" s="130">
        <v>1501.5</v>
      </c>
      <c r="Y899" s="131">
        <f>W899+ROUND(X899, 2)</f>
        <v>1592.51</v>
      </c>
      <c r="Z899" s="86">
        <v>1228.6400000000001</v>
      </c>
      <c r="AA899" s="19">
        <v>20270.25</v>
      </c>
      <c r="AB899" s="19">
        <f>Z899+AA899</f>
        <v>21498.89</v>
      </c>
    </row>
    <row r="900" spans="1:28" ht="36" x14ac:dyDescent="0.5">
      <c r="A900" s="87" t="s">
        <v>3162</v>
      </c>
      <c r="B900" s="12"/>
      <c r="C900" s="40" t="s">
        <v>730</v>
      </c>
      <c r="D900" s="17"/>
      <c r="E900" s="17"/>
      <c r="F900" s="28" t="s">
        <v>102</v>
      </c>
      <c r="G900" s="29">
        <v>0.15</v>
      </c>
      <c r="H900" s="150"/>
      <c r="I900" s="157">
        <v>2.0249999999999999</v>
      </c>
      <c r="J900" s="177"/>
      <c r="K900" s="181"/>
      <c r="L900" s="170"/>
      <c r="M900" s="187"/>
      <c r="N900" s="196"/>
      <c r="O900" s="326"/>
      <c r="P900" s="350"/>
      <c r="Q900" s="228"/>
      <c r="R900" s="196"/>
      <c r="S900" s="196"/>
      <c r="T900" s="192"/>
      <c r="U900" s="312"/>
      <c r="V900" s="373"/>
      <c r="W900" s="365">
        <v>90.28</v>
      </c>
      <c r="X900" s="128"/>
      <c r="Y900" s="129"/>
      <c r="Z900" s="124">
        <f>ROUND(ROUND(W900, 2)*I900, 2)</f>
        <v>182.82</v>
      </c>
    </row>
    <row r="901" spans="1:28" ht="54" x14ac:dyDescent="0.5">
      <c r="A901" s="87" t="s">
        <v>3165</v>
      </c>
      <c r="B901" s="12"/>
      <c r="C901" s="27" t="s">
        <v>1912</v>
      </c>
      <c r="D901" s="17"/>
      <c r="E901" s="17"/>
      <c r="F901" s="28" t="s">
        <v>102</v>
      </c>
      <c r="G901" s="29">
        <v>4.5</v>
      </c>
      <c r="H901" s="150"/>
      <c r="I901" s="157">
        <v>60.75</v>
      </c>
      <c r="J901" s="177"/>
      <c r="K901" s="181"/>
      <c r="L901" s="170"/>
      <c r="M901" s="187"/>
      <c r="N901" s="196"/>
      <c r="O901" s="326"/>
      <c r="P901" s="350"/>
      <c r="Q901" s="228"/>
      <c r="R901" s="196"/>
      <c r="S901" s="196"/>
      <c r="T901" s="192"/>
      <c r="U901" s="312"/>
      <c r="V901" s="373"/>
      <c r="W901" s="365">
        <v>12.26</v>
      </c>
      <c r="X901" s="128"/>
      <c r="Y901" s="129"/>
      <c r="Z901" s="124">
        <f>ROUND(ROUND(W901, 2)*I901, 2)</f>
        <v>744.8</v>
      </c>
    </row>
    <row r="902" spans="1:28" ht="25.8" x14ac:dyDescent="0.5">
      <c r="A902" s="87" t="s">
        <v>3168</v>
      </c>
      <c r="B902" s="12"/>
      <c r="C902" s="40" t="s">
        <v>1954</v>
      </c>
      <c r="D902" s="17"/>
      <c r="E902" s="17"/>
      <c r="F902" s="28" t="s">
        <v>139</v>
      </c>
      <c r="G902" s="29">
        <v>0.3</v>
      </c>
      <c r="H902" s="150"/>
      <c r="I902" s="157">
        <v>4.05</v>
      </c>
      <c r="J902" s="177"/>
      <c r="K902" s="181"/>
      <c r="L902" s="170"/>
      <c r="M902" s="187"/>
      <c r="N902" s="196"/>
      <c r="O902" s="326"/>
      <c r="P902" s="350"/>
      <c r="Q902" s="228"/>
      <c r="R902" s="196"/>
      <c r="S902" s="196"/>
      <c r="T902" s="192"/>
      <c r="U902" s="312"/>
      <c r="V902" s="373"/>
      <c r="W902" s="365">
        <v>74.319999999999993</v>
      </c>
      <c r="X902" s="128"/>
      <c r="Y902" s="129"/>
      <c r="Z902" s="124">
        <f>ROUND(ROUND(W902, 2)*I902, 2)</f>
        <v>301</v>
      </c>
    </row>
    <row r="903" spans="1:28" ht="81.599999999999994" x14ac:dyDescent="0.3">
      <c r="A903" s="253" t="s">
        <v>3171</v>
      </c>
      <c r="B903" s="254" t="s">
        <v>3100</v>
      </c>
      <c r="C903" s="255" t="s">
        <v>3101</v>
      </c>
      <c r="D903" s="256"/>
      <c r="E903" s="256" t="s">
        <v>3172</v>
      </c>
      <c r="F903" s="256" t="s">
        <v>67</v>
      </c>
      <c r="G903" s="257">
        <v>1</v>
      </c>
      <c r="H903" s="258"/>
      <c r="I903" s="215">
        <v>13.5</v>
      </c>
      <c r="J903" s="252">
        <f>I903-K903</f>
        <v>0</v>
      </c>
      <c r="K903" s="396">
        <f>L903+O903+P903</f>
        <v>13.5</v>
      </c>
      <c r="L903" s="252"/>
      <c r="M903" s="252"/>
      <c r="N903" s="252"/>
      <c r="O903" s="325">
        <v>12.15</v>
      </c>
      <c r="P903" s="348">
        <v>1.35</v>
      </c>
      <c r="Q903" s="244" t="s">
        <v>4178</v>
      </c>
      <c r="R903" s="252"/>
      <c r="S903" s="252"/>
      <c r="T903" s="252"/>
      <c r="U903" s="318">
        <f>O903*Y903</f>
        <v>19529.181</v>
      </c>
      <c r="V903" s="311">
        <f>P903*Y903</f>
        <v>2169.9090000000001</v>
      </c>
      <c r="W903" s="364">
        <v>105.84</v>
      </c>
      <c r="X903" s="130">
        <v>1501.5</v>
      </c>
      <c r="Y903" s="131">
        <f>W903+ROUND(X903, 2)</f>
        <v>1607.34</v>
      </c>
      <c r="Z903" s="86">
        <v>1428.84</v>
      </c>
      <c r="AA903" s="19">
        <v>20270.25</v>
      </c>
      <c r="AB903" s="19">
        <f>Z903+AA903</f>
        <v>21699.09</v>
      </c>
    </row>
    <row r="904" spans="1:28" ht="54" x14ac:dyDescent="0.5">
      <c r="A904" s="87" t="s">
        <v>3173</v>
      </c>
      <c r="B904" s="12"/>
      <c r="C904" s="27" t="s">
        <v>1912</v>
      </c>
      <c r="D904" s="17"/>
      <c r="E904" s="17" t="s">
        <v>1986</v>
      </c>
      <c r="F904" s="28" t="s">
        <v>102</v>
      </c>
      <c r="G904" s="29">
        <v>4.5</v>
      </c>
      <c r="H904" s="150"/>
      <c r="I904" s="157">
        <v>60.75</v>
      </c>
      <c r="J904" s="177"/>
      <c r="K904" s="181"/>
      <c r="L904" s="170"/>
      <c r="M904" s="187"/>
      <c r="N904" s="196"/>
      <c r="O904" s="326"/>
      <c r="P904" s="350"/>
      <c r="Q904" s="228"/>
      <c r="R904" s="196"/>
      <c r="S904" s="196"/>
      <c r="T904" s="192"/>
      <c r="U904" s="312"/>
      <c r="V904" s="373"/>
      <c r="W904" s="365">
        <v>20.51</v>
      </c>
      <c r="X904" s="128"/>
      <c r="Y904" s="129"/>
      <c r="Z904" s="124">
        <f>ROUND(ROUND(W904, 2)*I904, 2)</f>
        <v>1245.98</v>
      </c>
    </row>
    <row r="905" spans="1:28" ht="58.05" customHeight="1" x14ac:dyDescent="0.5">
      <c r="A905" s="87" t="s">
        <v>3176</v>
      </c>
      <c r="B905" s="12"/>
      <c r="C905" s="40" t="s">
        <v>730</v>
      </c>
      <c r="D905" s="17"/>
      <c r="E905" s="17"/>
      <c r="F905" s="28" t="s">
        <v>102</v>
      </c>
      <c r="G905" s="29">
        <v>0.15</v>
      </c>
      <c r="H905" s="150"/>
      <c r="I905" s="157">
        <v>2.0249999999999999</v>
      </c>
      <c r="J905" s="177"/>
      <c r="K905" s="181"/>
      <c r="L905" s="170"/>
      <c r="M905" s="187"/>
      <c r="N905" s="196"/>
      <c r="O905" s="326"/>
      <c r="P905" s="350"/>
      <c r="Q905" s="228"/>
      <c r="R905" s="196"/>
      <c r="S905" s="196"/>
      <c r="T905" s="192"/>
      <c r="U905" s="312"/>
      <c r="V905" s="373"/>
      <c r="W905" s="365">
        <v>90.28</v>
      </c>
      <c r="X905" s="128"/>
      <c r="Y905" s="129"/>
      <c r="Z905" s="124">
        <f>ROUND(ROUND(W905, 2)*I905, 2)</f>
        <v>182.82</v>
      </c>
    </row>
    <row r="906" spans="1:28" ht="36" x14ac:dyDescent="0.3">
      <c r="A906" s="106" t="s">
        <v>3179</v>
      </c>
      <c r="B906" s="107" t="s">
        <v>3180</v>
      </c>
      <c r="C906" s="108" t="s">
        <v>3181</v>
      </c>
      <c r="D906" s="111"/>
      <c r="E906" s="111"/>
      <c r="F906" s="111" t="s">
        <v>67</v>
      </c>
      <c r="G906" s="112">
        <v>1</v>
      </c>
      <c r="H906" s="163"/>
      <c r="I906" s="166">
        <v>0</v>
      </c>
      <c r="J906" s="178"/>
      <c r="K906" s="183"/>
      <c r="L906" s="172"/>
      <c r="M906" s="172"/>
      <c r="N906" s="172"/>
      <c r="O906" s="328"/>
      <c r="P906" s="351"/>
      <c r="Q906" s="229"/>
      <c r="R906" s="172"/>
      <c r="S906" s="172"/>
      <c r="T906" s="193"/>
      <c r="U906" s="314"/>
      <c r="V906" s="374"/>
      <c r="W906" s="366">
        <v>2032.78</v>
      </c>
      <c r="X906" s="132">
        <v>1477</v>
      </c>
      <c r="Y906" s="133">
        <f>W906+ROUND(X906, 2)</f>
        <v>3509.7799999999997</v>
      </c>
      <c r="Z906" s="114">
        <v>0</v>
      </c>
      <c r="AA906" s="115">
        <v>0</v>
      </c>
      <c r="AB906" s="115">
        <f>Z906+AA906</f>
        <v>0</v>
      </c>
    </row>
    <row r="907" spans="1:28" ht="36" x14ac:dyDescent="0.5">
      <c r="A907" s="106" t="s">
        <v>3184</v>
      </c>
      <c r="B907" s="107"/>
      <c r="C907" s="110" t="s">
        <v>3185</v>
      </c>
      <c r="D907" s="111"/>
      <c r="E907" s="111"/>
      <c r="F907" s="116" t="s">
        <v>67</v>
      </c>
      <c r="G907" s="117">
        <v>1.1000000000000001</v>
      </c>
      <c r="H907" s="164"/>
      <c r="I907" s="167">
        <v>0</v>
      </c>
      <c r="J907" s="179"/>
      <c r="K907" s="184"/>
      <c r="L907" s="174"/>
      <c r="M907" s="188"/>
      <c r="N907" s="197"/>
      <c r="O907" s="329"/>
      <c r="P907" s="352"/>
      <c r="Q907" s="230"/>
      <c r="R907" s="197"/>
      <c r="S907" s="197"/>
      <c r="T907" s="194"/>
      <c r="U907" s="315"/>
      <c r="V907" s="375"/>
      <c r="W907" s="367">
        <v>1520.33</v>
      </c>
      <c r="X907" s="134"/>
      <c r="Y907" s="135"/>
      <c r="Z907" s="126">
        <f>ROUND(ROUND(W907, 2)*I907, 2)</f>
        <v>0</v>
      </c>
      <c r="AA907" s="119"/>
      <c r="AB907" s="119"/>
    </row>
    <row r="908" spans="1:28" ht="25.8" x14ac:dyDescent="0.5">
      <c r="A908" s="106" t="s">
        <v>3189</v>
      </c>
      <c r="B908" s="107"/>
      <c r="C908" s="110" t="s">
        <v>3190</v>
      </c>
      <c r="D908" s="111"/>
      <c r="E908" s="111"/>
      <c r="F908" s="116" t="s">
        <v>114</v>
      </c>
      <c r="G908" s="117">
        <v>1</v>
      </c>
      <c r="H908" s="164"/>
      <c r="I908" s="167">
        <v>0</v>
      </c>
      <c r="J908" s="179"/>
      <c r="K908" s="184"/>
      <c r="L908" s="174"/>
      <c r="M908" s="188"/>
      <c r="N908" s="197"/>
      <c r="O908" s="329"/>
      <c r="P908" s="352"/>
      <c r="Q908" s="230"/>
      <c r="R908" s="197"/>
      <c r="S908" s="197"/>
      <c r="T908" s="194"/>
      <c r="U908" s="315"/>
      <c r="V908" s="375"/>
      <c r="W908" s="367">
        <v>44.71</v>
      </c>
      <c r="X908" s="134"/>
      <c r="Y908" s="135"/>
      <c r="Z908" s="126">
        <f>ROUND(ROUND(W908, 2)*I908, 2)</f>
        <v>0</v>
      </c>
      <c r="AA908" s="119"/>
      <c r="AB908" s="119"/>
    </row>
    <row r="909" spans="1:28" ht="25.8" x14ac:dyDescent="0.5">
      <c r="A909" s="106" t="s">
        <v>3194</v>
      </c>
      <c r="B909" s="107"/>
      <c r="C909" s="110" t="s">
        <v>407</v>
      </c>
      <c r="D909" s="111"/>
      <c r="E909" s="111"/>
      <c r="F909" s="116" t="s">
        <v>114</v>
      </c>
      <c r="G909" s="117">
        <v>1</v>
      </c>
      <c r="H909" s="164"/>
      <c r="I909" s="167">
        <v>0</v>
      </c>
      <c r="J909" s="179"/>
      <c r="K909" s="184"/>
      <c r="L909" s="174"/>
      <c r="M909" s="188"/>
      <c r="N909" s="197"/>
      <c r="O909" s="329"/>
      <c r="P909" s="352"/>
      <c r="Q909" s="230"/>
      <c r="R909" s="197"/>
      <c r="S909" s="197"/>
      <c r="T909" s="194"/>
      <c r="U909" s="315"/>
      <c r="V909" s="375"/>
      <c r="W909" s="367">
        <v>35.76</v>
      </c>
      <c r="X909" s="134"/>
      <c r="Y909" s="135"/>
      <c r="Z909" s="126">
        <f>ROUND(ROUND(W909, 2)*I909, 2)</f>
        <v>0</v>
      </c>
      <c r="AA909" s="119"/>
      <c r="AB909" s="119"/>
    </row>
    <row r="910" spans="1:28" ht="25.8" x14ac:dyDescent="0.5">
      <c r="A910" s="106" t="s">
        <v>3197</v>
      </c>
      <c r="B910" s="107"/>
      <c r="C910" s="110" t="s">
        <v>3198</v>
      </c>
      <c r="D910" s="111"/>
      <c r="E910" s="111"/>
      <c r="F910" s="116" t="s">
        <v>139</v>
      </c>
      <c r="G910" s="117">
        <v>1</v>
      </c>
      <c r="H910" s="164"/>
      <c r="I910" s="167">
        <v>0</v>
      </c>
      <c r="J910" s="179"/>
      <c r="K910" s="184"/>
      <c r="L910" s="174"/>
      <c r="M910" s="188"/>
      <c r="N910" s="197"/>
      <c r="O910" s="329"/>
      <c r="P910" s="352"/>
      <c r="Q910" s="230"/>
      <c r="R910" s="197"/>
      <c r="S910" s="197"/>
      <c r="T910" s="194"/>
      <c r="U910" s="315"/>
      <c r="V910" s="375"/>
      <c r="W910" s="367">
        <v>80</v>
      </c>
      <c r="X910" s="134"/>
      <c r="Y910" s="135"/>
      <c r="Z910" s="126">
        <f>ROUND(ROUND(W910, 2)*I910, 2)</f>
        <v>0</v>
      </c>
      <c r="AA910" s="119"/>
      <c r="AB910" s="119"/>
    </row>
    <row r="911" spans="1:28" ht="36" x14ac:dyDescent="0.3">
      <c r="A911" s="106" t="s">
        <v>3202</v>
      </c>
      <c r="B911" s="107" t="s">
        <v>3180</v>
      </c>
      <c r="C911" s="108" t="s">
        <v>3181</v>
      </c>
      <c r="D911" s="111"/>
      <c r="E911" s="111"/>
      <c r="F911" s="111" t="s">
        <v>67</v>
      </c>
      <c r="G911" s="112">
        <v>1</v>
      </c>
      <c r="H911" s="163"/>
      <c r="I911" s="166">
        <v>0</v>
      </c>
      <c r="J911" s="178"/>
      <c r="K911" s="183"/>
      <c r="L911" s="172"/>
      <c r="M911" s="172"/>
      <c r="N911" s="172"/>
      <c r="O911" s="328"/>
      <c r="P911" s="351"/>
      <c r="Q911" s="229"/>
      <c r="R911" s="172"/>
      <c r="S911" s="172"/>
      <c r="T911" s="193"/>
      <c r="U911" s="314"/>
      <c r="V911" s="374"/>
      <c r="W911" s="366">
        <v>475.79</v>
      </c>
      <c r="X911" s="132">
        <v>1477</v>
      </c>
      <c r="Y911" s="133">
        <f>W911+ROUND(X911, 2)</f>
        <v>1952.79</v>
      </c>
      <c r="Z911" s="114">
        <v>0</v>
      </c>
      <c r="AA911" s="115">
        <v>0</v>
      </c>
      <c r="AB911" s="115">
        <f>Z911+AA911</f>
        <v>0</v>
      </c>
    </row>
    <row r="912" spans="1:28" ht="25.8" x14ac:dyDescent="0.5">
      <c r="A912" s="106" t="s">
        <v>3203</v>
      </c>
      <c r="B912" s="107"/>
      <c r="C912" s="110" t="s">
        <v>3198</v>
      </c>
      <c r="D912" s="111"/>
      <c r="E912" s="111"/>
      <c r="F912" s="116" t="s">
        <v>139</v>
      </c>
      <c r="G912" s="117">
        <v>1</v>
      </c>
      <c r="H912" s="164"/>
      <c r="I912" s="167">
        <v>0</v>
      </c>
      <c r="J912" s="179"/>
      <c r="K912" s="184"/>
      <c r="L912" s="174"/>
      <c r="M912" s="188"/>
      <c r="N912" s="197"/>
      <c r="O912" s="329"/>
      <c r="P912" s="352"/>
      <c r="Q912" s="230"/>
      <c r="R912" s="197"/>
      <c r="S912" s="197"/>
      <c r="T912" s="194"/>
      <c r="U912" s="315"/>
      <c r="V912" s="375"/>
      <c r="W912" s="367">
        <v>80</v>
      </c>
      <c r="X912" s="134"/>
      <c r="Y912" s="135"/>
      <c r="Z912" s="126">
        <f>ROUND(ROUND(W912, 2)*I912, 2)</f>
        <v>0</v>
      </c>
      <c r="AA912" s="119"/>
      <c r="AB912" s="119"/>
    </row>
    <row r="913" spans="1:28" ht="25.8" x14ac:dyDescent="0.5">
      <c r="A913" s="106" t="s">
        <v>3206</v>
      </c>
      <c r="B913" s="107"/>
      <c r="C913" s="110" t="s">
        <v>3190</v>
      </c>
      <c r="D913" s="111"/>
      <c r="E913" s="111"/>
      <c r="F913" s="116" t="s">
        <v>114</v>
      </c>
      <c r="G913" s="117">
        <v>1</v>
      </c>
      <c r="H913" s="164"/>
      <c r="I913" s="167">
        <v>0</v>
      </c>
      <c r="J913" s="179"/>
      <c r="K913" s="184"/>
      <c r="L913" s="174"/>
      <c r="M913" s="188"/>
      <c r="N913" s="197"/>
      <c r="O913" s="329"/>
      <c r="P913" s="352"/>
      <c r="Q913" s="230"/>
      <c r="R913" s="197"/>
      <c r="S913" s="197"/>
      <c r="T913" s="194"/>
      <c r="U913" s="315"/>
      <c r="V913" s="375"/>
      <c r="W913" s="367">
        <v>44.71</v>
      </c>
      <c r="X913" s="134"/>
      <c r="Y913" s="135"/>
      <c r="Z913" s="126">
        <f>ROUND(ROUND(W913, 2)*I913, 2)</f>
        <v>0</v>
      </c>
      <c r="AA913" s="119"/>
      <c r="AB913" s="119"/>
    </row>
    <row r="914" spans="1:28" ht="25.8" x14ac:dyDescent="0.5">
      <c r="A914" s="106" t="s">
        <v>3209</v>
      </c>
      <c r="B914" s="107"/>
      <c r="C914" s="110" t="s">
        <v>407</v>
      </c>
      <c r="D914" s="111"/>
      <c r="E914" s="111"/>
      <c r="F914" s="116" t="s">
        <v>114</v>
      </c>
      <c r="G914" s="117">
        <v>1</v>
      </c>
      <c r="H914" s="164"/>
      <c r="I914" s="167">
        <v>0</v>
      </c>
      <c r="J914" s="179"/>
      <c r="K914" s="184"/>
      <c r="L914" s="174"/>
      <c r="M914" s="188"/>
      <c r="N914" s="197"/>
      <c r="O914" s="329"/>
      <c r="P914" s="352"/>
      <c r="Q914" s="230"/>
      <c r="R914" s="197"/>
      <c r="S914" s="197"/>
      <c r="T914" s="194"/>
      <c r="U914" s="315"/>
      <c r="V914" s="375"/>
      <c r="W914" s="367">
        <v>35.76</v>
      </c>
      <c r="X914" s="134"/>
      <c r="Y914" s="135"/>
      <c r="Z914" s="126">
        <f>ROUND(ROUND(W914, 2)*I914, 2)</f>
        <v>0</v>
      </c>
      <c r="AA914" s="119"/>
      <c r="AB914" s="119"/>
    </row>
    <row r="915" spans="1:28" ht="36" x14ac:dyDescent="0.5">
      <c r="A915" s="106" t="s">
        <v>3212</v>
      </c>
      <c r="B915" s="107"/>
      <c r="C915" s="109" t="s">
        <v>430</v>
      </c>
      <c r="D915" s="111"/>
      <c r="E915" s="111"/>
      <c r="F915" s="116" t="s">
        <v>67</v>
      </c>
      <c r="G915" s="117">
        <v>1.1000000000000001</v>
      </c>
      <c r="H915" s="164"/>
      <c r="I915" s="167">
        <v>0</v>
      </c>
      <c r="J915" s="179"/>
      <c r="K915" s="184"/>
      <c r="L915" s="174"/>
      <c r="M915" s="188"/>
      <c r="N915" s="197"/>
      <c r="O915" s="329"/>
      <c r="P915" s="352"/>
      <c r="Q915" s="230"/>
      <c r="R915" s="197"/>
      <c r="S915" s="197"/>
      <c r="T915" s="194"/>
      <c r="U915" s="315"/>
      <c r="V915" s="375"/>
      <c r="W915" s="367">
        <v>104.57</v>
      </c>
      <c r="X915" s="134"/>
      <c r="Y915" s="135"/>
      <c r="Z915" s="126">
        <f>ROUND(ROUND(W915, 2)*I915, 2)</f>
        <v>0</v>
      </c>
      <c r="AA915" s="119"/>
      <c r="AB915" s="119"/>
    </row>
    <row r="916" spans="1:28" ht="93.6" customHeight="1" x14ac:dyDescent="0.3">
      <c r="A916" s="219" t="s">
        <v>3215</v>
      </c>
      <c r="B916" s="220" t="s">
        <v>3180</v>
      </c>
      <c r="C916" s="221" t="s">
        <v>3181</v>
      </c>
      <c r="D916" s="222"/>
      <c r="E916" s="222" t="s">
        <v>3216</v>
      </c>
      <c r="F916" s="222" t="s">
        <v>67</v>
      </c>
      <c r="G916" s="213">
        <v>1</v>
      </c>
      <c r="H916" s="214"/>
      <c r="I916" s="215">
        <v>118.4</v>
      </c>
      <c r="J916" s="439">
        <f>Q916-N916-O916-P916</f>
        <v>-0.80000000000000604</v>
      </c>
      <c r="K916" s="218">
        <f>N916+O916+P916</f>
        <v>118.4</v>
      </c>
      <c r="L916" s="217"/>
      <c r="M916" s="217"/>
      <c r="N916" s="217">
        <v>95</v>
      </c>
      <c r="O916" s="334">
        <v>11.56</v>
      </c>
      <c r="P916" s="357">
        <v>11.84</v>
      </c>
      <c r="Q916" s="444">
        <v>117.6</v>
      </c>
      <c r="R916" s="217"/>
      <c r="S916" s="217"/>
      <c r="T916" s="217">
        <f>N916*Y916</f>
        <v>403586.6</v>
      </c>
      <c r="U916" s="318">
        <f>O916*Y916</f>
        <v>49110.116799999996</v>
      </c>
      <c r="V916" s="311">
        <f>P916*Y916</f>
        <v>50299.635199999997</v>
      </c>
      <c r="W916" s="364">
        <v>2032.78</v>
      </c>
      <c r="X916" s="130">
        <v>2215.5</v>
      </c>
      <c r="Y916" s="131">
        <f>W916+ROUND(X916, 2)</f>
        <v>4248.28</v>
      </c>
      <c r="Z916" s="86">
        <v>240681.15</v>
      </c>
      <c r="AA916" s="19">
        <v>262315.2</v>
      </c>
      <c r="AB916" s="19">
        <f>Z916+AA916</f>
        <v>502996.35</v>
      </c>
    </row>
    <row r="917" spans="1:28" ht="36" x14ac:dyDescent="0.5">
      <c r="A917" s="87" t="s">
        <v>3217</v>
      </c>
      <c r="B917" s="12"/>
      <c r="C917" s="40" t="s">
        <v>3185</v>
      </c>
      <c r="D917" s="17"/>
      <c r="E917" s="17"/>
      <c r="F917" s="28" t="s">
        <v>67</v>
      </c>
      <c r="G917" s="29">
        <v>1.1000000000000001</v>
      </c>
      <c r="H917" s="149"/>
      <c r="I917" s="157">
        <v>130.24</v>
      </c>
      <c r="J917" s="177"/>
      <c r="K917" s="181"/>
      <c r="L917" s="170"/>
      <c r="M917" s="187"/>
      <c r="N917" s="196"/>
      <c r="O917" s="326"/>
      <c r="P917" s="350"/>
      <c r="Q917" s="228"/>
      <c r="R917" s="196"/>
      <c r="S917" s="196"/>
      <c r="T917" s="192"/>
      <c r="U917" s="312"/>
      <c r="V917" s="373"/>
      <c r="W917" s="365">
        <v>1520.33</v>
      </c>
      <c r="X917" s="128"/>
      <c r="Y917" s="129"/>
      <c r="Z917" s="124">
        <f>ROUND(ROUND(W917, 2)*I917, 2)</f>
        <v>198007.78</v>
      </c>
    </row>
    <row r="918" spans="1:28" ht="25.8" x14ac:dyDescent="0.5">
      <c r="A918" s="87" t="s">
        <v>3220</v>
      </c>
      <c r="B918" s="12"/>
      <c r="C918" s="40" t="s">
        <v>3190</v>
      </c>
      <c r="D918" s="17"/>
      <c r="E918" s="17"/>
      <c r="F918" s="28" t="s">
        <v>114</v>
      </c>
      <c r="G918" s="29">
        <v>1</v>
      </c>
      <c r="H918" s="149"/>
      <c r="I918" s="157">
        <v>592</v>
      </c>
      <c r="J918" s="177"/>
      <c r="K918" s="181"/>
      <c r="L918" s="170"/>
      <c r="M918" s="187"/>
      <c r="N918" s="196"/>
      <c r="O918" s="326"/>
      <c r="P918" s="350"/>
      <c r="Q918" s="228"/>
      <c r="R918" s="196"/>
      <c r="S918" s="196"/>
      <c r="T918" s="192"/>
      <c r="U918" s="312"/>
      <c r="V918" s="373"/>
      <c r="W918" s="365">
        <v>44.71</v>
      </c>
      <c r="X918" s="128"/>
      <c r="Y918" s="129"/>
      <c r="Z918" s="124">
        <f>ROUND(ROUND(W918, 2)*I918, 2)</f>
        <v>26468.32</v>
      </c>
    </row>
    <row r="919" spans="1:28" ht="25.8" x14ac:dyDescent="0.5">
      <c r="A919" s="87" t="s">
        <v>3223</v>
      </c>
      <c r="B919" s="12"/>
      <c r="C919" s="40" t="s">
        <v>407</v>
      </c>
      <c r="D919" s="17"/>
      <c r="E919" s="17"/>
      <c r="F919" s="28" t="s">
        <v>114</v>
      </c>
      <c r="G919" s="29">
        <v>1</v>
      </c>
      <c r="H919" s="149"/>
      <c r="I919" s="157">
        <v>178</v>
      </c>
      <c r="J919" s="177"/>
      <c r="K919" s="181"/>
      <c r="L919" s="170"/>
      <c r="M919" s="187"/>
      <c r="N919" s="196"/>
      <c r="O919" s="326"/>
      <c r="P919" s="350"/>
      <c r="Q919" s="228"/>
      <c r="R919" s="196"/>
      <c r="S919" s="196"/>
      <c r="T919" s="192"/>
      <c r="U919" s="312"/>
      <c r="V919" s="373"/>
      <c r="W919" s="365">
        <v>35.76</v>
      </c>
      <c r="X919" s="128"/>
      <c r="Y919" s="129"/>
      <c r="Z919" s="124">
        <f>ROUND(ROUND(W919, 2)*I919, 2)</f>
        <v>6365.28</v>
      </c>
    </row>
    <row r="920" spans="1:28" ht="25.8" x14ac:dyDescent="0.5">
      <c r="A920" s="87" t="s">
        <v>3226</v>
      </c>
      <c r="B920" s="12"/>
      <c r="C920" s="40" t="s">
        <v>3198</v>
      </c>
      <c r="D920" s="17"/>
      <c r="E920" s="17"/>
      <c r="F920" s="28" t="s">
        <v>139</v>
      </c>
      <c r="G920" s="29">
        <v>1</v>
      </c>
      <c r="H920" s="149"/>
      <c r="I920" s="157">
        <v>123</v>
      </c>
      <c r="J920" s="177"/>
      <c r="K920" s="181"/>
      <c r="L920" s="170"/>
      <c r="M920" s="187"/>
      <c r="N920" s="196"/>
      <c r="O920" s="326"/>
      <c r="P920" s="350"/>
      <c r="Q920" s="228"/>
      <c r="R920" s="196"/>
      <c r="S920" s="196"/>
      <c r="T920" s="192"/>
      <c r="U920" s="312"/>
      <c r="V920" s="373"/>
      <c r="W920" s="365">
        <v>80</v>
      </c>
      <c r="X920" s="128"/>
      <c r="Y920" s="129"/>
      <c r="Z920" s="124">
        <f>ROUND(ROUND(W920, 2)*I920, 2)</f>
        <v>9840</v>
      </c>
    </row>
    <row r="921" spans="1:28" ht="72" customHeight="1" x14ac:dyDescent="0.3">
      <c r="A921" s="219" t="s">
        <v>3229</v>
      </c>
      <c r="B921" s="220" t="s">
        <v>3180</v>
      </c>
      <c r="C921" s="221" t="s">
        <v>3181</v>
      </c>
      <c r="D921" s="222"/>
      <c r="E921" s="251" t="s">
        <v>3230</v>
      </c>
      <c r="F921" s="222" t="s">
        <v>67</v>
      </c>
      <c r="G921" s="213">
        <v>1</v>
      </c>
      <c r="H921" s="214"/>
      <c r="I921" s="215">
        <v>309.56</v>
      </c>
      <c r="J921" s="439">
        <f>Q921-N921-P921</f>
        <v>47.339999999999975</v>
      </c>
      <c r="K921" s="218">
        <f>N921+O921+P921</f>
        <v>309.56</v>
      </c>
      <c r="L921" s="217"/>
      <c r="M921" s="217"/>
      <c r="N921" s="217">
        <v>287</v>
      </c>
      <c r="O921" s="334">
        <v>0</v>
      </c>
      <c r="P921" s="357">
        <v>22.56</v>
      </c>
      <c r="Q921" s="444">
        <v>356.9</v>
      </c>
      <c r="R921" s="217"/>
      <c r="S921" s="217"/>
      <c r="T921" s="217">
        <f>N921*Y921</f>
        <v>772400.23</v>
      </c>
      <c r="U921" s="318">
        <f>O921*Y921</f>
        <v>0</v>
      </c>
      <c r="V921" s="311">
        <f>P921*Y921</f>
        <v>60715.502399999998</v>
      </c>
      <c r="W921" s="364">
        <v>475.79</v>
      </c>
      <c r="X921" s="130">
        <v>2215.5</v>
      </c>
      <c r="Y921" s="131">
        <f>W921+ROUND(X921, 2)</f>
        <v>2691.29</v>
      </c>
      <c r="Z921" s="86">
        <v>147285.54999999999</v>
      </c>
      <c r="AA921" s="19">
        <v>685830.18</v>
      </c>
      <c r="AB921" s="294">
        <f>Z921+AA921</f>
        <v>833115.73</v>
      </c>
    </row>
    <row r="922" spans="1:28" ht="25.8" x14ac:dyDescent="0.5">
      <c r="A922" s="87" t="s">
        <v>3232</v>
      </c>
      <c r="B922" s="12"/>
      <c r="C922" s="40" t="s">
        <v>3198</v>
      </c>
      <c r="D922" s="17"/>
      <c r="E922" s="17"/>
      <c r="F922" s="28" t="s">
        <v>139</v>
      </c>
      <c r="G922" s="29">
        <v>1</v>
      </c>
      <c r="H922" s="149"/>
      <c r="I922" s="157">
        <v>322.76400000000001</v>
      </c>
      <c r="J922" s="177"/>
      <c r="K922" s="181"/>
      <c r="L922" s="170"/>
      <c r="M922" s="187"/>
      <c r="N922" s="196"/>
      <c r="O922" s="326"/>
      <c r="P922" s="350"/>
      <c r="Q922" s="228"/>
      <c r="R922" s="196"/>
      <c r="S922" s="196"/>
      <c r="T922" s="192"/>
      <c r="U922" s="312"/>
      <c r="V922" s="373"/>
      <c r="W922" s="365">
        <v>80</v>
      </c>
      <c r="X922" s="128"/>
      <c r="Y922" s="129"/>
      <c r="Z922" s="124">
        <f>ROUND(ROUND(W922, 2)*I922, 2)</f>
        <v>25821.119999999999</v>
      </c>
    </row>
    <row r="923" spans="1:28" ht="25.8" x14ac:dyDescent="0.5">
      <c r="A923" s="87" t="s">
        <v>3237</v>
      </c>
      <c r="B923" s="12"/>
      <c r="C923" s="40" t="s">
        <v>3190</v>
      </c>
      <c r="D923" s="17"/>
      <c r="E923" s="17"/>
      <c r="F923" s="28" t="s">
        <v>114</v>
      </c>
      <c r="G923" s="29">
        <v>1</v>
      </c>
      <c r="H923" s="149"/>
      <c r="I923" s="157">
        <v>1548.232</v>
      </c>
      <c r="J923" s="177"/>
      <c r="K923" s="181"/>
      <c r="L923" s="170"/>
      <c r="M923" s="187"/>
      <c r="N923" s="196"/>
      <c r="O923" s="326"/>
      <c r="P923" s="350"/>
      <c r="Q923" s="228"/>
      <c r="R923" s="196"/>
      <c r="S923" s="196"/>
      <c r="T923" s="192"/>
      <c r="U923" s="312"/>
      <c r="V923" s="373"/>
      <c r="W923" s="365">
        <v>44.71</v>
      </c>
      <c r="X923" s="128"/>
      <c r="Y923" s="129"/>
      <c r="Z923" s="124">
        <f>ROUND(ROUND(W923, 2)*I923, 2)</f>
        <v>69221.45</v>
      </c>
    </row>
    <row r="924" spans="1:28" ht="25.8" x14ac:dyDescent="0.5">
      <c r="A924" s="87" t="s">
        <v>3242</v>
      </c>
      <c r="B924" s="12"/>
      <c r="C924" s="40" t="s">
        <v>407</v>
      </c>
      <c r="D924" s="17"/>
      <c r="E924" s="17"/>
      <c r="F924" s="28" t="s">
        <v>114</v>
      </c>
      <c r="G924" s="29">
        <v>1</v>
      </c>
      <c r="H924" s="149"/>
      <c r="I924" s="157">
        <v>465.16</v>
      </c>
      <c r="J924" s="177"/>
      <c r="K924" s="181"/>
      <c r="L924" s="170"/>
      <c r="M924" s="187"/>
      <c r="N924" s="196"/>
      <c r="O924" s="326"/>
      <c r="P924" s="350"/>
      <c r="Q924" s="228"/>
      <c r="R924" s="196"/>
      <c r="S924" s="196"/>
      <c r="T924" s="192"/>
      <c r="U924" s="312"/>
      <c r="V924" s="373"/>
      <c r="W924" s="365">
        <v>35.76</v>
      </c>
      <c r="X924" s="128"/>
      <c r="Y924" s="129"/>
      <c r="Z924" s="124">
        <f>ROUND(ROUND(W924, 2)*I924, 2)</f>
        <v>16634.12</v>
      </c>
    </row>
    <row r="925" spans="1:28" ht="43.8" customHeight="1" thickBot="1" x14ac:dyDescent="0.55000000000000004">
      <c r="A925" s="87" t="s">
        <v>3247</v>
      </c>
      <c r="B925" s="12"/>
      <c r="C925" s="27" t="s">
        <v>430</v>
      </c>
      <c r="D925" s="17"/>
      <c r="E925" s="17"/>
      <c r="F925" s="28" t="s">
        <v>67</v>
      </c>
      <c r="G925" s="29">
        <v>1.1000000000000001</v>
      </c>
      <c r="H925" s="149"/>
      <c r="I925" s="158">
        <v>340.51600000000002</v>
      </c>
      <c r="J925" s="177"/>
      <c r="K925" s="181"/>
      <c r="L925" s="170"/>
      <c r="M925" s="187"/>
      <c r="N925" s="196"/>
      <c r="O925" s="326"/>
      <c r="P925" s="350"/>
      <c r="Q925" s="228"/>
      <c r="R925" s="196"/>
      <c r="S925" s="196"/>
      <c r="T925" s="192"/>
      <c r="U925" s="312"/>
      <c r="V925" s="373"/>
      <c r="W925" s="365">
        <v>104.57</v>
      </c>
      <c r="X925" s="128"/>
      <c r="Y925" s="129"/>
      <c r="Z925" s="124">
        <f>ROUND(ROUND(W925, 2)*I925, 2)</f>
        <v>35607.760000000002</v>
      </c>
    </row>
    <row r="926" spans="1:28" ht="45.6" customHeight="1" thickBot="1" x14ac:dyDescent="0.55000000000000004">
      <c r="A926" s="87" t="s">
        <v>3252</v>
      </c>
      <c r="B926" s="81" t="s">
        <v>3253</v>
      </c>
      <c r="C926" s="483" t="s">
        <v>3254</v>
      </c>
      <c r="D926" s="484"/>
      <c r="E926" s="484"/>
      <c r="F926" s="484"/>
      <c r="G926" s="484"/>
      <c r="H926" s="484"/>
      <c r="I926" s="550"/>
      <c r="J926" s="175"/>
      <c r="K926" s="181"/>
      <c r="L926" s="170"/>
      <c r="M926" s="186"/>
      <c r="N926" s="186"/>
      <c r="O926" s="324"/>
      <c r="P926" s="347"/>
      <c r="Q926" s="226"/>
      <c r="R926" s="186"/>
      <c r="S926" s="186"/>
      <c r="T926" s="190"/>
      <c r="U926" s="310"/>
      <c r="V926" s="371"/>
      <c r="W926" s="363"/>
      <c r="X926" s="128"/>
      <c r="Y926" s="129"/>
      <c r="Z926" s="123">
        <f>SUM(Z927,Z929,Z931,Z933,Z935,Z937,Z939,Z941,Z943,Z945,Z947)</f>
        <v>551160</v>
      </c>
      <c r="AA926" s="6">
        <f>SUM(AA927,AA929,AA931,AA933,AA935,AA937,AA939,AA941,AA943,AA945,AA947)</f>
        <v>60663</v>
      </c>
      <c r="AB926" s="6">
        <f>SUM(AB927,AB929,AB931,AB933,AB935,AB937,AB939,AB941,AB943,AB945,AB947)</f>
        <v>611823</v>
      </c>
    </row>
    <row r="927" spans="1:28" ht="81" customHeight="1" x14ac:dyDescent="0.3">
      <c r="A927" s="253" t="s">
        <v>3255</v>
      </c>
      <c r="B927" s="254" t="s">
        <v>3256</v>
      </c>
      <c r="C927" s="255" t="s">
        <v>3257</v>
      </c>
      <c r="D927" s="256"/>
      <c r="E927" s="256" t="s">
        <v>3258</v>
      </c>
      <c r="F927" s="256" t="s">
        <v>139</v>
      </c>
      <c r="G927" s="257">
        <v>1</v>
      </c>
      <c r="H927" s="258"/>
      <c r="I927" s="223">
        <v>39</v>
      </c>
      <c r="J927" s="217">
        <f>I927-K927</f>
        <v>0</v>
      </c>
      <c r="K927" s="218">
        <f>N927+O927+P927</f>
        <v>39</v>
      </c>
      <c r="L927" s="252"/>
      <c r="M927" s="252"/>
      <c r="N927" s="252"/>
      <c r="O927" s="325">
        <v>35</v>
      </c>
      <c r="P927" s="348">
        <v>4</v>
      </c>
      <c r="Q927" s="252"/>
      <c r="R927" s="252"/>
      <c r="S927" s="252"/>
      <c r="T927" s="217"/>
      <c r="U927" s="318">
        <f>O927*Y927</f>
        <v>175542.5</v>
      </c>
      <c r="V927" s="311">
        <f>P927*Y927</f>
        <v>20062</v>
      </c>
      <c r="W927" s="364">
        <v>4600</v>
      </c>
      <c r="X927" s="130">
        <v>415.5</v>
      </c>
      <c r="Y927" s="131">
        <f>W927+ROUND(X927, 2)</f>
        <v>5015.5</v>
      </c>
      <c r="Z927" s="86">
        <v>179400</v>
      </c>
      <c r="AA927" s="19">
        <v>16204.5</v>
      </c>
      <c r="AB927" s="19">
        <f>Z927+AA927</f>
        <v>195604.5</v>
      </c>
    </row>
    <row r="928" spans="1:28" ht="36" x14ac:dyDescent="0.5">
      <c r="A928" s="87" t="s">
        <v>3261</v>
      </c>
      <c r="B928" s="12"/>
      <c r="C928" s="40" t="s">
        <v>3262</v>
      </c>
      <c r="D928" s="17"/>
      <c r="E928" s="17"/>
      <c r="F928" s="28" t="s">
        <v>139</v>
      </c>
      <c r="G928" s="29">
        <v>1</v>
      </c>
      <c r="H928" s="149"/>
      <c r="I928" s="157">
        <v>39</v>
      </c>
      <c r="J928" s="177"/>
      <c r="K928" s="181"/>
      <c r="L928" s="170"/>
      <c r="M928" s="187"/>
      <c r="N928" s="196"/>
      <c r="O928" s="326"/>
      <c r="P928" s="350"/>
      <c r="Q928" s="228"/>
      <c r="R928" s="196"/>
      <c r="S928" s="196"/>
      <c r="T928" s="192"/>
      <c r="U928" s="312"/>
      <c r="V928" s="373"/>
      <c r="W928" s="365">
        <v>4600</v>
      </c>
      <c r="X928" s="128"/>
      <c r="Y928" s="129"/>
      <c r="Z928" s="124">
        <f>ROUND(ROUND(W928, 2)*I928, 2)</f>
        <v>179400</v>
      </c>
    </row>
    <row r="929" spans="1:28" ht="68.55" customHeight="1" x14ac:dyDescent="0.3">
      <c r="A929" s="253" t="s">
        <v>3266</v>
      </c>
      <c r="B929" s="254" t="s">
        <v>3256</v>
      </c>
      <c r="C929" s="255" t="s">
        <v>3257</v>
      </c>
      <c r="D929" s="256"/>
      <c r="E929" s="256" t="s">
        <v>3267</v>
      </c>
      <c r="F929" s="256" t="s">
        <v>139</v>
      </c>
      <c r="G929" s="257">
        <v>1</v>
      </c>
      <c r="H929" s="258"/>
      <c r="I929" s="215">
        <v>3</v>
      </c>
      <c r="J929" s="217">
        <f>I929-K929</f>
        <v>0.5</v>
      </c>
      <c r="K929" s="218">
        <f>L929+O929</f>
        <v>2.5</v>
      </c>
      <c r="L929" s="252"/>
      <c r="M929" s="252"/>
      <c r="N929" s="252"/>
      <c r="O929" s="325">
        <v>2.5</v>
      </c>
      <c r="P929" s="348"/>
      <c r="Q929" s="252"/>
      <c r="R929" s="252"/>
      <c r="S929" s="252"/>
      <c r="T929" s="252"/>
      <c r="U929" s="318">
        <f>O929*Y929</f>
        <v>12038.75</v>
      </c>
      <c r="V929" s="380"/>
      <c r="W929" s="364">
        <v>4400</v>
      </c>
      <c r="X929" s="130">
        <v>415.5</v>
      </c>
      <c r="Y929" s="131">
        <f>W929+ROUND(X929, 2)</f>
        <v>4815.5</v>
      </c>
      <c r="Z929" s="86">
        <v>13200</v>
      </c>
      <c r="AA929" s="19">
        <v>1246.5</v>
      </c>
      <c r="AB929" s="19">
        <f>Z929+AA929</f>
        <v>14446.5</v>
      </c>
    </row>
    <row r="930" spans="1:28" ht="36" x14ac:dyDescent="0.5">
      <c r="A930" s="87" t="s">
        <v>3268</v>
      </c>
      <c r="B930" s="12"/>
      <c r="C930" s="40" t="s">
        <v>3269</v>
      </c>
      <c r="D930" s="17"/>
      <c r="E930" s="17"/>
      <c r="F930" s="28" t="s">
        <v>139</v>
      </c>
      <c r="G930" s="29">
        <v>1</v>
      </c>
      <c r="H930" s="149"/>
      <c r="I930" s="157">
        <v>3</v>
      </c>
      <c r="J930" s="177"/>
      <c r="K930" s="181"/>
      <c r="L930" s="170"/>
      <c r="M930" s="187"/>
      <c r="N930" s="196"/>
      <c r="O930" s="326"/>
      <c r="P930" s="350"/>
      <c r="Q930" s="228"/>
      <c r="R930" s="196"/>
      <c r="S930" s="196"/>
      <c r="T930" s="192"/>
      <c r="U930" s="312"/>
      <c r="V930" s="373"/>
      <c r="W930" s="365">
        <v>4400</v>
      </c>
      <c r="X930" s="128"/>
      <c r="Y930" s="129"/>
      <c r="Z930" s="124">
        <f>ROUND(ROUND(W930, 2)*I930, 2)</f>
        <v>13200</v>
      </c>
    </row>
    <row r="931" spans="1:28" ht="61.2" x14ac:dyDescent="0.3">
      <c r="A931" s="253" t="s">
        <v>3273</v>
      </c>
      <c r="B931" s="254" t="s">
        <v>3256</v>
      </c>
      <c r="C931" s="255" t="s">
        <v>3257</v>
      </c>
      <c r="D931" s="256"/>
      <c r="E931" s="256" t="s">
        <v>3274</v>
      </c>
      <c r="F931" s="256" t="s">
        <v>139</v>
      </c>
      <c r="G931" s="257">
        <v>1</v>
      </c>
      <c r="H931" s="258"/>
      <c r="I931" s="215">
        <v>4</v>
      </c>
      <c r="J931" s="217">
        <f>I931-K931</f>
        <v>0.39999999999999991</v>
      </c>
      <c r="K931" s="218">
        <f>L931+O931</f>
        <v>3.6</v>
      </c>
      <c r="L931" s="252"/>
      <c r="M931" s="252"/>
      <c r="N931" s="252"/>
      <c r="O931" s="325">
        <v>3.6</v>
      </c>
      <c r="P931" s="348"/>
      <c r="Q931" s="252"/>
      <c r="R931" s="252"/>
      <c r="S931" s="252"/>
      <c r="T931" s="252"/>
      <c r="U931" s="318">
        <f>O931*Y931</f>
        <v>16759.8</v>
      </c>
      <c r="V931" s="380"/>
      <c r="W931" s="364">
        <v>4240</v>
      </c>
      <c r="X931" s="130">
        <v>415.5</v>
      </c>
      <c r="Y931" s="131">
        <f>W931+ROUND(X931, 2)</f>
        <v>4655.5</v>
      </c>
      <c r="Z931" s="86">
        <v>16960</v>
      </c>
      <c r="AA931" s="19">
        <v>1662</v>
      </c>
      <c r="AB931" s="19">
        <f>Z931+AA931</f>
        <v>18622</v>
      </c>
    </row>
    <row r="932" spans="1:28" ht="36" x14ac:dyDescent="0.5">
      <c r="A932" s="87" t="s">
        <v>3275</v>
      </c>
      <c r="B932" s="12"/>
      <c r="C932" s="40" t="s">
        <v>3276</v>
      </c>
      <c r="D932" s="17"/>
      <c r="E932" s="17"/>
      <c r="F932" s="28" t="s">
        <v>139</v>
      </c>
      <c r="G932" s="29">
        <v>1</v>
      </c>
      <c r="H932" s="149"/>
      <c r="I932" s="157">
        <v>4</v>
      </c>
      <c r="J932" s="177"/>
      <c r="K932" s="181"/>
      <c r="L932" s="170"/>
      <c r="M932" s="187"/>
      <c r="N932" s="196"/>
      <c r="O932" s="326"/>
      <c r="P932" s="350"/>
      <c r="Q932" s="228"/>
      <c r="R932" s="196"/>
      <c r="S932" s="196"/>
      <c r="T932" s="192"/>
      <c r="U932" s="312"/>
      <c r="V932" s="373"/>
      <c r="W932" s="365">
        <v>4240</v>
      </c>
      <c r="X932" s="128"/>
      <c r="Y932" s="129"/>
      <c r="Z932" s="124">
        <f>ROUND(ROUND(W932, 2)*I932, 2)</f>
        <v>16960</v>
      </c>
    </row>
    <row r="933" spans="1:28" ht="61.2" x14ac:dyDescent="0.3">
      <c r="A933" s="253" t="s">
        <v>3280</v>
      </c>
      <c r="B933" s="254" t="s">
        <v>3256</v>
      </c>
      <c r="C933" s="255" t="s">
        <v>3257</v>
      </c>
      <c r="D933" s="256"/>
      <c r="E933" s="256" t="s">
        <v>3281</v>
      </c>
      <c r="F933" s="256" t="s">
        <v>139</v>
      </c>
      <c r="G933" s="257">
        <v>1</v>
      </c>
      <c r="H933" s="258"/>
      <c r="I933" s="215">
        <v>2</v>
      </c>
      <c r="J933" s="217">
        <f>I933-K933</f>
        <v>0.19999999999999996</v>
      </c>
      <c r="K933" s="218">
        <f>L933+O933</f>
        <v>1.8</v>
      </c>
      <c r="L933" s="252"/>
      <c r="M933" s="252"/>
      <c r="N933" s="252"/>
      <c r="O933" s="325">
        <v>1.8</v>
      </c>
      <c r="P933" s="348"/>
      <c r="Q933" s="252"/>
      <c r="R933" s="252"/>
      <c r="S933" s="252"/>
      <c r="T933" s="252"/>
      <c r="U933" s="318">
        <f>O933*Y933</f>
        <v>9819.9</v>
      </c>
      <c r="V933" s="380"/>
      <c r="W933" s="364">
        <v>5040</v>
      </c>
      <c r="X933" s="130">
        <v>415.5</v>
      </c>
      <c r="Y933" s="131">
        <f>W933+ROUND(X933, 2)</f>
        <v>5455.5</v>
      </c>
      <c r="Z933" s="86">
        <v>10080</v>
      </c>
      <c r="AA933" s="19">
        <v>831</v>
      </c>
      <c r="AB933" s="19">
        <f>Z933+AA933</f>
        <v>10911</v>
      </c>
    </row>
    <row r="934" spans="1:28" ht="36" x14ac:dyDescent="0.5">
      <c r="A934" s="87" t="s">
        <v>3282</v>
      </c>
      <c r="B934" s="12"/>
      <c r="C934" s="40" t="s">
        <v>3276</v>
      </c>
      <c r="D934" s="17"/>
      <c r="E934" s="17"/>
      <c r="F934" s="28" t="s">
        <v>139</v>
      </c>
      <c r="G934" s="29">
        <v>1</v>
      </c>
      <c r="H934" s="149"/>
      <c r="I934" s="157">
        <v>2</v>
      </c>
      <c r="J934" s="177"/>
      <c r="K934" s="181"/>
      <c r="L934" s="170"/>
      <c r="M934" s="187"/>
      <c r="N934" s="196"/>
      <c r="O934" s="326"/>
      <c r="P934" s="350"/>
      <c r="Q934" s="228"/>
      <c r="R934" s="196"/>
      <c r="S934" s="196"/>
      <c r="T934" s="192"/>
      <c r="U934" s="312"/>
      <c r="V934" s="373"/>
      <c r="W934" s="365">
        <v>5040</v>
      </c>
      <c r="X934" s="128"/>
      <c r="Y934" s="129"/>
      <c r="Z934" s="124">
        <f>ROUND(ROUND(W934, 2)*I934, 2)</f>
        <v>10080</v>
      </c>
    </row>
    <row r="935" spans="1:28" ht="61.2" x14ac:dyDescent="0.3">
      <c r="A935" s="253" t="s">
        <v>3285</v>
      </c>
      <c r="B935" s="254" t="s">
        <v>3256</v>
      </c>
      <c r="C935" s="255" t="s">
        <v>3257</v>
      </c>
      <c r="D935" s="256"/>
      <c r="E935" s="256" t="s">
        <v>3286</v>
      </c>
      <c r="F935" s="256" t="s">
        <v>139</v>
      </c>
      <c r="G935" s="257">
        <v>1</v>
      </c>
      <c r="H935" s="258"/>
      <c r="I935" s="215">
        <v>2</v>
      </c>
      <c r="J935" s="217">
        <f>I935-K935</f>
        <v>0.19999999999999996</v>
      </c>
      <c r="K935" s="218">
        <f>L935+O935</f>
        <v>1.8</v>
      </c>
      <c r="L935" s="252"/>
      <c r="M935" s="252"/>
      <c r="N935" s="252"/>
      <c r="O935" s="325">
        <v>1.8</v>
      </c>
      <c r="P935" s="348"/>
      <c r="Q935" s="252"/>
      <c r="R935" s="252"/>
      <c r="S935" s="252"/>
      <c r="T935" s="252"/>
      <c r="U935" s="318">
        <f>O935*Y935</f>
        <v>8379.9</v>
      </c>
      <c r="V935" s="380"/>
      <c r="W935" s="364">
        <v>4240</v>
      </c>
      <c r="X935" s="130">
        <v>415.5</v>
      </c>
      <c r="Y935" s="131">
        <f>W935+ROUND(X935, 2)</f>
        <v>4655.5</v>
      </c>
      <c r="Z935" s="86">
        <v>8480</v>
      </c>
      <c r="AA935" s="19">
        <v>831</v>
      </c>
      <c r="AB935" s="19">
        <f>Z935+AA935</f>
        <v>9311</v>
      </c>
    </row>
    <row r="936" spans="1:28" ht="36" x14ac:dyDescent="0.5">
      <c r="A936" s="87" t="s">
        <v>3287</v>
      </c>
      <c r="B936" s="12"/>
      <c r="C936" s="40" t="s">
        <v>3276</v>
      </c>
      <c r="D936" s="17"/>
      <c r="E936" s="17"/>
      <c r="F936" s="28" t="s">
        <v>139</v>
      </c>
      <c r="G936" s="29">
        <v>1</v>
      </c>
      <c r="H936" s="149"/>
      <c r="I936" s="157">
        <v>2</v>
      </c>
      <c r="J936" s="177"/>
      <c r="K936" s="181"/>
      <c r="L936" s="170"/>
      <c r="M936" s="187"/>
      <c r="N936" s="196"/>
      <c r="O936" s="326"/>
      <c r="P936" s="350"/>
      <c r="Q936" s="228"/>
      <c r="R936" s="196"/>
      <c r="S936" s="196"/>
      <c r="T936" s="192"/>
      <c r="U936" s="312"/>
      <c r="V936" s="373"/>
      <c r="W936" s="365">
        <v>4240</v>
      </c>
      <c r="X936" s="128"/>
      <c r="Y936" s="129"/>
      <c r="Z936" s="124">
        <f>ROUND(ROUND(W936, 2)*I936, 2)</f>
        <v>8480</v>
      </c>
    </row>
    <row r="937" spans="1:28" ht="54" customHeight="1" x14ac:dyDescent="0.3">
      <c r="A937" s="253" t="s">
        <v>3290</v>
      </c>
      <c r="B937" s="254" t="s">
        <v>3256</v>
      </c>
      <c r="C937" s="255" t="s">
        <v>3257</v>
      </c>
      <c r="D937" s="256"/>
      <c r="E937" s="256" t="s">
        <v>3291</v>
      </c>
      <c r="F937" s="256" t="s">
        <v>139</v>
      </c>
      <c r="G937" s="257">
        <v>1</v>
      </c>
      <c r="H937" s="258"/>
      <c r="I937" s="215">
        <v>15</v>
      </c>
      <c r="J937" s="217">
        <f>I937-K937</f>
        <v>0</v>
      </c>
      <c r="K937" s="218">
        <f>N937+O937+P937</f>
        <v>15</v>
      </c>
      <c r="L937" s="252"/>
      <c r="M937" s="252"/>
      <c r="N937" s="252"/>
      <c r="O937" s="325">
        <v>13.5</v>
      </c>
      <c r="P937" s="348">
        <v>1.5</v>
      </c>
      <c r="Q937" s="252"/>
      <c r="R937" s="252"/>
      <c r="S937" s="252"/>
      <c r="T937" s="252"/>
      <c r="U937" s="318">
        <f>O937*Y937</f>
        <v>57449.25</v>
      </c>
      <c r="V937" s="311">
        <f>P937*Y937</f>
        <v>6383.25</v>
      </c>
      <c r="W937" s="364">
        <v>3840</v>
      </c>
      <c r="X937" s="130">
        <v>415.5</v>
      </c>
      <c r="Y937" s="131">
        <f>W937+ROUND(X937, 2)</f>
        <v>4255.5</v>
      </c>
      <c r="Z937" s="86">
        <v>57600</v>
      </c>
      <c r="AA937" s="19">
        <v>6232.5</v>
      </c>
      <c r="AB937" s="19">
        <f>Z937+AA937</f>
        <v>63832.5</v>
      </c>
    </row>
    <row r="938" spans="1:28" ht="36" x14ac:dyDescent="0.5">
      <c r="A938" s="87" t="s">
        <v>3292</v>
      </c>
      <c r="B938" s="12"/>
      <c r="C938" s="40" t="s">
        <v>3276</v>
      </c>
      <c r="D938" s="17"/>
      <c r="E938" s="17"/>
      <c r="F938" s="28" t="s">
        <v>139</v>
      </c>
      <c r="G938" s="29">
        <v>1</v>
      </c>
      <c r="H938" s="149"/>
      <c r="I938" s="157">
        <v>15</v>
      </c>
      <c r="J938" s="177"/>
      <c r="K938" s="181"/>
      <c r="L938" s="170"/>
      <c r="M938" s="187"/>
      <c r="N938" s="196"/>
      <c r="O938" s="326"/>
      <c r="P938" s="350"/>
      <c r="Q938" s="228"/>
      <c r="R938" s="196"/>
      <c r="S938" s="196"/>
      <c r="T938" s="192"/>
      <c r="U938" s="312"/>
      <c r="V938" s="373"/>
      <c r="W938" s="365">
        <v>3840</v>
      </c>
      <c r="X938" s="128"/>
      <c r="Y938" s="129"/>
      <c r="Z938" s="124">
        <f>ROUND(ROUND(W938, 2)*I938, 2)</f>
        <v>57600</v>
      </c>
    </row>
    <row r="939" spans="1:28" ht="73.5" customHeight="1" x14ac:dyDescent="0.3">
      <c r="A939" s="253" t="s">
        <v>3295</v>
      </c>
      <c r="B939" s="254" t="s">
        <v>3256</v>
      </c>
      <c r="C939" s="255" t="s">
        <v>3257</v>
      </c>
      <c r="D939" s="256"/>
      <c r="E939" s="256" t="s">
        <v>3296</v>
      </c>
      <c r="F939" s="256" t="s">
        <v>139</v>
      </c>
      <c r="G939" s="257">
        <v>1</v>
      </c>
      <c r="H939" s="258"/>
      <c r="I939" s="215">
        <v>32</v>
      </c>
      <c r="J939" s="217">
        <f>I939-K939</f>
        <v>0</v>
      </c>
      <c r="K939" s="218">
        <f>N939+O939+P939</f>
        <v>32</v>
      </c>
      <c r="L939" s="252"/>
      <c r="M939" s="252"/>
      <c r="N939" s="252"/>
      <c r="O939" s="325">
        <v>28</v>
      </c>
      <c r="P939" s="348">
        <v>4</v>
      </c>
      <c r="Q939" s="252"/>
      <c r="R939" s="252"/>
      <c r="S939" s="252"/>
      <c r="T939" s="252"/>
      <c r="U939" s="318">
        <f>O939*Y939</f>
        <v>110194</v>
      </c>
      <c r="V939" s="311">
        <f>P939*Y939</f>
        <v>15742</v>
      </c>
      <c r="W939" s="364">
        <v>3520</v>
      </c>
      <c r="X939" s="130">
        <v>415.5</v>
      </c>
      <c r="Y939" s="131">
        <f>W939+ROUND(X939, 2)</f>
        <v>3935.5</v>
      </c>
      <c r="Z939" s="86">
        <v>112640</v>
      </c>
      <c r="AA939" s="19">
        <v>13296</v>
      </c>
      <c r="AB939" s="19">
        <f>Z939+AA939</f>
        <v>125936</v>
      </c>
    </row>
    <row r="940" spans="1:28" ht="36" x14ac:dyDescent="0.5">
      <c r="A940" s="87" t="s">
        <v>3297</v>
      </c>
      <c r="B940" s="12"/>
      <c r="C940" s="40" t="s">
        <v>3262</v>
      </c>
      <c r="D940" s="17"/>
      <c r="E940" s="17"/>
      <c r="F940" s="28" t="s">
        <v>139</v>
      </c>
      <c r="G940" s="29">
        <v>1</v>
      </c>
      <c r="H940" s="149"/>
      <c r="I940" s="157">
        <v>32</v>
      </c>
      <c r="J940" s="177"/>
      <c r="K940" s="181"/>
      <c r="L940" s="170"/>
      <c r="M940" s="187"/>
      <c r="N940" s="196"/>
      <c r="O940" s="326"/>
      <c r="P940" s="350"/>
      <c r="Q940" s="228"/>
      <c r="R940" s="196"/>
      <c r="S940" s="196"/>
      <c r="T940" s="192"/>
      <c r="U940" s="312"/>
      <c r="V940" s="373"/>
      <c r="W940" s="365">
        <v>3520</v>
      </c>
      <c r="X940" s="128"/>
      <c r="Y940" s="129"/>
      <c r="Z940" s="124">
        <f>ROUND(ROUND(W940, 2)*I940, 2)</f>
        <v>112640</v>
      </c>
    </row>
    <row r="941" spans="1:28" ht="61.2" x14ac:dyDescent="0.3">
      <c r="A941" s="253" t="s">
        <v>3300</v>
      </c>
      <c r="B941" s="254" t="s">
        <v>3256</v>
      </c>
      <c r="C941" s="255" t="s">
        <v>3257</v>
      </c>
      <c r="D941" s="256"/>
      <c r="E941" s="256" t="s">
        <v>3301</v>
      </c>
      <c r="F941" s="256" t="s">
        <v>139</v>
      </c>
      <c r="G941" s="257">
        <v>1</v>
      </c>
      <c r="H941" s="258"/>
      <c r="I941" s="215">
        <v>8</v>
      </c>
      <c r="J941" s="217">
        <f>I941-K941</f>
        <v>1</v>
      </c>
      <c r="K941" s="218">
        <f>L941+O941</f>
        <v>7</v>
      </c>
      <c r="L941" s="252"/>
      <c r="M941" s="252"/>
      <c r="N941" s="252"/>
      <c r="O941" s="325">
        <v>7</v>
      </c>
      <c r="P941" s="348">
        <v>1</v>
      </c>
      <c r="Q941" s="252"/>
      <c r="R941" s="252"/>
      <c r="S941" s="252"/>
      <c r="T941" s="252"/>
      <c r="U941" s="318">
        <f>O941*Y941</f>
        <v>26988.5</v>
      </c>
      <c r="V941" s="311">
        <f>P941*Y941</f>
        <v>3855.5</v>
      </c>
      <c r="W941" s="364">
        <v>3440</v>
      </c>
      <c r="X941" s="130">
        <v>415.5</v>
      </c>
      <c r="Y941" s="131">
        <f>W941+ROUND(X941, 2)</f>
        <v>3855.5</v>
      </c>
      <c r="Z941" s="86">
        <v>27520</v>
      </c>
      <c r="AA941" s="19">
        <v>3324</v>
      </c>
      <c r="AB941" s="19">
        <f>Z941+AA941</f>
        <v>30844</v>
      </c>
    </row>
    <row r="942" spans="1:28" ht="36" x14ac:dyDescent="0.5">
      <c r="A942" s="87" t="s">
        <v>3302</v>
      </c>
      <c r="B942" s="12"/>
      <c r="C942" s="40" t="s">
        <v>3262</v>
      </c>
      <c r="D942" s="17"/>
      <c r="E942" s="17"/>
      <c r="F942" s="28" t="s">
        <v>139</v>
      </c>
      <c r="G942" s="29">
        <v>1</v>
      </c>
      <c r="H942" s="149"/>
      <c r="I942" s="157">
        <v>8</v>
      </c>
      <c r="J942" s="177"/>
      <c r="K942" s="181"/>
      <c r="L942" s="170"/>
      <c r="M942" s="187"/>
      <c r="N942" s="196"/>
      <c r="O942" s="326"/>
      <c r="P942" s="350"/>
      <c r="Q942" s="228"/>
      <c r="R942" s="196"/>
      <c r="S942" s="196"/>
      <c r="T942" s="192"/>
      <c r="U942" s="312"/>
      <c r="V942" s="373"/>
      <c r="W942" s="365">
        <v>3440</v>
      </c>
      <c r="X942" s="128"/>
      <c r="Y942" s="129"/>
      <c r="Z942" s="124">
        <f>ROUND(ROUND(W942, 2)*I942, 2)</f>
        <v>27520</v>
      </c>
    </row>
    <row r="943" spans="1:28" ht="61.2" x14ac:dyDescent="0.3">
      <c r="A943" s="253" t="s">
        <v>3305</v>
      </c>
      <c r="B943" s="254" t="s">
        <v>3256</v>
      </c>
      <c r="C943" s="255" t="s">
        <v>3257</v>
      </c>
      <c r="D943" s="256"/>
      <c r="E943" s="256" t="s">
        <v>3306</v>
      </c>
      <c r="F943" s="256" t="s">
        <v>139</v>
      </c>
      <c r="G943" s="257">
        <v>1</v>
      </c>
      <c r="H943" s="258"/>
      <c r="I943" s="215">
        <v>3</v>
      </c>
      <c r="J943" s="217">
        <f>I943-K943</f>
        <v>0</v>
      </c>
      <c r="K943" s="218">
        <f>N943+O943+P943</f>
        <v>3</v>
      </c>
      <c r="L943" s="252"/>
      <c r="M943" s="252"/>
      <c r="N943" s="252"/>
      <c r="O943" s="325">
        <v>2</v>
      </c>
      <c r="P943" s="348">
        <v>1</v>
      </c>
      <c r="Q943" s="252"/>
      <c r="R943" s="252"/>
      <c r="S943" s="252"/>
      <c r="T943" s="252"/>
      <c r="U943" s="318">
        <f>O943*Y943</f>
        <v>7231</v>
      </c>
      <c r="V943" s="311">
        <f>P943*Y943</f>
        <v>3615.5</v>
      </c>
      <c r="W943" s="364">
        <v>3200</v>
      </c>
      <c r="X943" s="130">
        <v>415.5</v>
      </c>
      <c r="Y943" s="131">
        <f>W943+ROUND(X943, 2)</f>
        <v>3615.5</v>
      </c>
      <c r="Z943" s="86">
        <v>9600</v>
      </c>
      <c r="AA943" s="19">
        <v>1246.5</v>
      </c>
      <c r="AB943" s="19">
        <f>Z943+AA943</f>
        <v>10846.5</v>
      </c>
    </row>
    <row r="944" spans="1:28" ht="36" x14ac:dyDescent="0.5">
      <c r="A944" s="87" t="s">
        <v>3307</v>
      </c>
      <c r="B944" s="12"/>
      <c r="C944" s="40" t="s">
        <v>3276</v>
      </c>
      <c r="D944" s="17"/>
      <c r="E944" s="17"/>
      <c r="F944" s="28" t="s">
        <v>139</v>
      </c>
      <c r="G944" s="29">
        <v>1</v>
      </c>
      <c r="H944" s="149"/>
      <c r="I944" s="157">
        <v>3</v>
      </c>
      <c r="J944" s="177"/>
      <c r="K944" s="181"/>
      <c r="L944" s="170"/>
      <c r="M944" s="187"/>
      <c r="N944" s="196"/>
      <c r="O944" s="326"/>
      <c r="P944" s="350"/>
      <c r="Q944" s="228"/>
      <c r="R944" s="196"/>
      <c r="S944" s="196"/>
      <c r="T944" s="192"/>
      <c r="U944" s="312"/>
      <c r="V944" s="373"/>
      <c r="W944" s="365">
        <v>3200</v>
      </c>
      <c r="X944" s="128"/>
      <c r="Y944" s="129"/>
      <c r="Z944" s="124">
        <f>ROUND(ROUND(W944, 2)*I944, 2)</f>
        <v>9600</v>
      </c>
    </row>
    <row r="945" spans="1:28" ht="61.2" x14ac:dyDescent="0.3">
      <c r="A945" s="253" t="s">
        <v>3310</v>
      </c>
      <c r="B945" s="254" t="s">
        <v>3256</v>
      </c>
      <c r="C945" s="255" t="s">
        <v>3257</v>
      </c>
      <c r="D945" s="256"/>
      <c r="E945" s="256" t="s">
        <v>3311</v>
      </c>
      <c r="F945" s="256" t="s">
        <v>139</v>
      </c>
      <c r="G945" s="257">
        <v>1</v>
      </c>
      <c r="H945" s="258"/>
      <c r="I945" s="215">
        <v>2</v>
      </c>
      <c r="J945" s="217">
        <f>I945-K945</f>
        <v>0.19999999999999996</v>
      </c>
      <c r="K945" s="218">
        <f>L945+O945</f>
        <v>1.8</v>
      </c>
      <c r="L945" s="252"/>
      <c r="M945" s="252"/>
      <c r="N945" s="252"/>
      <c r="O945" s="325">
        <v>1.8</v>
      </c>
      <c r="P945" s="348"/>
      <c r="Q945" s="252"/>
      <c r="R945" s="252"/>
      <c r="S945" s="252"/>
      <c r="T945" s="252"/>
      <c r="U945" s="318">
        <f>O945*Y945</f>
        <v>6363.9000000000005</v>
      </c>
      <c r="V945" s="380"/>
      <c r="W945" s="364">
        <v>3120</v>
      </c>
      <c r="X945" s="130">
        <v>415.5</v>
      </c>
      <c r="Y945" s="131">
        <f>W945+ROUND(X945, 2)</f>
        <v>3535.5</v>
      </c>
      <c r="Z945" s="86">
        <v>6240</v>
      </c>
      <c r="AA945" s="19">
        <v>831</v>
      </c>
      <c r="AB945" s="19">
        <f>Z945+AA945</f>
        <v>7071</v>
      </c>
    </row>
    <row r="946" spans="1:28" ht="36" x14ac:dyDescent="0.5">
      <c r="A946" s="87" t="s">
        <v>3312</v>
      </c>
      <c r="B946" s="12"/>
      <c r="C946" s="40" t="s">
        <v>3313</v>
      </c>
      <c r="D946" s="17"/>
      <c r="E946" s="17"/>
      <c r="F946" s="28" t="s">
        <v>139</v>
      </c>
      <c r="G946" s="29">
        <v>1</v>
      </c>
      <c r="H946" s="149"/>
      <c r="I946" s="157">
        <v>2</v>
      </c>
      <c r="J946" s="177"/>
      <c r="K946" s="181"/>
      <c r="L946" s="170"/>
      <c r="M946" s="187"/>
      <c r="N946" s="196"/>
      <c r="O946" s="326"/>
      <c r="P946" s="350"/>
      <c r="Q946" s="228"/>
      <c r="R946" s="196"/>
      <c r="S946" s="196"/>
      <c r="T946" s="192"/>
      <c r="U946" s="312"/>
      <c r="V946" s="373"/>
      <c r="W946" s="365">
        <v>3120</v>
      </c>
      <c r="X946" s="128"/>
      <c r="Y946" s="129"/>
      <c r="Z946" s="124">
        <f>ROUND(ROUND(W946, 2)*I946, 2)</f>
        <v>6240</v>
      </c>
    </row>
    <row r="947" spans="1:28" ht="81.599999999999994" x14ac:dyDescent="0.3">
      <c r="A947" s="253" t="s">
        <v>3317</v>
      </c>
      <c r="B947" s="254" t="s">
        <v>3256</v>
      </c>
      <c r="C947" s="255" t="s">
        <v>3257</v>
      </c>
      <c r="D947" s="256"/>
      <c r="E947" s="256" t="s">
        <v>3318</v>
      </c>
      <c r="F947" s="256" t="s">
        <v>139</v>
      </c>
      <c r="G947" s="257">
        <v>1</v>
      </c>
      <c r="H947" s="258"/>
      <c r="I947" s="215">
        <v>36</v>
      </c>
      <c r="J947" s="217">
        <f>I947-K947</f>
        <v>0</v>
      </c>
      <c r="K947" s="218">
        <f>N947+O947+P947</f>
        <v>36</v>
      </c>
      <c r="L947" s="252"/>
      <c r="M947" s="252"/>
      <c r="N947" s="252"/>
      <c r="O947" s="325">
        <v>32</v>
      </c>
      <c r="P947" s="348">
        <v>4</v>
      </c>
      <c r="Q947" s="252"/>
      <c r="R947" s="252"/>
      <c r="S947" s="252"/>
      <c r="T947" s="252"/>
      <c r="U947" s="318">
        <f>O947*Y947</f>
        <v>110576</v>
      </c>
      <c r="V947" s="311">
        <f>P947*Y947</f>
        <v>13822</v>
      </c>
      <c r="W947" s="364">
        <v>3040</v>
      </c>
      <c r="X947" s="130">
        <v>415.5</v>
      </c>
      <c r="Y947" s="131">
        <f>W947+ROUND(X947, 2)</f>
        <v>3455.5</v>
      </c>
      <c r="Z947" s="86">
        <v>109440</v>
      </c>
      <c r="AA947" s="19">
        <v>14958</v>
      </c>
      <c r="AB947" s="19">
        <f>Z947+AA947</f>
        <v>124398</v>
      </c>
    </row>
    <row r="948" spans="1:28" ht="36.6" thickBot="1" x14ac:dyDescent="0.55000000000000004">
      <c r="A948" s="87" t="s">
        <v>3319</v>
      </c>
      <c r="B948" s="12"/>
      <c r="C948" s="40" t="s">
        <v>3313</v>
      </c>
      <c r="D948" s="17"/>
      <c r="E948" s="17"/>
      <c r="F948" s="28" t="s">
        <v>139</v>
      </c>
      <c r="G948" s="29">
        <v>1</v>
      </c>
      <c r="H948" s="149"/>
      <c r="I948" s="158">
        <v>36</v>
      </c>
      <c r="J948" s="177"/>
      <c r="K948" s="181"/>
      <c r="L948" s="170"/>
      <c r="M948" s="187"/>
      <c r="N948" s="196"/>
      <c r="O948" s="326"/>
      <c r="P948" s="350"/>
      <c r="Q948" s="228"/>
      <c r="R948" s="196"/>
      <c r="S948" s="196"/>
      <c r="T948" s="192"/>
      <c r="U948" s="312"/>
      <c r="V948" s="373"/>
      <c r="W948" s="365">
        <v>3040</v>
      </c>
      <c r="X948" s="128"/>
      <c r="Y948" s="129"/>
      <c r="Z948" s="124">
        <f>ROUND(ROUND(W948, 2)*I948, 2)</f>
        <v>109440</v>
      </c>
    </row>
    <row r="949" spans="1:28" ht="44.4" customHeight="1" x14ac:dyDescent="0.5">
      <c r="A949" s="87" t="s">
        <v>3322</v>
      </c>
      <c r="B949" s="80" t="s">
        <v>3323</v>
      </c>
      <c r="C949" s="480" t="s">
        <v>3324</v>
      </c>
      <c r="D949" s="481"/>
      <c r="E949" s="481"/>
      <c r="F949" s="481"/>
      <c r="G949" s="481"/>
      <c r="H949" s="481"/>
      <c r="I949" s="547"/>
      <c r="J949" s="175"/>
      <c r="K949" s="181"/>
      <c r="L949" s="170"/>
      <c r="M949" s="186"/>
      <c r="N949" s="186"/>
      <c r="O949" s="324"/>
      <c r="P949" s="347"/>
      <c r="Q949" s="226"/>
      <c r="R949" s="186"/>
      <c r="S949" s="186"/>
      <c r="T949" s="190"/>
      <c r="U949" s="310"/>
      <c r="V949" s="371"/>
      <c r="W949" s="363"/>
      <c r="X949" s="128"/>
      <c r="Y949" s="129"/>
      <c r="Z949" s="123">
        <f>SUM(Z950,Z984)</f>
        <v>947207.24000000022</v>
      </c>
      <c r="AA949" s="6">
        <f>SUM(AA950,AA984)</f>
        <v>11134239.280000001</v>
      </c>
      <c r="AB949" s="6">
        <f>SUM(AB950,AB984)</f>
        <v>12081446.52</v>
      </c>
    </row>
    <row r="950" spans="1:28" ht="43.2" customHeight="1" thickBot="1" x14ac:dyDescent="0.55000000000000004">
      <c r="A950" s="87" t="s">
        <v>3325</v>
      </c>
      <c r="B950" s="81" t="s">
        <v>3326</v>
      </c>
      <c r="C950" s="483" t="s">
        <v>3327</v>
      </c>
      <c r="D950" s="484"/>
      <c r="E950" s="484"/>
      <c r="F950" s="484"/>
      <c r="G950" s="484"/>
      <c r="H950" s="484"/>
      <c r="I950" s="555"/>
      <c r="J950" s="175"/>
      <c r="K950" s="181"/>
      <c r="L950" s="170"/>
      <c r="M950" s="186"/>
      <c r="N950" s="186"/>
      <c r="O950" s="324"/>
      <c r="P950" s="347"/>
      <c r="Q950" s="226"/>
      <c r="R950" s="186"/>
      <c r="S950" s="186"/>
      <c r="T950" s="190"/>
      <c r="U950" s="310"/>
      <c r="V950" s="371"/>
      <c r="W950" s="363"/>
      <c r="X950" s="128"/>
      <c r="Y950" s="129"/>
      <c r="Z950" s="123">
        <f>SUM(Z951,Z954,Z957,Z960,Z963,Z966,Z969,Z972,Z975,Z978,Z981)</f>
        <v>487331.76000000007</v>
      </c>
      <c r="AA950" s="6">
        <f>SUM(AA951,AA954,AA957,AA960,AA963,AA966,AA969,AA972,AA975,AA978,AA981)</f>
        <v>9164134.7200000007</v>
      </c>
      <c r="AB950" s="6">
        <f>SUM(AB951,AB954,AB957,AB960,AB963,AB966,AB969,AB972,AB975,AB978,AB981)</f>
        <v>9651466.4800000004</v>
      </c>
    </row>
    <row r="951" spans="1:28" ht="81.599999999999994" x14ac:dyDescent="0.3">
      <c r="A951" s="253" t="s">
        <v>3328</v>
      </c>
      <c r="B951" s="254" t="s">
        <v>3329</v>
      </c>
      <c r="C951" s="255" t="s">
        <v>3330</v>
      </c>
      <c r="D951" s="256"/>
      <c r="E951" s="256" t="s">
        <v>3331</v>
      </c>
      <c r="F951" s="256" t="s">
        <v>67</v>
      </c>
      <c r="G951" s="257">
        <v>1</v>
      </c>
      <c r="H951" s="258"/>
      <c r="I951" s="223">
        <v>303.92</v>
      </c>
      <c r="J951" s="217">
        <f>I951-K951</f>
        <v>0</v>
      </c>
      <c r="K951" s="218">
        <f>N951+O951+P951</f>
        <v>303.92</v>
      </c>
      <c r="L951" s="252"/>
      <c r="M951" s="252"/>
      <c r="N951" s="252"/>
      <c r="O951" s="325">
        <v>273</v>
      </c>
      <c r="P951" s="348">
        <f>I951-O951</f>
        <v>30.920000000000016</v>
      </c>
      <c r="Q951" s="252"/>
      <c r="R951" s="252"/>
      <c r="S951" s="252"/>
      <c r="T951" s="252"/>
      <c r="U951" s="318">
        <f>O951*Y951</f>
        <v>275325.96000000002</v>
      </c>
      <c r="V951" s="311">
        <f>P951*Y951</f>
        <v>31183.438400000017</v>
      </c>
      <c r="W951" s="364">
        <v>65.02</v>
      </c>
      <c r="X951" s="130">
        <v>943.5</v>
      </c>
      <c r="Y951" s="131">
        <f>W951+ROUND(X951, 2)</f>
        <v>1008.52</v>
      </c>
      <c r="Z951" s="86">
        <v>19760.88</v>
      </c>
      <c r="AA951" s="19">
        <v>286748.52</v>
      </c>
      <c r="AB951" s="19">
        <f>Z951+AA951</f>
        <v>306509.40000000002</v>
      </c>
    </row>
    <row r="952" spans="1:28" ht="25.8" x14ac:dyDescent="0.5">
      <c r="A952" s="87" t="s">
        <v>3334</v>
      </c>
      <c r="B952" s="12"/>
      <c r="C952" s="40" t="s">
        <v>2051</v>
      </c>
      <c r="D952" s="17"/>
      <c r="E952" s="17"/>
      <c r="F952" s="28" t="s">
        <v>102</v>
      </c>
      <c r="G952" s="29">
        <v>0.25</v>
      </c>
      <c r="H952" s="150"/>
      <c r="I952" s="157">
        <v>75.98</v>
      </c>
      <c r="J952" s="177"/>
      <c r="K952" s="181"/>
      <c r="L952" s="170"/>
      <c r="M952" s="187"/>
      <c r="N952" s="196"/>
      <c r="O952" s="326"/>
      <c r="P952" s="350"/>
      <c r="Q952" s="228"/>
      <c r="R952" s="196"/>
      <c r="S952" s="196"/>
      <c r="T952" s="192"/>
      <c r="U952" s="312"/>
      <c r="V952" s="373"/>
      <c r="W952" s="365">
        <v>101.66</v>
      </c>
      <c r="X952" s="128"/>
      <c r="Y952" s="129"/>
      <c r="Z952" s="124">
        <f>ROUND(ROUND(W952, 2)*I952, 2)</f>
        <v>7724.13</v>
      </c>
    </row>
    <row r="953" spans="1:28" ht="54" x14ac:dyDescent="0.5">
      <c r="A953" s="87" t="s">
        <v>3337</v>
      </c>
      <c r="B953" s="12"/>
      <c r="C953" s="27" t="s">
        <v>2059</v>
      </c>
      <c r="D953" s="17"/>
      <c r="E953" s="17"/>
      <c r="F953" s="28" t="s">
        <v>102</v>
      </c>
      <c r="G953" s="29">
        <v>1</v>
      </c>
      <c r="H953" s="149"/>
      <c r="I953" s="157">
        <v>1519.6</v>
      </c>
      <c r="J953" s="177"/>
      <c r="K953" s="181"/>
      <c r="L953" s="170"/>
      <c r="M953" s="187"/>
      <c r="N953" s="196"/>
      <c r="O953" s="326"/>
      <c r="P953" s="350"/>
      <c r="Q953" s="228"/>
      <c r="R953" s="196"/>
      <c r="S953" s="196"/>
      <c r="T953" s="192"/>
      <c r="U953" s="312"/>
      <c r="V953" s="373"/>
      <c r="W953" s="365">
        <v>7.92</v>
      </c>
      <c r="X953" s="128"/>
      <c r="Y953" s="129"/>
      <c r="Z953" s="124">
        <f>ROUND(ROUND(W953, 2)*I953, 2)</f>
        <v>12035.23</v>
      </c>
    </row>
    <row r="954" spans="1:28" ht="94.05" customHeight="1" x14ac:dyDescent="0.3">
      <c r="A954" s="253" t="s">
        <v>3340</v>
      </c>
      <c r="B954" s="254" t="s">
        <v>3329</v>
      </c>
      <c r="C954" s="255" t="s">
        <v>3330</v>
      </c>
      <c r="D954" s="256"/>
      <c r="E954" s="256" t="s">
        <v>3341</v>
      </c>
      <c r="F954" s="256" t="s">
        <v>67</v>
      </c>
      <c r="G954" s="257">
        <v>1</v>
      </c>
      <c r="H954" s="258"/>
      <c r="I954" s="215">
        <v>3849.47</v>
      </c>
      <c r="J954" s="217">
        <f>I954-K954</f>
        <v>0</v>
      </c>
      <c r="K954" s="218">
        <f>N954+O954+P954</f>
        <v>3849.47</v>
      </c>
      <c r="L954" s="252"/>
      <c r="M954" s="252"/>
      <c r="N954" s="252"/>
      <c r="O954" s="325">
        <v>3464</v>
      </c>
      <c r="P954" s="348">
        <f>I954-O954</f>
        <v>385.4699999999998</v>
      </c>
      <c r="Q954" s="252"/>
      <c r="R954" s="252"/>
      <c r="S954" s="252"/>
      <c r="T954" s="252"/>
      <c r="U954" s="318">
        <f>O954*Y954</f>
        <v>3493513.28</v>
      </c>
      <c r="V954" s="311">
        <f>P954*Y954</f>
        <v>388754.20439999981</v>
      </c>
      <c r="W954" s="364">
        <v>65.02</v>
      </c>
      <c r="X954" s="130">
        <v>943.5</v>
      </c>
      <c r="Y954" s="131">
        <f>W954+ROUND(X954, 2)</f>
        <v>1008.52</v>
      </c>
      <c r="Z954" s="86">
        <v>250292.54</v>
      </c>
      <c r="AA954" s="19">
        <v>3631974.95</v>
      </c>
      <c r="AB954" s="294">
        <f>Z954+AA954</f>
        <v>3882267.49</v>
      </c>
    </row>
    <row r="955" spans="1:28" ht="54" x14ac:dyDescent="0.5">
      <c r="A955" s="87" t="s">
        <v>3342</v>
      </c>
      <c r="B955" s="12"/>
      <c r="C955" s="27" t="s">
        <v>2059</v>
      </c>
      <c r="D955" s="17"/>
      <c r="E955" s="17"/>
      <c r="F955" s="28" t="s">
        <v>102</v>
      </c>
      <c r="G955" s="29">
        <v>1</v>
      </c>
      <c r="H955" s="149"/>
      <c r="I955" s="157">
        <v>19247.349999999999</v>
      </c>
      <c r="J955" s="177"/>
      <c r="K955" s="181"/>
      <c r="L955" s="170"/>
      <c r="M955" s="187"/>
      <c r="N955" s="196"/>
      <c r="O955" s="326"/>
      <c r="P955" s="350"/>
      <c r="Q955" s="228"/>
      <c r="R955" s="196"/>
      <c r="S955" s="196"/>
      <c r="T955" s="192"/>
      <c r="U955" s="312"/>
      <c r="V955" s="373"/>
      <c r="W955" s="365">
        <v>7.92</v>
      </c>
      <c r="X955" s="128"/>
      <c r="Y955" s="129"/>
      <c r="Z955" s="124">
        <f>ROUND(ROUND(W955, 2)*I955, 2)</f>
        <v>152439.01</v>
      </c>
      <c r="AB955" s="122"/>
    </row>
    <row r="956" spans="1:28" ht="25.8" x14ac:dyDescent="0.5">
      <c r="A956" s="87" t="s">
        <v>3345</v>
      </c>
      <c r="B956" s="12"/>
      <c r="C956" s="40" t="s">
        <v>2051</v>
      </c>
      <c r="D956" s="17"/>
      <c r="E956" s="17"/>
      <c r="F956" s="28" t="s">
        <v>102</v>
      </c>
      <c r="G956" s="29">
        <v>0.25</v>
      </c>
      <c r="H956" s="150"/>
      <c r="I956" s="157">
        <v>962.36800000000005</v>
      </c>
      <c r="J956" s="177"/>
      <c r="K956" s="181"/>
      <c r="L956" s="170"/>
      <c r="M956" s="187"/>
      <c r="N956" s="196"/>
      <c r="O956" s="326"/>
      <c r="P956" s="350"/>
      <c r="Q956" s="228"/>
      <c r="R956" s="196"/>
      <c r="S956" s="196"/>
      <c r="T956" s="192"/>
      <c r="U956" s="312"/>
      <c r="V956" s="373"/>
      <c r="W956" s="365">
        <v>101.66</v>
      </c>
      <c r="X956" s="128"/>
      <c r="Y956" s="129"/>
      <c r="Z956" s="124">
        <f>ROUND(ROUND(W956, 2)*I956, 2)</f>
        <v>97834.33</v>
      </c>
      <c r="AB956" s="122"/>
    </row>
    <row r="957" spans="1:28" ht="81.599999999999994" x14ac:dyDescent="0.3">
      <c r="A957" s="253" t="s">
        <v>3348</v>
      </c>
      <c r="B957" s="254" t="s">
        <v>3329</v>
      </c>
      <c r="C957" s="255" t="s">
        <v>3330</v>
      </c>
      <c r="D957" s="256"/>
      <c r="E957" s="256" t="s">
        <v>3349</v>
      </c>
      <c r="F957" s="256" t="s">
        <v>67</v>
      </c>
      <c r="G957" s="257">
        <v>1</v>
      </c>
      <c r="H957" s="258"/>
      <c r="I957" s="215">
        <v>66.17</v>
      </c>
      <c r="J957" s="252">
        <f>I957-K957-P957</f>
        <v>0</v>
      </c>
      <c r="K957" s="218">
        <f>L957+O957</f>
        <v>60</v>
      </c>
      <c r="L957" s="252"/>
      <c r="M957" s="252"/>
      <c r="N957" s="252"/>
      <c r="O957" s="325">
        <v>60</v>
      </c>
      <c r="P957" s="348">
        <f>I957-K957</f>
        <v>6.1700000000000017</v>
      </c>
      <c r="Q957" s="252"/>
      <c r="R957" s="252"/>
      <c r="S957" s="252"/>
      <c r="T957" s="252"/>
      <c r="U957" s="318">
        <f>O957*Y957</f>
        <v>60511.199999999997</v>
      </c>
      <c r="V957" s="311">
        <f>P957*Y957</f>
        <v>6222.5684000000019</v>
      </c>
      <c r="W957" s="364">
        <v>65.02</v>
      </c>
      <c r="X957" s="130">
        <v>943.5</v>
      </c>
      <c r="Y957" s="131">
        <f>W957+ROUND(X957, 2)</f>
        <v>1008.52</v>
      </c>
      <c r="Z957" s="86">
        <v>4302.37</v>
      </c>
      <c r="AA957" s="19">
        <v>62431.4</v>
      </c>
      <c r="AB957" s="294">
        <f>Z957+AA957</f>
        <v>66733.77</v>
      </c>
    </row>
    <row r="958" spans="1:28" ht="24.45" customHeight="1" x14ac:dyDescent="0.5">
      <c r="A958" s="87" t="s">
        <v>3350</v>
      </c>
      <c r="B958" s="12"/>
      <c r="C958" s="40" t="s">
        <v>2051</v>
      </c>
      <c r="D958" s="17"/>
      <c r="E958" s="17"/>
      <c r="F958" s="28" t="s">
        <v>102</v>
      </c>
      <c r="G958" s="29">
        <v>0.25</v>
      </c>
      <c r="H958" s="150"/>
      <c r="I958" s="157">
        <v>16.542999999999999</v>
      </c>
      <c r="J958" s="177"/>
      <c r="K958" s="181"/>
      <c r="L958" s="170"/>
      <c r="M958" s="187"/>
      <c r="N958" s="196"/>
      <c r="O958" s="326"/>
      <c r="P958" s="350"/>
      <c r="Q958" s="228"/>
      <c r="R958" s="196"/>
      <c r="S958" s="196"/>
      <c r="T958" s="192"/>
      <c r="U958" s="312"/>
      <c r="V958" s="373"/>
      <c r="W958" s="365">
        <v>101.66</v>
      </c>
      <c r="X958" s="128"/>
      <c r="Y958" s="129"/>
      <c r="Z958" s="124">
        <f>ROUND(ROUND(W958, 2)*I958, 2)</f>
        <v>1681.76</v>
      </c>
      <c r="AB958" s="122"/>
    </row>
    <row r="959" spans="1:28" ht="56.55" customHeight="1" x14ac:dyDescent="0.5">
      <c r="A959" s="87" t="s">
        <v>3353</v>
      </c>
      <c r="B959" s="12"/>
      <c r="C959" s="27" t="s">
        <v>2059</v>
      </c>
      <c r="D959" s="17"/>
      <c r="E959" s="17"/>
      <c r="F959" s="28" t="s">
        <v>102</v>
      </c>
      <c r="G959" s="29">
        <v>1</v>
      </c>
      <c r="H959" s="149"/>
      <c r="I959" s="157">
        <v>330.85</v>
      </c>
      <c r="J959" s="177"/>
      <c r="K959" s="181"/>
      <c r="L959" s="170"/>
      <c r="M959" s="187"/>
      <c r="N959" s="196"/>
      <c r="O959" s="326"/>
      <c r="P959" s="350"/>
      <c r="Q959" s="228"/>
      <c r="R959" s="196"/>
      <c r="S959" s="196"/>
      <c r="T959" s="192"/>
      <c r="U959" s="312"/>
      <c r="V959" s="373"/>
      <c r="W959" s="365">
        <v>7.92</v>
      </c>
      <c r="X959" s="128"/>
      <c r="Y959" s="129"/>
      <c r="Z959" s="124">
        <f>ROUND(ROUND(W959, 2)*I959, 2)</f>
        <v>2620.33</v>
      </c>
      <c r="AB959" s="122"/>
    </row>
    <row r="960" spans="1:28" ht="36" x14ac:dyDescent="0.3">
      <c r="A960" s="106" t="s">
        <v>3356</v>
      </c>
      <c r="B960" s="107" t="s">
        <v>3357</v>
      </c>
      <c r="C960" s="108" t="s">
        <v>3358</v>
      </c>
      <c r="D960" s="111"/>
      <c r="E960" s="111"/>
      <c r="F960" s="111" t="s">
        <v>67</v>
      </c>
      <c r="G960" s="112">
        <v>1</v>
      </c>
      <c r="H960" s="163"/>
      <c r="I960" s="166">
        <v>0</v>
      </c>
      <c r="J960" s="178"/>
      <c r="K960" s="183"/>
      <c r="L960" s="172"/>
      <c r="M960" s="172"/>
      <c r="N960" s="172"/>
      <c r="O960" s="328"/>
      <c r="P960" s="351"/>
      <c r="Q960" s="229"/>
      <c r="R960" s="172"/>
      <c r="S960" s="172"/>
      <c r="T960" s="193"/>
      <c r="U960" s="314"/>
      <c r="V960" s="374"/>
      <c r="W960" s="366">
        <v>70.47</v>
      </c>
      <c r="X960" s="132">
        <v>790</v>
      </c>
      <c r="Y960" s="133">
        <f>W960+ROUND(X960, 2)</f>
        <v>860.47</v>
      </c>
      <c r="Z960" s="114">
        <v>0</v>
      </c>
      <c r="AA960" s="115">
        <v>0</v>
      </c>
      <c r="AB960" s="115">
        <f>Z960+AA960</f>
        <v>0</v>
      </c>
    </row>
    <row r="961" spans="1:28" ht="36" x14ac:dyDescent="0.5">
      <c r="A961" s="106" t="s">
        <v>3361</v>
      </c>
      <c r="B961" s="107"/>
      <c r="C961" s="110" t="s">
        <v>730</v>
      </c>
      <c r="D961" s="111"/>
      <c r="E961" s="111"/>
      <c r="F961" s="116" t="s">
        <v>102</v>
      </c>
      <c r="G961" s="117">
        <v>0.15</v>
      </c>
      <c r="H961" s="164"/>
      <c r="I961" s="167">
        <v>0</v>
      </c>
      <c r="J961" s="179"/>
      <c r="K961" s="184"/>
      <c r="L961" s="174"/>
      <c r="M961" s="188"/>
      <c r="N961" s="197"/>
      <c r="O961" s="329"/>
      <c r="P961" s="352"/>
      <c r="Q961" s="230"/>
      <c r="R961" s="197"/>
      <c r="S961" s="197"/>
      <c r="T961" s="194"/>
      <c r="U961" s="315"/>
      <c r="V961" s="375"/>
      <c r="W961" s="367">
        <v>88.8</v>
      </c>
      <c r="X961" s="134"/>
      <c r="Y961" s="135"/>
      <c r="Z961" s="126">
        <f>ROUND(ROUND(W961, 2)*I961, 2)</f>
        <v>0</v>
      </c>
      <c r="AA961" s="119"/>
      <c r="AB961" s="119"/>
    </row>
    <row r="962" spans="1:28" ht="54" x14ac:dyDescent="0.5">
      <c r="A962" s="106" t="s">
        <v>3364</v>
      </c>
      <c r="B962" s="107"/>
      <c r="C962" s="109" t="s">
        <v>1912</v>
      </c>
      <c r="D962" s="111"/>
      <c r="E962" s="111"/>
      <c r="F962" s="116" t="s">
        <v>102</v>
      </c>
      <c r="G962" s="117">
        <v>4.5</v>
      </c>
      <c r="H962" s="164"/>
      <c r="I962" s="167">
        <v>0</v>
      </c>
      <c r="J962" s="179"/>
      <c r="K962" s="184"/>
      <c r="L962" s="174"/>
      <c r="M962" s="188"/>
      <c r="N962" s="197"/>
      <c r="O962" s="329"/>
      <c r="P962" s="352"/>
      <c r="Q962" s="230"/>
      <c r="R962" s="197"/>
      <c r="S962" s="197"/>
      <c r="T962" s="194"/>
      <c r="U962" s="315"/>
      <c r="V962" s="375"/>
      <c r="W962" s="367">
        <v>12.7</v>
      </c>
      <c r="X962" s="134"/>
      <c r="Y962" s="135"/>
      <c r="Z962" s="126">
        <f>ROUND(ROUND(W962, 2)*I962, 2)</f>
        <v>0</v>
      </c>
      <c r="AA962" s="119"/>
      <c r="AB962" s="119"/>
    </row>
    <row r="963" spans="1:28" ht="82.05" customHeight="1" x14ac:dyDescent="0.3">
      <c r="A963" s="245" t="s">
        <v>3367</v>
      </c>
      <c r="B963" s="246" t="s">
        <v>3357</v>
      </c>
      <c r="C963" s="240" t="s">
        <v>3358</v>
      </c>
      <c r="D963" s="241"/>
      <c r="E963" s="241" t="s">
        <v>3368</v>
      </c>
      <c r="F963" s="241" t="s">
        <v>67</v>
      </c>
      <c r="G963" s="247">
        <v>1</v>
      </c>
      <c r="H963" s="248"/>
      <c r="I963" s="249">
        <v>0</v>
      </c>
      <c r="J963" s="242">
        <f>I963-M963</f>
        <v>-580.72</v>
      </c>
      <c r="K963" s="243">
        <f>M963</f>
        <v>580.72</v>
      </c>
      <c r="L963" s="242"/>
      <c r="M963" s="242">
        <v>580.72</v>
      </c>
      <c r="N963" s="242"/>
      <c r="O963" s="333"/>
      <c r="P963" s="356"/>
      <c r="Q963" s="242"/>
      <c r="R963" s="242"/>
      <c r="S963" s="242">
        <f>M963*Y963</f>
        <v>727433.10080000013</v>
      </c>
      <c r="T963" s="242"/>
      <c r="U963" s="316"/>
      <c r="V963" s="378"/>
      <c r="W963" s="366">
        <v>67.64</v>
      </c>
      <c r="X963" s="132">
        <v>1185</v>
      </c>
      <c r="Y963" s="133">
        <f>W963+ROUND(X963, 2)</f>
        <v>1252.6400000000001</v>
      </c>
      <c r="Z963" s="114">
        <v>0</v>
      </c>
      <c r="AA963" s="115">
        <v>0</v>
      </c>
      <c r="AB963" s="115">
        <f>Z963+AA963</f>
        <v>0</v>
      </c>
    </row>
    <row r="964" spans="1:28" ht="32.549999999999997" customHeight="1" x14ac:dyDescent="0.5">
      <c r="A964" s="106" t="s">
        <v>3370</v>
      </c>
      <c r="B964" s="107"/>
      <c r="C964" s="109" t="s">
        <v>1912</v>
      </c>
      <c r="D964" s="111"/>
      <c r="E964" s="111"/>
      <c r="F964" s="116" t="s">
        <v>102</v>
      </c>
      <c r="G964" s="117">
        <v>4.5</v>
      </c>
      <c r="H964" s="164"/>
      <c r="I964" s="167">
        <v>0</v>
      </c>
      <c r="J964" s="179"/>
      <c r="K964" s="184"/>
      <c r="L964" s="174"/>
      <c r="M964" s="188"/>
      <c r="N964" s="197"/>
      <c r="O964" s="329"/>
      <c r="P964" s="352"/>
      <c r="Q964" s="230"/>
      <c r="R964" s="197"/>
      <c r="S964" s="197"/>
      <c r="T964" s="194"/>
      <c r="U964" s="315"/>
      <c r="V964" s="375"/>
      <c r="W964" s="367">
        <v>12.07</v>
      </c>
      <c r="X964" s="134"/>
      <c r="Y964" s="135"/>
      <c r="Z964" s="126">
        <f>ROUND(ROUND(W964, 2)*I964, 2)</f>
        <v>0</v>
      </c>
      <c r="AA964" s="119"/>
      <c r="AB964" s="119"/>
    </row>
    <row r="965" spans="1:28" ht="40.5" customHeight="1" x14ac:dyDescent="0.5">
      <c r="A965" s="106" t="s">
        <v>3375</v>
      </c>
      <c r="B965" s="107"/>
      <c r="C965" s="110" t="s">
        <v>730</v>
      </c>
      <c r="D965" s="111"/>
      <c r="E965" s="111"/>
      <c r="F965" s="116" t="s">
        <v>102</v>
      </c>
      <c r="G965" s="117">
        <v>0.15</v>
      </c>
      <c r="H965" s="164"/>
      <c r="I965" s="167">
        <v>0</v>
      </c>
      <c r="J965" s="179"/>
      <c r="K965" s="184"/>
      <c r="L965" s="174"/>
      <c r="M965" s="188"/>
      <c r="N965" s="197"/>
      <c r="O965" s="329"/>
      <c r="P965" s="352"/>
      <c r="Q965" s="230"/>
      <c r="R965" s="197"/>
      <c r="S965" s="197"/>
      <c r="T965" s="194"/>
      <c r="U965" s="315"/>
      <c r="V965" s="375"/>
      <c r="W965" s="367">
        <v>88.8</v>
      </c>
      <c r="X965" s="134"/>
      <c r="Y965" s="135"/>
      <c r="Z965" s="126">
        <f>ROUND(ROUND(W965, 2)*I965, 2)</f>
        <v>0</v>
      </c>
      <c r="AA965" s="119"/>
      <c r="AB965" s="119"/>
    </row>
    <row r="966" spans="1:28" ht="20.55" customHeight="1" x14ac:dyDescent="0.3">
      <c r="A966" s="106" t="s">
        <v>3380</v>
      </c>
      <c r="B966" s="107" t="s">
        <v>3381</v>
      </c>
      <c r="C966" s="108" t="s">
        <v>1899</v>
      </c>
      <c r="D966" s="111"/>
      <c r="E966" s="111"/>
      <c r="F966" s="111" t="s">
        <v>67</v>
      </c>
      <c r="G966" s="112">
        <v>1</v>
      </c>
      <c r="H966" s="163"/>
      <c r="I966" s="166">
        <v>0</v>
      </c>
      <c r="J966" s="178"/>
      <c r="K966" s="183"/>
      <c r="L966" s="172"/>
      <c r="M966" s="172"/>
      <c r="N966" s="172"/>
      <c r="O966" s="328"/>
      <c r="P966" s="351"/>
      <c r="Q966" s="229"/>
      <c r="R966" s="172"/>
      <c r="S966" s="172"/>
      <c r="T966" s="193"/>
      <c r="U966" s="314"/>
      <c r="V966" s="374"/>
      <c r="W966" s="366">
        <v>32.369999999999997</v>
      </c>
      <c r="X966" s="132">
        <v>639</v>
      </c>
      <c r="Y966" s="133">
        <f>W966+ROUND(X966, 2)</f>
        <v>671.37</v>
      </c>
      <c r="Z966" s="114">
        <v>0</v>
      </c>
      <c r="AA966" s="115">
        <v>0</v>
      </c>
      <c r="AB966" s="115">
        <f>Z966+AA966</f>
        <v>0</v>
      </c>
    </row>
    <row r="967" spans="1:28" ht="31.5" customHeight="1" x14ac:dyDescent="0.5">
      <c r="A967" s="106" t="s">
        <v>3383</v>
      </c>
      <c r="B967" s="107"/>
      <c r="C967" s="110" t="s">
        <v>730</v>
      </c>
      <c r="D967" s="111"/>
      <c r="E967" s="111"/>
      <c r="F967" s="116" t="s">
        <v>102</v>
      </c>
      <c r="G967" s="117">
        <v>0.15</v>
      </c>
      <c r="H967" s="164"/>
      <c r="I967" s="167">
        <v>0</v>
      </c>
      <c r="J967" s="179"/>
      <c r="K967" s="184"/>
      <c r="L967" s="174"/>
      <c r="M967" s="188"/>
      <c r="N967" s="197"/>
      <c r="O967" s="329"/>
      <c r="P967" s="352"/>
      <c r="Q967" s="230"/>
      <c r="R967" s="197"/>
      <c r="S967" s="197"/>
      <c r="T967" s="194"/>
      <c r="U967" s="315"/>
      <c r="V967" s="375"/>
      <c r="W967" s="367">
        <v>88.8</v>
      </c>
      <c r="X967" s="134"/>
      <c r="Y967" s="135"/>
      <c r="Z967" s="126">
        <f>ROUND(ROUND(W967, 2)*I967, 2)</f>
        <v>0</v>
      </c>
      <c r="AA967" s="119"/>
      <c r="AB967" s="119"/>
    </row>
    <row r="968" spans="1:28" ht="22.95" customHeight="1" x14ac:dyDescent="0.5">
      <c r="A968" s="106" t="s">
        <v>3386</v>
      </c>
      <c r="B968" s="107"/>
      <c r="C968" s="109" t="s">
        <v>1912</v>
      </c>
      <c r="D968" s="111"/>
      <c r="E968" s="111"/>
      <c r="F968" s="116" t="s">
        <v>102</v>
      </c>
      <c r="G968" s="117">
        <v>1.5</v>
      </c>
      <c r="H968" s="164"/>
      <c r="I968" s="167">
        <v>0</v>
      </c>
      <c r="J968" s="179"/>
      <c r="K968" s="184"/>
      <c r="L968" s="174"/>
      <c r="M968" s="188"/>
      <c r="N968" s="197"/>
      <c r="O968" s="329"/>
      <c r="P968" s="352"/>
      <c r="Q968" s="230"/>
      <c r="R968" s="197"/>
      <c r="S968" s="197"/>
      <c r="T968" s="194"/>
      <c r="U968" s="315"/>
      <c r="V968" s="375"/>
      <c r="W968" s="367">
        <v>12.7</v>
      </c>
      <c r="X968" s="134"/>
      <c r="Y968" s="135"/>
      <c r="Z968" s="126">
        <f>ROUND(ROUND(W968, 2)*I968, 2)</f>
        <v>0</v>
      </c>
      <c r="AA968" s="119"/>
      <c r="AB968" s="119"/>
    </row>
    <row r="969" spans="1:28" ht="88.95" customHeight="1" x14ac:dyDescent="0.3">
      <c r="A969" s="253" t="s">
        <v>3389</v>
      </c>
      <c r="B969" s="254" t="s">
        <v>3381</v>
      </c>
      <c r="C969" s="255" t="s">
        <v>1899</v>
      </c>
      <c r="D969" s="256"/>
      <c r="E969" s="256" t="s">
        <v>3390</v>
      </c>
      <c r="F969" s="256" t="s">
        <v>67</v>
      </c>
      <c r="G969" s="257">
        <v>1</v>
      </c>
      <c r="H969" s="258"/>
      <c r="I969" s="215">
        <v>921.3</v>
      </c>
      <c r="J969" s="252">
        <f>I969-K969</f>
        <v>826.45999999999992</v>
      </c>
      <c r="K969" s="259">
        <f>O969</f>
        <v>94.84</v>
      </c>
      <c r="L969" s="252"/>
      <c r="M969" s="252"/>
      <c r="N969" s="252"/>
      <c r="O969" s="325">
        <v>94.84</v>
      </c>
      <c r="P969" s="348"/>
      <c r="Q969" s="252"/>
      <c r="R969" s="252"/>
      <c r="S969" s="252"/>
      <c r="T969" s="252"/>
      <c r="U969" s="318">
        <f>O969*Y969</f>
        <v>93884.961200000005</v>
      </c>
      <c r="V969" s="380"/>
      <c r="W969" s="364">
        <v>31.43</v>
      </c>
      <c r="X969" s="130">
        <v>958.5</v>
      </c>
      <c r="Y969" s="131">
        <f>W969+ROUND(X969, 2)</f>
        <v>989.93</v>
      </c>
      <c r="Z969" s="86">
        <v>28956.46</v>
      </c>
      <c r="AA969" s="19">
        <v>883066.05</v>
      </c>
      <c r="AB969" s="294">
        <f>Z969+AA969</f>
        <v>912022.51</v>
      </c>
    </row>
    <row r="970" spans="1:28" ht="54" x14ac:dyDescent="0.5">
      <c r="A970" s="87" t="s">
        <v>3391</v>
      </c>
      <c r="B970" s="12"/>
      <c r="C970" s="27" t="s">
        <v>1912</v>
      </c>
      <c r="D970" s="17"/>
      <c r="E970" s="17"/>
      <c r="F970" s="28" t="s">
        <v>102</v>
      </c>
      <c r="G970" s="29">
        <v>1.5</v>
      </c>
      <c r="H970" s="150"/>
      <c r="I970" s="157">
        <v>1381.95</v>
      </c>
      <c r="J970" s="177"/>
      <c r="K970" s="181"/>
      <c r="L970" s="170"/>
      <c r="M970" s="187"/>
      <c r="N970" s="196"/>
      <c r="O970" s="326"/>
      <c r="P970" s="350"/>
      <c r="Q970" s="228"/>
      <c r="R970" s="196"/>
      <c r="S970" s="196"/>
      <c r="T970" s="192"/>
      <c r="U970" s="312"/>
      <c r="V970" s="373"/>
      <c r="W970" s="365">
        <v>12.07</v>
      </c>
      <c r="X970" s="128"/>
      <c r="Y970" s="129"/>
      <c r="Z970" s="124">
        <f>ROUND(ROUND(W970, 2)*I970, 2)</f>
        <v>16680.14</v>
      </c>
      <c r="AB970" s="122"/>
    </row>
    <row r="971" spans="1:28" ht="36" x14ac:dyDescent="0.5">
      <c r="A971" s="87" t="s">
        <v>3394</v>
      </c>
      <c r="B971" s="12"/>
      <c r="C971" s="40" t="s">
        <v>730</v>
      </c>
      <c r="D971" s="17"/>
      <c r="E971" s="17"/>
      <c r="F971" s="28" t="s">
        <v>102</v>
      </c>
      <c r="G971" s="29">
        <v>0.15</v>
      </c>
      <c r="H971" s="150"/>
      <c r="I971" s="157">
        <v>138.19499999999999</v>
      </c>
      <c r="J971" s="177"/>
      <c r="K971" s="181"/>
      <c r="L971" s="170"/>
      <c r="M971" s="187"/>
      <c r="N971" s="196"/>
      <c r="O971" s="326"/>
      <c r="P971" s="350"/>
      <c r="Q971" s="228"/>
      <c r="R971" s="196"/>
      <c r="S971" s="196"/>
      <c r="T971" s="192"/>
      <c r="U971" s="312"/>
      <c r="V971" s="373"/>
      <c r="W971" s="365">
        <v>88.8</v>
      </c>
      <c r="X971" s="128"/>
      <c r="Y971" s="129"/>
      <c r="Z971" s="124">
        <f>ROUND(ROUND(W971, 2)*I971, 2)</f>
        <v>12271.72</v>
      </c>
      <c r="AB971" s="122"/>
    </row>
    <row r="972" spans="1:28" ht="68.400000000000006" x14ac:dyDescent="0.3">
      <c r="A972" s="386" t="s">
        <v>3397</v>
      </c>
      <c r="B972" s="387" t="s">
        <v>3398</v>
      </c>
      <c r="C972" s="388" t="s">
        <v>3399</v>
      </c>
      <c r="D972" s="389"/>
      <c r="E972" s="389" t="s">
        <v>3400</v>
      </c>
      <c r="F972" s="389" t="s">
        <v>67</v>
      </c>
      <c r="G972" s="390">
        <v>1</v>
      </c>
      <c r="H972" s="391"/>
      <c r="I972" s="392">
        <v>997.6</v>
      </c>
      <c r="J972" s="393">
        <f>I972-K972</f>
        <v>997.6</v>
      </c>
      <c r="K972" s="447">
        <f>L972+O972</f>
        <v>0</v>
      </c>
      <c r="L972" s="393"/>
      <c r="M972" s="393"/>
      <c r="N972" s="393"/>
      <c r="O972" s="448">
        <v>0</v>
      </c>
      <c r="P972" s="449">
        <f>I972-I969</f>
        <v>76.300000000000068</v>
      </c>
      <c r="Q972" s="242" t="s">
        <v>4212</v>
      </c>
      <c r="R972" s="252"/>
      <c r="S972" s="252"/>
      <c r="T972" s="252"/>
      <c r="U972" s="311">
        <f>O972*Y972</f>
        <v>0</v>
      </c>
      <c r="V972" s="311">
        <f>P972*Y972</f>
        <v>65164.015000000058</v>
      </c>
      <c r="W972" s="364">
        <v>35.049999999999997</v>
      </c>
      <c r="X972" s="130">
        <v>819</v>
      </c>
      <c r="Y972" s="131">
        <f>W972+ROUND(X972, 2)</f>
        <v>854.05</v>
      </c>
      <c r="Z972" s="86">
        <v>34965.879999999997</v>
      </c>
      <c r="AA972" s="19">
        <v>817034.4</v>
      </c>
      <c r="AB972" s="294">
        <f>Z972+AA972</f>
        <v>852000.28</v>
      </c>
    </row>
    <row r="973" spans="1:28" ht="36" x14ac:dyDescent="0.5">
      <c r="A973" s="87" t="s">
        <v>3403</v>
      </c>
      <c r="B973" s="12"/>
      <c r="C973" s="40" t="s">
        <v>604</v>
      </c>
      <c r="D973" s="17"/>
      <c r="E973" s="17"/>
      <c r="F973" s="28" t="s">
        <v>102</v>
      </c>
      <c r="G973" s="29">
        <v>0.15</v>
      </c>
      <c r="H973" s="150"/>
      <c r="I973" s="157">
        <v>149.63999999999999</v>
      </c>
      <c r="J973" s="177"/>
      <c r="K973" s="181"/>
      <c r="L973" s="170"/>
      <c r="M973" s="187"/>
      <c r="N973" s="196"/>
      <c r="O973" s="326"/>
      <c r="P973" s="350"/>
      <c r="Q973" s="228"/>
      <c r="R973" s="196"/>
      <c r="S973" s="196"/>
      <c r="T973" s="192"/>
      <c r="U973" s="312"/>
      <c r="V973" s="373"/>
      <c r="W973" s="365">
        <v>88.8</v>
      </c>
      <c r="X973" s="128"/>
      <c r="Y973" s="129"/>
      <c r="Z973" s="124">
        <f>ROUND(ROUND(W973, 2)*I973, 2)</f>
        <v>13288.03</v>
      </c>
      <c r="AB973" s="122"/>
    </row>
    <row r="974" spans="1:28" ht="54" x14ac:dyDescent="0.5">
      <c r="A974" s="87" t="s">
        <v>3406</v>
      </c>
      <c r="B974" s="12"/>
      <c r="C974" s="27" t="s">
        <v>3407</v>
      </c>
      <c r="D974" s="17"/>
      <c r="E974" s="17"/>
      <c r="F974" s="28" t="s">
        <v>102</v>
      </c>
      <c r="G974" s="29">
        <v>1.8</v>
      </c>
      <c r="H974" s="150"/>
      <c r="I974" s="157">
        <v>1795.68</v>
      </c>
      <c r="J974" s="177"/>
      <c r="K974" s="181"/>
      <c r="L974" s="170"/>
      <c r="M974" s="187"/>
      <c r="N974" s="196"/>
      <c r="O974" s="326"/>
      <c r="P974" s="350"/>
      <c r="Q974" s="228"/>
      <c r="R974" s="196"/>
      <c r="S974" s="196"/>
      <c r="T974" s="192"/>
      <c r="U974" s="312"/>
      <c r="V974" s="373"/>
      <c r="W974" s="365">
        <v>12.07</v>
      </c>
      <c r="X974" s="128"/>
      <c r="Y974" s="129"/>
      <c r="Z974" s="124">
        <f>ROUND(ROUND(W974, 2)*I974, 2)</f>
        <v>21673.86</v>
      </c>
      <c r="AB974" s="122"/>
    </row>
    <row r="975" spans="1:28" ht="112.8" customHeight="1" x14ac:dyDescent="0.3">
      <c r="A975" s="253" t="s">
        <v>3411</v>
      </c>
      <c r="B975" s="254" t="s">
        <v>3398</v>
      </c>
      <c r="C975" s="255" t="s">
        <v>3399</v>
      </c>
      <c r="D975" s="256"/>
      <c r="E975" s="256" t="s">
        <v>3412</v>
      </c>
      <c r="F975" s="256" t="s">
        <v>67</v>
      </c>
      <c r="G975" s="257">
        <v>1</v>
      </c>
      <c r="H975" s="258"/>
      <c r="I975" s="215">
        <v>66.17</v>
      </c>
      <c r="J975" s="252">
        <f>I975-K975</f>
        <v>0</v>
      </c>
      <c r="K975" s="259">
        <f>O975+P975</f>
        <v>66.17</v>
      </c>
      <c r="L975" s="252"/>
      <c r="M975" s="252"/>
      <c r="N975" s="252"/>
      <c r="O975" s="325">
        <v>59</v>
      </c>
      <c r="P975" s="348">
        <v>7.17</v>
      </c>
      <c r="Q975" s="263"/>
      <c r="R975" s="302"/>
      <c r="S975" s="302"/>
      <c r="T975" s="302"/>
      <c r="U975" s="311">
        <f>O975*Y975</f>
        <v>50388.95</v>
      </c>
      <c r="V975" s="311">
        <f>P975*Y975</f>
        <v>6123.5384999999997</v>
      </c>
      <c r="W975" s="364">
        <v>35.049999999999997</v>
      </c>
      <c r="X975" s="130">
        <v>819</v>
      </c>
      <c r="Y975" s="131">
        <f>W975+ROUND(X975, 2)</f>
        <v>854.05</v>
      </c>
      <c r="Z975" s="86">
        <v>2319.2600000000002</v>
      </c>
      <c r="AA975" s="19">
        <v>54193.23</v>
      </c>
      <c r="AB975" s="294">
        <f>Z975+AA975</f>
        <v>56512.490000000005</v>
      </c>
    </row>
    <row r="976" spans="1:28" ht="54" x14ac:dyDescent="0.5">
      <c r="A976" s="87" t="s">
        <v>3413</v>
      </c>
      <c r="B976" s="12"/>
      <c r="C976" s="27" t="s">
        <v>3407</v>
      </c>
      <c r="D976" s="17"/>
      <c r="E976" s="17"/>
      <c r="F976" s="28" t="s">
        <v>102</v>
      </c>
      <c r="G976" s="29">
        <v>1.8</v>
      </c>
      <c r="H976" s="150"/>
      <c r="I976" s="157">
        <v>119.10599999999999</v>
      </c>
      <c r="J976" s="177"/>
      <c r="K976" s="181"/>
      <c r="L976" s="170"/>
      <c r="M976" s="187"/>
      <c r="N976" s="196"/>
      <c r="O976" s="326"/>
      <c r="P976" s="350"/>
      <c r="Q976" s="228"/>
      <c r="R976" s="196"/>
      <c r="S976" s="196"/>
      <c r="T976" s="192"/>
      <c r="U976" s="312"/>
      <c r="V976" s="373"/>
      <c r="W976" s="365">
        <v>12.07</v>
      </c>
      <c r="X976" s="128"/>
      <c r="Y976" s="129"/>
      <c r="Z976" s="124">
        <f>ROUND(ROUND(W976, 2)*I976, 2)</f>
        <v>1437.61</v>
      </c>
      <c r="AB976" s="122"/>
    </row>
    <row r="977" spans="1:28" ht="36" x14ac:dyDescent="0.5">
      <c r="A977" s="87" t="s">
        <v>3416</v>
      </c>
      <c r="B977" s="12"/>
      <c r="C977" s="40" t="s">
        <v>604</v>
      </c>
      <c r="D977" s="17"/>
      <c r="E977" s="17"/>
      <c r="F977" s="28" t="s">
        <v>102</v>
      </c>
      <c r="G977" s="29">
        <v>0.15</v>
      </c>
      <c r="H977" s="150"/>
      <c r="I977" s="157">
        <v>9.9260000000000002</v>
      </c>
      <c r="J977" s="177"/>
      <c r="K977" s="181"/>
      <c r="L977" s="170"/>
      <c r="M977" s="187"/>
      <c r="N977" s="196"/>
      <c r="O977" s="326"/>
      <c r="P977" s="350"/>
      <c r="Q977" s="228"/>
      <c r="R977" s="196"/>
      <c r="S977" s="196"/>
      <c r="T977" s="192"/>
      <c r="U977" s="312"/>
      <c r="V977" s="373"/>
      <c r="W977" s="365">
        <v>88.8</v>
      </c>
      <c r="X977" s="128"/>
      <c r="Y977" s="129"/>
      <c r="Z977" s="124">
        <f>ROUND(ROUND(W977, 2)*I977, 2)</f>
        <v>881.43</v>
      </c>
      <c r="AB977" s="122"/>
    </row>
    <row r="978" spans="1:28" ht="98.4" customHeight="1" x14ac:dyDescent="0.3">
      <c r="A978" s="425" t="s">
        <v>3419</v>
      </c>
      <c r="B978" s="426" t="s">
        <v>3398</v>
      </c>
      <c r="C978" s="427" t="s">
        <v>3399</v>
      </c>
      <c r="D978" s="428"/>
      <c r="E978" s="428" t="s">
        <v>3420</v>
      </c>
      <c r="F978" s="428" t="s">
        <v>67</v>
      </c>
      <c r="G978" s="429">
        <v>1</v>
      </c>
      <c r="H978" s="430"/>
      <c r="I978" s="275">
        <v>3840.75</v>
      </c>
      <c r="J978" s="422">
        <f>I978-K978</f>
        <v>0</v>
      </c>
      <c r="K978" s="441">
        <f>O978+P978</f>
        <v>3840.75</v>
      </c>
      <c r="L978" s="422"/>
      <c r="M978" s="422"/>
      <c r="N978" s="422"/>
      <c r="O978" s="442">
        <v>3456</v>
      </c>
      <c r="P978" s="443">
        <v>384.75</v>
      </c>
      <c r="Q978" s="244" t="s">
        <v>4203</v>
      </c>
      <c r="R978" s="252"/>
      <c r="S978" s="252"/>
      <c r="T978" s="252"/>
      <c r="U978" s="311">
        <f>O978*Y978</f>
        <v>2951596.8</v>
      </c>
      <c r="V978" s="311">
        <f>P978*Y978</f>
        <v>328595.73749999999</v>
      </c>
      <c r="W978" s="364">
        <v>35.049999999999997</v>
      </c>
      <c r="X978" s="130">
        <v>819</v>
      </c>
      <c r="Y978" s="131">
        <f>W978+ROUND(X978, 2)</f>
        <v>854.05</v>
      </c>
      <c r="Z978" s="86">
        <v>134618.29</v>
      </c>
      <c r="AA978" s="19">
        <v>3145574.25</v>
      </c>
      <c r="AB978" s="294">
        <f>Z978+AA978</f>
        <v>3280192.54</v>
      </c>
    </row>
    <row r="979" spans="1:28" ht="36" x14ac:dyDescent="0.5">
      <c r="A979" s="87" t="s">
        <v>3421</v>
      </c>
      <c r="B979" s="12"/>
      <c r="C979" s="40" t="s">
        <v>604</v>
      </c>
      <c r="D979" s="17"/>
      <c r="E979" s="17"/>
      <c r="F979" s="28" t="s">
        <v>102</v>
      </c>
      <c r="G979" s="29">
        <v>0.15</v>
      </c>
      <c r="H979" s="150"/>
      <c r="I979" s="157">
        <v>576.11300000000006</v>
      </c>
      <c r="J979" s="177"/>
      <c r="K979" s="181"/>
      <c r="L979" s="170"/>
      <c r="M979" s="187"/>
      <c r="N979" s="196"/>
      <c r="O979" s="326"/>
      <c r="P979" s="350"/>
      <c r="Q979" s="228"/>
      <c r="R979" s="196"/>
      <c r="S979" s="196"/>
      <c r="T979" s="192"/>
      <c r="U979" s="312"/>
      <c r="V979" s="373"/>
      <c r="W979" s="365">
        <v>88.8</v>
      </c>
      <c r="X979" s="128"/>
      <c r="Y979" s="129"/>
      <c r="Z979" s="124">
        <f>ROUND(ROUND(W979, 2)*I979, 2)</f>
        <v>51158.83</v>
      </c>
    </row>
    <row r="980" spans="1:28" ht="54" x14ac:dyDescent="0.5">
      <c r="A980" s="87" t="s">
        <v>3424</v>
      </c>
      <c r="B980" s="12"/>
      <c r="C980" s="27" t="s">
        <v>3407</v>
      </c>
      <c r="D980" s="17"/>
      <c r="E980" s="17"/>
      <c r="F980" s="28" t="s">
        <v>102</v>
      </c>
      <c r="G980" s="29">
        <v>1.8</v>
      </c>
      <c r="H980" s="150"/>
      <c r="I980" s="157">
        <v>6913.35</v>
      </c>
      <c r="J980" s="177"/>
      <c r="K980" s="181"/>
      <c r="L980" s="170"/>
      <c r="M980" s="187"/>
      <c r="N980" s="196"/>
      <c r="O980" s="326"/>
      <c r="P980" s="350"/>
      <c r="Q980" s="228"/>
      <c r="R980" s="196"/>
      <c r="S980" s="196"/>
      <c r="T980" s="192"/>
      <c r="U980" s="312"/>
      <c r="V980" s="373"/>
      <c r="W980" s="365">
        <v>12.07</v>
      </c>
      <c r="X980" s="128"/>
      <c r="Y980" s="129"/>
      <c r="Z980" s="124">
        <f>ROUND(ROUND(W980, 2)*I980, 2)</f>
        <v>83444.13</v>
      </c>
    </row>
    <row r="981" spans="1:28" ht="68.400000000000006" x14ac:dyDescent="0.3">
      <c r="A981" s="386" t="s">
        <v>3427</v>
      </c>
      <c r="B981" s="387" t="s">
        <v>3398</v>
      </c>
      <c r="C981" s="388" t="s">
        <v>3399</v>
      </c>
      <c r="D981" s="389"/>
      <c r="E981" s="389" t="s">
        <v>3428</v>
      </c>
      <c r="F981" s="389" t="s">
        <v>67</v>
      </c>
      <c r="G981" s="390">
        <v>1</v>
      </c>
      <c r="H981" s="391"/>
      <c r="I981" s="392">
        <v>345.68</v>
      </c>
      <c r="J981" s="393">
        <f>I981-K981</f>
        <v>0</v>
      </c>
      <c r="K981" s="447">
        <f>L981+O981+P981</f>
        <v>345.68</v>
      </c>
      <c r="L981" s="393"/>
      <c r="M981" s="393"/>
      <c r="N981" s="393"/>
      <c r="O981" s="448">
        <v>311</v>
      </c>
      <c r="P981" s="449">
        <v>34.68</v>
      </c>
      <c r="Q981" s="252"/>
      <c r="R981" s="252"/>
      <c r="S981" s="252"/>
      <c r="T981" s="252"/>
      <c r="U981" s="311">
        <f>O981*Y981</f>
        <v>265609.55</v>
      </c>
      <c r="V981" s="311">
        <f>P981*Y981</f>
        <v>29618.453999999998</v>
      </c>
      <c r="W981" s="364">
        <v>35.049999999999997</v>
      </c>
      <c r="X981" s="130">
        <v>819</v>
      </c>
      <c r="Y981" s="131">
        <f>W981+ROUND(X981, 2)</f>
        <v>854.05</v>
      </c>
      <c r="Z981" s="86">
        <v>12116.08</v>
      </c>
      <c r="AA981" s="19">
        <v>283111.92</v>
      </c>
      <c r="AB981" s="19">
        <f>Z981+AA981</f>
        <v>295228</v>
      </c>
    </row>
    <row r="982" spans="1:28" ht="46.95" customHeight="1" x14ac:dyDescent="0.5">
      <c r="A982" s="87" t="s">
        <v>3429</v>
      </c>
      <c r="B982" s="12"/>
      <c r="C982" s="27" t="s">
        <v>3407</v>
      </c>
      <c r="D982" s="17"/>
      <c r="E982" s="17"/>
      <c r="F982" s="28" t="s">
        <v>102</v>
      </c>
      <c r="G982" s="29">
        <v>1.8</v>
      </c>
      <c r="H982" s="150"/>
      <c r="I982" s="157">
        <v>622.22400000000005</v>
      </c>
      <c r="J982" s="177"/>
      <c r="K982" s="181"/>
      <c r="L982" s="170"/>
      <c r="M982" s="187"/>
      <c r="N982" s="196"/>
      <c r="O982" s="326"/>
      <c r="P982" s="350"/>
      <c r="Q982" s="228"/>
      <c r="R982" s="196"/>
      <c r="S982" s="196"/>
      <c r="T982" s="192"/>
      <c r="U982" s="312"/>
      <c r="V982" s="373"/>
      <c r="W982" s="365">
        <v>12.07</v>
      </c>
      <c r="X982" s="128"/>
      <c r="Y982" s="129"/>
      <c r="Z982" s="124">
        <f>ROUND(ROUND(W982, 2)*I982, 2)</f>
        <v>7510.24</v>
      </c>
    </row>
    <row r="983" spans="1:28" ht="46.5" customHeight="1" thickBot="1" x14ac:dyDescent="0.55000000000000004">
      <c r="A983" s="87" t="s">
        <v>3432</v>
      </c>
      <c r="B983" s="12"/>
      <c r="C983" s="40" t="s">
        <v>604</v>
      </c>
      <c r="D983" s="17"/>
      <c r="E983" s="17"/>
      <c r="F983" s="28" t="s">
        <v>102</v>
      </c>
      <c r="G983" s="29">
        <v>0.15</v>
      </c>
      <c r="H983" s="150"/>
      <c r="I983" s="158">
        <v>51.851999999999997</v>
      </c>
      <c r="J983" s="177"/>
      <c r="K983" s="181"/>
      <c r="L983" s="170"/>
      <c r="M983" s="187"/>
      <c r="N983" s="196"/>
      <c r="O983" s="326"/>
      <c r="P983" s="350"/>
      <c r="Q983" s="228"/>
      <c r="R983" s="196"/>
      <c r="S983" s="196"/>
      <c r="T983" s="192"/>
      <c r="U983" s="312"/>
      <c r="V983" s="373"/>
      <c r="W983" s="365">
        <v>88.8</v>
      </c>
      <c r="X983" s="128"/>
      <c r="Y983" s="129"/>
      <c r="Z983" s="124">
        <f>ROUND(ROUND(W983, 2)*I983, 2)</f>
        <v>4604.46</v>
      </c>
    </row>
    <row r="984" spans="1:28" ht="79.05" customHeight="1" x14ac:dyDescent="0.5">
      <c r="A984" s="87" t="s">
        <v>3435</v>
      </c>
      <c r="B984" s="81" t="s">
        <v>3436</v>
      </c>
      <c r="C984" s="483" t="s">
        <v>3437</v>
      </c>
      <c r="D984" s="484"/>
      <c r="E984" s="484"/>
      <c r="F984" s="484"/>
      <c r="G984" s="484"/>
      <c r="H984" s="484"/>
      <c r="I984" s="554"/>
      <c r="J984" s="175"/>
      <c r="K984" s="181"/>
      <c r="L984" s="170"/>
      <c r="M984" s="186"/>
      <c r="N984" s="186"/>
      <c r="O984" s="324"/>
      <c r="P984" s="347"/>
      <c r="Q984" s="226"/>
      <c r="R984" s="186"/>
      <c r="S984" s="186"/>
      <c r="T984" s="190"/>
      <c r="U984" s="310"/>
      <c r="V984" s="371"/>
      <c r="W984" s="363"/>
      <c r="X984" s="128"/>
      <c r="Y984" s="129"/>
      <c r="Z984" s="123">
        <f>SUM(Z985,Z988,Z991,Z994,Z997,Z1000,Z1003,Z1006,Z1009,Z1012,Z1015,Z1018,Z1021,Z1024,Z1027,Z1030,Z1033)</f>
        <v>459875.4800000001</v>
      </c>
      <c r="AA984" s="6">
        <f>SUM(AA985,AA988,AA991,AA994,AA997,AA1000,AA1003,AA1006,AA1009,AA1012,AA1015,AA1018,AA1021,AA1024,AA1027,AA1030,AA1033)</f>
        <v>1970104.56</v>
      </c>
      <c r="AB984" s="6">
        <f>SUM(AB985,AB988,AB991,AB994,AB997,AB1000,AB1003,AB1006,AB1009,AB1012,AB1015,AB1018,AB1021,AB1024,AB1027,AB1030,AB1033)</f>
        <v>2429980.0399999996</v>
      </c>
    </row>
    <row r="985" spans="1:28" ht="36" customHeight="1" x14ac:dyDescent="0.3">
      <c r="A985" s="106" t="s">
        <v>3438</v>
      </c>
      <c r="B985" s="107" t="s">
        <v>3439</v>
      </c>
      <c r="C985" s="108" t="s">
        <v>3440</v>
      </c>
      <c r="D985" s="111"/>
      <c r="E985" s="111"/>
      <c r="F985" s="111" t="s">
        <v>67</v>
      </c>
      <c r="G985" s="112">
        <v>1</v>
      </c>
      <c r="H985" s="112"/>
      <c r="I985" s="113">
        <v>0</v>
      </c>
      <c r="J985" s="178"/>
      <c r="K985" s="183"/>
      <c r="L985" s="172"/>
      <c r="M985" s="172"/>
      <c r="N985" s="172"/>
      <c r="O985" s="328"/>
      <c r="P985" s="351"/>
      <c r="Q985" s="229"/>
      <c r="R985" s="172"/>
      <c r="S985" s="172"/>
      <c r="T985" s="193"/>
      <c r="U985" s="314"/>
      <c r="V985" s="374"/>
      <c r="W985" s="366">
        <v>162.09</v>
      </c>
      <c r="X985" s="132">
        <v>464</v>
      </c>
      <c r="Y985" s="133">
        <f>W985+ROUND(X985, 2)</f>
        <v>626.09</v>
      </c>
      <c r="Z985" s="114">
        <v>0</v>
      </c>
      <c r="AA985" s="115">
        <v>0</v>
      </c>
      <c r="AB985" s="115">
        <f>Z985+AA985</f>
        <v>0</v>
      </c>
    </row>
    <row r="986" spans="1:28" ht="31.5" customHeight="1" x14ac:dyDescent="0.5">
      <c r="A986" s="106" t="s">
        <v>3443</v>
      </c>
      <c r="B986" s="107"/>
      <c r="C986" s="110" t="s">
        <v>730</v>
      </c>
      <c r="D986" s="111"/>
      <c r="E986" s="111"/>
      <c r="F986" s="116" t="s">
        <v>102</v>
      </c>
      <c r="G986" s="117">
        <v>0.15</v>
      </c>
      <c r="H986" s="117"/>
      <c r="I986" s="118">
        <v>0</v>
      </c>
      <c r="J986" s="179"/>
      <c r="K986" s="184"/>
      <c r="L986" s="174"/>
      <c r="M986" s="188"/>
      <c r="N986" s="197"/>
      <c r="O986" s="329"/>
      <c r="P986" s="352"/>
      <c r="Q986" s="230"/>
      <c r="R986" s="197"/>
      <c r="S986" s="197"/>
      <c r="T986" s="194"/>
      <c r="U986" s="315"/>
      <c r="V986" s="375"/>
      <c r="W986" s="367">
        <v>88.8</v>
      </c>
      <c r="X986" s="134"/>
      <c r="Y986" s="135"/>
      <c r="Z986" s="126">
        <f>ROUND(ROUND(W986, 2)*I986, 2)</f>
        <v>0</v>
      </c>
      <c r="AA986" s="119"/>
      <c r="AB986" s="119"/>
    </row>
    <row r="987" spans="1:28" ht="25.05" customHeight="1" x14ac:dyDescent="0.5">
      <c r="A987" s="106" t="s">
        <v>3446</v>
      </c>
      <c r="B987" s="107"/>
      <c r="C987" s="110" t="s">
        <v>2261</v>
      </c>
      <c r="D987" s="111"/>
      <c r="E987" s="111" t="s">
        <v>3447</v>
      </c>
      <c r="F987" s="116" t="s">
        <v>102</v>
      </c>
      <c r="G987" s="117">
        <v>0.3</v>
      </c>
      <c r="H987" s="117"/>
      <c r="I987" s="118">
        <v>0</v>
      </c>
      <c r="J987" s="179"/>
      <c r="K987" s="184"/>
      <c r="L987" s="174"/>
      <c r="M987" s="188"/>
      <c r="N987" s="197"/>
      <c r="O987" s="329"/>
      <c r="P987" s="352"/>
      <c r="Q987" s="230"/>
      <c r="R987" s="197"/>
      <c r="S987" s="197"/>
      <c r="T987" s="194"/>
      <c r="U987" s="315"/>
      <c r="V987" s="375"/>
      <c r="W987" s="367">
        <v>495.9</v>
      </c>
      <c r="X987" s="134"/>
      <c r="Y987" s="135"/>
      <c r="Z987" s="126">
        <f>ROUND(ROUND(W987, 2)*I987, 2)</f>
        <v>0</v>
      </c>
      <c r="AA987" s="119"/>
      <c r="AB987" s="119"/>
    </row>
    <row r="988" spans="1:28" ht="28.05" customHeight="1" x14ac:dyDescent="0.3">
      <c r="A988" s="106" t="s">
        <v>3450</v>
      </c>
      <c r="B988" s="107" t="s">
        <v>3439</v>
      </c>
      <c r="C988" s="108" t="s">
        <v>3440</v>
      </c>
      <c r="D988" s="111"/>
      <c r="E988" s="111"/>
      <c r="F988" s="111" t="s">
        <v>67</v>
      </c>
      <c r="G988" s="112">
        <v>1</v>
      </c>
      <c r="H988" s="112"/>
      <c r="I988" s="113">
        <v>0</v>
      </c>
      <c r="J988" s="178"/>
      <c r="K988" s="183"/>
      <c r="L988" s="172"/>
      <c r="M988" s="172"/>
      <c r="N988" s="172"/>
      <c r="O988" s="328"/>
      <c r="P988" s="351"/>
      <c r="Q988" s="229"/>
      <c r="R988" s="172"/>
      <c r="S988" s="172"/>
      <c r="T988" s="193"/>
      <c r="U988" s="314"/>
      <c r="V988" s="374"/>
      <c r="W988" s="366">
        <v>162.09</v>
      </c>
      <c r="X988" s="132">
        <v>464</v>
      </c>
      <c r="Y988" s="133">
        <f>W988+ROUND(X988, 2)</f>
        <v>626.09</v>
      </c>
      <c r="Z988" s="114">
        <v>0</v>
      </c>
      <c r="AA988" s="115">
        <v>0</v>
      </c>
      <c r="AB988" s="115">
        <f>Z988+AA988</f>
        <v>0</v>
      </c>
    </row>
    <row r="989" spans="1:28" ht="36" customHeight="1" x14ac:dyDescent="0.5">
      <c r="A989" s="106" t="s">
        <v>3451</v>
      </c>
      <c r="B989" s="107"/>
      <c r="C989" s="110" t="s">
        <v>2261</v>
      </c>
      <c r="D989" s="111"/>
      <c r="E989" s="111"/>
      <c r="F989" s="116" t="s">
        <v>102</v>
      </c>
      <c r="G989" s="117">
        <v>0.3</v>
      </c>
      <c r="H989" s="117"/>
      <c r="I989" s="118">
        <v>0</v>
      </c>
      <c r="J989" s="179"/>
      <c r="K989" s="184"/>
      <c r="L989" s="174"/>
      <c r="M989" s="188"/>
      <c r="N989" s="197"/>
      <c r="O989" s="329"/>
      <c r="P989" s="352"/>
      <c r="Q989" s="230"/>
      <c r="R989" s="197"/>
      <c r="S989" s="197"/>
      <c r="T989" s="194"/>
      <c r="U989" s="315"/>
      <c r="V989" s="375"/>
      <c r="W989" s="367">
        <v>495.9</v>
      </c>
      <c r="X989" s="134"/>
      <c r="Y989" s="135"/>
      <c r="Z989" s="126">
        <f>ROUND(ROUND(W989, 2)*I989, 2)</f>
        <v>0</v>
      </c>
      <c r="AA989" s="119"/>
      <c r="AB989" s="119"/>
    </row>
    <row r="990" spans="1:28" ht="36" customHeight="1" x14ac:dyDescent="0.5">
      <c r="A990" s="106" t="s">
        <v>3454</v>
      </c>
      <c r="B990" s="107"/>
      <c r="C990" s="110" t="s">
        <v>730</v>
      </c>
      <c r="D990" s="111"/>
      <c r="E990" s="111"/>
      <c r="F990" s="116" t="s">
        <v>102</v>
      </c>
      <c r="G990" s="117">
        <v>0.15</v>
      </c>
      <c r="H990" s="117"/>
      <c r="I990" s="118">
        <v>0</v>
      </c>
      <c r="J990" s="179"/>
      <c r="K990" s="184"/>
      <c r="L990" s="174"/>
      <c r="M990" s="188"/>
      <c r="N990" s="197"/>
      <c r="O990" s="329"/>
      <c r="P990" s="352"/>
      <c r="Q990" s="230"/>
      <c r="R990" s="197"/>
      <c r="S990" s="197"/>
      <c r="T990" s="194"/>
      <c r="U990" s="315"/>
      <c r="V990" s="375"/>
      <c r="W990" s="367">
        <v>88.8</v>
      </c>
      <c r="X990" s="134"/>
      <c r="Y990" s="135"/>
      <c r="Z990" s="126">
        <f>ROUND(ROUND(W990, 2)*I990, 2)</f>
        <v>0</v>
      </c>
      <c r="AA990" s="119"/>
      <c r="AB990" s="119"/>
    </row>
    <row r="991" spans="1:28" ht="31.5" customHeight="1" x14ac:dyDescent="0.3">
      <c r="A991" s="106" t="s">
        <v>3457</v>
      </c>
      <c r="B991" s="107" t="s">
        <v>3439</v>
      </c>
      <c r="C991" s="108" t="s">
        <v>3440</v>
      </c>
      <c r="D991" s="111"/>
      <c r="E991" s="111"/>
      <c r="F991" s="111" t="s">
        <v>67</v>
      </c>
      <c r="G991" s="112">
        <v>1</v>
      </c>
      <c r="H991" s="112"/>
      <c r="I991" s="113">
        <v>0</v>
      </c>
      <c r="J991" s="178"/>
      <c r="K991" s="183"/>
      <c r="L991" s="172"/>
      <c r="M991" s="172"/>
      <c r="N991" s="172"/>
      <c r="O991" s="328"/>
      <c r="P991" s="351"/>
      <c r="Q991" s="229"/>
      <c r="R991" s="172"/>
      <c r="S991" s="172"/>
      <c r="T991" s="193"/>
      <c r="U991" s="314"/>
      <c r="V991" s="374"/>
      <c r="W991" s="366">
        <v>162.09</v>
      </c>
      <c r="X991" s="132">
        <v>464</v>
      </c>
      <c r="Y991" s="133">
        <f>W991+ROUND(X991, 2)</f>
        <v>626.09</v>
      </c>
      <c r="Z991" s="114">
        <v>0</v>
      </c>
      <c r="AA991" s="115">
        <v>0</v>
      </c>
      <c r="AB991" s="115">
        <f>Z991+AA991</f>
        <v>0</v>
      </c>
    </row>
    <row r="992" spans="1:28" ht="34.950000000000003" customHeight="1" x14ac:dyDescent="0.5">
      <c r="A992" s="106" t="s">
        <v>3458</v>
      </c>
      <c r="B992" s="107"/>
      <c r="C992" s="110" t="s">
        <v>730</v>
      </c>
      <c r="D992" s="111"/>
      <c r="E992" s="111"/>
      <c r="F992" s="116" t="s">
        <v>102</v>
      </c>
      <c r="G992" s="117">
        <v>0.15</v>
      </c>
      <c r="H992" s="117"/>
      <c r="I992" s="118">
        <v>0</v>
      </c>
      <c r="J992" s="179"/>
      <c r="K992" s="184"/>
      <c r="L992" s="174"/>
      <c r="M992" s="188"/>
      <c r="N992" s="197"/>
      <c r="O992" s="329"/>
      <c r="P992" s="352"/>
      <c r="Q992" s="230"/>
      <c r="R992" s="197"/>
      <c r="S992" s="197"/>
      <c r="T992" s="194"/>
      <c r="U992" s="315"/>
      <c r="V992" s="375"/>
      <c r="W992" s="367">
        <v>88.8</v>
      </c>
      <c r="X992" s="134"/>
      <c r="Y992" s="135"/>
      <c r="Z992" s="126">
        <f>ROUND(ROUND(W992, 2)*I992, 2)</f>
        <v>0</v>
      </c>
      <c r="AA992" s="119"/>
      <c r="AB992" s="119"/>
    </row>
    <row r="993" spans="1:28" ht="33.450000000000003" customHeight="1" x14ac:dyDescent="0.5">
      <c r="A993" s="106" t="s">
        <v>3461</v>
      </c>
      <c r="B993" s="107"/>
      <c r="C993" s="110" t="s">
        <v>2261</v>
      </c>
      <c r="D993" s="111"/>
      <c r="E993" s="111"/>
      <c r="F993" s="116" t="s">
        <v>102</v>
      </c>
      <c r="G993" s="117">
        <v>0.3</v>
      </c>
      <c r="H993" s="117"/>
      <c r="I993" s="118">
        <v>0</v>
      </c>
      <c r="J993" s="179"/>
      <c r="K993" s="184"/>
      <c r="L993" s="174"/>
      <c r="M993" s="188"/>
      <c r="N993" s="197"/>
      <c r="O993" s="329"/>
      <c r="P993" s="352"/>
      <c r="Q993" s="230"/>
      <c r="R993" s="197"/>
      <c r="S993" s="197"/>
      <c r="T993" s="194"/>
      <c r="U993" s="315"/>
      <c r="V993" s="375"/>
      <c r="W993" s="367">
        <v>495.9</v>
      </c>
      <c r="X993" s="134"/>
      <c r="Y993" s="135"/>
      <c r="Z993" s="126">
        <f>ROUND(ROUND(W993, 2)*I993, 2)</f>
        <v>0</v>
      </c>
      <c r="AA993" s="119"/>
      <c r="AB993" s="119"/>
    </row>
    <row r="994" spans="1:28" ht="32.549999999999997" customHeight="1" x14ac:dyDescent="0.3">
      <c r="A994" s="106" t="s">
        <v>3464</v>
      </c>
      <c r="B994" s="107" t="s">
        <v>3439</v>
      </c>
      <c r="C994" s="108" t="s">
        <v>3440</v>
      </c>
      <c r="D994" s="111"/>
      <c r="E994" s="111"/>
      <c r="F994" s="111" t="s">
        <v>67</v>
      </c>
      <c r="G994" s="112">
        <v>1</v>
      </c>
      <c r="H994" s="112"/>
      <c r="I994" s="113">
        <v>0</v>
      </c>
      <c r="J994" s="178"/>
      <c r="K994" s="183"/>
      <c r="L994" s="172"/>
      <c r="M994" s="172"/>
      <c r="N994" s="172"/>
      <c r="O994" s="328"/>
      <c r="P994" s="351"/>
      <c r="Q994" s="229"/>
      <c r="R994" s="172"/>
      <c r="S994" s="172"/>
      <c r="T994" s="193"/>
      <c r="U994" s="314"/>
      <c r="V994" s="374"/>
      <c r="W994" s="366">
        <v>162.09</v>
      </c>
      <c r="X994" s="132">
        <v>464</v>
      </c>
      <c r="Y994" s="133">
        <f>W994+ROUND(X994, 2)</f>
        <v>626.09</v>
      </c>
      <c r="Z994" s="114">
        <v>0</v>
      </c>
      <c r="AA994" s="115">
        <v>0</v>
      </c>
      <c r="AB994" s="115">
        <f>Z994+AA994</f>
        <v>0</v>
      </c>
    </row>
    <row r="995" spans="1:28" ht="25.95" customHeight="1" x14ac:dyDescent="0.5">
      <c r="A995" s="106" t="s">
        <v>3465</v>
      </c>
      <c r="B995" s="107"/>
      <c r="C995" s="110" t="s">
        <v>2261</v>
      </c>
      <c r="D995" s="111"/>
      <c r="E995" s="111"/>
      <c r="F995" s="116" t="s">
        <v>102</v>
      </c>
      <c r="G995" s="117">
        <v>0.3</v>
      </c>
      <c r="H995" s="117"/>
      <c r="I995" s="118">
        <v>0</v>
      </c>
      <c r="J995" s="179"/>
      <c r="K995" s="184"/>
      <c r="L995" s="174"/>
      <c r="M995" s="188"/>
      <c r="N995" s="197"/>
      <c r="O995" s="329"/>
      <c r="P995" s="352"/>
      <c r="Q995" s="230"/>
      <c r="R995" s="197"/>
      <c r="S995" s="197"/>
      <c r="T995" s="194"/>
      <c r="U995" s="315"/>
      <c r="V995" s="375"/>
      <c r="W995" s="367">
        <v>495.9</v>
      </c>
      <c r="X995" s="134"/>
      <c r="Y995" s="135"/>
      <c r="Z995" s="126">
        <f>ROUND(ROUND(W995, 2)*I995, 2)</f>
        <v>0</v>
      </c>
      <c r="AA995" s="119"/>
      <c r="AB995" s="119"/>
    </row>
    <row r="996" spans="1:28" ht="33.450000000000003" customHeight="1" thickBot="1" x14ac:dyDescent="0.55000000000000004">
      <c r="A996" s="106" t="s">
        <v>3468</v>
      </c>
      <c r="B996" s="107"/>
      <c r="C996" s="110" t="s">
        <v>730</v>
      </c>
      <c r="D996" s="111"/>
      <c r="E996" s="111"/>
      <c r="F996" s="116" t="s">
        <v>102</v>
      </c>
      <c r="G996" s="117">
        <v>0.15</v>
      </c>
      <c r="H996" s="117"/>
      <c r="I996" s="168">
        <v>0</v>
      </c>
      <c r="J996" s="179"/>
      <c r="K996" s="184"/>
      <c r="L996" s="174"/>
      <c r="M996" s="188"/>
      <c r="N996" s="197"/>
      <c r="O996" s="329"/>
      <c r="P996" s="352"/>
      <c r="Q996" s="230"/>
      <c r="R996" s="197"/>
      <c r="S996" s="197"/>
      <c r="T996" s="194"/>
      <c r="U996" s="315"/>
      <c r="V996" s="375"/>
      <c r="W996" s="367">
        <v>88.8</v>
      </c>
      <c r="X996" s="134"/>
      <c r="Y996" s="135"/>
      <c r="Z996" s="126">
        <f>ROUND(ROUND(W996, 2)*I996, 2)</f>
        <v>0</v>
      </c>
      <c r="AA996" s="119"/>
      <c r="AB996" s="119"/>
    </row>
    <row r="997" spans="1:28" ht="102.45" customHeight="1" x14ac:dyDescent="0.3">
      <c r="A997" s="253" t="s">
        <v>3471</v>
      </c>
      <c r="B997" s="254" t="s">
        <v>3439</v>
      </c>
      <c r="C997" s="255" t="s">
        <v>3440</v>
      </c>
      <c r="D997" s="256"/>
      <c r="E997" s="256" t="s">
        <v>3472</v>
      </c>
      <c r="F997" s="256" t="s">
        <v>67</v>
      </c>
      <c r="G997" s="267">
        <v>1</v>
      </c>
      <c r="H997" s="268"/>
      <c r="I997" s="223">
        <v>482.76</v>
      </c>
      <c r="J997" s="217">
        <f>I997-K997</f>
        <v>-1517.24</v>
      </c>
      <c r="K997" s="218">
        <f>M997</f>
        <v>2000</v>
      </c>
      <c r="L997" s="217"/>
      <c r="M997" s="217">
        <v>2000</v>
      </c>
      <c r="N997" s="217"/>
      <c r="O997" s="334"/>
      <c r="P997" s="357"/>
      <c r="Q997" s="231"/>
      <c r="R997" s="217"/>
      <c r="S997" s="217">
        <f>M997*Y997</f>
        <v>1716180</v>
      </c>
      <c r="T997" s="217"/>
      <c r="U997" s="318"/>
      <c r="V997" s="380"/>
      <c r="W997" s="364">
        <v>162.09</v>
      </c>
      <c r="X997" s="130">
        <v>696</v>
      </c>
      <c r="Y997" s="131">
        <f>W997+ROUND(X997, 2)</f>
        <v>858.09</v>
      </c>
      <c r="Z997" s="86">
        <v>78250.570000000007</v>
      </c>
      <c r="AA997" s="19">
        <v>336000.96</v>
      </c>
      <c r="AB997" s="19">
        <f>Z997+AA997</f>
        <v>414251.53</v>
      </c>
    </row>
    <row r="998" spans="1:28" ht="36" x14ac:dyDescent="0.5">
      <c r="A998" s="87" t="s">
        <v>3474</v>
      </c>
      <c r="B998" s="12"/>
      <c r="C998" s="40" t="s">
        <v>730</v>
      </c>
      <c r="D998" s="17"/>
      <c r="E998" s="17" t="s">
        <v>2425</v>
      </c>
      <c r="F998" s="28" t="s">
        <v>102</v>
      </c>
      <c r="G998" s="29">
        <v>0.15</v>
      </c>
      <c r="H998" s="150"/>
      <c r="I998" s="157">
        <v>72.414000000000001</v>
      </c>
      <c r="J998" s="177"/>
      <c r="K998" s="181"/>
      <c r="L998" s="170"/>
      <c r="M998" s="187"/>
      <c r="N998" s="196"/>
      <c r="O998" s="326"/>
      <c r="P998" s="350"/>
      <c r="Q998" s="228"/>
      <c r="R998" s="196"/>
      <c r="S998" s="196"/>
      <c r="T998" s="192"/>
      <c r="U998" s="312"/>
      <c r="V998" s="373"/>
      <c r="W998" s="365">
        <v>88.8</v>
      </c>
      <c r="X998" s="128"/>
      <c r="Y998" s="129"/>
      <c r="Z998" s="124">
        <f>ROUND(ROUND(W998, 2)*I998, 2)</f>
        <v>6430.36</v>
      </c>
    </row>
    <row r="999" spans="1:28" ht="36" x14ac:dyDescent="0.5">
      <c r="A999" s="87" t="s">
        <v>3479</v>
      </c>
      <c r="B999" s="12"/>
      <c r="C999" s="40" t="s">
        <v>2261</v>
      </c>
      <c r="D999" s="17"/>
      <c r="E999" s="17" t="s">
        <v>2430</v>
      </c>
      <c r="F999" s="28" t="s">
        <v>102</v>
      </c>
      <c r="G999" s="29">
        <v>0.3</v>
      </c>
      <c r="H999" s="150"/>
      <c r="I999" s="157">
        <v>144.828</v>
      </c>
      <c r="J999" s="177"/>
      <c r="K999" s="181"/>
      <c r="L999" s="170"/>
      <c r="M999" s="187"/>
      <c r="N999" s="196"/>
      <c r="O999" s="326"/>
      <c r="P999" s="350"/>
      <c r="Q999" s="228"/>
      <c r="R999" s="196"/>
      <c r="S999" s="196"/>
      <c r="T999" s="192"/>
      <c r="U999" s="312"/>
      <c r="V999" s="373"/>
      <c r="W999" s="365">
        <v>495.9</v>
      </c>
      <c r="X999" s="128"/>
      <c r="Y999" s="129"/>
      <c r="Z999" s="124">
        <f>ROUND(ROUND(W999, 2)*I999, 2)</f>
        <v>71820.210000000006</v>
      </c>
    </row>
    <row r="1000" spans="1:28" ht="91.2" x14ac:dyDescent="0.3">
      <c r="A1000" s="425" t="s">
        <v>3484</v>
      </c>
      <c r="B1000" s="426" t="s">
        <v>3439</v>
      </c>
      <c r="C1000" s="427" t="s">
        <v>3440</v>
      </c>
      <c r="D1000" s="428"/>
      <c r="E1000" s="428" t="s">
        <v>3485</v>
      </c>
      <c r="F1000" s="428" t="s">
        <v>67</v>
      </c>
      <c r="G1000" s="429">
        <v>1</v>
      </c>
      <c r="H1000" s="430"/>
      <c r="I1000" s="275">
        <v>997.6</v>
      </c>
      <c r="J1000" s="422">
        <f>I1000-K1000</f>
        <v>921.30000000000007</v>
      </c>
      <c r="K1000" s="441">
        <f>P1000</f>
        <v>76.3</v>
      </c>
      <c r="L1000" s="422"/>
      <c r="M1000" s="422"/>
      <c r="N1000" s="422"/>
      <c r="O1000" s="442">
        <v>0</v>
      </c>
      <c r="P1000" s="443">
        <v>76.3</v>
      </c>
      <c r="Q1000" s="252"/>
      <c r="R1000" s="252"/>
      <c r="S1000" s="252"/>
      <c r="T1000" s="252"/>
      <c r="U1000" s="316">
        <f>O1000*Y1000</f>
        <v>0</v>
      </c>
      <c r="V1000" s="311">
        <f>P1000*Y1000</f>
        <v>65472.267</v>
      </c>
      <c r="W1000" s="370">
        <v>162.09</v>
      </c>
      <c r="X1000" s="306">
        <v>696</v>
      </c>
      <c r="Y1000" s="131">
        <f>W1000+ROUND(X1000, 2)</f>
        <v>858.09</v>
      </c>
      <c r="Z1000" s="86">
        <v>161700.98000000001</v>
      </c>
      <c r="AA1000" s="19">
        <v>694329.6</v>
      </c>
      <c r="AB1000" s="294">
        <f>Z1000+AA1000</f>
        <v>856030.58</v>
      </c>
    </row>
    <row r="1001" spans="1:28" ht="36" x14ac:dyDescent="0.5">
      <c r="A1001" s="87" t="s">
        <v>3488</v>
      </c>
      <c r="B1001" s="12"/>
      <c r="C1001" s="40" t="s">
        <v>2261</v>
      </c>
      <c r="D1001" s="17"/>
      <c r="E1001" s="17"/>
      <c r="F1001" s="28" t="s">
        <v>102</v>
      </c>
      <c r="G1001" s="29">
        <v>0.3</v>
      </c>
      <c r="H1001" s="150"/>
      <c r="I1001" s="157">
        <v>299.27999999999997</v>
      </c>
      <c r="J1001" s="177"/>
      <c r="K1001" s="181"/>
      <c r="L1001" s="170"/>
      <c r="M1001" s="187"/>
      <c r="N1001" s="196"/>
      <c r="O1001" s="326"/>
      <c r="P1001" s="350"/>
      <c r="Q1001" s="228"/>
      <c r="R1001" s="196"/>
      <c r="S1001" s="196"/>
      <c r="T1001" s="192"/>
      <c r="U1001" s="312"/>
      <c r="V1001" s="373"/>
      <c r="W1001" s="365">
        <v>495.9</v>
      </c>
      <c r="X1001" s="128"/>
      <c r="Y1001" s="129"/>
      <c r="Z1001" s="124">
        <f>ROUND(ROUND(W1001, 2)*I1001, 2)</f>
        <v>148412.95000000001</v>
      </c>
    </row>
    <row r="1002" spans="1:28" ht="39" customHeight="1" x14ac:dyDescent="0.5">
      <c r="A1002" s="87" t="s">
        <v>3493</v>
      </c>
      <c r="B1002" s="12"/>
      <c r="C1002" s="40" t="s">
        <v>730</v>
      </c>
      <c r="D1002" s="17"/>
      <c r="E1002" s="17"/>
      <c r="F1002" s="28" t="s">
        <v>102</v>
      </c>
      <c r="G1002" s="29">
        <v>0.15</v>
      </c>
      <c r="H1002" s="150"/>
      <c r="I1002" s="157">
        <v>149.63999999999999</v>
      </c>
      <c r="J1002" s="177"/>
      <c r="K1002" s="181"/>
      <c r="L1002" s="170"/>
      <c r="M1002" s="187"/>
      <c r="N1002" s="196"/>
      <c r="O1002" s="326"/>
      <c r="P1002" s="350"/>
      <c r="Q1002" s="228"/>
      <c r="R1002" s="196"/>
      <c r="S1002" s="196"/>
      <c r="T1002" s="192"/>
      <c r="U1002" s="312"/>
      <c r="V1002" s="373"/>
      <c r="W1002" s="365">
        <v>88.8</v>
      </c>
      <c r="X1002" s="128"/>
      <c r="Y1002" s="129"/>
      <c r="Z1002" s="124">
        <f>ROUND(ROUND(W1002, 2)*I1002, 2)</f>
        <v>13288.03</v>
      </c>
    </row>
    <row r="1003" spans="1:28" ht="36" x14ac:dyDescent="0.3">
      <c r="A1003" s="106" t="s">
        <v>3498</v>
      </c>
      <c r="B1003" s="107" t="s">
        <v>3439</v>
      </c>
      <c r="C1003" s="108" t="s">
        <v>3440</v>
      </c>
      <c r="D1003" s="111"/>
      <c r="E1003" s="111"/>
      <c r="F1003" s="111" t="s">
        <v>67</v>
      </c>
      <c r="G1003" s="112">
        <v>1</v>
      </c>
      <c r="H1003" s="163"/>
      <c r="I1003" s="166">
        <v>0</v>
      </c>
      <c r="J1003" s="178"/>
      <c r="K1003" s="183"/>
      <c r="L1003" s="172"/>
      <c r="M1003" s="172"/>
      <c r="N1003" s="172"/>
      <c r="O1003" s="328"/>
      <c r="P1003" s="351"/>
      <c r="Q1003" s="229"/>
      <c r="R1003" s="172"/>
      <c r="S1003" s="172"/>
      <c r="T1003" s="193"/>
      <c r="U1003" s="314"/>
      <c r="V1003" s="374"/>
      <c r="W1003" s="366">
        <v>0</v>
      </c>
      <c r="X1003" s="132">
        <v>696</v>
      </c>
      <c r="Y1003" s="133">
        <f>W1003+ROUND(X1003, 2)</f>
        <v>696</v>
      </c>
      <c r="Z1003" s="114">
        <v>0</v>
      </c>
      <c r="AA1003" s="115">
        <v>0</v>
      </c>
      <c r="AB1003" s="115">
        <f>Z1003+AA1003</f>
        <v>0</v>
      </c>
    </row>
    <row r="1004" spans="1:28" ht="36" x14ac:dyDescent="0.5">
      <c r="A1004" s="106" t="s">
        <v>3499</v>
      </c>
      <c r="B1004" s="107"/>
      <c r="C1004" s="110" t="s">
        <v>730</v>
      </c>
      <c r="D1004" s="111"/>
      <c r="E1004" s="111"/>
      <c r="F1004" s="116" t="s">
        <v>102</v>
      </c>
      <c r="G1004" s="117">
        <v>0.15</v>
      </c>
      <c r="H1004" s="164"/>
      <c r="I1004" s="167">
        <v>0</v>
      </c>
      <c r="J1004" s="179"/>
      <c r="K1004" s="184"/>
      <c r="L1004" s="174"/>
      <c r="M1004" s="188"/>
      <c r="N1004" s="197"/>
      <c r="O1004" s="329"/>
      <c r="P1004" s="352"/>
      <c r="Q1004" s="230"/>
      <c r="R1004" s="197"/>
      <c r="S1004" s="197"/>
      <c r="T1004" s="194"/>
      <c r="U1004" s="315"/>
      <c r="V1004" s="375"/>
      <c r="W1004" s="367">
        <v>88.8</v>
      </c>
      <c r="X1004" s="134"/>
      <c r="Y1004" s="135"/>
      <c r="Z1004" s="126">
        <f>ROUND(ROUND(W1004, 2)*I1004, 2)</f>
        <v>0</v>
      </c>
      <c r="AA1004" s="119"/>
      <c r="AB1004" s="119"/>
    </row>
    <row r="1005" spans="1:28" ht="36" x14ac:dyDescent="0.5">
      <c r="A1005" s="106" t="s">
        <v>3502</v>
      </c>
      <c r="B1005" s="107"/>
      <c r="C1005" s="110" t="s">
        <v>2261</v>
      </c>
      <c r="D1005" s="111"/>
      <c r="E1005" s="111"/>
      <c r="F1005" s="116" t="s">
        <v>102</v>
      </c>
      <c r="G1005" s="117">
        <v>0.3</v>
      </c>
      <c r="H1005" s="164"/>
      <c r="I1005" s="167">
        <v>0</v>
      </c>
      <c r="J1005" s="179"/>
      <c r="K1005" s="184"/>
      <c r="L1005" s="174"/>
      <c r="M1005" s="188"/>
      <c r="N1005" s="197"/>
      <c r="O1005" s="329"/>
      <c r="P1005" s="352"/>
      <c r="Q1005" s="230"/>
      <c r="R1005" s="197"/>
      <c r="S1005" s="197"/>
      <c r="T1005" s="194"/>
      <c r="U1005" s="315"/>
      <c r="V1005" s="375"/>
      <c r="W1005" s="367">
        <v>495.9</v>
      </c>
      <c r="X1005" s="134"/>
      <c r="Y1005" s="135"/>
      <c r="Z1005" s="126">
        <f>ROUND(ROUND(W1005, 2)*I1005, 2)</f>
        <v>0</v>
      </c>
      <c r="AA1005" s="119"/>
      <c r="AB1005" s="119"/>
    </row>
    <row r="1006" spans="1:28" ht="68.400000000000006" x14ac:dyDescent="0.3">
      <c r="A1006" s="425" t="s">
        <v>3505</v>
      </c>
      <c r="B1006" s="426" t="s">
        <v>3439</v>
      </c>
      <c r="C1006" s="427" t="s">
        <v>3440</v>
      </c>
      <c r="D1006" s="428"/>
      <c r="E1006" s="428" t="s">
        <v>3506</v>
      </c>
      <c r="F1006" s="428" t="s">
        <v>67</v>
      </c>
      <c r="G1006" s="445">
        <v>1</v>
      </c>
      <c r="H1006" s="446"/>
      <c r="I1006" s="275">
        <v>169.7</v>
      </c>
      <c r="J1006" s="422">
        <f>I1006-K1006</f>
        <v>0</v>
      </c>
      <c r="K1006" s="441">
        <f>120+O1006+49.7</f>
        <v>169.7</v>
      </c>
      <c r="L1006" s="422"/>
      <c r="M1006" s="422"/>
      <c r="N1006" s="422"/>
      <c r="O1006" s="442"/>
      <c r="P1006" s="443">
        <v>169.7</v>
      </c>
      <c r="Q1006" s="242"/>
      <c r="R1006" s="242">
        <v>2</v>
      </c>
      <c r="S1006" s="242">
        <f>K1006*Y1006</f>
        <v>145617.87299999999</v>
      </c>
      <c r="T1006" s="242"/>
      <c r="U1006" s="316">
        <f>O1006*Y1006</f>
        <v>0</v>
      </c>
      <c r="V1006" s="311">
        <f>P1006*Y1006</f>
        <v>145617.87299999999</v>
      </c>
      <c r="W1006" s="364">
        <v>162.09</v>
      </c>
      <c r="X1006" s="130">
        <v>696</v>
      </c>
      <c r="Y1006" s="131">
        <f>W1006+ROUND(X1006, 2)</f>
        <v>858.09</v>
      </c>
      <c r="Z1006" s="86">
        <v>27506.67</v>
      </c>
      <c r="AA1006" s="19">
        <v>118111.2</v>
      </c>
      <c r="AB1006" s="19">
        <f>Z1006+AA1006</f>
        <v>145617.87</v>
      </c>
    </row>
    <row r="1007" spans="1:28" ht="36" x14ac:dyDescent="0.5">
      <c r="A1007" s="87" t="s">
        <v>3509</v>
      </c>
      <c r="B1007" s="12"/>
      <c r="C1007" s="40" t="s">
        <v>2261</v>
      </c>
      <c r="D1007" s="17"/>
      <c r="E1007" s="17" t="s">
        <v>3510</v>
      </c>
      <c r="F1007" s="28" t="s">
        <v>102</v>
      </c>
      <c r="G1007" s="29">
        <v>0.3</v>
      </c>
      <c r="H1007" s="150"/>
      <c r="I1007" s="157">
        <v>50.91</v>
      </c>
      <c r="J1007" s="177"/>
      <c r="K1007" s="181"/>
      <c r="L1007" s="170"/>
      <c r="M1007" s="187"/>
      <c r="N1007" s="196"/>
      <c r="O1007" s="326"/>
      <c r="P1007" s="350"/>
      <c r="Q1007" s="228"/>
      <c r="R1007" s="196"/>
      <c r="S1007" s="196"/>
      <c r="T1007" s="192"/>
      <c r="U1007" s="312"/>
      <c r="V1007" s="373"/>
      <c r="W1007" s="365">
        <v>495.9</v>
      </c>
      <c r="X1007" s="128"/>
      <c r="Y1007" s="129"/>
      <c r="Z1007" s="124">
        <f>ROUND(ROUND(W1007, 2)*I1007, 2)</f>
        <v>25246.27</v>
      </c>
    </row>
    <row r="1008" spans="1:28" ht="36" x14ac:dyDescent="0.5">
      <c r="A1008" s="87" t="s">
        <v>3516</v>
      </c>
      <c r="B1008" s="12"/>
      <c r="C1008" s="40" t="s">
        <v>730</v>
      </c>
      <c r="D1008" s="17"/>
      <c r="E1008" s="17"/>
      <c r="F1008" s="28" t="s">
        <v>102</v>
      </c>
      <c r="G1008" s="29">
        <v>0.15</v>
      </c>
      <c r="H1008" s="150"/>
      <c r="I1008" s="157">
        <v>25.454999999999998</v>
      </c>
      <c r="J1008" s="177"/>
      <c r="K1008" s="181"/>
      <c r="L1008" s="170"/>
      <c r="M1008" s="187"/>
      <c r="N1008" s="196"/>
      <c r="O1008" s="326"/>
      <c r="P1008" s="350"/>
      <c r="Q1008" s="228"/>
      <c r="R1008" s="196"/>
      <c r="S1008" s="196"/>
      <c r="T1008" s="192"/>
      <c r="U1008" s="312"/>
      <c r="V1008" s="373"/>
      <c r="W1008" s="365">
        <v>88.8</v>
      </c>
      <c r="X1008" s="128"/>
      <c r="Y1008" s="129"/>
      <c r="Z1008" s="124">
        <f>ROUND(ROUND(W1008, 2)*I1008, 2)</f>
        <v>2260.4</v>
      </c>
    </row>
    <row r="1009" spans="1:28" ht="82.05" customHeight="1" x14ac:dyDescent="0.3">
      <c r="A1009" s="423" t="s">
        <v>3521</v>
      </c>
      <c r="B1009" s="254" t="s">
        <v>3439</v>
      </c>
      <c r="C1009" s="255" t="s">
        <v>3440</v>
      </c>
      <c r="D1009" s="256"/>
      <c r="E1009" s="256" t="s">
        <v>3522</v>
      </c>
      <c r="F1009" s="256" t="s">
        <v>67</v>
      </c>
      <c r="G1009" s="257">
        <v>1</v>
      </c>
      <c r="H1009" s="258"/>
      <c r="I1009" s="215">
        <v>445.4</v>
      </c>
      <c r="J1009" s="242">
        <f>I1009-K1009</f>
        <v>120</v>
      </c>
      <c r="K1009" s="259">
        <f>L1009+O1009</f>
        <v>325.39999999999998</v>
      </c>
      <c r="L1009" s="252"/>
      <c r="M1009" s="252"/>
      <c r="N1009" s="252"/>
      <c r="O1009" s="325">
        <v>325.39999999999998</v>
      </c>
      <c r="P1009" s="348"/>
      <c r="Q1009" s="422" t="s">
        <v>4204</v>
      </c>
      <c r="R1009" s="252"/>
      <c r="S1009" s="252"/>
      <c r="T1009" s="252"/>
      <c r="U1009" s="316">
        <f>O1009*Y1009</f>
        <v>279222.48599999998</v>
      </c>
      <c r="V1009" s="311">
        <f>P1009*Y1009</f>
        <v>0</v>
      </c>
      <c r="W1009" s="408">
        <v>162.09</v>
      </c>
      <c r="X1009" s="409">
        <v>696</v>
      </c>
      <c r="Y1009" s="410">
        <f>W1009+ROUND(X1009, 2)</f>
        <v>858.09</v>
      </c>
      <c r="Z1009" s="413">
        <v>72194.89</v>
      </c>
      <c r="AA1009" s="414">
        <v>309998.40000000002</v>
      </c>
      <c r="AB1009" s="414">
        <f>Z1009+AA1009</f>
        <v>382193.29000000004</v>
      </c>
    </row>
    <row r="1010" spans="1:28" ht="36" x14ac:dyDescent="0.5">
      <c r="A1010" s="87" t="s">
        <v>3525</v>
      </c>
      <c r="B1010" s="12"/>
      <c r="C1010" s="40" t="s">
        <v>730</v>
      </c>
      <c r="D1010" s="17"/>
      <c r="E1010" s="17"/>
      <c r="F1010" s="28" t="s">
        <v>102</v>
      </c>
      <c r="G1010" s="29">
        <v>0.15</v>
      </c>
      <c r="H1010" s="150"/>
      <c r="I1010" s="157">
        <v>66.81</v>
      </c>
      <c r="J1010" s="177"/>
      <c r="K1010" s="181"/>
      <c r="L1010" s="170"/>
      <c r="M1010" s="187"/>
      <c r="N1010" s="196"/>
      <c r="O1010" s="326"/>
      <c r="P1010" s="350"/>
      <c r="Q1010" s="228"/>
      <c r="R1010" s="196"/>
      <c r="S1010" s="196"/>
      <c r="T1010" s="192"/>
      <c r="U1010" s="312"/>
      <c r="V1010" s="373"/>
      <c r="W1010" s="365">
        <v>88.8</v>
      </c>
      <c r="X1010" s="128"/>
      <c r="Y1010" s="129"/>
      <c r="Z1010" s="124">
        <f>ROUND(ROUND(W1010, 2)*I1010, 2)</f>
        <v>5932.73</v>
      </c>
    </row>
    <row r="1011" spans="1:28" ht="36" x14ac:dyDescent="0.5">
      <c r="A1011" s="87" t="s">
        <v>3530</v>
      </c>
      <c r="B1011" s="12"/>
      <c r="C1011" s="40" t="s">
        <v>2261</v>
      </c>
      <c r="D1011" s="17"/>
      <c r="E1011" s="17" t="s">
        <v>3531</v>
      </c>
      <c r="F1011" s="28" t="s">
        <v>102</v>
      </c>
      <c r="G1011" s="29">
        <v>0.3</v>
      </c>
      <c r="H1011" s="150"/>
      <c r="I1011" s="157">
        <v>133.62</v>
      </c>
      <c r="J1011" s="177"/>
      <c r="K1011" s="181"/>
      <c r="L1011" s="170"/>
      <c r="M1011" s="187"/>
      <c r="N1011" s="196"/>
      <c r="O1011" s="326"/>
      <c r="P1011" s="350"/>
      <c r="Q1011" s="228"/>
      <c r="R1011" s="196"/>
      <c r="S1011" s="196"/>
      <c r="T1011" s="192"/>
      <c r="U1011" s="312"/>
      <c r="V1011" s="373"/>
      <c r="W1011" s="365">
        <v>495.9</v>
      </c>
      <c r="X1011" s="128"/>
      <c r="Y1011" s="129"/>
      <c r="Z1011" s="124">
        <f>ROUND(ROUND(W1011, 2)*I1011, 2)</f>
        <v>66262.16</v>
      </c>
    </row>
    <row r="1012" spans="1:28" ht="87" customHeight="1" x14ac:dyDescent="0.3">
      <c r="A1012" s="305" t="s">
        <v>3536</v>
      </c>
      <c r="B1012" s="254" t="s">
        <v>3439</v>
      </c>
      <c r="C1012" s="255" t="s">
        <v>3440</v>
      </c>
      <c r="D1012" s="256"/>
      <c r="E1012" s="256" t="s">
        <v>3537</v>
      </c>
      <c r="F1012" s="256" t="s">
        <v>67</v>
      </c>
      <c r="G1012" s="257">
        <v>1</v>
      </c>
      <c r="H1012" s="258"/>
      <c r="I1012" s="215">
        <v>291.22000000000003</v>
      </c>
      <c r="J1012" s="242">
        <f>I1012-K1012</f>
        <v>0</v>
      </c>
      <c r="K1012" s="218">
        <f>L1012+O1012+P1012</f>
        <v>291.22000000000003</v>
      </c>
      <c r="L1012" s="252"/>
      <c r="M1012" s="252"/>
      <c r="N1012" s="252"/>
      <c r="O1012" s="325">
        <v>262</v>
      </c>
      <c r="P1012" s="348">
        <v>29.22</v>
      </c>
      <c r="Q1012" s="422" t="s">
        <v>4205</v>
      </c>
      <c r="R1012" s="252"/>
      <c r="S1012" s="252"/>
      <c r="T1012" s="252"/>
      <c r="U1012" s="316">
        <f>O1012*Y1012</f>
        <v>225259.74</v>
      </c>
      <c r="V1012" s="311">
        <f>P1012*Y1012</f>
        <v>25122.4794</v>
      </c>
      <c r="W1012" s="364">
        <v>163.77000000000001</v>
      </c>
      <c r="X1012" s="130">
        <v>696</v>
      </c>
      <c r="Y1012" s="131">
        <f>W1012+ROUND(X1012, 2)</f>
        <v>859.77</v>
      </c>
      <c r="Z1012" s="86">
        <v>47693.1</v>
      </c>
      <c r="AA1012" s="19">
        <v>202689.12</v>
      </c>
      <c r="AB1012" s="19">
        <f>Z1012+AA1012</f>
        <v>250382.22</v>
      </c>
    </row>
    <row r="1013" spans="1:28" ht="54" x14ac:dyDescent="0.5">
      <c r="A1013" s="87" t="s">
        <v>3538</v>
      </c>
      <c r="B1013" s="12"/>
      <c r="C1013" s="40" t="s">
        <v>3539</v>
      </c>
      <c r="D1013" s="17"/>
      <c r="E1013" s="17" t="s">
        <v>3540</v>
      </c>
      <c r="F1013" s="28" t="s">
        <v>102</v>
      </c>
      <c r="G1013" s="29">
        <v>0.3</v>
      </c>
      <c r="H1013" s="150"/>
      <c r="I1013" s="157">
        <v>87.366</v>
      </c>
      <c r="J1013" s="177"/>
      <c r="K1013" s="181"/>
      <c r="L1013" s="170"/>
      <c r="M1013" s="187"/>
      <c r="N1013" s="196"/>
      <c r="O1013" s="326"/>
      <c r="P1013" s="350"/>
      <c r="Q1013" s="228"/>
      <c r="R1013" s="196"/>
      <c r="S1013" s="196"/>
      <c r="T1013" s="192"/>
      <c r="U1013" s="312"/>
      <c r="V1013" s="373"/>
      <c r="W1013" s="365">
        <v>495.9</v>
      </c>
      <c r="X1013" s="128"/>
      <c r="Y1013" s="129"/>
      <c r="Z1013" s="124">
        <f>ROUND(ROUND(W1013, 2)*I1013, 2)</f>
        <v>43324.800000000003</v>
      </c>
    </row>
    <row r="1014" spans="1:28" ht="36" x14ac:dyDescent="0.5">
      <c r="A1014" s="87" t="s">
        <v>3544</v>
      </c>
      <c r="B1014" s="12"/>
      <c r="C1014" s="40" t="s">
        <v>730</v>
      </c>
      <c r="D1014" s="17"/>
      <c r="E1014" s="17" t="s">
        <v>2425</v>
      </c>
      <c r="F1014" s="28" t="s">
        <v>102</v>
      </c>
      <c r="G1014" s="29">
        <v>0.15</v>
      </c>
      <c r="H1014" s="150"/>
      <c r="I1014" s="157">
        <v>43.683</v>
      </c>
      <c r="J1014" s="177"/>
      <c r="K1014" s="181"/>
      <c r="L1014" s="170"/>
      <c r="M1014" s="187"/>
      <c r="N1014" s="196"/>
      <c r="O1014" s="326"/>
      <c r="P1014" s="350"/>
      <c r="Q1014" s="228"/>
      <c r="R1014" s="196"/>
      <c r="S1014" s="196"/>
      <c r="T1014" s="192"/>
      <c r="U1014" s="312"/>
      <c r="V1014" s="373"/>
      <c r="W1014" s="365">
        <v>100</v>
      </c>
      <c r="X1014" s="128"/>
      <c r="Y1014" s="129"/>
      <c r="Z1014" s="124">
        <f>ROUND(ROUND(W1014, 2)*I1014, 2)</f>
        <v>4368.3</v>
      </c>
    </row>
    <row r="1015" spans="1:28" ht="88.05" customHeight="1" x14ac:dyDescent="0.3">
      <c r="A1015" s="305" t="s">
        <v>3547</v>
      </c>
      <c r="B1015" s="254" t="s">
        <v>3439</v>
      </c>
      <c r="C1015" s="255" t="s">
        <v>3440</v>
      </c>
      <c r="D1015" s="256"/>
      <c r="E1015" s="256" t="s">
        <v>3548</v>
      </c>
      <c r="F1015" s="256" t="s">
        <v>67</v>
      </c>
      <c r="G1015" s="257">
        <v>1</v>
      </c>
      <c r="H1015" s="258"/>
      <c r="I1015" s="215">
        <v>34.049999999999997</v>
      </c>
      <c r="J1015" s="242">
        <f>I1015-K1015</f>
        <v>0</v>
      </c>
      <c r="K1015" s="218">
        <f>L1015+O1015+P1015</f>
        <v>34.049999999999997</v>
      </c>
      <c r="L1015" s="252"/>
      <c r="M1015" s="252"/>
      <c r="N1015" s="252"/>
      <c r="O1015" s="325">
        <v>30</v>
      </c>
      <c r="P1015" s="348">
        <v>4.05</v>
      </c>
      <c r="Q1015" s="422" t="s">
        <v>4206</v>
      </c>
      <c r="R1015" s="252"/>
      <c r="S1015" s="252"/>
      <c r="T1015" s="252"/>
      <c r="U1015" s="316">
        <f>O1015*Y1015</f>
        <v>25793.1</v>
      </c>
      <c r="V1015" s="311">
        <f>P1015*Y1015</f>
        <v>3482.0684999999999</v>
      </c>
      <c r="W1015" s="364">
        <v>163.77000000000001</v>
      </c>
      <c r="X1015" s="130">
        <v>696</v>
      </c>
      <c r="Y1015" s="131">
        <f>W1015+ROUND(X1015, 2)</f>
        <v>859.77</v>
      </c>
      <c r="Z1015" s="86">
        <v>5576.37</v>
      </c>
      <c r="AA1015" s="19">
        <v>23698.799999999999</v>
      </c>
      <c r="AB1015" s="19">
        <f>Z1015+AA1015</f>
        <v>29275.17</v>
      </c>
    </row>
    <row r="1016" spans="1:28" ht="36" x14ac:dyDescent="0.5">
      <c r="A1016" s="87" t="s">
        <v>3549</v>
      </c>
      <c r="B1016" s="12"/>
      <c r="C1016" s="40" t="s">
        <v>730</v>
      </c>
      <c r="D1016" s="17"/>
      <c r="E1016" s="17" t="s">
        <v>2425</v>
      </c>
      <c r="F1016" s="28" t="s">
        <v>102</v>
      </c>
      <c r="G1016" s="29">
        <v>0.15</v>
      </c>
      <c r="H1016" s="150"/>
      <c r="I1016" s="157">
        <v>5.1079999999999997</v>
      </c>
      <c r="J1016" s="177"/>
      <c r="K1016" s="181"/>
      <c r="L1016" s="170"/>
      <c r="M1016" s="187"/>
      <c r="N1016" s="196"/>
      <c r="O1016" s="326"/>
      <c r="P1016" s="350"/>
      <c r="Q1016" s="228"/>
      <c r="R1016" s="196"/>
      <c r="S1016" s="196"/>
      <c r="T1016" s="192"/>
      <c r="U1016" s="312"/>
      <c r="V1016" s="373"/>
      <c r="W1016" s="365">
        <v>100</v>
      </c>
      <c r="X1016" s="128"/>
      <c r="Y1016" s="129"/>
      <c r="Z1016" s="124">
        <f>ROUND(ROUND(W1016, 2)*I1016, 2)</f>
        <v>510.8</v>
      </c>
    </row>
    <row r="1017" spans="1:28" ht="36" x14ac:dyDescent="0.5">
      <c r="A1017" s="87" t="s">
        <v>3552</v>
      </c>
      <c r="B1017" s="12"/>
      <c r="C1017" s="40" t="s">
        <v>2261</v>
      </c>
      <c r="D1017" s="17"/>
      <c r="E1017" s="17" t="s">
        <v>3553</v>
      </c>
      <c r="F1017" s="28" t="s">
        <v>102</v>
      </c>
      <c r="G1017" s="29">
        <v>0.3</v>
      </c>
      <c r="H1017" s="150"/>
      <c r="I1017" s="157">
        <v>10.215</v>
      </c>
      <c r="J1017" s="177"/>
      <c r="K1017" s="181"/>
      <c r="L1017" s="170"/>
      <c r="M1017" s="187"/>
      <c r="N1017" s="196"/>
      <c r="O1017" s="326"/>
      <c r="P1017" s="350"/>
      <c r="Q1017" s="228"/>
      <c r="R1017" s="196"/>
      <c r="S1017" s="196"/>
      <c r="T1017" s="192"/>
      <c r="U1017" s="312"/>
      <c r="V1017" s="373"/>
      <c r="W1017" s="365">
        <v>495.9</v>
      </c>
      <c r="X1017" s="128"/>
      <c r="Y1017" s="129"/>
      <c r="Z1017" s="124">
        <f>ROUND(ROUND(W1017, 2)*I1017, 2)</f>
        <v>5065.62</v>
      </c>
    </row>
    <row r="1018" spans="1:28" ht="87" customHeight="1" x14ac:dyDescent="0.3">
      <c r="A1018" s="305" t="s">
        <v>3556</v>
      </c>
      <c r="B1018" s="254" t="s">
        <v>3439</v>
      </c>
      <c r="C1018" s="255" t="s">
        <v>3440</v>
      </c>
      <c r="D1018" s="256"/>
      <c r="E1018" s="256" t="s">
        <v>3557</v>
      </c>
      <c r="F1018" s="256" t="s">
        <v>67</v>
      </c>
      <c r="G1018" s="257">
        <v>1</v>
      </c>
      <c r="H1018" s="258"/>
      <c r="I1018" s="215">
        <v>197.66300000000001</v>
      </c>
      <c r="J1018" s="242">
        <f>I1018-K1018</f>
        <v>3.0000000000143245E-3</v>
      </c>
      <c r="K1018" s="218">
        <f>L1018+O1018+P1018</f>
        <v>197.66</v>
      </c>
      <c r="L1018" s="252"/>
      <c r="M1018" s="252"/>
      <c r="N1018" s="252"/>
      <c r="O1018" s="325">
        <v>177</v>
      </c>
      <c r="P1018" s="348">
        <v>20.66</v>
      </c>
      <c r="Q1018" s="422" t="s">
        <v>4207</v>
      </c>
      <c r="R1018" s="252"/>
      <c r="S1018" s="252"/>
      <c r="T1018" s="252"/>
      <c r="U1018" s="316">
        <f>O1018*Y1018</f>
        <v>152179.29</v>
      </c>
      <c r="V1018" s="311">
        <f>P1018*Y1018</f>
        <v>17762.8482</v>
      </c>
      <c r="W1018" s="364">
        <v>163.77000000000001</v>
      </c>
      <c r="X1018" s="130">
        <v>696</v>
      </c>
      <c r="Y1018" s="131">
        <f>W1018+ROUND(X1018, 2)</f>
        <v>859.77</v>
      </c>
      <c r="Z1018" s="86">
        <v>32371.27</v>
      </c>
      <c r="AA1018" s="19">
        <v>137573.45000000001</v>
      </c>
      <c r="AB1018" s="19">
        <f>Z1018+AA1018</f>
        <v>169944.72</v>
      </c>
    </row>
    <row r="1019" spans="1:28" ht="36" x14ac:dyDescent="0.5">
      <c r="A1019" s="87" t="s">
        <v>3558</v>
      </c>
      <c r="B1019" s="12"/>
      <c r="C1019" s="40" t="s">
        <v>2261</v>
      </c>
      <c r="D1019" s="17"/>
      <c r="E1019" s="17" t="s">
        <v>3559</v>
      </c>
      <c r="F1019" s="28" t="s">
        <v>102</v>
      </c>
      <c r="G1019" s="29">
        <v>0.3</v>
      </c>
      <c r="H1019" s="150"/>
      <c r="I1019" s="157">
        <v>59.298999999999999</v>
      </c>
      <c r="J1019" s="177"/>
      <c r="K1019" s="181"/>
      <c r="L1019" s="170"/>
      <c r="M1019" s="187"/>
      <c r="N1019" s="196"/>
      <c r="O1019" s="326"/>
      <c r="P1019" s="350"/>
      <c r="Q1019" s="228"/>
      <c r="R1019" s="196"/>
      <c r="S1019" s="196"/>
      <c r="T1019" s="192"/>
      <c r="U1019" s="312"/>
      <c r="V1019" s="373"/>
      <c r="W1019" s="365">
        <v>495.9</v>
      </c>
      <c r="X1019" s="128"/>
      <c r="Y1019" s="129"/>
      <c r="Z1019" s="124">
        <f>ROUND(ROUND(W1019, 2)*I1019, 2)</f>
        <v>29406.37</v>
      </c>
    </row>
    <row r="1020" spans="1:28" ht="36" x14ac:dyDescent="0.5">
      <c r="A1020" s="87" t="s">
        <v>3562</v>
      </c>
      <c r="B1020" s="12"/>
      <c r="C1020" s="40" t="s">
        <v>730</v>
      </c>
      <c r="D1020" s="17"/>
      <c r="E1020" s="17" t="s">
        <v>2425</v>
      </c>
      <c r="F1020" s="28" t="s">
        <v>102</v>
      </c>
      <c r="G1020" s="29">
        <v>0.15</v>
      </c>
      <c r="H1020" s="150"/>
      <c r="I1020" s="157">
        <v>29.649000000000001</v>
      </c>
      <c r="J1020" s="177"/>
      <c r="K1020" s="181"/>
      <c r="L1020" s="170"/>
      <c r="M1020" s="187"/>
      <c r="N1020" s="196"/>
      <c r="O1020" s="326"/>
      <c r="P1020" s="350"/>
      <c r="Q1020" s="228"/>
      <c r="R1020" s="196"/>
      <c r="S1020" s="196"/>
      <c r="T1020" s="192"/>
      <c r="U1020" s="312"/>
      <c r="V1020" s="373"/>
      <c r="W1020" s="365">
        <v>100</v>
      </c>
      <c r="X1020" s="128"/>
      <c r="Y1020" s="129"/>
      <c r="Z1020" s="124">
        <f>ROUND(ROUND(W1020, 2)*I1020, 2)</f>
        <v>2964.9</v>
      </c>
    </row>
    <row r="1021" spans="1:28" ht="72" customHeight="1" x14ac:dyDescent="0.3">
      <c r="A1021" s="305" t="s">
        <v>3565</v>
      </c>
      <c r="B1021" s="254" t="s">
        <v>3439</v>
      </c>
      <c r="C1021" s="255" t="s">
        <v>3440</v>
      </c>
      <c r="D1021" s="256"/>
      <c r="E1021" s="256" t="s">
        <v>3566</v>
      </c>
      <c r="F1021" s="256" t="s">
        <v>67</v>
      </c>
      <c r="G1021" s="257">
        <v>1</v>
      </c>
      <c r="H1021" s="258"/>
      <c r="I1021" s="215">
        <v>39.417000000000002</v>
      </c>
      <c r="J1021" s="242">
        <f>I1021-K1021</f>
        <v>-3.0000000000001137E-3</v>
      </c>
      <c r="K1021" s="218">
        <f>L1021+O1021+P1021</f>
        <v>39.42</v>
      </c>
      <c r="L1021" s="252"/>
      <c r="M1021" s="252"/>
      <c r="N1021" s="252"/>
      <c r="O1021" s="325">
        <v>35</v>
      </c>
      <c r="P1021" s="348">
        <v>4.42</v>
      </c>
      <c r="Q1021" s="422" t="s">
        <v>4208</v>
      </c>
      <c r="R1021" s="252"/>
      <c r="S1021" s="252"/>
      <c r="T1021" s="252"/>
      <c r="U1021" s="316">
        <f>O1021*Y1021</f>
        <v>30091.95</v>
      </c>
      <c r="V1021" s="311">
        <f>P1021*Y1021</f>
        <v>3800.1833999999999</v>
      </c>
      <c r="W1021" s="364">
        <v>163.77000000000001</v>
      </c>
      <c r="X1021" s="130">
        <v>696</v>
      </c>
      <c r="Y1021" s="131">
        <f>W1021+ROUND(X1021, 2)</f>
        <v>859.77</v>
      </c>
      <c r="Z1021" s="86">
        <v>6455.32</v>
      </c>
      <c r="AA1021" s="19">
        <v>27434.23</v>
      </c>
      <c r="AB1021" s="19">
        <f>Z1021+AA1021</f>
        <v>33889.550000000003</v>
      </c>
    </row>
    <row r="1022" spans="1:28" ht="36" x14ac:dyDescent="0.5">
      <c r="A1022" s="87" t="s">
        <v>3567</v>
      </c>
      <c r="B1022" s="12"/>
      <c r="C1022" s="40" t="s">
        <v>730</v>
      </c>
      <c r="D1022" s="17"/>
      <c r="E1022" s="17" t="s">
        <v>2425</v>
      </c>
      <c r="F1022" s="28" t="s">
        <v>102</v>
      </c>
      <c r="G1022" s="29">
        <v>0.15</v>
      </c>
      <c r="H1022" s="150"/>
      <c r="I1022" s="157">
        <v>5.9130000000000003</v>
      </c>
      <c r="J1022" s="177"/>
      <c r="K1022" s="181"/>
      <c r="L1022" s="170"/>
      <c r="M1022" s="187"/>
      <c r="N1022" s="196"/>
      <c r="O1022" s="326"/>
      <c r="P1022" s="350"/>
      <c r="Q1022" s="228"/>
      <c r="R1022" s="196"/>
      <c r="S1022" s="196"/>
      <c r="T1022" s="192"/>
      <c r="U1022" s="312"/>
      <c r="V1022" s="373"/>
      <c r="W1022" s="365">
        <v>100</v>
      </c>
      <c r="X1022" s="128"/>
      <c r="Y1022" s="129"/>
      <c r="Z1022" s="124">
        <f>ROUND(ROUND(W1022, 2)*I1022, 2)</f>
        <v>591.29999999999995</v>
      </c>
    </row>
    <row r="1023" spans="1:28" ht="36" x14ac:dyDescent="0.5">
      <c r="A1023" s="87" t="s">
        <v>3570</v>
      </c>
      <c r="B1023" s="12"/>
      <c r="C1023" s="40" t="s">
        <v>2261</v>
      </c>
      <c r="D1023" s="17"/>
      <c r="E1023" s="17" t="s">
        <v>3553</v>
      </c>
      <c r="F1023" s="28" t="s">
        <v>102</v>
      </c>
      <c r="G1023" s="29">
        <v>0.3</v>
      </c>
      <c r="H1023" s="150"/>
      <c r="I1023" s="157">
        <v>11.824999999999999</v>
      </c>
      <c r="J1023" s="177"/>
      <c r="K1023" s="181"/>
      <c r="L1023" s="170"/>
      <c r="M1023" s="187"/>
      <c r="N1023" s="196"/>
      <c r="O1023" s="326"/>
      <c r="P1023" s="350"/>
      <c r="Q1023" s="228"/>
      <c r="R1023" s="196"/>
      <c r="S1023" s="196"/>
      <c r="T1023" s="192"/>
      <c r="U1023" s="312"/>
      <c r="V1023" s="373"/>
      <c r="W1023" s="365">
        <v>495.9</v>
      </c>
      <c r="X1023" s="128"/>
      <c r="Y1023" s="129"/>
      <c r="Z1023" s="124">
        <f>ROUND(ROUND(W1023, 2)*I1023, 2)</f>
        <v>5864.02</v>
      </c>
    </row>
    <row r="1024" spans="1:28" ht="64.95" customHeight="1" x14ac:dyDescent="0.3">
      <c r="A1024" s="305" t="s">
        <v>3573</v>
      </c>
      <c r="B1024" s="254" t="s">
        <v>3439</v>
      </c>
      <c r="C1024" s="255" t="s">
        <v>3440</v>
      </c>
      <c r="D1024" s="256"/>
      <c r="E1024" s="256" t="s">
        <v>3574</v>
      </c>
      <c r="F1024" s="256" t="s">
        <v>67</v>
      </c>
      <c r="G1024" s="257">
        <v>1</v>
      </c>
      <c r="H1024" s="258"/>
      <c r="I1024" s="215">
        <v>37.700000000000003</v>
      </c>
      <c r="J1024" s="242">
        <f>I1024-K1024</f>
        <v>0</v>
      </c>
      <c r="K1024" s="218">
        <f>L1024+O1024+P1024</f>
        <v>37.700000000000003</v>
      </c>
      <c r="L1024" s="252"/>
      <c r="M1024" s="252"/>
      <c r="N1024" s="252"/>
      <c r="O1024" s="325">
        <v>34</v>
      </c>
      <c r="P1024" s="348">
        <v>3.7</v>
      </c>
      <c r="Q1024" s="422" t="s">
        <v>4209</v>
      </c>
      <c r="R1024" s="252"/>
      <c r="S1024" s="252"/>
      <c r="T1024" s="252"/>
      <c r="U1024" s="316">
        <f>O1024*Y1024</f>
        <v>29182.539999999997</v>
      </c>
      <c r="V1024" s="311">
        <f>P1024*Y1024</f>
        <v>3175.7469999999998</v>
      </c>
      <c r="W1024" s="364">
        <v>162.31</v>
      </c>
      <c r="X1024" s="130">
        <v>696</v>
      </c>
      <c r="Y1024" s="131">
        <f>W1024+ROUND(X1024, 2)</f>
        <v>858.31</v>
      </c>
      <c r="Z1024" s="86">
        <v>6119.09</v>
      </c>
      <c r="AA1024" s="19">
        <v>26239.200000000001</v>
      </c>
      <c r="AB1024" s="19">
        <f>Z1024+AA1024</f>
        <v>32358.29</v>
      </c>
    </row>
    <row r="1025" spans="1:28" ht="36" x14ac:dyDescent="0.5">
      <c r="A1025" s="87" t="s">
        <v>3575</v>
      </c>
      <c r="B1025" s="12"/>
      <c r="C1025" s="40" t="s">
        <v>2261</v>
      </c>
      <c r="D1025" s="17"/>
      <c r="E1025" s="17" t="s">
        <v>3576</v>
      </c>
      <c r="F1025" s="28" t="s">
        <v>102</v>
      </c>
      <c r="G1025" s="29">
        <v>0.3</v>
      </c>
      <c r="H1025" s="150"/>
      <c r="I1025" s="157">
        <v>11.31</v>
      </c>
      <c r="J1025" s="177"/>
      <c r="K1025" s="181"/>
      <c r="L1025" s="170"/>
      <c r="M1025" s="187"/>
      <c r="N1025" s="196"/>
      <c r="O1025" s="326"/>
      <c r="P1025" s="350"/>
      <c r="Q1025" s="228"/>
      <c r="R1025" s="196"/>
      <c r="S1025" s="196"/>
      <c r="T1025" s="192"/>
      <c r="U1025" s="312"/>
      <c r="V1025" s="373"/>
      <c r="W1025" s="365">
        <v>495.9</v>
      </c>
      <c r="X1025" s="128"/>
      <c r="Y1025" s="129"/>
      <c r="Z1025" s="124">
        <f>ROUND(ROUND(W1025, 2)*I1025, 2)</f>
        <v>5608.63</v>
      </c>
    </row>
    <row r="1026" spans="1:28" ht="36" x14ac:dyDescent="0.5">
      <c r="A1026" s="87" t="s">
        <v>3579</v>
      </c>
      <c r="B1026" s="12"/>
      <c r="C1026" s="40" t="s">
        <v>730</v>
      </c>
      <c r="D1026" s="17"/>
      <c r="E1026" s="17"/>
      <c r="F1026" s="28" t="s">
        <v>102</v>
      </c>
      <c r="G1026" s="29">
        <v>0.15</v>
      </c>
      <c r="H1026" s="150"/>
      <c r="I1026" s="157">
        <v>5.6550000000000002</v>
      </c>
      <c r="J1026" s="177"/>
      <c r="K1026" s="181"/>
      <c r="L1026" s="170"/>
      <c r="M1026" s="187"/>
      <c r="N1026" s="196"/>
      <c r="O1026" s="326"/>
      <c r="P1026" s="350"/>
      <c r="Q1026" s="228"/>
      <c r="R1026" s="196"/>
      <c r="S1026" s="196"/>
      <c r="T1026" s="192"/>
      <c r="U1026" s="312"/>
      <c r="V1026" s="373"/>
      <c r="W1026" s="365">
        <v>90.28</v>
      </c>
      <c r="X1026" s="128"/>
      <c r="Y1026" s="129"/>
      <c r="Z1026" s="124">
        <f>ROUND(ROUND(W1026, 2)*I1026, 2)</f>
        <v>510.53</v>
      </c>
    </row>
    <row r="1027" spans="1:28" ht="61.2" x14ac:dyDescent="0.3">
      <c r="A1027" s="253" t="s">
        <v>3582</v>
      </c>
      <c r="B1027" s="254" t="s">
        <v>3439</v>
      </c>
      <c r="C1027" s="255" t="s">
        <v>3440</v>
      </c>
      <c r="D1027" s="256"/>
      <c r="E1027" s="256" t="s">
        <v>3583</v>
      </c>
      <c r="F1027" s="256" t="s">
        <v>67</v>
      </c>
      <c r="G1027" s="257">
        <v>1</v>
      </c>
      <c r="H1027" s="258"/>
      <c r="I1027" s="215">
        <v>80.900000000000006</v>
      </c>
      <c r="J1027" s="242">
        <f>I1027-K1027</f>
        <v>0</v>
      </c>
      <c r="K1027" s="218">
        <f>L1027+O1027+P1027</f>
        <v>80.900000000000006</v>
      </c>
      <c r="L1027" s="252"/>
      <c r="M1027" s="252"/>
      <c r="N1027" s="252"/>
      <c r="O1027" s="325">
        <v>72.81</v>
      </c>
      <c r="P1027" s="348">
        <v>8.09</v>
      </c>
      <c r="Q1027" s="422" t="s">
        <v>4210</v>
      </c>
      <c r="R1027" s="252"/>
      <c r="S1027" s="252"/>
      <c r="T1027" s="252"/>
      <c r="U1027" s="316">
        <f>O1027*Y1027</f>
        <v>62493.551099999997</v>
      </c>
      <c r="V1027" s="311">
        <f>P1027*Y1027</f>
        <v>6943.7278999999999</v>
      </c>
      <c r="W1027" s="364">
        <v>162.31</v>
      </c>
      <c r="X1027" s="130">
        <v>696</v>
      </c>
      <c r="Y1027" s="131">
        <f>W1027+ROUND(X1027, 2)</f>
        <v>858.31</v>
      </c>
      <c r="Z1027" s="86">
        <v>13130.88</v>
      </c>
      <c r="AA1027" s="19">
        <v>56306.400000000001</v>
      </c>
      <c r="AB1027" s="19">
        <f>Z1027+AA1027</f>
        <v>69437.279999999999</v>
      </c>
    </row>
    <row r="1028" spans="1:28" ht="36" x14ac:dyDescent="0.5">
      <c r="A1028" s="87" t="s">
        <v>3584</v>
      </c>
      <c r="B1028" s="12"/>
      <c r="C1028" s="40" t="s">
        <v>730</v>
      </c>
      <c r="D1028" s="17"/>
      <c r="E1028" s="17"/>
      <c r="F1028" s="28" t="s">
        <v>102</v>
      </c>
      <c r="G1028" s="29">
        <v>0.15</v>
      </c>
      <c r="H1028" s="150"/>
      <c r="I1028" s="157">
        <v>12.135</v>
      </c>
      <c r="J1028" s="177"/>
      <c r="K1028" s="181"/>
      <c r="L1028" s="170"/>
      <c r="M1028" s="187"/>
      <c r="N1028" s="196"/>
      <c r="O1028" s="326"/>
      <c r="P1028" s="350"/>
      <c r="Q1028" s="228"/>
      <c r="R1028" s="196"/>
      <c r="S1028" s="196"/>
      <c r="T1028" s="192"/>
      <c r="U1028" s="312"/>
      <c r="V1028" s="373"/>
      <c r="W1028" s="365">
        <v>90.28</v>
      </c>
      <c r="X1028" s="128"/>
      <c r="Y1028" s="129"/>
      <c r="Z1028" s="124">
        <f>ROUND(ROUND(W1028, 2)*I1028, 2)</f>
        <v>1095.55</v>
      </c>
    </row>
    <row r="1029" spans="1:28" ht="36" x14ac:dyDescent="0.5">
      <c r="A1029" s="87" t="s">
        <v>3587</v>
      </c>
      <c r="B1029" s="12"/>
      <c r="C1029" s="40" t="s">
        <v>2261</v>
      </c>
      <c r="D1029" s="17"/>
      <c r="E1029" s="17" t="s">
        <v>3576</v>
      </c>
      <c r="F1029" s="28" t="s">
        <v>102</v>
      </c>
      <c r="G1029" s="29">
        <v>0.3</v>
      </c>
      <c r="H1029" s="150"/>
      <c r="I1029" s="157">
        <v>24.27</v>
      </c>
      <c r="J1029" s="177"/>
      <c r="K1029" s="181"/>
      <c r="L1029" s="170"/>
      <c r="M1029" s="187"/>
      <c r="N1029" s="196"/>
      <c r="O1029" s="326"/>
      <c r="P1029" s="350"/>
      <c r="Q1029" s="228"/>
      <c r="R1029" s="196"/>
      <c r="S1029" s="196"/>
      <c r="T1029" s="192"/>
      <c r="U1029" s="312"/>
      <c r="V1029" s="373"/>
      <c r="W1029" s="365">
        <v>495.9</v>
      </c>
      <c r="X1029" s="128"/>
      <c r="Y1029" s="129"/>
      <c r="Z1029" s="124">
        <f>ROUND(ROUND(W1029, 2)*I1029, 2)</f>
        <v>12035.49</v>
      </c>
    </row>
    <row r="1030" spans="1:28" ht="84.45" customHeight="1" x14ac:dyDescent="0.3">
      <c r="A1030" s="253" t="s">
        <v>3590</v>
      </c>
      <c r="B1030" s="254" t="s">
        <v>3439</v>
      </c>
      <c r="C1030" s="255" t="s">
        <v>3440</v>
      </c>
      <c r="D1030" s="256"/>
      <c r="E1030" s="256" t="s">
        <v>3591</v>
      </c>
      <c r="F1030" s="256" t="s">
        <v>67</v>
      </c>
      <c r="G1030" s="257">
        <v>1</v>
      </c>
      <c r="H1030" s="258"/>
      <c r="I1030" s="215">
        <v>13.5</v>
      </c>
      <c r="J1030" s="242">
        <f>I1030-K1030</f>
        <v>0</v>
      </c>
      <c r="K1030" s="218">
        <f>L1030+O1030+P1030</f>
        <v>13.5</v>
      </c>
      <c r="L1030" s="252"/>
      <c r="M1030" s="252"/>
      <c r="N1030" s="252"/>
      <c r="O1030" s="325">
        <v>10</v>
      </c>
      <c r="P1030" s="348">
        <v>3.5</v>
      </c>
      <c r="Q1030" s="422" t="s">
        <v>4178</v>
      </c>
      <c r="R1030" s="252"/>
      <c r="S1030" s="252"/>
      <c r="T1030" s="252"/>
      <c r="U1030" s="316">
        <f>O1030*Y1030</f>
        <v>8597.7000000000007</v>
      </c>
      <c r="V1030" s="311">
        <f>P1030*Y1030</f>
        <v>3009.1949999999997</v>
      </c>
      <c r="W1030" s="364">
        <v>163.77000000000001</v>
      </c>
      <c r="X1030" s="130">
        <v>696</v>
      </c>
      <c r="Y1030" s="131">
        <f>W1030+ROUND(X1030, 2)</f>
        <v>859.77</v>
      </c>
      <c r="Z1030" s="86">
        <v>2210.9</v>
      </c>
      <c r="AA1030" s="19">
        <v>9396</v>
      </c>
      <c r="AB1030" s="19">
        <f>Z1030+AA1030</f>
        <v>11606.9</v>
      </c>
    </row>
    <row r="1031" spans="1:28" ht="36" x14ac:dyDescent="0.5">
      <c r="A1031" s="87" t="s">
        <v>3592</v>
      </c>
      <c r="B1031" s="12"/>
      <c r="C1031" s="40" t="s">
        <v>2261</v>
      </c>
      <c r="D1031" s="17"/>
      <c r="E1031" s="17" t="s">
        <v>3593</v>
      </c>
      <c r="F1031" s="28" t="s">
        <v>102</v>
      </c>
      <c r="G1031" s="29">
        <v>0.3</v>
      </c>
      <c r="H1031" s="150"/>
      <c r="I1031" s="157">
        <v>4.05</v>
      </c>
      <c r="J1031" s="177"/>
      <c r="K1031" s="181"/>
      <c r="L1031" s="170"/>
      <c r="M1031" s="187"/>
      <c r="N1031" s="196"/>
      <c r="O1031" s="326"/>
      <c r="P1031" s="350"/>
      <c r="Q1031" s="228"/>
      <c r="R1031" s="196"/>
      <c r="S1031" s="196"/>
      <c r="T1031" s="192"/>
      <c r="U1031" s="312"/>
      <c r="V1031" s="373"/>
      <c r="W1031" s="365">
        <v>495.9</v>
      </c>
      <c r="X1031" s="128"/>
      <c r="Y1031" s="129"/>
      <c r="Z1031" s="124">
        <f>ROUND(ROUND(W1031, 2)*I1031, 2)</f>
        <v>2008.4</v>
      </c>
    </row>
    <row r="1032" spans="1:28" ht="36" x14ac:dyDescent="0.5">
      <c r="A1032" s="87" t="s">
        <v>3596</v>
      </c>
      <c r="B1032" s="12"/>
      <c r="C1032" s="40" t="s">
        <v>730</v>
      </c>
      <c r="D1032" s="17"/>
      <c r="E1032" s="17" t="s">
        <v>2425</v>
      </c>
      <c r="F1032" s="28" t="s">
        <v>102</v>
      </c>
      <c r="G1032" s="29">
        <v>0.15</v>
      </c>
      <c r="H1032" s="150"/>
      <c r="I1032" s="157">
        <v>2.0249999999999999</v>
      </c>
      <c r="J1032" s="177"/>
      <c r="K1032" s="181"/>
      <c r="L1032" s="170"/>
      <c r="M1032" s="187"/>
      <c r="N1032" s="196"/>
      <c r="O1032" s="326"/>
      <c r="P1032" s="350"/>
      <c r="Q1032" s="228"/>
      <c r="R1032" s="196"/>
      <c r="S1032" s="196"/>
      <c r="T1032" s="192"/>
      <c r="U1032" s="312"/>
      <c r="V1032" s="373"/>
      <c r="W1032" s="365">
        <v>100</v>
      </c>
      <c r="X1032" s="128"/>
      <c r="Y1032" s="129"/>
      <c r="Z1032" s="124">
        <f>ROUND(ROUND(W1032, 2)*I1032, 2)</f>
        <v>202.5</v>
      </c>
    </row>
    <row r="1033" spans="1:28" ht="67.5" customHeight="1" x14ac:dyDescent="0.3">
      <c r="A1033" s="253" t="s">
        <v>3599</v>
      </c>
      <c r="B1033" s="254" t="s">
        <v>3439</v>
      </c>
      <c r="C1033" s="255" t="s">
        <v>3440</v>
      </c>
      <c r="D1033" s="256"/>
      <c r="E1033" s="256" t="s">
        <v>3600</v>
      </c>
      <c r="F1033" s="256" t="s">
        <v>67</v>
      </c>
      <c r="G1033" s="257">
        <v>1</v>
      </c>
      <c r="H1033" s="258"/>
      <c r="I1033" s="215">
        <v>40.700000000000003</v>
      </c>
      <c r="J1033" s="242">
        <f>I1033-K1033</f>
        <v>0</v>
      </c>
      <c r="K1033" s="218">
        <f>L1033+O1033+P1033</f>
        <v>40.700000000000003</v>
      </c>
      <c r="L1033" s="252"/>
      <c r="M1033" s="252"/>
      <c r="N1033" s="252"/>
      <c r="O1033" s="325">
        <v>36.630000000000003</v>
      </c>
      <c r="P1033" s="348">
        <v>4.07</v>
      </c>
      <c r="Q1033" s="439" t="s">
        <v>4211</v>
      </c>
      <c r="R1033" s="252"/>
      <c r="S1033" s="252"/>
      <c r="T1033" s="252"/>
      <c r="U1033" s="316">
        <f>O1033*Y1033</f>
        <v>31493.375100000001</v>
      </c>
      <c r="V1033" s="311">
        <f>P1033*Y1033</f>
        <v>3499.2639000000004</v>
      </c>
      <c r="W1033" s="364">
        <v>163.77000000000001</v>
      </c>
      <c r="X1033" s="130">
        <v>696</v>
      </c>
      <c r="Y1033" s="131">
        <f>W1033+ROUND(X1033, 2)</f>
        <v>859.77</v>
      </c>
      <c r="Z1033" s="86">
        <v>6665.44</v>
      </c>
      <c r="AA1033" s="19">
        <v>28327.200000000001</v>
      </c>
      <c r="AB1033" s="19">
        <f>Z1033+AA1033</f>
        <v>34992.639999999999</v>
      </c>
    </row>
    <row r="1034" spans="1:28" ht="36" x14ac:dyDescent="0.5">
      <c r="A1034" s="87" t="s">
        <v>3601</v>
      </c>
      <c r="B1034" s="12"/>
      <c r="C1034" s="40" t="s">
        <v>730</v>
      </c>
      <c r="D1034" s="17"/>
      <c r="E1034" s="17" t="s">
        <v>2425</v>
      </c>
      <c r="F1034" s="28" t="s">
        <v>102</v>
      </c>
      <c r="G1034" s="29">
        <v>0.15</v>
      </c>
      <c r="H1034" s="150"/>
      <c r="I1034" s="157">
        <v>6.1050000000000004</v>
      </c>
      <c r="J1034" s="177"/>
      <c r="K1034" s="181"/>
      <c r="L1034" s="170"/>
      <c r="M1034" s="187"/>
      <c r="N1034" s="196"/>
      <c r="O1034" s="326"/>
      <c r="P1034" s="350"/>
      <c r="Q1034" s="228"/>
      <c r="R1034" s="196"/>
      <c r="S1034" s="196"/>
      <c r="T1034" s="192"/>
      <c r="U1034" s="312"/>
      <c r="V1034" s="373"/>
      <c r="W1034" s="365">
        <v>100</v>
      </c>
      <c r="X1034" s="128"/>
      <c r="Y1034" s="129"/>
      <c r="Z1034" s="124">
        <f>ROUND(ROUND(W1034, 2)*I1034, 2)</f>
        <v>610.5</v>
      </c>
    </row>
    <row r="1035" spans="1:28" ht="36.6" thickBot="1" x14ac:dyDescent="0.55000000000000004">
      <c r="A1035" s="87" t="s">
        <v>3604</v>
      </c>
      <c r="B1035" s="12"/>
      <c r="C1035" s="40" t="s">
        <v>2261</v>
      </c>
      <c r="D1035" s="17"/>
      <c r="E1035" s="17"/>
      <c r="F1035" s="28" t="s">
        <v>102</v>
      </c>
      <c r="G1035" s="29">
        <v>0.3</v>
      </c>
      <c r="H1035" s="150"/>
      <c r="I1035" s="158">
        <v>12.21</v>
      </c>
      <c r="J1035" s="177"/>
      <c r="K1035" s="181"/>
      <c r="L1035" s="170"/>
      <c r="M1035" s="187"/>
      <c r="N1035" s="196"/>
      <c r="O1035" s="326"/>
      <c r="P1035" s="350"/>
      <c r="Q1035" s="228"/>
      <c r="R1035" s="196"/>
      <c r="S1035" s="196"/>
      <c r="T1035" s="192"/>
      <c r="U1035" s="312"/>
      <c r="V1035" s="373"/>
      <c r="W1035" s="365">
        <v>495.9</v>
      </c>
      <c r="X1035" s="128"/>
      <c r="Y1035" s="129"/>
      <c r="Z1035" s="124">
        <f>ROUND(ROUND(W1035, 2)*I1035, 2)</f>
        <v>6054.94</v>
      </c>
    </row>
    <row r="1036" spans="1:28" ht="47.55" customHeight="1" x14ac:dyDescent="0.5">
      <c r="A1036" s="87" t="s">
        <v>3607</v>
      </c>
      <c r="B1036" s="80" t="s">
        <v>3608</v>
      </c>
      <c r="C1036" s="480" t="s">
        <v>3609</v>
      </c>
      <c r="D1036" s="481"/>
      <c r="E1036" s="481"/>
      <c r="F1036" s="481"/>
      <c r="G1036" s="481"/>
      <c r="H1036" s="481"/>
      <c r="I1036" s="547"/>
      <c r="J1036" s="175"/>
      <c r="K1036" s="181"/>
      <c r="L1036" s="170"/>
      <c r="M1036" s="186"/>
      <c r="N1036" s="186"/>
      <c r="O1036" s="324"/>
      <c r="P1036" s="347"/>
      <c r="Q1036" s="226"/>
      <c r="R1036" s="186"/>
      <c r="S1036" s="186"/>
      <c r="T1036" s="190"/>
      <c r="U1036" s="310"/>
      <c r="V1036" s="371"/>
      <c r="W1036" s="363"/>
      <c r="X1036" s="128"/>
      <c r="Y1036" s="129"/>
      <c r="Z1036" s="123">
        <f>SUM(Z1037,Z1041,Z1044,Z1046,Z1048,Z1050,Z1052,Z1054,Z1056,Z1068,Z1081,Z1095,Z1097,Z1098,Z1099,Z1100,Z1102,Z1104,Z1118,Z1132,Z1134,Z1136,Z1138,Z1140,Z1142,Z1144,Z1146,Z1148)</f>
        <v>6548253.4499999993</v>
      </c>
      <c r="AA1036" s="6">
        <f>SUM(AA1037,AA1041,AA1044,AA1046,AA1048,AA1050,AA1052,AA1054,AA1056,AA1068,AA1081,AA1095,AA1097,AA1098,AA1099,AA1100,AA1102,AA1104,AA1118,AA1132,AA1134,AA1136,AA1138,AA1140,AA1142,AA1144,AA1146,AA1148)</f>
        <v>8432150.9999999981</v>
      </c>
      <c r="AB1036" s="6">
        <f>SUM(AB1037,AB1041,AB1044,AB1046,AB1048,AB1050,AB1052,AB1054,AB1056,AB1068,AB1081,AB1095,AB1097,AB1098,AB1099,AB1100,AB1102,AB1104,AB1118,AB1132,AB1134,AB1136,AB1138,AB1140,AB1142,AB1144,AB1146,AB1148)</f>
        <v>14980404.449999999</v>
      </c>
    </row>
    <row r="1037" spans="1:28" ht="36" x14ac:dyDescent="0.3">
      <c r="A1037" s="106" t="s">
        <v>3610</v>
      </c>
      <c r="B1037" s="107" t="s">
        <v>3611</v>
      </c>
      <c r="C1037" s="108" t="s">
        <v>3612</v>
      </c>
      <c r="D1037" s="111"/>
      <c r="E1037" s="111"/>
      <c r="F1037" s="111" t="s">
        <v>67</v>
      </c>
      <c r="G1037" s="112">
        <v>1</v>
      </c>
      <c r="H1037" s="112"/>
      <c r="I1037" s="113">
        <v>0</v>
      </c>
      <c r="J1037" s="178"/>
      <c r="K1037" s="183"/>
      <c r="L1037" s="172"/>
      <c r="M1037" s="172"/>
      <c r="N1037" s="172"/>
      <c r="O1037" s="328"/>
      <c r="P1037" s="351"/>
      <c r="Q1037" s="229"/>
      <c r="R1037" s="172"/>
      <c r="S1037" s="172"/>
      <c r="T1037" s="193"/>
      <c r="U1037" s="314"/>
      <c r="V1037" s="374"/>
      <c r="W1037" s="366">
        <v>1231.99</v>
      </c>
      <c r="X1037" s="132">
        <v>1359</v>
      </c>
      <c r="Y1037" s="133">
        <f>W1037+ROUND(X1037, 2)</f>
        <v>2590.9899999999998</v>
      </c>
      <c r="Z1037" s="114">
        <v>0</v>
      </c>
      <c r="AA1037" s="115">
        <v>0</v>
      </c>
      <c r="AB1037" s="115">
        <f>Z1037+AA1037</f>
        <v>0</v>
      </c>
    </row>
    <row r="1038" spans="1:28" ht="25.8" x14ac:dyDescent="0.5">
      <c r="A1038" s="106" t="s">
        <v>3615</v>
      </c>
      <c r="B1038" s="107"/>
      <c r="C1038" s="110" t="s">
        <v>3616</v>
      </c>
      <c r="D1038" s="111"/>
      <c r="E1038" s="111"/>
      <c r="F1038" s="116" t="s">
        <v>108</v>
      </c>
      <c r="G1038" s="117">
        <v>1</v>
      </c>
      <c r="H1038" s="117"/>
      <c r="I1038" s="118">
        <v>0</v>
      </c>
      <c r="J1038" s="179"/>
      <c r="K1038" s="184"/>
      <c r="L1038" s="174"/>
      <c r="M1038" s="188"/>
      <c r="N1038" s="197"/>
      <c r="O1038" s="329"/>
      <c r="P1038" s="352"/>
      <c r="Q1038" s="230"/>
      <c r="R1038" s="197"/>
      <c r="S1038" s="197"/>
      <c r="T1038" s="194"/>
      <c r="U1038" s="315"/>
      <c r="V1038" s="375"/>
      <c r="W1038" s="367">
        <v>109</v>
      </c>
      <c r="X1038" s="134"/>
      <c r="Y1038" s="135"/>
      <c r="Z1038" s="126">
        <f>ROUND(ROUND(W1038, 2)*I1038, 2)</f>
        <v>0</v>
      </c>
      <c r="AA1038" s="119"/>
      <c r="AB1038" s="119"/>
    </row>
    <row r="1039" spans="1:28" ht="25.8" x14ac:dyDescent="0.5">
      <c r="A1039" s="106" t="s">
        <v>3620</v>
      </c>
      <c r="B1039" s="107"/>
      <c r="C1039" s="110" t="s">
        <v>3621</v>
      </c>
      <c r="D1039" s="111"/>
      <c r="E1039" s="111"/>
      <c r="F1039" s="116" t="s">
        <v>67</v>
      </c>
      <c r="G1039" s="117">
        <v>1.05</v>
      </c>
      <c r="H1039" s="117"/>
      <c r="I1039" s="118">
        <v>0</v>
      </c>
      <c r="J1039" s="179"/>
      <c r="K1039" s="184"/>
      <c r="L1039" s="174"/>
      <c r="M1039" s="188"/>
      <c r="N1039" s="197"/>
      <c r="O1039" s="329"/>
      <c r="P1039" s="352"/>
      <c r="Q1039" s="230"/>
      <c r="R1039" s="197"/>
      <c r="S1039" s="197"/>
      <c r="T1039" s="194"/>
      <c r="U1039" s="315"/>
      <c r="V1039" s="375"/>
      <c r="W1039" s="367">
        <v>838.09</v>
      </c>
      <c r="X1039" s="134"/>
      <c r="Y1039" s="135"/>
      <c r="Z1039" s="126">
        <f>ROUND(ROUND(W1039, 2)*I1039, 2)</f>
        <v>0</v>
      </c>
      <c r="AA1039" s="119"/>
      <c r="AB1039" s="119"/>
    </row>
    <row r="1040" spans="1:28" ht="25.8" x14ac:dyDescent="0.5">
      <c r="A1040" s="106" t="s">
        <v>3625</v>
      </c>
      <c r="B1040" s="107"/>
      <c r="C1040" s="110" t="s">
        <v>3626</v>
      </c>
      <c r="D1040" s="111"/>
      <c r="E1040" s="111"/>
      <c r="F1040" s="116" t="s">
        <v>108</v>
      </c>
      <c r="G1040" s="117">
        <v>1</v>
      </c>
      <c r="H1040" s="117"/>
      <c r="I1040" s="118">
        <v>0</v>
      </c>
      <c r="J1040" s="179"/>
      <c r="K1040" s="184"/>
      <c r="L1040" s="174"/>
      <c r="M1040" s="188"/>
      <c r="N1040" s="197"/>
      <c r="O1040" s="329"/>
      <c r="P1040" s="352"/>
      <c r="Q1040" s="230"/>
      <c r="R1040" s="197"/>
      <c r="S1040" s="197"/>
      <c r="T1040" s="194"/>
      <c r="U1040" s="315"/>
      <c r="V1040" s="375"/>
      <c r="W1040" s="367">
        <v>243</v>
      </c>
      <c r="X1040" s="134"/>
      <c r="Y1040" s="135"/>
      <c r="Z1040" s="126">
        <f>ROUND(ROUND(W1040, 2)*I1040, 2)</f>
        <v>0</v>
      </c>
      <c r="AA1040" s="119"/>
      <c r="AB1040" s="119"/>
    </row>
    <row r="1041" spans="1:28" ht="123" customHeight="1" x14ac:dyDescent="0.3">
      <c r="A1041" s="106" t="s">
        <v>3630</v>
      </c>
      <c r="B1041" s="107" t="s">
        <v>3611</v>
      </c>
      <c r="C1041" s="108" t="s">
        <v>3612</v>
      </c>
      <c r="D1041" s="111"/>
      <c r="E1041" s="111" t="s">
        <v>3631</v>
      </c>
      <c r="F1041" s="111" t="s">
        <v>67</v>
      </c>
      <c r="G1041" s="112">
        <v>1</v>
      </c>
      <c r="H1041" s="112"/>
      <c r="I1041" s="113">
        <v>0</v>
      </c>
      <c r="J1041" s="178"/>
      <c r="K1041" s="183"/>
      <c r="L1041" s="172"/>
      <c r="M1041" s="172"/>
      <c r="N1041" s="172"/>
      <c r="O1041" s="328"/>
      <c r="P1041" s="351"/>
      <c r="Q1041" s="229"/>
      <c r="R1041" s="172"/>
      <c r="S1041" s="172"/>
      <c r="T1041" s="193"/>
      <c r="U1041" s="314"/>
      <c r="V1041" s="374"/>
      <c r="W1041" s="366">
        <v>1122.99</v>
      </c>
      <c r="X1041" s="132">
        <v>2038.5</v>
      </c>
      <c r="Y1041" s="133">
        <f>W1041+ROUND(X1041, 2)</f>
        <v>3161.49</v>
      </c>
      <c r="Z1041" s="114">
        <v>0</v>
      </c>
      <c r="AA1041" s="115">
        <v>0</v>
      </c>
      <c r="AB1041" s="115">
        <f>Z1041+AA1041</f>
        <v>0</v>
      </c>
    </row>
    <row r="1042" spans="1:28" ht="25.8" x14ac:dyDescent="0.5">
      <c r="A1042" s="106" t="s">
        <v>3633</v>
      </c>
      <c r="B1042" s="107"/>
      <c r="C1042" s="110" t="s">
        <v>3626</v>
      </c>
      <c r="D1042" s="111"/>
      <c r="E1042" s="111"/>
      <c r="F1042" s="116" t="s">
        <v>108</v>
      </c>
      <c r="G1042" s="117">
        <v>1</v>
      </c>
      <c r="H1042" s="117"/>
      <c r="I1042" s="118">
        <v>0</v>
      </c>
      <c r="J1042" s="179"/>
      <c r="K1042" s="184"/>
      <c r="L1042" s="174"/>
      <c r="M1042" s="188"/>
      <c r="N1042" s="197"/>
      <c r="O1042" s="329"/>
      <c r="P1042" s="352"/>
      <c r="Q1042" s="230"/>
      <c r="R1042" s="197"/>
      <c r="S1042" s="197"/>
      <c r="T1042" s="194"/>
      <c r="U1042" s="315"/>
      <c r="V1042" s="375"/>
      <c r="W1042" s="367">
        <v>243</v>
      </c>
      <c r="X1042" s="134"/>
      <c r="Y1042" s="135"/>
      <c r="Z1042" s="126">
        <f>ROUND(ROUND(W1042, 2)*I1042, 2)</f>
        <v>0</v>
      </c>
      <c r="AA1042" s="119"/>
      <c r="AB1042" s="119"/>
    </row>
    <row r="1043" spans="1:28" ht="25.8" x14ac:dyDescent="0.5">
      <c r="A1043" s="106" t="s">
        <v>3638</v>
      </c>
      <c r="B1043" s="107"/>
      <c r="C1043" s="110" t="s">
        <v>3621</v>
      </c>
      <c r="D1043" s="111"/>
      <c r="E1043" s="111"/>
      <c r="F1043" s="116" t="s">
        <v>67</v>
      </c>
      <c r="G1043" s="117">
        <v>1.05</v>
      </c>
      <c r="H1043" s="117"/>
      <c r="I1043" s="118">
        <v>0</v>
      </c>
      <c r="J1043" s="179"/>
      <c r="K1043" s="184"/>
      <c r="L1043" s="174"/>
      <c r="M1043" s="188"/>
      <c r="N1043" s="197"/>
      <c r="O1043" s="329"/>
      <c r="P1043" s="352"/>
      <c r="Q1043" s="230"/>
      <c r="R1043" s="197"/>
      <c r="S1043" s="197"/>
      <c r="T1043" s="194"/>
      <c r="U1043" s="315"/>
      <c r="V1043" s="375"/>
      <c r="W1043" s="367">
        <v>838.09</v>
      </c>
      <c r="X1043" s="134"/>
      <c r="Y1043" s="135"/>
      <c r="Z1043" s="126">
        <f>ROUND(ROUND(W1043, 2)*I1043, 2)</f>
        <v>0</v>
      </c>
      <c r="AA1043" s="119"/>
      <c r="AB1043" s="119"/>
    </row>
    <row r="1044" spans="1:28" ht="36" x14ac:dyDescent="0.3">
      <c r="A1044" s="106" t="s">
        <v>3643</v>
      </c>
      <c r="B1044" s="107" t="s">
        <v>3644</v>
      </c>
      <c r="C1044" s="108" t="s">
        <v>3645</v>
      </c>
      <c r="D1044" s="111"/>
      <c r="E1044" s="111"/>
      <c r="F1044" s="111" t="s">
        <v>67</v>
      </c>
      <c r="G1044" s="112">
        <v>1</v>
      </c>
      <c r="H1044" s="112"/>
      <c r="I1044" s="113">
        <v>0</v>
      </c>
      <c r="J1044" s="178"/>
      <c r="K1044" s="183"/>
      <c r="L1044" s="172"/>
      <c r="M1044" s="172"/>
      <c r="N1044" s="172"/>
      <c r="O1044" s="328"/>
      <c r="P1044" s="351"/>
      <c r="Q1044" s="229"/>
      <c r="R1044" s="172"/>
      <c r="S1044" s="172"/>
      <c r="T1044" s="193"/>
      <c r="U1044" s="314"/>
      <c r="V1044" s="374"/>
      <c r="W1044" s="366">
        <v>1280.4000000000001</v>
      </c>
      <c r="X1044" s="132">
        <v>837</v>
      </c>
      <c r="Y1044" s="133">
        <f>W1044+ROUND(X1044, 2)</f>
        <v>2117.4</v>
      </c>
      <c r="Z1044" s="114">
        <v>0</v>
      </c>
      <c r="AA1044" s="115">
        <v>0</v>
      </c>
      <c r="AB1044" s="115">
        <f>Z1044+AA1044</f>
        <v>0</v>
      </c>
    </row>
    <row r="1045" spans="1:28" ht="25.8" x14ac:dyDescent="0.5">
      <c r="A1045" s="106" t="s">
        <v>3648</v>
      </c>
      <c r="B1045" s="107"/>
      <c r="C1045" s="110" t="s">
        <v>3649</v>
      </c>
      <c r="D1045" s="111"/>
      <c r="E1045" s="111"/>
      <c r="F1045" s="116" t="s">
        <v>67</v>
      </c>
      <c r="G1045" s="117">
        <v>1.1000000000000001</v>
      </c>
      <c r="H1045" s="117"/>
      <c r="I1045" s="118">
        <v>0</v>
      </c>
      <c r="J1045" s="179"/>
      <c r="K1045" s="184"/>
      <c r="L1045" s="174"/>
      <c r="M1045" s="188"/>
      <c r="N1045" s="197"/>
      <c r="O1045" s="329"/>
      <c r="P1045" s="352"/>
      <c r="Q1045" s="230"/>
      <c r="R1045" s="197"/>
      <c r="S1045" s="197"/>
      <c r="T1045" s="194"/>
      <c r="U1045" s="315"/>
      <c r="V1045" s="375"/>
      <c r="W1045" s="367">
        <v>1164</v>
      </c>
      <c r="X1045" s="134"/>
      <c r="Y1045" s="135"/>
      <c r="Z1045" s="126">
        <f>ROUND(ROUND(W1045, 2)*I1045, 2)</f>
        <v>0</v>
      </c>
      <c r="AA1045" s="119"/>
      <c r="AB1045" s="119"/>
    </row>
    <row r="1046" spans="1:28" ht="36" x14ac:dyDescent="0.3">
      <c r="A1046" s="106" t="s">
        <v>3653</v>
      </c>
      <c r="B1046" s="107" t="s">
        <v>3644</v>
      </c>
      <c r="C1046" s="108" t="s">
        <v>3645</v>
      </c>
      <c r="D1046" s="111"/>
      <c r="E1046" s="111"/>
      <c r="F1046" s="111" t="s">
        <v>67</v>
      </c>
      <c r="G1046" s="112">
        <v>1</v>
      </c>
      <c r="H1046" s="112"/>
      <c r="I1046" s="113">
        <v>0</v>
      </c>
      <c r="J1046" s="178"/>
      <c r="K1046" s="183"/>
      <c r="L1046" s="172"/>
      <c r="M1046" s="172"/>
      <c r="N1046" s="172"/>
      <c r="O1046" s="328"/>
      <c r="P1046" s="351"/>
      <c r="Q1046" s="229"/>
      <c r="R1046" s="172"/>
      <c r="S1046" s="172"/>
      <c r="T1046" s="193"/>
      <c r="U1046" s="314"/>
      <c r="V1046" s="374"/>
      <c r="W1046" s="366">
        <v>1280.4000000000001</v>
      </c>
      <c r="X1046" s="132">
        <v>837</v>
      </c>
      <c r="Y1046" s="133">
        <f>W1046+ROUND(X1046, 2)</f>
        <v>2117.4</v>
      </c>
      <c r="Z1046" s="114">
        <v>0</v>
      </c>
      <c r="AA1046" s="115">
        <v>0</v>
      </c>
      <c r="AB1046" s="115">
        <f>Z1046+AA1046</f>
        <v>0</v>
      </c>
    </row>
    <row r="1047" spans="1:28" ht="25.8" x14ac:dyDescent="0.5">
      <c r="A1047" s="106" t="s">
        <v>3654</v>
      </c>
      <c r="B1047" s="107"/>
      <c r="C1047" s="110" t="s">
        <v>3649</v>
      </c>
      <c r="D1047" s="111"/>
      <c r="E1047" s="111"/>
      <c r="F1047" s="116" t="s">
        <v>67</v>
      </c>
      <c r="G1047" s="117">
        <v>1.1000000000000001</v>
      </c>
      <c r="H1047" s="117"/>
      <c r="I1047" s="118">
        <v>0</v>
      </c>
      <c r="J1047" s="179"/>
      <c r="K1047" s="184"/>
      <c r="L1047" s="174"/>
      <c r="M1047" s="188"/>
      <c r="N1047" s="197"/>
      <c r="O1047" s="329"/>
      <c r="P1047" s="352"/>
      <c r="Q1047" s="230"/>
      <c r="R1047" s="197"/>
      <c r="S1047" s="197"/>
      <c r="T1047" s="194"/>
      <c r="U1047" s="315"/>
      <c r="V1047" s="375"/>
      <c r="W1047" s="367">
        <v>1164</v>
      </c>
      <c r="X1047" s="134"/>
      <c r="Y1047" s="135"/>
      <c r="Z1047" s="126">
        <f>ROUND(ROUND(W1047, 2)*I1047, 2)</f>
        <v>0</v>
      </c>
      <c r="AA1047" s="119"/>
      <c r="AB1047" s="119"/>
    </row>
    <row r="1048" spans="1:28" ht="36" x14ac:dyDescent="0.3">
      <c r="A1048" s="106" t="s">
        <v>3657</v>
      </c>
      <c r="B1048" s="107" t="s">
        <v>3644</v>
      </c>
      <c r="C1048" s="108" t="s">
        <v>3645</v>
      </c>
      <c r="D1048" s="111"/>
      <c r="E1048" s="111"/>
      <c r="F1048" s="111" t="s">
        <v>67</v>
      </c>
      <c r="G1048" s="112">
        <v>1</v>
      </c>
      <c r="H1048" s="112"/>
      <c r="I1048" s="113">
        <v>0</v>
      </c>
      <c r="J1048" s="178"/>
      <c r="K1048" s="183"/>
      <c r="L1048" s="172"/>
      <c r="M1048" s="172"/>
      <c r="N1048" s="172"/>
      <c r="O1048" s="328"/>
      <c r="P1048" s="351"/>
      <c r="Q1048" s="229"/>
      <c r="R1048" s="172"/>
      <c r="S1048" s="172"/>
      <c r="T1048" s="193"/>
      <c r="U1048" s="314"/>
      <c r="V1048" s="374"/>
      <c r="W1048" s="366">
        <v>1280.4000000000001</v>
      </c>
      <c r="X1048" s="132">
        <v>837</v>
      </c>
      <c r="Y1048" s="133">
        <f>W1048+ROUND(X1048, 2)</f>
        <v>2117.4</v>
      </c>
      <c r="Z1048" s="114">
        <v>0</v>
      </c>
      <c r="AA1048" s="115">
        <v>0</v>
      </c>
      <c r="AB1048" s="115">
        <f>Z1048+AA1048</f>
        <v>0</v>
      </c>
    </row>
    <row r="1049" spans="1:28" ht="26.4" thickBot="1" x14ac:dyDescent="0.55000000000000004">
      <c r="A1049" s="106" t="s">
        <v>3658</v>
      </c>
      <c r="B1049" s="107"/>
      <c r="C1049" s="110" t="s">
        <v>3649</v>
      </c>
      <c r="D1049" s="111"/>
      <c r="E1049" s="111"/>
      <c r="F1049" s="116" t="s">
        <v>67</v>
      </c>
      <c r="G1049" s="117">
        <v>1.1000000000000001</v>
      </c>
      <c r="H1049" s="117"/>
      <c r="I1049" s="168">
        <v>0</v>
      </c>
      <c r="J1049" s="179"/>
      <c r="K1049" s="184"/>
      <c r="L1049" s="174"/>
      <c r="M1049" s="188"/>
      <c r="N1049" s="197"/>
      <c r="O1049" s="329"/>
      <c r="P1049" s="352"/>
      <c r="Q1049" s="230"/>
      <c r="R1049" s="197"/>
      <c r="S1049" s="197"/>
      <c r="T1049" s="194"/>
      <c r="U1049" s="315"/>
      <c r="V1049" s="375"/>
      <c r="W1049" s="367">
        <v>1164</v>
      </c>
      <c r="X1049" s="134"/>
      <c r="Y1049" s="135"/>
      <c r="Z1049" s="126">
        <f>ROUND(ROUND(W1049, 2)*I1049, 2)</f>
        <v>0</v>
      </c>
      <c r="AA1049" s="119"/>
      <c r="AB1049" s="119"/>
    </row>
    <row r="1050" spans="1:28" ht="61.2" x14ac:dyDescent="0.3">
      <c r="A1050" s="305" t="s">
        <v>3661</v>
      </c>
      <c r="B1050" s="254" t="s">
        <v>3644</v>
      </c>
      <c r="C1050" s="255" t="s">
        <v>3645</v>
      </c>
      <c r="D1050" s="256"/>
      <c r="E1050" s="256" t="s">
        <v>3662</v>
      </c>
      <c r="F1050" s="256" t="s">
        <v>67</v>
      </c>
      <c r="G1050" s="257">
        <v>1</v>
      </c>
      <c r="H1050" s="258"/>
      <c r="I1050" s="223">
        <v>6</v>
      </c>
      <c r="J1050" s="252"/>
      <c r="K1050" s="218">
        <f>L1050+O1050</f>
        <v>0</v>
      </c>
      <c r="L1050" s="252"/>
      <c r="M1050" s="252"/>
      <c r="N1050" s="252"/>
      <c r="O1050" s="325">
        <v>0</v>
      </c>
      <c r="P1050" s="348"/>
      <c r="Q1050" s="252"/>
      <c r="R1050" s="252"/>
      <c r="S1050" s="252"/>
      <c r="T1050" s="252"/>
      <c r="U1050" s="316">
        <f>O1050*Y1050</f>
        <v>0</v>
      </c>
      <c r="V1050" s="378"/>
      <c r="W1050" s="364">
        <v>1280.4000000000001</v>
      </c>
      <c r="X1050" s="130">
        <v>1255.5</v>
      </c>
      <c r="Y1050" s="131">
        <f>W1050+ROUND(X1050, 2)</f>
        <v>2535.9</v>
      </c>
      <c r="Z1050" s="86">
        <v>7682.4</v>
      </c>
      <c r="AA1050" s="19">
        <v>7533</v>
      </c>
      <c r="AB1050" s="19">
        <f>Z1050+AA1050</f>
        <v>15215.4</v>
      </c>
    </row>
    <row r="1051" spans="1:28" ht="25.8" x14ac:dyDescent="0.5">
      <c r="A1051" s="87" t="s">
        <v>3663</v>
      </c>
      <c r="B1051" s="12"/>
      <c r="C1051" s="40" t="s">
        <v>3649</v>
      </c>
      <c r="D1051" s="17"/>
      <c r="E1051" s="17"/>
      <c r="F1051" s="28" t="s">
        <v>67</v>
      </c>
      <c r="G1051" s="29">
        <v>1.1000000000000001</v>
      </c>
      <c r="H1051" s="149"/>
      <c r="I1051" s="157">
        <v>6.6</v>
      </c>
      <c r="J1051" s="177"/>
      <c r="K1051" s="181"/>
      <c r="L1051" s="170"/>
      <c r="M1051" s="187"/>
      <c r="N1051" s="196"/>
      <c r="O1051" s="326"/>
      <c r="P1051" s="350"/>
      <c r="Q1051" s="228"/>
      <c r="R1051" s="196"/>
      <c r="S1051" s="196"/>
      <c r="T1051" s="192"/>
      <c r="U1051" s="312"/>
      <c r="V1051" s="373"/>
      <c r="W1051" s="365">
        <v>1164</v>
      </c>
      <c r="X1051" s="128"/>
      <c r="Y1051" s="129"/>
      <c r="Z1051" s="124">
        <f>ROUND(ROUND(W1051, 2)*I1051, 2)</f>
        <v>7682.4</v>
      </c>
    </row>
    <row r="1052" spans="1:28" ht="68.400000000000006" x14ac:dyDescent="0.3">
      <c r="A1052" s="450" t="s">
        <v>3666</v>
      </c>
      <c r="B1052" s="426" t="s">
        <v>3644</v>
      </c>
      <c r="C1052" s="427" t="s">
        <v>3645</v>
      </c>
      <c r="D1052" s="428"/>
      <c r="E1052" s="428" t="s">
        <v>3667</v>
      </c>
      <c r="F1052" s="428" t="s">
        <v>67</v>
      </c>
      <c r="G1052" s="429">
        <v>1</v>
      </c>
      <c r="H1052" s="430"/>
      <c r="I1052" s="275">
        <v>1548.3</v>
      </c>
      <c r="J1052" s="422">
        <f>I1052-K1052</f>
        <v>0</v>
      </c>
      <c r="K1052" s="441">
        <f>L1052+O1052+P1052</f>
        <v>1548.3</v>
      </c>
      <c r="L1052" s="422"/>
      <c r="M1052" s="422"/>
      <c r="N1052" s="422"/>
      <c r="O1052" s="442">
        <v>104.1</v>
      </c>
      <c r="P1052" s="443">
        <v>1444.2</v>
      </c>
      <c r="Q1052" s="252"/>
      <c r="R1052" s="252"/>
      <c r="S1052" s="252"/>
      <c r="T1052" s="252"/>
      <c r="U1052" s="316">
        <f>O1052*Y1052</f>
        <v>263987.19</v>
      </c>
      <c r="V1052" s="311">
        <f>P1052*Y1052</f>
        <v>3662346.7800000003</v>
      </c>
      <c r="W1052" s="364">
        <v>1280.4000000000001</v>
      </c>
      <c r="X1052" s="130">
        <v>1255.5</v>
      </c>
      <c r="Y1052" s="131">
        <f>W1052+ROUND(X1052, 2)</f>
        <v>2535.9</v>
      </c>
      <c r="Z1052" s="86">
        <v>1982443.32</v>
      </c>
      <c r="AA1052" s="19">
        <v>1943890.65</v>
      </c>
      <c r="AB1052" s="294">
        <f>Z1052+AA1052</f>
        <v>3926333.9699999997</v>
      </c>
    </row>
    <row r="1053" spans="1:28" ht="25.8" x14ac:dyDescent="0.5">
      <c r="A1053" s="87" t="s">
        <v>3669</v>
      </c>
      <c r="B1053" s="12"/>
      <c r="C1053" s="40" t="s">
        <v>3649</v>
      </c>
      <c r="D1053" s="17"/>
      <c r="E1053" s="17" t="s">
        <v>3670</v>
      </c>
      <c r="F1053" s="28" t="s">
        <v>67</v>
      </c>
      <c r="G1053" s="29">
        <v>1.1000000000000001</v>
      </c>
      <c r="H1053" s="149"/>
      <c r="I1053" s="157">
        <v>1703.13</v>
      </c>
      <c r="J1053" s="177"/>
      <c r="K1053" s="181"/>
      <c r="L1053" s="170"/>
      <c r="M1053" s="187"/>
      <c r="N1053" s="196"/>
      <c r="O1053" s="326"/>
      <c r="P1053" s="350"/>
      <c r="Q1053" s="228"/>
      <c r="R1053" s="196"/>
      <c r="S1053" s="196"/>
      <c r="T1053" s="192"/>
      <c r="U1053" s="312"/>
      <c r="V1053" s="373"/>
      <c r="W1053" s="365">
        <v>1164</v>
      </c>
      <c r="X1053" s="128"/>
      <c r="Y1053" s="129"/>
      <c r="Z1053" s="124">
        <f>ROUND(ROUND(W1053, 2)*I1053, 2)</f>
        <v>1982443.32</v>
      </c>
      <c r="AB1053" s="122"/>
    </row>
    <row r="1054" spans="1:28" ht="68.400000000000006" x14ac:dyDescent="0.3">
      <c r="A1054" s="450" t="s">
        <v>3675</v>
      </c>
      <c r="B1054" s="426" t="s">
        <v>3644</v>
      </c>
      <c r="C1054" s="427" t="s">
        <v>3645</v>
      </c>
      <c r="D1054" s="428"/>
      <c r="E1054" s="428" t="s">
        <v>3676</v>
      </c>
      <c r="F1054" s="428" t="s">
        <v>67</v>
      </c>
      <c r="G1054" s="429">
        <v>1</v>
      </c>
      <c r="H1054" s="430"/>
      <c r="I1054" s="275">
        <v>242</v>
      </c>
      <c r="J1054" s="422"/>
      <c r="K1054" s="441">
        <f>L1054+O1054+P1054</f>
        <v>242</v>
      </c>
      <c r="L1054" s="422"/>
      <c r="M1054" s="422"/>
      <c r="N1054" s="422"/>
      <c r="O1054" s="442">
        <v>0</v>
      </c>
      <c r="P1054" s="443">
        <v>242</v>
      </c>
      <c r="Q1054" s="252"/>
      <c r="R1054" s="252">
        <v>2</v>
      </c>
      <c r="S1054" s="252"/>
      <c r="T1054" s="252"/>
      <c r="U1054" s="316">
        <f>O1054*Y1054</f>
        <v>0</v>
      </c>
      <c r="V1054" s="311">
        <f>P1054*Y1054</f>
        <v>613687.80000000005</v>
      </c>
      <c r="W1054" s="364">
        <v>1280.4000000000001</v>
      </c>
      <c r="X1054" s="130">
        <v>1255.5</v>
      </c>
      <c r="Y1054" s="131">
        <f>W1054+ROUND(X1054, 2)</f>
        <v>2535.9</v>
      </c>
      <c r="Z1054" s="86">
        <v>309856.8</v>
      </c>
      <c r="AA1054" s="19">
        <v>303831</v>
      </c>
      <c r="AB1054" s="294">
        <f>Z1054+AA1054</f>
        <v>613687.80000000005</v>
      </c>
    </row>
    <row r="1055" spans="1:28" ht="25.8" x14ac:dyDescent="0.5">
      <c r="A1055" s="87" t="s">
        <v>3677</v>
      </c>
      <c r="B1055" s="12"/>
      <c r="C1055" s="40" t="s">
        <v>3649</v>
      </c>
      <c r="D1055" s="17"/>
      <c r="E1055" s="17"/>
      <c r="F1055" s="28" t="s">
        <v>67</v>
      </c>
      <c r="G1055" s="29">
        <v>1.1000000000000001</v>
      </c>
      <c r="H1055" s="149"/>
      <c r="I1055" s="157">
        <v>266.2</v>
      </c>
      <c r="J1055" s="177"/>
      <c r="K1055" s="181"/>
      <c r="L1055" s="170"/>
      <c r="M1055" s="187"/>
      <c r="N1055" s="196"/>
      <c r="O1055" s="326"/>
      <c r="P1055" s="350"/>
      <c r="Q1055" s="228"/>
      <c r="R1055" s="196"/>
      <c r="S1055" s="196"/>
      <c r="T1055" s="192"/>
      <c r="U1055" s="312"/>
      <c r="V1055" s="373"/>
      <c r="W1055" s="365">
        <v>1164</v>
      </c>
      <c r="X1055" s="128"/>
      <c r="Y1055" s="129"/>
      <c r="Z1055" s="124">
        <f>ROUND(ROUND(W1055, 2)*I1055, 2)</f>
        <v>309856.8</v>
      </c>
      <c r="AB1055" s="122"/>
    </row>
    <row r="1056" spans="1:28" ht="104.55" customHeight="1" x14ac:dyDescent="0.3">
      <c r="A1056" s="305" t="s">
        <v>3680</v>
      </c>
      <c r="B1056" s="254" t="s">
        <v>3681</v>
      </c>
      <c r="C1056" s="255" t="s">
        <v>3682</v>
      </c>
      <c r="D1056" s="256"/>
      <c r="E1056" s="256" t="s">
        <v>3683</v>
      </c>
      <c r="F1056" s="256" t="s">
        <v>67</v>
      </c>
      <c r="G1056" s="257">
        <v>1</v>
      </c>
      <c r="H1056" s="258"/>
      <c r="I1056" s="215">
        <v>908.4</v>
      </c>
      <c r="J1056" s="252"/>
      <c r="K1056" s="218">
        <f>L1056+O1056</f>
        <v>0</v>
      </c>
      <c r="L1056" s="252"/>
      <c r="M1056" s="252"/>
      <c r="N1056" s="252"/>
      <c r="O1056" s="325">
        <v>0</v>
      </c>
      <c r="P1056" s="348"/>
      <c r="Q1056" s="252"/>
      <c r="R1056" s="252"/>
      <c r="S1056" s="252"/>
      <c r="T1056" s="252"/>
      <c r="U1056" s="311">
        <f>O1056*Y1056</f>
        <v>0</v>
      </c>
      <c r="V1056" s="372"/>
      <c r="W1056" s="364">
        <v>2194.83</v>
      </c>
      <c r="X1056" s="130">
        <v>2133</v>
      </c>
      <c r="Y1056" s="131">
        <f>W1056+ROUND(X1056, 2)</f>
        <v>4327.83</v>
      </c>
      <c r="Z1056" s="86">
        <v>1993783.57</v>
      </c>
      <c r="AA1056" s="19">
        <v>1937617.2</v>
      </c>
      <c r="AB1056" s="294">
        <f>Z1056+AA1056</f>
        <v>3931400.77</v>
      </c>
    </row>
    <row r="1057" spans="1:28" ht="25.8" x14ac:dyDescent="0.5">
      <c r="A1057" s="87" t="s">
        <v>3686</v>
      </c>
      <c r="B1057" s="12"/>
      <c r="C1057" s="40" t="s">
        <v>3687</v>
      </c>
      <c r="D1057" s="17"/>
      <c r="E1057" s="17"/>
      <c r="F1057" s="28" t="s">
        <v>139</v>
      </c>
      <c r="G1057" s="29">
        <v>1.3</v>
      </c>
      <c r="H1057" s="150"/>
      <c r="I1057" s="157">
        <v>1180.92</v>
      </c>
      <c r="J1057" s="177"/>
      <c r="K1057" s="181"/>
      <c r="L1057" s="170"/>
      <c r="M1057" s="187"/>
      <c r="N1057" s="196"/>
      <c r="O1057" s="326"/>
      <c r="P1057" s="350"/>
      <c r="Q1057" s="228"/>
      <c r="R1057" s="196"/>
      <c r="S1057" s="196"/>
      <c r="T1057" s="192"/>
      <c r="U1057" s="312"/>
      <c r="V1057" s="373"/>
      <c r="W1057" s="365">
        <v>32.4</v>
      </c>
      <c r="X1057" s="128"/>
      <c r="Y1057" s="129"/>
      <c r="Z1057" s="124">
        <f t="shared" ref="Z1057:Z1067" si="9">ROUND(ROUND(W1057, 2)*I1057, 2)</f>
        <v>38261.81</v>
      </c>
    </row>
    <row r="1058" spans="1:28" ht="25.8" x14ac:dyDescent="0.5">
      <c r="A1058" s="87" t="s">
        <v>3691</v>
      </c>
      <c r="B1058" s="12"/>
      <c r="C1058" s="40" t="s">
        <v>3692</v>
      </c>
      <c r="D1058" s="17"/>
      <c r="E1058" s="17"/>
      <c r="F1058" s="28" t="s">
        <v>139</v>
      </c>
      <c r="G1058" s="29">
        <v>1.3</v>
      </c>
      <c r="H1058" s="150"/>
      <c r="I1058" s="157">
        <v>1180.92</v>
      </c>
      <c r="J1058" s="177"/>
      <c r="K1058" s="181"/>
      <c r="L1058" s="170"/>
      <c r="M1058" s="187"/>
      <c r="N1058" s="196"/>
      <c r="O1058" s="326"/>
      <c r="P1058" s="350"/>
      <c r="Q1058" s="228"/>
      <c r="R1058" s="196"/>
      <c r="S1058" s="196"/>
      <c r="T1058" s="192"/>
      <c r="U1058" s="312"/>
      <c r="V1058" s="373"/>
      <c r="W1058" s="365">
        <v>27.8</v>
      </c>
      <c r="X1058" s="128"/>
      <c r="Y1058" s="129"/>
      <c r="Z1058" s="124">
        <f t="shared" si="9"/>
        <v>32829.58</v>
      </c>
    </row>
    <row r="1059" spans="1:28" ht="25.8" x14ac:dyDescent="0.5">
      <c r="A1059" s="87" t="s">
        <v>3696</v>
      </c>
      <c r="B1059" s="12"/>
      <c r="C1059" s="40" t="s">
        <v>3697</v>
      </c>
      <c r="D1059" s="17"/>
      <c r="E1059" s="17"/>
      <c r="F1059" s="28" t="s">
        <v>139</v>
      </c>
      <c r="G1059" s="29">
        <v>1.3</v>
      </c>
      <c r="H1059" s="150"/>
      <c r="I1059" s="157">
        <v>1180.92</v>
      </c>
      <c r="J1059" s="177"/>
      <c r="K1059" s="181"/>
      <c r="L1059" s="170"/>
      <c r="M1059" s="187"/>
      <c r="N1059" s="196"/>
      <c r="O1059" s="326"/>
      <c r="P1059" s="350"/>
      <c r="Q1059" s="228"/>
      <c r="R1059" s="196"/>
      <c r="S1059" s="196"/>
      <c r="T1059" s="192"/>
      <c r="U1059" s="312"/>
      <c r="V1059" s="373"/>
      <c r="W1059" s="365">
        <v>2.84</v>
      </c>
      <c r="X1059" s="128"/>
      <c r="Y1059" s="129"/>
      <c r="Z1059" s="124">
        <f t="shared" si="9"/>
        <v>3353.81</v>
      </c>
    </row>
    <row r="1060" spans="1:28" ht="25.8" x14ac:dyDescent="0.5">
      <c r="A1060" s="87" t="s">
        <v>3701</v>
      </c>
      <c r="B1060" s="12"/>
      <c r="C1060" s="40" t="s">
        <v>3702</v>
      </c>
      <c r="D1060" s="17"/>
      <c r="E1060" s="17"/>
      <c r="F1060" s="28" t="s">
        <v>114</v>
      </c>
      <c r="G1060" s="29">
        <v>1.05</v>
      </c>
      <c r="H1060" s="150"/>
      <c r="I1060" s="157">
        <v>953.82</v>
      </c>
      <c r="J1060" s="177"/>
      <c r="K1060" s="181"/>
      <c r="L1060" s="170"/>
      <c r="M1060" s="187"/>
      <c r="N1060" s="196"/>
      <c r="O1060" s="326"/>
      <c r="P1060" s="350"/>
      <c r="Q1060" s="228"/>
      <c r="R1060" s="196"/>
      <c r="S1060" s="196"/>
      <c r="T1060" s="192"/>
      <c r="U1060" s="312"/>
      <c r="V1060" s="373"/>
      <c r="W1060" s="365">
        <v>4.67</v>
      </c>
      <c r="X1060" s="128"/>
      <c r="Y1060" s="129"/>
      <c r="Z1060" s="124">
        <f t="shared" si="9"/>
        <v>4454.34</v>
      </c>
    </row>
    <row r="1061" spans="1:28" ht="36" x14ac:dyDescent="0.5">
      <c r="A1061" s="87" t="s">
        <v>3706</v>
      </c>
      <c r="B1061" s="12"/>
      <c r="C1061" s="40" t="s">
        <v>3185</v>
      </c>
      <c r="D1061" s="17"/>
      <c r="E1061" s="17"/>
      <c r="F1061" s="28" t="s">
        <v>67</v>
      </c>
      <c r="G1061" s="29">
        <v>1.1000000000000001</v>
      </c>
      <c r="H1061" s="150"/>
      <c r="I1061" s="157">
        <v>999.24</v>
      </c>
      <c r="J1061" s="177"/>
      <c r="K1061" s="181"/>
      <c r="L1061" s="170"/>
      <c r="M1061" s="187"/>
      <c r="N1061" s="196"/>
      <c r="O1061" s="326"/>
      <c r="P1061" s="350"/>
      <c r="Q1061" s="228"/>
      <c r="R1061" s="196"/>
      <c r="S1061" s="196"/>
      <c r="T1061" s="192"/>
      <c r="U1061" s="312"/>
      <c r="V1061" s="373"/>
      <c r="W1061" s="365">
        <v>1656</v>
      </c>
      <c r="X1061" s="128"/>
      <c r="Y1061" s="129"/>
      <c r="Z1061" s="124">
        <f t="shared" si="9"/>
        <v>1654741.44</v>
      </c>
    </row>
    <row r="1062" spans="1:28" ht="36" x14ac:dyDescent="0.5">
      <c r="A1062" s="87" t="s">
        <v>3709</v>
      </c>
      <c r="B1062" s="12"/>
      <c r="C1062" s="27" t="s">
        <v>506</v>
      </c>
      <c r="D1062" s="17"/>
      <c r="E1062" s="17"/>
      <c r="F1062" s="28" t="s">
        <v>114</v>
      </c>
      <c r="G1062" s="29">
        <v>1.2</v>
      </c>
      <c r="H1062" s="150"/>
      <c r="I1062" s="157">
        <v>1090.08</v>
      </c>
      <c r="J1062" s="177"/>
      <c r="K1062" s="181"/>
      <c r="L1062" s="170"/>
      <c r="M1062" s="187"/>
      <c r="N1062" s="196"/>
      <c r="O1062" s="326"/>
      <c r="P1062" s="350"/>
      <c r="Q1062" s="228"/>
      <c r="R1062" s="196"/>
      <c r="S1062" s="196"/>
      <c r="T1062" s="192"/>
      <c r="U1062" s="312"/>
      <c r="V1062" s="373"/>
      <c r="W1062" s="365">
        <v>34.119999999999997</v>
      </c>
      <c r="X1062" s="128"/>
      <c r="Y1062" s="129"/>
      <c r="Z1062" s="124">
        <f t="shared" si="9"/>
        <v>37193.53</v>
      </c>
    </row>
    <row r="1063" spans="1:28" ht="25.8" x14ac:dyDescent="0.5">
      <c r="A1063" s="87" t="s">
        <v>3712</v>
      </c>
      <c r="B1063" s="12"/>
      <c r="C1063" s="40" t="s">
        <v>3713</v>
      </c>
      <c r="D1063" s="17"/>
      <c r="E1063" s="17"/>
      <c r="F1063" s="28" t="s">
        <v>114</v>
      </c>
      <c r="G1063" s="29">
        <v>3.2</v>
      </c>
      <c r="H1063" s="150"/>
      <c r="I1063" s="157">
        <v>2906.88</v>
      </c>
      <c r="J1063" s="177"/>
      <c r="K1063" s="181"/>
      <c r="L1063" s="170"/>
      <c r="M1063" s="187"/>
      <c r="N1063" s="196"/>
      <c r="O1063" s="326"/>
      <c r="P1063" s="350"/>
      <c r="Q1063" s="228"/>
      <c r="R1063" s="196"/>
      <c r="S1063" s="196"/>
      <c r="T1063" s="192"/>
      <c r="U1063" s="312"/>
      <c r="V1063" s="373"/>
      <c r="W1063" s="365">
        <v>68.099999999999994</v>
      </c>
      <c r="X1063" s="128"/>
      <c r="Y1063" s="129"/>
      <c r="Z1063" s="124">
        <f t="shared" si="9"/>
        <v>197958.53</v>
      </c>
    </row>
    <row r="1064" spans="1:28" ht="36" x14ac:dyDescent="0.5">
      <c r="A1064" s="87" t="s">
        <v>3717</v>
      </c>
      <c r="B1064" s="12"/>
      <c r="C1064" s="40" t="s">
        <v>3718</v>
      </c>
      <c r="D1064" s="17"/>
      <c r="E1064" s="17"/>
      <c r="F1064" s="28" t="s">
        <v>139</v>
      </c>
      <c r="G1064" s="29">
        <v>2.2999999999999998</v>
      </c>
      <c r="H1064" s="150"/>
      <c r="I1064" s="157">
        <v>2089.3200000000002</v>
      </c>
      <c r="J1064" s="177"/>
      <c r="K1064" s="181"/>
      <c r="L1064" s="170"/>
      <c r="M1064" s="187"/>
      <c r="N1064" s="196"/>
      <c r="O1064" s="326"/>
      <c r="P1064" s="350"/>
      <c r="Q1064" s="228"/>
      <c r="R1064" s="196"/>
      <c r="S1064" s="196"/>
      <c r="T1064" s="192"/>
      <c r="U1064" s="312"/>
      <c r="V1064" s="373"/>
      <c r="W1064" s="365">
        <v>7.32</v>
      </c>
      <c r="X1064" s="128"/>
      <c r="Y1064" s="129"/>
      <c r="Z1064" s="124">
        <f t="shared" si="9"/>
        <v>15293.82</v>
      </c>
    </row>
    <row r="1065" spans="1:28" ht="36" x14ac:dyDescent="0.5">
      <c r="A1065" s="87" t="s">
        <v>3722</v>
      </c>
      <c r="B1065" s="12"/>
      <c r="C1065" s="40" t="s">
        <v>3723</v>
      </c>
      <c r="D1065" s="17"/>
      <c r="E1065" s="17"/>
      <c r="F1065" s="28" t="s">
        <v>139</v>
      </c>
      <c r="G1065" s="29">
        <v>0.6</v>
      </c>
      <c r="H1065" s="149"/>
      <c r="I1065" s="157">
        <v>545.04</v>
      </c>
      <c r="J1065" s="177"/>
      <c r="K1065" s="181"/>
      <c r="L1065" s="170"/>
      <c r="M1065" s="187"/>
      <c r="N1065" s="196"/>
      <c r="O1065" s="326"/>
      <c r="P1065" s="350"/>
      <c r="Q1065" s="228"/>
      <c r="R1065" s="196"/>
      <c r="S1065" s="196"/>
      <c r="T1065" s="192"/>
      <c r="U1065" s="312"/>
      <c r="V1065" s="373"/>
      <c r="W1065" s="365">
        <v>5.7</v>
      </c>
      <c r="X1065" s="128"/>
      <c r="Y1065" s="129"/>
      <c r="Z1065" s="124">
        <f t="shared" si="9"/>
        <v>3106.73</v>
      </c>
    </row>
    <row r="1066" spans="1:28" ht="25.8" x14ac:dyDescent="0.5">
      <c r="A1066" s="87" t="s">
        <v>3727</v>
      </c>
      <c r="B1066" s="12"/>
      <c r="C1066" s="40" t="s">
        <v>3728</v>
      </c>
      <c r="D1066" s="17"/>
      <c r="E1066" s="17"/>
      <c r="F1066" s="28" t="s">
        <v>139</v>
      </c>
      <c r="G1066" s="29">
        <v>17</v>
      </c>
      <c r="H1066" s="149"/>
      <c r="I1066" s="157">
        <v>15442.8</v>
      </c>
      <c r="J1066" s="177"/>
      <c r="K1066" s="181"/>
      <c r="L1066" s="170"/>
      <c r="M1066" s="187"/>
      <c r="N1066" s="196"/>
      <c r="O1066" s="326"/>
      <c r="P1066" s="350"/>
      <c r="Q1066" s="228"/>
      <c r="R1066" s="196"/>
      <c r="S1066" s="196"/>
      <c r="T1066" s="192"/>
      <c r="U1066" s="312"/>
      <c r="V1066" s="373"/>
      <c r="W1066" s="365">
        <v>0.28000000000000003</v>
      </c>
      <c r="X1066" s="128"/>
      <c r="Y1066" s="129"/>
      <c r="Z1066" s="124">
        <f t="shared" si="9"/>
        <v>4323.9799999999996</v>
      </c>
    </row>
    <row r="1067" spans="1:28" ht="25.8" x14ac:dyDescent="0.5">
      <c r="A1067" s="87" t="s">
        <v>3732</v>
      </c>
      <c r="B1067" s="12"/>
      <c r="C1067" s="40" t="s">
        <v>3733</v>
      </c>
      <c r="D1067" s="17"/>
      <c r="E1067" s="17"/>
      <c r="F1067" s="28" t="s">
        <v>139</v>
      </c>
      <c r="G1067" s="29">
        <v>2.6</v>
      </c>
      <c r="H1067" s="149"/>
      <c r="I1067" s="157">
        <v>2361.84</v>
      </c>
      <c r="J1067" s="177"/>
      <c r="K1067" s="181"/>
      <c r="L1067" s="170"/>
      <c r="M1067" s="187"/>
      <c r="N1067" s="196"/>
      <c r="O1067" s="326"/>
      <c r="P1067" s="350"/>
      <c r="Q1067" s="228"/>
      <c r="R1067" s="196"/>
      <c r="S1067" s="196"/>
      <c r="T1067" s="192"/>
      <c r="U1067" s="312"/>
      <c r="V1067" s="373"/>
      <c r="W1067" s="365">
        <v>0.96</v>
      </c>
      <c r="X1067" s="128"/>
      <c r="Y1067" s="129"/>
      <c r="Z1067" s="124">
        <f t="shared" si="9"/>
        <v>2267.37</v>
      </c>
    </row>
    <row r="1068" spans="1:28" ht="101.55" customHeight="1" x14ac:dyDescent="0.3">
      <c r="A1068" s="425" t="s">
        <v>3737</v>
      </c>
      <c r="B1068" s="426" t="s">
        <v>3681</v>
      </c>
      <c r="C1068" s="427" t="s">
        <v>3682</v>
      </c>
      <c r="D1068" s="428"/>
      <c r="E1068" s="428" t="s">
        <v>3738</v>
      </c>
      <c r="F1068" s="428" t="s">
        <v>67</v>
      </c>
      <c r="G1068" s="429">
        <v>1</v>
      </c>
      <c r="H1068" s="430"/>
      <c r="I1068" s="275">
        <v>74.400000000000006</v>
      </c>
      <c r="J1068" s="422"/>
      <c r="K1068" s="441">
        <f>L1068+O1068+P1068</f>
        <v>74.400000000000006</v>
      </c>
      <c r="L1068" s="422"/>
      <c r="M1068" s="422"/>
      <c r="N1068" s="422"/>
      <c r="O1068" s="442">
        <v>0</v>
      </c>
      <c r="P1068" s="443">
        <v>74.400000000000006</v>
      </c>
      <c r="Q1068" s="252"/>
      <c r="R1068" s="252">
        <v>2</v>
      </c>
      <c r="S1068" s="252"/>
      <c r="T1068" s="252"/>
      <c r="U1068" s="311">
        <f>O1068*Y1068</f>
        <v>0</v>
      </c>
      <c r="V1068" s="311">
        <f>P1068*Y1068</f>
        <v>195826.75200000001</v>
      </c>
      <c r="W1068" s="364">
        <v>499.08</v>
      </c>
      <c r="X1068" s="130">
        <v>2133</v>
      </c>
      <c r="Y1068" s="131">
        <f>W1068+ROUND(X1068, 2)</f>
        <v>2632.08</v>
      </c>
      <c r="Z1068" s="86">
        <v>37131.550000000003</v>
      </c>
      <c r="AA1068" s="19">
        <v>158695.20000000001</v>
      </c>
      <c r="AB1068" s="19">
        <f>Z1068+AA1068</f>
        <v>195826.75</v>
      </c>
    </row>
    <row r="1069" spans="1:28" ht="25.8" x14ac:dyDescent="0.5">
      <c r="A1069" s="87" t="s">
        <v>3739</v>
      </c>
      <c r="B1069" s="12"/>
      <c r="C1069" s="40" t="s">
        <v>3733</v>
      </c>
      <c r="D1069" s="17"/>
      <c r="E1069" s="17"/>
      <c r="F1069" s="28" t="s">
        <v>139</v>
      </c>
      <c r="G1069" s="29">
        <v>2.6</v>
      </c>
      <c r="H1069" s="149"/>
      <c r="I1069" s="157">
        <v>193.44</v>
      </c>
      <c r="J1069" s="177"/>
      <c r="K1069" s="181"/>
      <c r="L1069" s="170"/>
      <c r="M1069" s="187"/>
      <c r="N1069" s="196"/>
      <c r="O1069" s="326"/>
      <c r="P1069" s="350"/>
      <c r="Q1069" s="228"/>
      <c r="R1069" s="196"/>
      <c r="S1069" s="196"/>
      <c r="T1069" s="192"/>
      <c r="U1069" s="312"/>
      <c r="V1069" s="373"/>
      <c r="W1069" s="365">
        <v>0.96</v>
      </c>
      <c r="X1069" s="128"/>
      <c r="Y1069" s="129"/>
      <c r="Z1069" s="124">
        <f t="shared" ref="Z1069:Z1080" si="10">ROUND(ROUND(W1069, 2)*I1069, 2)</f>
        <v>185.7</v>
      </c>
    </row>
    <row r="1070" spans="1:28" ht="25.8" x14ac:dyDescent="0.5">
      <c r="A1070" s="87" t="s">
        <v>3742</v>
      </c>
      <c r="B1070" s="12"/>
      <c r="C1070" s="40" t="s">
        <v>3728</v>
      </c>
      <c r="D1070" s="17"/>
      <c r="E1070" s="17"/>
      <c r="F1070" s="28" t="s">
        <v>139</v>
      </c>
      <c r="G1070" s="29">
        <v>17</v>
      </c>
      <c r="H1070" s="149"/>
      <c r="I1070" s="157">
        <v>1264.8</v>
      </c>
      <c r="J1070" s="177"/>
      <c r="K1070" s="181"/>
      <c r="L1070" s="170"/>
      <c r="M1070" s="187"/>
      <c r="N1070" s="196"/>
      <c r="O1070" s="326"/>
      <c r="P1070" s="350"/>
      <c r="Q1070" s="228"/>
      <c r="R1070" s="196"/>
      <c r="S1070" s="196"/>
      <c r="T1070" s="192"/>
      <c r="U1070" s="312"/>
      <c r="V1070" s="373"/>
      <c r="W1070" s="365">
        <v>0.28000000000000003</v>
      </c>
      <c r="X1070" s="128"/>
      <c r="Y1070" s="129"/>
      <c r="Z1070" s="124">
        <f t="shared" si="10"/>
        <v>354.14</v>
      </c>
    </row>
    <row r="1071" spans="1:28" ht="36" x14ac:dyDescent="0.5">
      <c r="A1071" s="87" t="s">
        <v>3745</v>
      </c>
      <c r="B1071" s="12"/>
      <c r="C1071" s="40" t="s">
        <v>3723</v>
      </c>
      <c r="D1071" s="17"/>
      <c r="E1071" s="17"/>
      <c r="F1071" s="28" t="s">
        <v>139</v>
      </c>
      <c r="G1071" s="29">
        <v>0.6</v>
      </c>
      <c r="H1071" s="149"/>
      <c r="I1071" s="157">
        <v>44.64</v>
      </c>
      <c r="J1071" s="177"/>
      <c r="K1071" s="181"/>
      <c r="L1071" s="170"/>
      <c r="M1071" s="187"/>
      <c r="N1071" s="196"/>
      <c r="O1071" s="326"/>
      <c r="P1071" s="350"/>
      <c r="Q1071" s="228"/>
      <c r="R1071" s="196"/>
      <c r="S1071" s="196"/>
      <c r="T1071" s="192"/>
      <c r="U1071" s="312"/>
      <c r="V1071" s="373"/>
      <c r="W1071" s="365">
        <v>5.7</v>
      </c>
      <c r="X1071" s="128"/>
      <c r="Y1071" s="129"/>
      <c r="Z1071" s="124">
        <f t="shared" si="10"/>
        <v>254.45</v>
      </c>
    </row>
    <row r="1072" spans="1:28" ht="36" x14ac:dyDescent="0.5">
      <c r="A1072" s="87" t="s">
        <v>3748</v>
      </c>
      <c r="B1072" s="12"/>
      <c r="C1072" s="40" t="s">
        <v>3718</v>
      </c>
      <c r="D1072" s="17"/>
      <c r="E1072" s="17"/>
      <c r="F1072" s="28" t="s">
        <v>139</v>
      </c>
      <c r="G1072" s="29">
        <v>2.2999999999999998</v>
      </c>
      <c r="H1072" s="150"/>
      <c r="I1072" s="157">
        <v>171.12</v>
      </c>
      <c r="J1072" s="177"/>
      <c r="K1072" s="181"/>
      <c r="L1072" s="170"/>
      <c r="M1072" s="187"/>
      <c r="N1072" s="196"/>
      <c r="O1072" s="326"/>
      <c r="P1072" s="350"/>
      <c r="Q1072" s="228"/>
      <c r="R1072" s="196"/>
      <c r="S1072" s="196"/>
      <c r="T1072" s="192"/>
      <c r="U1072" s="312"/>
      <c r="V1072" s="373"/>
      <c r="W1072" s="365">
        <v>7.32</v>
      </c>
      <c r="X1072" s="128"/>
      <c r="Y1072" s="129"/>
      <c r="Z1072" s="124">
        <f t="shared" si="10"/>
        <v>1252.5999999999999</v>
      </c>
    </row>
    <row r="1073" spans="1:28" ht="36" x14ac:dyDescent="0.5">
      <c r="A1073" s="87" t="s">
        <v>3751</v>
      </c>
      <c r="B1073" s="12"/>
      <c r="C1073" s="27" t="s">
        <v>506</v>
      </c>
      <c r="D1073" s="17"/>
      <c r="E1073" s="17"/>
      <c r="F1073" s="28" t="s">
        <v>114</v>
      </c>
      <c r="G1073" s="29">
        <v>1.2</v>
      </c>
      <c r="H1073" s="150"/>
      <c r="I1073" s="157">
        <v>89.28</v>
      </c>
      <c r="J1073" s="177"/>
      <c r="K1073" s="181"/>
      <c r="L1073" s="170"/>
      <c r="M1073" s="187"/>
      <c r="N1073" s="196"/>
      <c r="O1073" s="326"/>
      <c r="P1073" s="350"/>
      <c r="Q1073" s="228"/>
      <c r="R1073" s="196"/>
      <c r="S1073" s="196"/>
      <c r="T1073" s="192"/>
      <c r="U1073" s="312"/>
      <c r="V1073" s="373"/>
      <c r="W1073" s="365">
        <v>35.11</v>
      </c>
      <c r="X1073" s="128"/>
      <c r="Y1073" s="129"/>
      <c r="Z1073" s="124">
        <f t="shared" si="10"/>
        <v>3134.62</v>
      </c>
    </row>
    <row r="1074" spans="1:28" ht="25.8" x14ac:dyDescent="0.5">
      <c r="A1074" s="87" t="s">
        <v>3754</v>
      </c>
      <c r="B1074" s="12"/>
      <c r="C1074" s="40" t="s">
        <v>3713</v>
      </c>
      <c r="D1074" s="17"/>
      <c r="E1074" s="17"/>
      <c r="F1074" s="28" t="s">
        <v>114</v>
      </c>
      <c r="G1074" s="29">
        <v>3.2</v>
      </c>
      <c r="H1074" s="150"/>
      <c r="I1074" s="157">
        <v>238.08</v>
      </c>
      <c r="J1074" s="177"/>
      <c r="K1074" s="181"/>
      <c r="L1074" s="170"/>
      <c r="M1074" s="187"/>
      <c r="N1074" s="196"/>
      <c r="O1074" s="326"/>
      <c r="P1074" s="350"/>
      <c r="Q1074" s="228"/>
      <c r="R1074" s="196"/>
      <c r="S1074" s="196"/>
      <c r="T1074" s="192"/>
      <c r="U1074" s="312"/>
      <c r="V1074" s="373"/>
      <c r="W1074" s="365">
        <v>68.099999999999994</v>
      </c>
      <c r="X1074" s="128"/>
      <c r="Y1074" s="129"/>
      <c r="Z1074" s="124">
        <f t="shared" si="10"/>
        <v>16213.25</v>
      </c>
    </row>
    <row r="1075" spans="1:28" ht="25.8" x14ac:dyDescent="0.5">
      <c r="A1075" s="87" t="s">
        <v>3757</v>
      </c>
      <c r="B1075" s="12"/>
      <c r="C1075" s="40" t="s">
        <v>3702</v>
      </c>
      <c r="D1075" s="17"/>
      <c r="E1075" s="17"/>
      <c r="F1075" s="28" t="s">
        <v>114</v>
      </c>
      <c r="G1075" s="29">
        <v>1.05</v>
      </c>
      <c r="H1075" s="150"/>
      <c r="I1075" s="157">
        <v>78.12</v>
      </c>
      <c r="J1075" s="177"/>
      <c r="K1075" s="181"/>
      <c r="L1075" s="170"/>
      <c r="M1075" s="187"/>
      <c r="N1075" s="196"/>
      <c r="O1075" s="326"/>
      <c r="P1075" s="350"/>
      <c r="Q1075" s="228"/>
      <c r="R1075" s="196"/>
      <c r="S1075" s="196"/>
      <c r="T1075" s="192"/>
      <c r="U1075" s="312"/>
      <c r="V1075" s="373"/>
      <c r="W1075" s="365">
        <v>4.67</v>
      </c>
      <c r="X1075" s="128"/>
      <c r="Y1075" s="129"/>
      <c r="Z1075" s="124">
        <f t="shared" si="10"/>
        <v>364.82</v>
      </c>
    </row>
    <row r="1076" spans="1:28" ht="25.8" x14ac:dyDescent="0.5">
      <c r="A1076" s="87" t="s">
        <v>3760</v>
      </c>
      <c r="B1076" s="12"/>
      <c r="C1076" s="40" t="s">
        <v>3761</v>
      </c>
      <c r="D1076" s="17"/>
      <c r="E1076" s="17"/>
      <c r="F1076" s="28" t="s">
        <v>114</v>
      </c>
      <c r="G1076" s="29">
        <v>1.2</v>
      </c>
      <c r="H1076" s="150"/>
      <c r="I1076" s="157">
        <v>89.28</v>
      </c>
      <c r="J1076" s="177"/>
      <c r="K1076" s="181"/>
      <c r="L1076" s="170"/>
      <c r="M1076" s="187"/>
      <c r="N1076" s="196"/>
      <c r="O1076" s="326"/>
      <c r="P1076" s="350"/>
      <c r="Q1076" s="228"/>
      <c r="R1076" s="196"/>
      <c r="S1076" s="196"/>
      <c r="T1076" s="192"/>
      <c r="U1076" s="312"/>
      <c r="V1076" s="373"/>
      <c r="W1076" s="365">
        <v>2.84</v>
      </c>
      <c r="X1076" s="128"/>
      <c r="Y1076" s="129"/>
      <c r="Z1076" s="124">
        <f t="shared" si="10"/>
        <v>253.56</v>
      </c>
    </row>
    <row r="1077" spans="1:28" ht="25.8" x14ac:dyDescent="0.5">
      <c r="A1077" s="87" t="s">
        <v>3765</v>
      </c>
      <c r="B1077" s="12"/>
      <c r="C1077" s="40" t="s">
        <v>3697</v>
      </c>
      <c r="D1077" s="17"/>
      <c r="E1077" s="17"/>
      <c r="F1077" s="28" t="s">
        <v>139</v>
      </c>
      <c r="G1077" s="29">
        <v>1.3</v>
      </c>
      <c r="H1077" s="150"/>
      <c r="I1077" s="157">
        <v>96.72</v>
      </c>
      <c r="J1077" s="177"/>
      <c r="K1077" s="181"/>
      <c r="L1077" s="170"/>
      <c r="M1077" s="187"/>
      <c r="N1077" s="196"/>
      <c r="O1077" s="326"/>
      <c r="P1077" s="350"/>
      <c r="Q1077" s="228"/>
      <c r="R1077" s="196"/>
      <c r="S1077" s="196"/>
      <c r="T1077" s="192"/>
      <c r="U1077" s="312"/>
      <c r="V1077" s="373"/>
      <c r="W1077" s="365">
        <v>2.84</v>
      </c>
      <c r="X1077" s="128"/>
      <c r="Y1077" s="129"/>
      <c r="Z1077" s="124">
        <f t="shared" si="10"/>
        <v>274.68</v>
      </c>
    </row>
    <row r="1078" spans="1:28" ht="36" x14ac:dyDescent="0.5">
      <c r="A1078" s="87" t="s">
        <v>3768</v>
      </c>
      <c r="B1078" s="12"/>
      <c r="C1078" s="40" t="s">
        <v>350</v>
      </c>
      <c r="D1078" s="17"/>
      <c r="E1078" s="17"/>
      <c r="F1078" s="28" t="s">
        <v>67</v>
      </c>
      <c r="G1078" s="29">
        <v>1</v>
      </c>
      <c r="H1078" s="149"/>
      <c r="I1078" s="157">
        <v>74.400000000000006</v>
      </c>
      <c r="J1078" s="177"/>
      <c r="K1078" s="181"/>
      <c r="L1078" s="170"/>
      <c r="M1078" s="187"/>
      <c r="N1078" s="196"/>
      <c r="O1078" s="326"/>
      <c r="P1078" s="350"/>
      <c r="Q1078" s="228"/>
      <c r="R1078" s="196"/>
      <c r="S1078" s="196"/>
      <c r="T1078" s="192"/>
      <c r="U1078" s="312"/>
      <c r="V1078" s="373"/>
      <c r="W1078" s="365">
        <v>137.79</v>
      </c>
      <c r="X1078" s="128"/>
      <c r="Y1078" s="129"/>
      <c r="Z1078" s="124">
        <f t="shared" si="10"/>
        <v>10251.58</v>
      </c>
    </row>
    <row r="1079" spans="1:28" ht="25.8" x14ac:dyDescent="0.5">
      <c r="A1079" s="87" t="s">
        <v>3771</v>
      </c>
      <c r="B1079" s="12"/>
      <c r="C1079" s="40" t="s">
        <v>3687</v>
      </c>
      <c r="D1079" s="17"/>
      <c r="E1079" s="17"/>
      <c r="F1079" s="28" t="s">
        <v>139</v>
      </c>
      <c r="G1079" s="29">
        <v>1.3</v>
      </c>
      <c r="H1079" s="150"/>
      <c r="I1079" s="157">
        <v>96.72</v>
      </c>
      <c r="J1079" s="177"/>
      <c r="K1079" s="181"/>
      <c r="L1079" s="170"/>
      <c r="M1079" s="187"/>
      <c r="N1079" s="196"/>
      <c r="O1079" s="326"/>
      <c r="P1079" s="350"/>
      <c r="Q1079" s="228"/>
      <c r="R1079" s="196"/>
      <c r="S1079" s="196"/>
      <c r="T1079" s="192"/>
      <c r="U1079" s="312"/>
      <c r="V1079" s="373"/>
      <c r="W1079" s="365">
        <v>35.33</v>
      </c>
      <c r="X1079" s="128"/>
      <c r="Y1079" s="129"/>
      <c r="Z1079" s="124">
        <f t="shared" si="10"/>
        <v>3417.12</v>
      </c>
    </row>
    <row r="1080" spans="1:28" ht="25.8" x14ac:dyDescent="0.5">
      <c r="A1080" s="87" t="s">
        <v>3774</v>
      </c>
      <c r="B1080" s="12"/>
      <c r="C1080" s="40" t="s">
        <v>3692</v>
      </c>
      <c r="D1080" s="17"/>
      <c r="E1080" s="17"/>
      <c r="F1080" s="28" t="s">
        <v>139</v>
      </c>
      <c r="G1080" s="29">
        <v>1.3</v>
      </c>
      <c r="H1080" s="150"/>
      <c r="I1080" s="157">
        <v>96.72</v>
      </c>
      <c r="J1080" s="177"/>
      <c r="K1080" s="181"/>
      <c r="L1080" s="170"/>
      <c r="M1080" s="187"/>
      <c r="N1080" s="196"/>
      <c r="O1080" s="326"/>
      <c r="P1080" s="350"/>
      <c r="Q1080" s="228"/>
      <c r="R1080" s="196"/>
      <c r="S1080" s="196"/>
      <c r="T1080" s="192"/>
      <c r="U1080" s="312"/>
      <c r="V1080" s="373"/>
      <c r="W1080" s="365">
        <v>12.15</v>
      </c>
      <c r="X1080" s="128"/>
      <c r="Y1080" s="129"/>
      <c r="Z1080" s="124">
        <f t="shared" si="10"/>
        <v>1175.1500000000001</v>
      </c>
    </row>
    <row r="1081" spans="1:28" ht="95.4" customHeight="1" x14ac:dyDescent="0.3">
      <c r="A1081" s="425" t="s">
        <v>3777</v>
      </c>
      <c r="B1081" s="426" t="s">
        <v>3681</v>
      </c>
      <c r="C1081" s="427" t="s">
        <v>3682</v>
      </c>
      <c r="D1081" s="428"/>
      <c r="E1081" s="428" t="s">
        <v>3778</v>
      </c>
      <c r="F1081" s="428" t="s">
        <v>67</v>
      </c>
      <c r="G1081" s="429">
        <v>1</v>
      </c>
      <c r="H1081" s="430"/>
      <c r="I1081" s="275">
        <v>14.2</v>
      </c>
      <c r="J1081" s="422"/>
      <c r="K1081" s="441">
        <f>L1081+O1081+P1081</f>
        <v>14.2</v>
      </c>
      <c r="L1081" s="422"/>
      <c r="M1081" s="422"/>
      <c r="N1081" s="422"/>
      <c r="O1081" s="442">
        <v>0</v>
      </c>
      <c r="P1081" s="443">
        <v>14.2</v>
      </c>
      <c r="Q1081" s="252"/>
      <c r="R1081" s="252">
        <v>2</v>
      </c>
      <c r="S1081" s="252"/>
      <c r="T1081" s="252"/>
      <c r="U1081" s="311">
        <f>O1081*Y1081</f>
        <v>0</v>
      </c>
      <c r="V1081" s="311">
        <f>P1081*Y1081</f>
        <v>61444.393999999993</v>
      </c>
      <c r="W1081" s="364">
        <v>2194.0700000000002</v>
      </c>
      <c r="X1081" s="130">
        <v>2133</v>
      </c>
      <c r="Y1081" s="131">
        <f>W1081+ROUND(X1081, 2)</f>
        <v>4327.07</v>
      </c>
      <c r="Z1081" s="86">
        <v>31155.79</v>
      </c>
      <c r="AA1081" s="19">
        <v>30288.6</v>
      </c>
      <c r="AB1081" s="19">
        <f>Z1081+AA1081</f>
        <v>61444.39</v>
      </c>
    </row>
    <row r="1082" spans="1:28" ht="25.8" x14ac:dyDescent="0.5">
      <c r="A1082" s="87" t="s">
        <v>3779</v>
      </c>
      <c r="B1082" s="12"/>
      <c r="C1082" s="40" t="s">
        <v>3687</v>
      </c>
      <c r="D1082" s="17"/>
      <c r="E1082" s="17"/>
      <c r="F1082" s="28" t="s">
        <v>139</v>
      </c>
      <c r="G1082" s="29">
        <v>1.3</v>
      </c>
      <c r="H1082" s="150"/>
      <c r="I1082" s="157">
        <v>18.46</v>
      </c>
      <c r="J1082" s="177"/>
      <c r="K1082" s="181"/>
      <c r="L1082" s="170"/>
      <c r="M1082" s="187"/>
      <c r="N1082" s="196"/>
      <c r="O1082" s="326"/>
      <c r="P1082" s="350"/>
      <c r="Q1082" s="228"/>
      <c r="R1082" s="196"/>
      <c r="S1082" s="196"/>
      <c r="T1082" s="192"/>
      <c r="U1082" s="312"/>
      <c r="V1082" s="373"/>
      <c r="W1082" s="365">
        <v>35.33</v>
      </c>
      <c r="X1082" s="128"/>
      <c r="Y1082" s="129"/>
      <c r="Z1082" s="124">
        <f t="shared" ref="Z1082:Z1094" si="11">ROUND(ROUND(W1082, 2)*I1082, 2)</f>
        <v>652.19000000000005</v>
      </c>
    </row>
    <row r="1083" spans="1:28" ht="25.8" x14ac:dyDescent="0.5">
      <c r="A1083" s="87" t="s">
        <v>3782</v>
      </c>
      <c r="B1083" s="12"/>
      <c r="C1083" s="40" t="s">
        <v>3692</v>
      </c>
      <c r="D1083" s="17"/>
      <c r="E1083" s="17"/>
      <c r="F1083" s="28" t="s">
        <v>139</v>
      </c>
      <c r="G1083" s="29">
        <v>1.3</v>
      </c>
      <c r="H1083" s="150"/>
      <c r="I1083" s="157">
        <v>18.46</v>
      </c>
      <c r="J1083" s="177"/>
      <c r="K1083" s="181"/>
      <c r="L1083" s="170"/>
      <c r="M1083" s="187"/>
      <c r="N1083" s="196"/>
      <c r="O1083" s="326"/>
      <c r="P1083" s="350"/>
      <c r="Q1083" s="228"/>
      <c r="R1083" s="196"/>
      <c r="S1083" s="196"/>
      <c r="T1083" s="192"/>
      <c r="U1083" s="312"/>
      <c r="V1083" s="373"/>
      <c r="W1083" s="365">
        <v>12.15</v>
      </c>
      <c r="X1083" s="128"/>
      <c r="Y1083" s="129"/>
      <c r="Z1083" s="124">
        <f t="shared" si="11"/>
        <v>224.29</v>
      </c>
    </row>
    <row r="1084" spans="1:28" ht="25.8" x14ac:dyDescent="0.5">
      <c r="A1084" s="87" t="s">
        <v>3785</v>
      </c>
      <c r="B1084" s="12"/>
      <c r="C1084" s="40" t="s">
        <v>3786</v>
      </c>
      <c r="D1084" s="17"/>
      <c r="E1084" s="17"/>
      <c r="F1084" s="28" t="s">
        <v>102</v>
      </c>
      <c r="G1084" s="29">
        <v>0.1</v>
      </c>
      <c r="H1084" s="150"/>
      <c r="I1084" s="157">
        <v>1.42</v>
      </c>
      <c r="J1084" s="177"/>
      <c r="K1084" s="181"/>
      <c r="L1084" s="170"/>
      <c r="M1084" s="187"/>
      <c r="N1084" s="196"/>
      <c r="O1084" s="326"/>
      <c r="P1084" s="350"/>
      <c r="Q1084" s="228"/>
      <c r="R1084" s="196"/>
      <c r="S1084" s="196"/>
      <c r="T1084" s="192"/>
      <c r="U1084" s="312"/>
      <c r="V1084" s="373"/>
      <c r="W1084" s="365">
        <v>111.84</v>
      </c>
      <c r="X1084" s="128"/>
      <c r="Y1084" s="129"/>
      <c r="Z1084" s="124">
        <f t="shared" si="11"/>
        <v>158.81</v>
      </c>
    </row>
    <row r="1085" spans="1:28" ht="25.8" x14ac:dyDescent="0.5">
      <c r="A1085" s="87" t="s">
        <v>3790</v>
      </c>
      <c r="B1085" s="12"/>
      <c r="C1085" s="40" t="s">
        <v>3697</v>
      </c>
      <c r="D1085" s="17"/>
      <c r="E1085" s="17"/>
      <c r="F1085" s="28" t="s">
        <v>139</v>
      </c>
      <c r="G1085" s="29">
        <v>1.3</v>
      </c>
      <c r="H1085" s="150"/>
      <c r="I1085" s="157">
        <v>18.46</v>
      </c>
      <c r="J1085" s="177"/>
      <c r="K1085" s="181"/>
      <c r="L1085" s="170"/>
      <c r="M1085" s="187"/>
      <c r="N1085" s="196"/>
      <c r="O1085" s="326"/>
      <c r="P1085" s="350"/>
      <c r="Q1085" s="228"/>
      <c r="R1085" s="196"/>
      <c r="S1085" s="196"/>
      <c r="T1085" s="192"/>
      <c r="U1085" s="312"/>
      <c r="V1085" s="373"/>
      <c r="W1085" s="365">
        <v>2.84</v>
      </c>
      <c r="X1085" s="128"/>
      <c r="Y1085" s="129"/>
      <c r="Z1085" s="124">
        <f t="shared" si="11"/>
        <v>52.43</v>
      </c>
    </row>
    <row r="1086" spans="1:28" ht="25.8" x14ac:dyDescent="0.5">
      <c r="A1086" s="87" t="s">
        <v>3793</v>
      </c>
      <c r="B1086" s="12"/>
      <c r="C1086" s="40" t="s">
        <v>3761</v>
      </c>
      <c r="D1086" s="17"/>
      <c r="E1086" s="17"/>
      <c r="F1086" s="28" t="s">
        <v>114</v>
      </c>
      <c r="G1086" s="29">
        <v>1.2</v>
      </c>
      <c r="H1086" s="150"/>
      <c r="I1086" s="157">
        <v>17.04</v>
      </c>
      <c r="J1086" s="177"/>
      <c r="K1086" s="181"/>
      <c r="L1086" s="170"/>
      <c r="M1086" s="187"/>
      <c r="N1086" s="196"/>
      <c r="O1086" s="326"/>
      <c r="P1086" s="350"/>
      <c r="Q1086" s="228"/>
      <c r="R1086" s="196"/>
      <c r="S1086" s="196"/>
      <c r="T1086" s="192"/>
      <c r="U1086" s="312"/>
      <c r="V1086" s="373"/>
      <c r="W1086" s="365">
        <v>2.84</v>
      </c>
      <c r="X1086" s="128"/>
      <c r="Y1086" s="129"/>
      <c r="Z1086" s="124">
        <f t="shared" si="11"/>
        <v>48.39</v>
      </c>
    </row>
    <row r="1087" spans="1:28" ht="25.8" x14ac:dyDescent="0.5">
      <c r="A1087" s="87" t="s">
        <v>3796</v>
      </c>
      <c r="B1087" s="12"/>
      <c r="C1087" s="40" t="s">
        <v>3702</v>
      </c>
      <c r="D1087" s="17"/>
      <c r="E1087" s="17"/>
      <c r="F1087" s="28" t="s">
        <v>114</v>
      </c>
      <c r="G1087" s="29">
        <v>1.05</v>
      </c>
      <c r="H1087" s="150"/>
      <c r="I1087" s="157">
        <v>14.91</v>
      </c>
      <c r="J1087" s="177"/>
      <c r="K1087" s="181"/>
      <c r="L1087" s="170"/>
      <c r="M1087" s="187"/>
      <c r="N1087" s="196"/>
      <c r="O1087" s="326"/>
      <c r="P1087" s="350"/>
      <c r="Q1087" s="228"/>
      <c r="R1087" s="196"/>
      <c r="S1087" s="196"/>
      <c r="T1087" s="192"/>
      <c r="U1087" s="312"/>
      <c r="V1087" s="373"/>
      <c r="W1087" s="365">
        <v>4.67</v>
      </c>
      <c r="X1087" s="128"/>
      <c r="Y1087" s="129"/>
      <c r="Z1087" s="124">
        <f t="shared" si="11"/>
        <v>69.63</v>
      </c>
    </row>
    <row r="1088" spans="1:28" ht="36" x14ac:dyDescent="0.5">
      <c r="A1088" s="87" t="s">
        <v>3799</v>
      </c>
      <c r="B1088" s="12"/>
      <c r="C1088" s="40" t="s">
        <v>3185</v>
      </c>
      <c r="D1088" s="17"/>
      <c r="E1088" s="17"/>
      <c r="F1088" s="28" t="s">
        <v>67</v>
      </c>
      <c r="G1088" s="29">
        <v>1.1000000000000001</v>
      </c>
      <c r="H1088" s="150"/>
      <c r="I1088" s="157">
        <v>15.62</v>
      </c>
      <c r="J1088" s="177"/>
      <c r="K1088" s="181"/>
      <c r="L1088" s="170"/>
      <c r="M1088" s="187"/>
      <c r="N1088" s="196"/>
      <c r="O1088" s="326"/>
      <c r="P1088" s="350"/>
      <c r="Q1088" s="228"/>
      <c r="R1088" s="196"/>
      <c r="S1088" s="196"/>
      <c r="T1088" s="192"/>
      <c r="U1088" s="312"/>
      <c r="V1088" s="373"/>
      <c r="W1088" s="365">
        <v>1656</v>
      </c>
      <c r="X1088" s="128"/>
      <c r="Y1088" s="129"/>
      <c r="Z1088" s="124">
        <f t="shared" si="11"/>
        <v>25866.720000000001</v>
      </c>
    </row>
    <row r="1089" spans="1:28" ht="36" x14ac:dyDescent="0.5">
      <c r="A1089" s="87" t="s">
        <v>3802</v>
      </c>
      <c r="B1089" s="12"/>
      <c r="C1089" s="27" t="s">
        <v>506</v>
      </c>
      <c r="D1089" s="17"/>
      <c r="E1089" s="17"/>
      <c r="F1089" s="28" t="s">
        <v>114</v>
      </c>
      <c r="G1089" s="29">
        <v>1.2</v>
      </c>
      <c r="H1089" s="150"/>
      <c r="I1089" s="157">
        <v>17.04</v>
      </c>
      <c r="J1089" s="177"/>
      <c r="K1089" s="181"/>
      <c r="L1089" s="170"/>
      <c r="M1089" s="187"/>
      <c r="N1089" s="196"/>
      <c r="O1089" s="326"/>
      <c r="P1089" s="350"/>
      <c r="Q1089" s="228"/>
      <c r="R1089" s="196"/>
      <c r="S1089" s="196"/>
      <c r="T1089" s="192"/>
      <c r="U1089" s="312"/>
      <c r="V1089" s="373"/>
      <c r="W1089" s="365">
        <v>35.11</v>
      </c>
      <c r="X1089" s="128"/>
      <c r="Y1089" s="129"/>
      <c r="Z1089" s="124">
        <f t="shared" si="11"/>
        <v>598.27</v>
      </c>
    </row>
    <row r="1090" spans="1:28" ht="25.8" x14ac:dyDescent="0.5">
      <c r="A1090" s="87" t="s">
        <v>3805</v>
      </c>
      <c r="B1090" s="12"/>
      <c r="C1090" s="40" t="s">
        <v>3713</v>
      </c>
      <c r="D1090" s="17"/>
      <c r="E1090" s="17"/>
      <c r="F1090" s="28" t="s">
        <v>114</v>
      </c>
      <c r="G1090" s="29">
        <v>3.2</v>
      </c>
      <c r="H1090" s="150"/>
      <c r="I1090" s="157">
        <v>45.44</v>
      </c>
      <c r="J1090" s="177"/>
      <c r="K1090" s="181"/>
      <c r="L1090" s="170"/>
      <c r="M1090" s="187"/>
      <c r="N1090" s="196"/>
      <c r="O1090" s="326"/>
      <c r="P1090" s="350"/>
      <c r="Q1090" s="228"/>
      <c r="R1090" s="196"/>
      <c r="S1090" s="196"/>
      <c r="T1090" s="192"/>
      <c r="U1090" s="312"/>
      <c r="V1090" s="373"/>
      <c r="W1090" s="365">
        <v>68.099999999999994</v>
      </c>
      <c r="X1090" s="128"/>
      <c r="Y1090" s="129"/>
      <c r="Z1090" s="124">
        <f t="shared" si="11"/>
        <v>3094.46</v>
      </c>
    </row>
    <row r="1091" spans="1:28" ht="36" x14ac:dyDescent="0.5">
      <c r="A1091" s="87" t="s">
        <v>3808</v>
      </c>
      <c r="B1091" s="12"/>
      <c r="C1091" s="40" t="s">
        <v>3718</v>
      </c>
      <c r="D1091" s="17"/>
      <c r="E1091" s="17"/>
      <c r="F1091" s="28" t="s">
        <v>139</v>
      </c>
      <c r="G1091" s="29">
        <v>2.2999999999999998</v>
      </c>
      <c r="H1091" s="150"/>
      <c r="I1091" s="157">
        <v>32.659999999999997</v>
      </c>
      <c r="J1091" s="177"/>
      <c r="K1091" s="181"/>
      <c r="L1091" s="170"/>
      <c r="M1091" s="187"/>
      <c r="N1091" s="196"/>
      <c r="O1091" s="326"/>
      <c r="P1091" s="350"/>
      <c r="Q1091" s="228"/>
      <c r="R1091" s="196"/>
      <c r="S1091" s="196"/>
      <c r="T1091" s="192"/>
      <c r="U1091" s="312"/>
      <c r="V1091" s="373"/>
      <c r="W1091" s="365">
        <v>7.32</v>
      </c>
      <c r="X1091" s="128"/>
      <c r="Y1091" s="129"/>
      <c r="Z1091" s="124">
        <f t="shared" si="11"/>
        <v>239.07</v>
      </c>
    </row>
    <row r="1092" spans="1:28" ht="36" x14ac:dyDescent="0.5">
      <c r="A1092" s="87" t="s">
        <v>3811</v>
      </c>
      <c r="B1092" s="12"/>
      <c r="C1092" s="40" t="s">
        <v>3723</v>
      </c>
      <c r="D1092" s="17"/>
      <c r="E1092" s="17"/>
      <c r="F1092" s="28" t="s">
        <v>139</v>
      </c>
      <c r="G1092" s="29">
        <v>0.6</v>
      </c>
      <c r="H1092" s="149"/>
      <c r="I1092" s="157">
        <v>8.52</v>
      </c>
      <c r="J1092" s="177"/>
      <c r="K1092" s="181"/>
      <c r="L1092" s="170"/>
      <c r="M1092" s="187"/>
      <c r="N1092" s="196"/>
      <c r="O1092" s="326"/>
      <c r="P1092" s="350"/>
      <c r="Q1092" s="228"/>
      <c r="R1092" s="196"/>
      <c r="S1092" s="196"/>
      <c r="T1092" s="192"/>
      <c r="U1092" s="312"/>
      <c r="V1092" s="373"/>
      <c r="W1092" s="365">
        <v>5.7</v>
      </c>
      <c r="X1092" s="128"/>
      <c r="Y1092" s="129"/>
      <c r="Z1092" s="124">
        <f t="shared" si="11"/>
        <v>48.56</v>
      </c>
    </row>
    <row r="1093" spans="1:28" ht="25.8" x14ac:dyDescent="0.5">
      <c r="A1093" s="87" t="s">
        <v>3814</v>
      </c>
      <c r="B1093" s="12"/>
      <c r="C1093" s="40" t="s">
        <v>3728</v>
      </c>
      <c r="D1093" s="17"/>
      <c r="E1093" s="17"/>
      <c r="F1093" s="28" t="s">
        <v>139</v>
      </c>
      <c r="G1093" s="29">
        <v>17</v>
      </c>
      <c r="H1093" s="149"/>
      <c r="I1093" s="157">
        <v>241.4</v>
      </c>
      <c r="J1093" s="177"/>
      <c r="K1093" s="181"/>
      <c r="L1093" s="170"/>
      <c r="M1093" s="187"/>
      <c r="N1093" s="196"/>
      <c r="O1093" s="326"/>
      <c r="P1093" s="350"/>
      <c r="Q1093" s="228"/>
      <c r="R1093" s="196"/>
      <c r="S1093" s="196"/>
      <c r="T1093" s="192"/>
      <c r="U1093" s="312"/>
      <c r="V1093" s="373"/>
      <c r="W1093" s="365">
        <v>0.28000000000000003</v>
      </c>
      <c r="X1093" s="128"/>
      <c r="Y1093" s="129"/>
      <c r="Z1093" s="124">
        <f t="shared" si="11"/>
        <v>67.59</v>
      </c>
    </row>
    <row r="1094" spans="1:28" ht="25.8" x14ac:dyDescent="0.5">
      <c r="A1094" s="87" t="s">
        <v>3817</v>
      </c>
      <c r="B1094" s="12"/>
      <c r="C1094" s="40" t="s">
        <v>3733</v>
      </c>
      <c r="D1094" s="17"/>
      <c r="E1094" s="17"/>
      <c r="F1094" s="28" t="s">
        <v>139</v>
      </c>
      <c r="G1094" s="29">
        <v>2.6</v>
      </c>
      <c r="H1094" s="149"/>
      <c r="I1094" s="157">
        <v>36.92</v>
      </c>
      <c r="J1094" s="177"/>
      <c r="K1094" s="181"/>
      <c r="L1094" s="170"/>
      <c r="M1094" s="187"/>
      <c r="N1094" s="196"/>
      <c r="O1094" s="326"/>
      <c r="P1094" s="350"/>
      <c r="Q1094" s="228"/>
      <c r="R1094" s="196"/>
      <c r="S1094" s="196"/>
      <c r="T1094" s="192"/>
      <c r="U1094" s="312"/>
      <c r="V1094" s="373"/>
      <c r="W1094" s="365">
        <v>0.96</v>
      </c>
      <c r="X1094" s="128"/>
      <c r="Y1094" s="129"/>
      <c r="Z1094" s="124">
        <f t="shared" si="11"/>
        <v>35.44</v>
      </c>
    </row>
    <row r="1095" spans="1:28" ht="64.05" customHeight="1" x14ac:dyDescent="0.3">
      <c r="A1095" s="253" t="s">
        <v>3820</v>
      </c>
      <c r="B1095" s="254" t="s">
        <v>3821</v>
      </c>
      <c r="C1095" s="255" t="s">
        <v>3822</v>
      </c>
      <c r="D1095" s="256"/>
      <c r="E1095" s="256" t="s">
        <v>3823</v>
      </c>
      <c r="F1095" s="256" t="s">
        <v>67</v>
      </c>
      <c r="G1095" s="257">
        <v>1</v>
      </c>
      <c r="H1095" s="258"/>
      <c r="I1095" s="215">
        <v>7</v>
      </c>
      <c r="J1095" s="252"/>
      <c r="K1095" s="218">
        <f>L1095+O1095</f>
        <v>0</v>
      </c>
      <c r="L1095" s="252"/>
      <c r="M1095" s="252"/>
      <c r="N1095" s="252"/>
      <c r="O1095" s="325">
        <v>0</v>
      </c>
      <c r="P1095" s="348"/>
      <c r="Q1095" s="252"/>
      <c r="R1095" s="252"/>
      <c r="S1095" s="252"/>
      <c r="T1095" s="252"/>
      <c r="U1095" s="311">
        <f>O1095*Y1095</f>
        <v>0</v>
      </c>
      <c r="V1095" s="372"/>
      <c r="W1095" s="364">
        <v>8130</v>
      </c>
      <c r="X1095" s="130">
        <v>2248.5</v>
      </c>
      <c r="Y1095" s="131">
        <f>W1095+ROUND(X1095, 2)</f>
        <v>10378.5</v>
      </c>
      <c r="Z1095" s="86">
        <v>56910</v>
      </c>
      <c r="AA1095" s="19">
        <v>15739.5</v>
      </c>
      <c r="AB1095" s="19">
        <f>Z1095+AA1095</f>
        <v>72649.5</v>
      </c>
    </row>
    <row r="1096" spans="1:28" ht="49.5" customHeight="1" x14ac:dyDescent="0.5">
      <c r="A1096" s="87" t="s">
        <v>3826</v>
      </c>
      <c r="B1096" s="12"/>
      <c r="C1096" s="40" t="s">
        <v>3827</v>
      </c>
      <c r="D1096" s="17"/>
      <c r="E1096" s="17"/>
      <c r="F1096" s="28" t="s">
        <v>67</v>
      </c>
      <c r="G1096" s="29">
        <v>1</v>
      </c>
      <c r="H1096" s="150"/>
      <c r="I1096" s="157">
        <v>7</v>
      </c>
      <c r="J1096" s="177"/>
      <c r="K1096" s="181"/>
      <c r="L1096" s="170"/>
      <c r="M1096" s="187"/>
      <c r="N1096" s="196"/>
      <c r="O1096" s="326"/>
      <c r="P1096" s="350"/>
      <c r="Q1096" s="228"/>
      <c r="R1096" s="196"/>
      <c r="S1096" s="196"/>
      <c r="T1096" s="192"/>
      <c r="U1096" s="312"/>
      <c r="V1096" s="373"/>
      <c r="W1096" s="365">
        <v>8130</v>
      </c>
      <c r="X1096" s="128"/>
      <c r="Y1096" s="129"/>
      <c r="Z1096" s="124">
        <f>ROUND(ROUND(W1096, 2)*I1096, 2)</f>
        <v>56910</v>
      </c>
    </row>
    <row r="1097" spans="1:28" ht="54" x14ac:dyDescent="0.3">
      <c r="A1097" s="106" t="s">
        <v>3831</v>
      </c>
      <c r="B1097" s="107" t="s">
        <v>3832</v>
      </c>
      <c r="C1097" s="108" t="s">
        <v>3833</v>
      </c>
      <c r="D1097" s="111"/>
      <c r="E1097" s="111"/>
      <c r="F1097" s="111" t="s">
        <v>67</v>
      </c>
      <c r="G1097" s="112">
        <v>1</v>
      </c>
      <c r="H1097" s="163"/>
      <c r="I1097" s="166">
        <v>0</v>
      </c>
      <c r="J1097" s="178"/>
      <c r="K1097" s="183"/>
      <c r="L1097" s="172"/>
      <c r="M1097" s="172"/>
      <c r="N1097" s="172"/>
      <c r="O1097" s="328"/>
      <c r="P1097" s="351"/>
      <c r="Q1097" s="229"/>
      <c r="R1097" s="172"/>
      <c r="S1097" s="172"/>
      <c r="T1097" s="193"/>
      <c r="U1097" s="314"/>
      <c r="V1097" s="374"/>
      <c r="W1097" s="366">
        <v>0</v>
      </c>
      <c r="X1097" s="132">
        <v>121</v>
      </c>
      <c r="Y1097" s="133">
        <f>W1097+ROUND(X1097, 2)</f>
        <v>121</v>
      </c>
      <c r="Z1097" s="114">
        <v>0</v>
      </c>
      <c r="AA1097" s="115">
        <v>0</v>
      </c>
      <c r="AB1097" s="115">
        <f>Z1097+AA1097</f>
        <v>0</v>
      </c>
    </row>
    <row r="1098" spans="1:28" ht="81.599999999999994" x14ac:dyDescent="0.3">
      <c r="A1098" s="253" t="s">
        <v>3836</v>
      </c>
      <c r="B1098" s="254" t="s">
        <v>3832</v>
      </c>
      <c r="C1098" s="255" t="s">
        <v>3833</v>
      </c>
      <c r="D1098" s="256"/>
      <c r="E1098" s="256"/>
      <c r="F1098" s="256" t="s">
        <v>67</v>
      </c>
      <c r="G1098" s="257">
        <v>1</v>
      </c>
      <c r="H1098" s="258"/>
      <c r="I1098" s="215">
        <v>2000</v>
      </c>
      <c r="J1098" s="242">
        <f>I1098-K1098</f>
        <v>0</v>
      </c>
      <c r="K1098" s="218">
        <f>L1098+O1098+P1098</f>
        <v>2000</v>
      </c>
      <c r="L1098" s="252"/>
      <c r="M1098" s="252"/>
      <c r="N1098" s="252"/>
      <c r="O1098" s="325">
        <v>1800</v>
      </c>
      <c r="P1098" s="348">
        <v>200</v>
      </c>
      <c r="Q1098" s="252"/>
      <c r="R1098" s="252"/>
      <c r="S1098" s="252"/>
      <c r="T1098" s="252"/>
      <c r="U1098" s="311">
        <f>O1098*Y1098</f>
        <v>326700</v>
      </c>
      <c r="V1098" s="311">
        <f>P1098*Y1098</f>
        <v>36300</v>
      </c>
      <c r="W1098" s="364">
        <v>0</v>
      </c>
      <c r="X1098" s="130">
        <v>181.5</v>
      </c>
      <c r="Y1098" s="131">
        <f>W1098+ROUND(X1098, 2)</f>
        <v>181.5</v>
      </c>
      <c r="Z1098" s="86">
        <v>0</v>
      </c>
      <c r="AA1098" s="19">
        <v>363000</v>
      </c>
      <c r="AB1098" s="19">
        <f>Z1098+AA1098</f>
        <v>363000</v>
      </c>
    </row>
    <row r="1099" spans="1:28" ht="63" customHeight="1" x14ac:dyDescent="0.3">
      <c r="A1099" s="253" t="s">
        <v>3837</v>
      </c>
      <c r="B1099" s="254" t="s">
        <v>3832</v>
      </c>
      <c r="C1099" s="255" t="s">
        <v>3833</v>
      </c>
      <c r="D1099" s="256"/>
      <c r="E1099" s="256" t="s">
        <v>3838</v>
      </c>
      <c r="F1099" s="256" t="s">
        <v>67</v>
      </c>
      <c r="G1099" s="257">
        <v>1</v>
      </c>
      <c r="H1099" s="258"/>
      <c r="I1099" s="215">
        <v>883.8</v>
      </c>
      <c r="J1099" s="242">
        <f>I1099-K1099</f>
        <v>0</v>
      </c>
      <c r="K1099" s="218">
        <f>L1099+O1099</f>
        <v>883.8</v>
      </c>
      <c r="L1099" s="252"/>
      <c r="M1099" s="252"/>
      <c r="N1099" s="252"/>
      <c r="O1099" s="325">
        <f>I1099</f>
        <v>883.8</v>
      </c>
      <c r="P1099" s="348"/>
      <c r="Q1099" s="252"/>
      <c r="R1099" s="252"/>
      <c r="S1099" s="252"/>
      <c r="T1099" s="252"/>
      <c r="U1099" s="311">
        <f>O1099*Y1099</f>
        <v>160409.69999999998</v>
      </c>
      <c r="V1099" s="372"/>
      <c r="W1099" s="364">
        <v>0</v>
      </c>
      <c r="X1099" s="130">
        <v>181.5</v>
      </c>
      <c r="Y1099" s="131">
        <f>W1099+ROUND(X1099, 2)</f>
        <v>181.5</v>
      </c>
      <c r="Z1099" s="86">
        <v>0</v>
      </c>
      <c r="AA1099" s="19">
        <v>160409.70000000001</v>
      </c>
      <c r="AB1099" s="19">
        <f>Z1099+AA1099</f>
        <v>160409.70000000001</v>
      </c>
    </row>
    <row r="1100" spans="1:28" ht="36" x14ac:dyDescent="0.3">
      <c r="A1100" s="106" t="s">
        <v>3839</v>
      </c>
      <c r="B1100" s="107" t="s">
        <v>3840</v>
      </c>
      <c r="C1100" s="108" t="s">
        <v>3841</v>
      </c>
      <c r="D1100" s="111"/>
      <c r="E1100" s="111"/>
      <c r="F1100" s="111" t="s">
        <v>67</v>
      </c>
      <c r="G1100" s="112">
        <v>1</v>
      </c>
      <c r="H1100" s="163"/>
      <c r="I1100" s="166">
        <v>0</v>
      </c>
      <c r="J1100" s="178"/>
      <c r="K1100" s="183"/>
      <c r="L1100" s="172"/>
      <c r="M1100" s="172"/>
      <c r="N1100" s="172"/>
      <c r="O1100" s="328"/>
      <c r="P1100" s="351"/>
      <c r="Q1100" s="229"/>
      <c r="R1100" s="172"/>
      <c r="S1100" s="172"/>
      <c r="T1100" s="193"/>
      <c r="U1100" s="314"/>
      <c r="V1100" s="374"/>
      <c r="W1100" s="366">
        <v>1310</v>
      </c>
      <c r="X1100" s="132">
        <v>1724</v>
      </c>
      <c r="Y1100" s="133">
        <f>W1100+ROUND(X1100, 2)</f>
        <v>3034</v>
      </c>
      <c r="Z1100" s="114">
        <v>0</v>
      </c>
      <c r="AA1100" s="115">
        <v>0</v>
      </c>
      <c r="AB1100" s="115">
        <f>Z1100+AA1100</f>
        <v>0</v>
      </c>
    </row>
    <row r="1101" spans="1:28" ht="36" x14ac:dyDescent="0.5">
      <c r="A1101" s="106" t="s">
        <v>3844</v>
      </c>
      <c r="B1101" s="107"/>
      <c r="C1101" s="110" t="s">
        <v>3827</v>
      </c>
      <c r="D1101" s="111"/>
      <c r="E1101" s="111"/>
      <c r="F1101" s="116" t="s">
        <v>67</v>
      </c>
      <c r="G1101" s="117">
        <v>1</v>
      </c>
      <c r="H1101" s="164"/>
      <c r="I1101" s="167">
        <v>0</v>
      </c>
      <c r="J1101" s="179"/>
      <c r="K1101" s="184"/>
      <c r="L1101" s="174"/>
      <c r="M1101" s="188"/>
      <c r="N1101" s="197"/>
      <c r="O1101" s="329"/>
      <c r="P1101" s="352"/>
      <c r="Q1101" s="230"/>
      <c r="R1101" s="197"/>
      <c r="S1101" s="197"/>
      <c r="T1101" s="194"/>
      <c r="U1101" s="315"/>
      <c r="V1101" s="375"/>
      <c r="W1101" s="367">
        <v>1310</v>
      </c>
      <c r="X1101" s="134"/>
      <c r="Y1101" s="135"/>
      <c r="Z1101" s="126">
        <f>ROUND(ROUND(W1101, 2)*I1101, 2)</f>
        <v>0</v>
      </c>
      <c r="AA1101" s="119"/>
      <c r="AB1101" s="119"/>
    </row>
    <row r="1102" spans="1:28" ht="54" x14ac:dyDescent="0.3">
      <c r="A1102" s="106" t="s">
        <v>3847</v>
      </c>
      <c r="B1102" s="107" t="s">
        <v>3840</v>
      </c>
      <c r="C1102" s="108" t="s">
        <v>3841</v>
      </c>
      <c r="D1102" s="111"/>
      <c r="E1102" s="111" t="s">
        <v>3848</v>
      </c>
      <c r="F1102" s="111" t="s">
        <v>67</v>
      </c>
      <c r="G1102" s="112">
        <v>1</v>
      </c>
      <c r="H1102" s="163"/>
      <c r="I1102" s="166">
        <v>0</v>
      </c>
      <c r="J1102" s="178"/>
      <c r="K1102" s="183"/>
      <c r="L1102" s="172"/>
      <c r="M1102" s="172"/>
      <c r="N1102" s="172"/>
      <c r="O1102" s="328"/>
      <c r="P1102" s="351"/>
      <c r="Q1102" s="229"/>
      <c r="R1102" s="172"/>
      <c r="S1102" s="172"/>
      <c r="T1102" s="193"/>
      <c r="U1102" s="314"/>
      <c r="V1102" s="374"/>
      <c r="W1102" s="366">
        <v>1310</v>
      </c>
      <c r="X1102" s="132">
        <v>2586</v>
      </c>
      <c r="Y1102" s="133">
        <f>W1102+ROUND(X1102, 2)</f>
        <v>3896</v>
      </c>
      <c r="Z1102" s="114">
        <v>0</v>
      </c>
      <c r="AA1102" s="115">
        <v>0</v>
      </c>
      <c r="AB1102" s="115">
        <f>Z1102+AA1102</f>
        <v>0</v>
      </c>
    </row>
    <row r="1103" spans="1:28" ht="36" x14ac:dyDescent="0.5">
      <c r="A1103" s="106" t="s">
        <v>3850</v>
      </c>
      <c r="B1103" s="107"/>
      <c r="C1103" s="110" t="s">
        <v>3827</v>
      </c>
      <c r="D1103" s="111"/>
      <c r="E1103" s="111"/>
      <c r="F1103" s="116" t="s">
        <v>67</v>
      </c>
      <c r="G1103" s="117">
        <v>1</v>
      </c>
      <c r="H1103" s="164"/>
      <c r="I1103" s="167">
        <v>0</v>
      </c>
      <c r="J1103" s="179"/>
      <c r="K1103" s="184"/>
      <c r="L1103" s="174"/>
      <c r="M1103" s="188"/>
      <c r="N1103" s="197"/>
      <c r="O1103" s="329"/>
      <c r="P1103" s="352"/>
      <c r="Q1103" s="230"/>
      <c r="R1103" s="197"/>
      <c r="S1103" s="197"/>
      <c r="T1103" s="194"/>
      <c r="U1103" s="315"/>
      <c r="V1103" s="375"/>
      <c r="W1103" s="367">
        <v>1310</v>
      </c>
      <c r="X1103" s="134"/>
      <c r="Y1103" s="135"/>
      <c r="Z1103" s="126">
        <f>ROUND(ROUND(W1103, 2)*I1103, 2)</f>
        <v>0</v>
      </c>
      <c r="AA1103" s="119"/>
      <c r="AB1103" s="119"/>
    </row>
    <row r="1104" spans="1:28" ht="27.45" customHeight="1" x14ac:dyDescent="0.3">
      <c r="A1104" s="106" t="s">
        <v>3855</v>
      </c>
      <c r="B1104" s="107" t="s">
        <v>3856</v>
      </c>
      <c r="C1104" s="108" t="s">
        <v>3857</v>
      </c>
      <c r="D1104" s="111"/>
      <c r="E1104" s="111"/>
      <c r="F1104" s="111" t="s">
        <v>67</v>
      </c>
      <c r="G1104" s="112">
        <v>1</v>
      </c>
      <c r="H1104" s="163"/>
      <c r="I1104" s="166">
        <v>0</v>
      </c>
      <c r="J1104" s="178"/>
      <c r="K1104" s="183"/>
      <c r="L1104" s="172"/>
      <c r="M1104" s="172"/>
      <c r="N1104" s="172"/>
      <c r="O1104" s="328"/>
      <c r="P1104" s="351"/>
      <c r="Q1104" s="229"/>
      <c r="R1104" s="172"/>
      <c r="S1104" s="172"/>
      <c r="T1104" s="193"/>
      <c r="U1104" s="314"/>
      <c r="V1104" s="374"/>
      <c r="W1104" s="366">
        <v>2076.5300000000002</v>
      </c>
      <c r="X1104" s="132">
        <v>1379</v>
      </c>
      <c r="Y1104" s="133">
        <f>W1104+ROUND(X1104, 2)</f>
        <v>3455.53</v>
      </c>
      <c r="Z1104" s="114">
        <v>0</v>
      </c>
      <c r="AA1104" s="115">
        <v>0</v>
      </c>
      <c r="AB1104" s="115">
        <f>Z1104+AA1104</f>
        <v>0</v>
      </c>
    </row>
    <row r="1105" spans="1:28" ht="25.8" x14ac:dyDescent="0.5">
      <c r="A1105" s="106" t="s">
        <v>3860</v>
      </c>
      <c r="B1105" s="107"/>
      <c r="C1105" s="110" t="s">
        <v>3697</v>
      </c>
      <c r="D1105" s="111"/>
      <c r="E1105" s="111"/>
      <c r="F1105" s="116" t="s">
        <v>139</v>
      </c>
      <c r="G1105" s="117">
        <v>0.75</v>
      </c>
      <c r="H1105" s="164"/>
      <c r="I1105" s="167">
        <v>0</v>
      </c>
      <c r="J1105" s="179"/>
      <c r="K1105" s="184"/>
      <c r="L1105" s="174"/>
      <c r="M1105" s="188"/>
      <c r="N1105" s="197"/>
      <c r="O1105" s="329"/>
      <c r="P1105" s="352"/>
      <c r="Q1105" s="230"/>
      <c r="R1105" s="197"/>
      <c r="S1105" s="197"/>
      <c r="T1105" s="194"/>
      <c r="U1105" s="315"/>
      <c r="V1105" s="375"/>
      <c r="W1105" s="367">
        <v>2.8</v>
      </c>
      <c r="X1105" s="134"/>
      <c r="Y1105" s="135"/>
      <c r="Z1105" s="126">
        <f t="shared" ref="Z1105:Z1117" si="12">ROUND(ROUND(W1105, 2)*I1105, 2)</f>
        <v>0</v>
      </c>
      <c r="AA1105" s="119"/>
      <c r="AB1105" s="119"/>
    </row>
    <row r="1106" spans="1:28" ht="36" x14ac:dyDescent="0.5">
      <c r="A1106" s="106" t="s">
        <v>3863</v>
      </c>
      <c r="B1106" s="107"/>
      <c r="C1106" s="110" t="s">
        <v>604</v>
      </c>
      <c r="D1106" s="111"/>
      <c r="E1106" s="111"/>
      <c r="F1106" s="116" t="s">
        <v>102</v>
      </c>
      <c r="G1106" s="117">
        <v>0.1</v>
      </c>
      <c r="H1106" s="164"/>
      <c r="I1106" s="167">
        <v>0</v>
      </c>
      <c r="J1106" s="179"/>
      <c r="K1106" s="184"/>
      <c r="L1106" s="174"/>
      <c r="M1106" s="188"/>
      <c r="N1106" s="197"/>
      <c r="O1106" s="329"/>
      <c r="P1106" s="352"/>
      <c r="Q1106" s="230"/>
      <c r="R1106" s="197"/>
      <c r="S1106" s="197"/>
      <c r="T1106" s="194"/>
      <c r="U1106" s="315"/>
      <c r="V1106" s="375"/>
      <c r="W1106" s="367">
        <v>88.8</v>
      </c>
      <c r="X1106" s="134"/>
      <c r="Y1106" s="135"/>
      <c r="Z1106" s="126">
        <f t="shared" si="12"/>
        <v>0</v>
      </c>
      <c r="AA1106" s="119"/>
      <c r="AB1106" s="119"/>
    </row>
    <row r="1107" spans="1:28" ht="25.8" x14ac:dyDescent="0.5">
      <c r="A1107" s="106" t="s">
        <v>3866</v>
      </c>
      <c r="B1107" s="107"/>
      <c r="C1107" s="110" t="s">
        <v>3761</v>
      </c>
      <c r="D1107" s="111"/>
      <c r="E1107" s="111"/>
      <c r="F1107" s="116" t="s">
        <v>114</v>
      </c>
      <c r="G1107" s="117">
        <v>0.25</v>
      </c>
      <c r="H1107" s="164"/>
      <c r="I1107" s="167">
        <v>0</v>
      </c>
      <c r="J1107" s="179"/>
      <c r="K1107" s="184"/>
      <c r="L1107" s="174"/>
      <c r="M1107" s="188"/>
      <c r="N1107" s="197"/>
      <c r="O1107" s="329"/>
      <c r="P1107" s="352"/>
      <c r="Q1107" s="230"/>
      <c r="R1107" s="197"/>
      <c r="S1107" s="197"/>
      <c r="T1107" s="194"/>
      <c r="U1107" s="315"/>
      <c r="V1107" s="375"/>
      <c r="W1107" s="367">
        <v>2.8</v>
      </c>
      <c r="X1107" s="134"/>
      <c r="Y1107" s="135"/>
      <c r="Z1107" s="126">
        <f t="shared" si="12"/>
        <v>0</v>
      </c>
      <c r="AA1107" s="119"/>
      <c r="AB1107" s="119"/>
    </row>
    <row r="1108" spans="1:28" ht="25.8" x14ac:dyDescent="0.5">
      <c r="A1108" s="106" t="s">
        <v>3869</v>
      </c>
      <c r="B1108" s="107"/>
      <c r="C1108" s="110" t="s">
        <v>3702</v>
      </c>
      <c r="D1108" s="111"/>
      <c r="E1108" s="111"/>
      <c r="F1108" s="116" t="s">
        <v>114</v>
      </c>
      <c r="G1108" s="117">
        <v>1.05</v>
      </c>
      <c r="H1108" s="164"/>
      <c r="I1108" s="167">
        <v>0</v>
      </c>
      <c r="J1108" s="179"/>
      <c r="K1108" s="184"/>
      <c r="L1108" s="174"/>
      <c r="M1108" s="188"/>
      <c r="N1108" s="197"/>
      <c r="O1108" s="329"/>
      <c r="P1108" s="352"/>
      <c r="Q1108" s="230"/>
      <c r="R1108" s="197"/>
      <c r="S1108" s="197"/>
      <c r="T1108" s="194"/>
      <c r="U1108" s="315"/>
      <c r="V1108" s="375"/>
      <c r="W1108" s="367">
        <v>4.5999999999999996</v>
      </c>
      <c r="X1108" s="134"/>
      <c r="Y1108" s="135"/>
      <c r="Z1108" s="126">
        <f t="shared" si="12"/>
        <v>0</v>
      </c>
      <c r="AA1108" s="119"/>
      <c r="AB1108" s="119"/>
    </row>
    <row r="1109" spans="1:28" ht="36" x14ac:dyDescent="0.5">
      <c r="A1109" s="106" t="s">
        <v>3872</v>
      </c>
      <c r="B1109" s="107"/>
      <c r="C1109" s="110" t="s">
        <v>3185</v>
      </c>
      <c r="D1109" s="111"/>
      <c r="E1109" s="111"/>
      <c r="F1109" s="116" t="s">
        <v>67</v>
      </c>
      <c r="G1109" s="117">
        <v>1.05</v>
      </c>
      <c r="H1109" s="164"/>
      <c r="I1109" s="167">
        <v>0</v>
      </c>
      <c r="J1109" s="179"/>
      <c r="K1109" s="184"/>
      <c r="L1109" s="174"/>
      <c r="M1109" s="188"/>
      <c r="N1109" s="197"/>
      <c r="O1109" s="329"/>
      <c r="P1109" s="352"/>
      <c r="Q1109" s="230"/>
      <c r="R1109" s="197"/>
      <c r="S1109" s="197"/>
      <c r="T1109" s="194"/>
      <c r="U1109" s="315"/>
      <c r="V1109" s="375"/>
      <c r="W1109" s="367">
        <v>1520.33</v>
      </c>
      <c r="X1109" s="134"/>
      <c r="Y1109" s="135"/>
      <c r="Z1109" s="126">
        <f t="shared" si="12"/>
        <v>0</v>
      </c>
      <c r="AA1109" s="119"/>
      <c r="AB1109" s="119"/>
    </row>
    <row r="1110" spans="1:28" ht="36" x14ac:dyDescent="0.5">
      <c r="A1110" s="106" t="s">
        <v>3875</v>
      </c>
      <c r="B1110" s="107"/>
      <c r="C1110" s="109" t="s">
        <v>3876</v>
      </c>
      <c r="D1110" s="111"/>
      <c r="E1110" s="111"/>
      <c r="F1110" s="116" t="s">
        <v>139</v>
      </c>
      <c r="G1110" s="117">
        <v>4.2</v>
      </c>
      <c r="H1110" s="164"/>
      <c r="I1110" s="167">
        <v>0</v>
      </c>
      <c r="J1110" s="179"/>
      <c r="K1110" s="184"/>
      <c r="L1110" s="174"/>
      <c r="M1110" s="188"/>
      <c r="N1110" s="197"/>
      <c r="O1110" s="329"/>
      <c r="P1110" s="352"/>
      <c r="Q1110" s="230"/>
      <c r="R1110" s="197"/>
      <c r="S1110" s="197"/>
      <c r="T1110" s="194"/>
      <c r="U1110" s="315"/>
      <c r="V1110" s="375"/>
      <c r="W1110" s="367">
        <v>4.92</v>
      </c>
      <c r="X1110" s="134"/>
      <c r="Y1110" s="135"/>
      <c r="Z1110" s="126">
        <f t="shared" si="12"/>
        <v>0</v>
      </c>
      <c r="AA1110" s="119"/>
      <c r="AB1110" s="119"/>
    </row>
    <row r="1111" spans="1:28" ht="25.8" x14ac:dyDescent="0.5">
      <c r="A1111" s="106" t="s">
        <v>3880</v>
      </c>
      <c r="B1111" s="107"/>
      <c r="C1111" s="110" t="s">
        <v>3881</v>
      </c>
      <c r="D1111" s="111"/>
      <c r="E1111" s="111"/>
      <c r="F1111" s="116" t="s">
        <v>114</v>
      </c>
      <c r="G1111" s="117">
        <v>1.2</v>
      </c>
      <c r="H1111" s="164"/>
      <c r="I1111" s="167">
        <v>0</v>
      </c>
      <c r="J1111" s="179"/>
      <c r="K1111" s="184"/>
      <c r="L1111" s="174"/>
      <c r="M1111" s="188"/>
      <c r="N1111" s="197"/>
      <c r="O1111" s="329"/>
      <c r="P1111" s="352"/>
      <c r="Q1111" s="230"/>
      <c r="R1111" s="197"/>
      <c r="S1111" s="197"/>
      <c r="T1111" s="194"/>
      <c r="U1111" s="315"/>
      <c r="V1111" s="375"/>
      <c r="W1111" s="367">
        <v>22.82</v>
      </c>
      <c r="X1111" s="134"/>
      <c r="Y1111" s="135"/>
      <c r="Z1111" s="126">
        <f t="shared" si="12"/>
        <v>0</v>
      </c>
      <c r="AA1111" s="119"/>
      <c r="AB1111" s="119"/>
    </row>
    <row r="1112" spans="1:28" ht="25.8" x14ac:dyDescent="0.5">
      <c r="A1112" s="106" t="s">
        <v>3885</v>
      </c>
      <c r="B1112" s="107"/>
      <c r="C1112" s="110" t="s">
        <v>3713</v>
      </c>
      <c r="D1112" s="111"/>
      <c r="E1112" s="111"/>
      <c r="F1112" s="116" t="s">
        <v>114</v>
      </c>
      <c r="G1112" s="117">
        <v>4.7</v>
      </c>
      <c r="H1112" s="164"/>
      <c r="I1112" s="167">
        <v>0</v>
      </c>
      <c r="J1112" s="179"/>
      <c r="K1112" s="184"/>
      <c r="L1112" s="174"/>
      <c r="M1112" s="188"/>
      <c r="N1112" s="197"/>
      <c r="O1112" s="329"/>
      <c r="P1112" s="352"/>
      <c r="Q1112" s="230"/>
      <c r="R1112" s="197"/>
      <c r="S1112" s="197"/>
      <c r="T1112" s="194"/>
      <c r="U1112" s="315"/>
      <c r="V1112" s="375"/>
      <c r="W1112" s="367">
        <v>66.98</v>
      </c>
      <c r="X1112" s="134"/>
      <c r="Y1112" s="135"/>
      <c r="Z1112" s="126">
        <f t="shared" si="12"/>
        <v>0</v>
      </c>
      <c r="AA1112" s="119"/>
      <c r="AB1112" s="119"/>
    </row>
    <row r="1113" spans="1:28" ht="36" x14ac:dyDescent="0.5">
      <c r="A1113" s="106" t="s">
        <v>3888</v>
      </c>
      <c r="B1113" s="107"/>
      <c r="C1113" s="109" t="s">
        <v>3889</v>
      </c>
      <c r="D1113" s="111"/>
      <c r="E1113" s="111"/>
      <c r="F1113" s="116" t="s">
        <v>139</v>
      </c>
      <c r="G1113" s="117">
        <v>3.6</v>
      </c>
      <c r="H1113" s="164"/>
      <c r="I1113" s="167">
        <v>0</v>
      </c>
      <c r="J1113" s="179"/>
      <c r="K1113" s="184"/>
      <c r="L1113" s="174"/>
      <c r="M1113" s="188"/>
      <c r="N1113" s="197"/>
      <c r="O1113" s="329"/>
      <c r="P1113" s="352"/>
      <c r="Q1113" s="230"/>
      <c r="R1113" s="197"/>
      <c r="S1113" s="197"/>
      <c r="T1113" s="194"/>
      <c r="U1113" s="315"/>
      <c r="V1113" s="375"/>
      <c r="W1113" s="367">
        <v>15.9</v>
      </c>
      <c r="X1113" s="134"/>
      <c r="Y1113" s="135"/>
      <c r="Z1113" s="126">
        <f t="shared" si="12"/>
        <v>0</v>
      </c>
      <c r="AA1113" s="119"/>
      <c r="AB1113" s="119"/>
    </row>
    <row r="1114" spans="1:28" ht="36" x14ac:dyDescent="0.5">
      <c r="A1114" s="106" t="s">
        <v>3893</v>
      </c>
      <c r="B1114" s="107"/>
      <c r="C1114" s="110" t="s">
        <v>3723</v>
      </c>
      <c r="D1114" s="111"/>
      <c r="E1114" s="111"/>
      <c r="F1114" s="116" t="s">
        <v>139</v>
      </c>
      <c r="G1114" s="117">
        <v>0.3</v>
      </c>
      <c r="H1114" s="164"/>
      <c r="I1114" s="167">
        <v>0</v>
      </c>
      <c r="J1114" s="179"/>
      <c r="K1114" s="184"/>
      <c r="L1114" s="174"/>
      <c r="M1114" s="188"/>
      <c r="N1114" s="197"/>
      <c r="O1114" s="329"/>
      <c r="P1114" s="352"/>
      <c r="Q1114" s="230"/>
      <c r="R1114" s="197"/>
      <c r="S1114" s="197"/>
      <c r="T1114" s="194"/>
      <c r="U1114" s="315"/>
      <c r="V1114" s="375"/>
      <c r="W1114" s="367">
        <v>5.6</v>
      </c>
      <c r="X1114" s="134"/>
      <c r="Y1114" s="135"/>
      <c r="Z1114" s="126">
        <f t="shared" si="12"/>
        <v>0</v>
      </c>
      <c r="AA1114" s="119"/>
      <c r="AB1114" s="119"/>
    </row>
    <row r="1115" spans="1:28" ht="36" x14ac:dyDescent="0.5">
      <c r="A1115" s="106" t="s">
        <v>3896</v>
      </c>
      <c r="B1115" s="107"/>
      <c r="C1115" s="110" t="s">
        <v>3897</v>
      </c>
      <c r="D1115" s="111"/>
      <c r="E1115" s="111"/>
      <c r="F1115" s="116" t="s">
        <v>102</v>
      </c>
      <c r="G1115" s="117">
        <v>0.35</v>
      </c>
      <c r="H1115" s="164"/>
      <c r="I1115" s="167">
        <v>0</v>
      </c>
      <c r="J1115" s="179"/>
      <c r="K1115" s="184"/>
      <c r="L1115" s="174"/>
      <c r="M1115" s="188"/>
      <c r="N1115" s="197"/>
      <c r="O1115" s="329"/>
      <c r="P1115" s="352"/>
      <c r="Q1115" s="230"/>
      <c r="R1115" s="197"/>
      <c r="S1115" s="197"/>
      <c r="T1115" s="194"/>
      <c r="U1115" s="315"/>
      <c r="V1115" s="375"/>
      <c r="W1115" s="367">
        <v>55</v>
      </c>
      <c r="X1115" s="134"/>
      <c r="Y1115" s="135"/>
      <c r="Z1115" s="126">
        <f t="shared" si="12"/>
        <v>0</v>
      </c>
      <c r="AA1115" s="119"/>
      <c r="AB1115" s="119"/>
    </row>
    <row r="1116" spans="1:28" ht="25.8" x14ac:dyDescent="0.5">
      <c r="A1116" s="106" t="s">
        <v>3901</v>
      </c>
      <c r="B1116" s="107"/>
      <c r="C1116" s="110" t="s">
        <v>3728</v>
      </c>
      <c r="D1116" s="111"/>
      <c r="E1116" s="111"/>
      <c r="F1116" s="116" t="s">
        <v>139</v>
      </c>
      <c r="G1116" s="117">
        <v>30</v>
      </c>
      <c r="H1116" s="164"/>
      <c r="I1116" s="167">
        <v>0</v>
      </c>
      <c r="J1116" s="179"/>
      <c r="K1116" s="184"/>
      <c r="L1116" s="174"/>
      <c r="M1116" s="188"/>
      <c r="N1116" s="197"/>
      <c r="O1116" s="329"/>
      <c r="P1116" s="352"/>
      <c r="Q1116" s="230"/>
      <c r="R1116" s="197"/>
      <c r="S1116" s="197"/>
      <c r="T1116" s="194"/>
      <c r="U1116" s="315"/>
      <c r="V1116" s="375"/>
      <c r="W1116" s="367">
        <v>0.28000000000000003</v>
      </c>
      <c r="X1116" s="134"/>
      <c r="Y1116" s="135"/>
      <c r="Z1116" s="126">
        <f t="shared" si="12"/>
        <v>0</v>
      </c>
      <c r="AA1116" s="119"/>
      <c r="AB1116" s="119"/>
    </row>
    <row r="1117" spans="1:28" ht="25.8" x14ac:dyDescent="0.5">
      <c r="A1117" s="106" t="s">
        <v>3904</v>
      </c>
      <c r="B1117" s="107"/>
      <c r="C1117" s="110" t="s">
        <v>3733</v>
      </c>
      <c r="D1117" s="111"/>
      <c r="E1117" s="111"/>
      <c r="F1117" s="116" t="s">
        <v>139</v>
      </c>
      <c r="G1117" s="117">
        <v>15</v>
      </c>
      <c r="H1117" s="164"/>
      <c r="I1117" s="167">
        <v>0</v>
      </c>
      <c r="J1117" s="179"/>
      <c r="K1117" s="184"/>
      <c r="L1117" s="174"/>
      <c r="M1117" s="188"/>
      <c r="N1117" s="197"/>
      <c r="O1117" s="329"/>
      <c r="P1117" s="352"/>
      <c r="Q1117" s="230"/>
      <c r="R1117" s="197"/>
      <c r="S1117" s="197"/>
      <c r="T1117" s="194"/>
      <c r="U1117" s="315"/>
      <c r="V1117" s="375"/>
      <c r="W1117" s="367">
        <v>0.95</v>
      </c>
      <c r="X1117" s="134"/>
      <c r="Y1117" s="135"/>
      <c r="Z1117" s="126">
        <f t="shared" si="12"/>
        <v>0</v>
      </c>
      <c r="AA1117" s="119"/>
      <c r="AB1117" s="119"/>
    </row>
    <row r="1118" spans="1:28" ht="49.95" customHeight="1" x14ac:dyDescent="0.3">
      <c r="A1118" s="106" t="s">
        <v>3907</v>
      </c>
      <c r="B1118" s="107" t="s">
        <v>3856</v>
      </c>
      <c r="C1118" s="108" t="s">
        <v>3857</v>
      </c>
      <c r="D1118" s="111"/>
      <c r="E1118" s="111" t="s">
        <v>3908</v>
      </c>
      <c r="F1118" s="111" t="s">
        <v>67</v>
      </c>
      <c r="G1118" s="112">
        <v>1</v>
      </c>
      <c r="H1118" s="163"/>
      <c r="I1118" s="166">
        <v>0</v>
      </c>
      <c r="J1118" s="178"/>
      <c r="K1118" s="183"/>
      <c r="L1118" s="172"/>
      <c r="M1118" s="172"/>
      <c r="N1118" s="172"/>
      <c r="O1118" s="328"/>
      <c r="P1118" s="351"/>
      <c r="Q1118" s="229"/>
      <c r="R1118" s="172"/>
      <c r="S1118" s="172"/>
      <c r="T1118" s="193"/>
      <c r="U1118" s="314"/>
      <c r="V1118" s="374"/>
      <c r="W1118" s="366">
        <v>2076.5300000000002</v>
      </c>
      <c r="X1118" s="132">
        <v>2068.5</v>
      </c>
      <c r="Y1118" s="133">
        <f>W1118+ROUND(X1118, 2)</f>
        <v>4145.0300000000007</v>
      </c>
      <c r="Z1118" s="114">
        <v>0</v>
      </c>
      <c r="AA1118" s="115">
        <v>0</v>
      </c>
      <c r="AB1118" s="115">
        <f>Z1118+AA1118</f>
        <v>0</v>
      </c>
    </row>
    <row r="1119" spans="1:28" ht="25.8" x14ac:dyDescent="0.5">
      <c r="A1119" s="106" t="s">
        <v>3910</v>
      </c>
      <c r="B1119" s="107"/>
      <c r="C1119" s="110" t="s">
        <v>3733</v>
      </c>
      <c r="D1119" s="111"/>
      <c r="E1119" s="111"/>
      <c r="F1119" s="116" t="s">
        <v>139</v>
      </c>
      <c r="G1119" s="117">
        <v>15</v>
      </c>
      <c r="H1119" s="164"/>
      <c r="I1119" s="167">
        <v>0</v>
      </c>
      <c r="J1119" s="179"/>
      <c r="K1119" s="184"/>
      <c r="L1119" s="174"/>
      <c r="M1119" s="188"/>
      <c r="N1119" s="197"/>
      <c r="O1119" s="329"/>
      <c r="P1119" s="352"/>
      <c r="Q1119" s="230"/>
      <c r="R1119" s="197"/>
      <c r="S1119" s="197"/>
      <c r="T1119" s="194"/>
      <c r="U1119" s="315"/>
      <c r="V1119" s="375"/>
      <c r="W1119" s="367">
        <v>0.95</v>
      </c>
      <c r="X1119" s="134"/>
      <c r="Y1119" s="135"/>
      <c r="Z1119" s="126">
        <f t="shared" ref="Z1119:Z1131" si="13">ROUND(ROUND(W1119, 2)*I1119, 2)</f>
        <v>0</v>
      </c>
      <c r="AA1119" s="119"/>
      <c r="AB1119" s="119"/>
    </row>
    <row r="1120" spans="1:28" ht="25.8" x14ac:dyDescent="0.5">
      <c r="A1120" s="106" t="s">
        <v>3915</v>
      </c>
      <c r="B1120" s="107"/>
      <c r="C1120" s="110" t="s">
        <v>3728</v>
      </c>
      <c r="D1120" s="111"/>
      <c r="E1120" s="111"/>
      <c r="F1120" s="116" t="s">
        <v>139</v>
      </c>
      <c r="G1120" s="117">
        <v>30</v>
      </c>
      <c r="H1120" s="164"/>
      <c r="I1120" s="167">
        <v>0</v>
      </c>
      <c r="J1120" s="179"/>
      <c r="K1120" s="184"/>
      <c r="L1120" s="174"/>
      <c r="M1120" s="188"/>
      <c r="N1120" s="197"/>
      <c r="O1120" s="329"/>
      <c r="P1120" s="352"/>
      <c r="Q1120" s="230"/>
      <c r="R1120" s="197"/>
      <c r="S1120" s="197"/>
      <c r="T1120" s="194"/>
      <c r="U1120" s="315"/>
      <c r="V1120" s="375"/>
      <c r="W1120" s="367">
        <v>0.28000000000000003</v>
      </c>
      <c r="X1120" s="134"/>
      <c r="Y1120" s="135"/>
      <c r="Z1120" s="126">
        <f t="shared" si="13"/>
        <v>0</v>
      </c>
      <c r="AA1120" s="119"/>
      <c r="AB1120" s="119"/>
    </row>
    <row r="1121" spans="1:28" ht="36" x14ac:dyDescent="0.5">
      <c r="A1121" s="106" t="s">
        <v>3920</v>
      </c>
      <c r="B1121" s="107"/>
      <c r="C1121" s="110" t="s">
        <v>3897</v>
      </c>
      <c r="D1121" s="111"/>
      <c r="E1121" s="111"/>
      <c r="F1121" s="116" t="s">
        <v>102</v>
      </c>
      <c r="G1121" s="117">
        <v>0.35</v>
      </c>
      <c r="H1121" s="164"/>
      <c r="I1121" s="167">
        <v>0</v>
      </c>
      <c r="J1121" s="179"/>
      <c r="K1121" s="184"/>
      <c r="L1121" s="174"/>
      <c r="M1121" s="188"/>
      <c r="N1121" s="197"/>
      <c r="O1121" s="329"/>
      <c r="P1121" s="352"/>
      <c r="Q1121" s="230"/>
      <c r="R1121" s="197"/>
      <c r="S1121" s="197"/>
      <c r="T1121" s="194"/>
      <c r="U1121" s="315"/>
      <c r="V1121" s="375"/>
      <c r="W1121" s="367">
        <v>55</v>
      </c>
      <c r="X1121" s="134"/>
      <c r="Y1121" s="135"/>
      <c r="Z1121" s="126">
        <f t="shared" si="13"/>
        <v>0</v>
      </c>
      <c r="AA1121" s="119"/>
      <c r="AB1121" s="119"/>
    </row>
    <row r="1122" spans="1:28" ht="36" x14ac:dyDescent="0.5">
      <c r="A1122" s="106" t="s">
        <v>3925</v>
      </c>
      <c r="B1122" s="107"/>
      <c r="C1122" s="110" t="s">
        <v>3723</v>
      </c>
      <c r="D1122" s="111"/>
      <c r="E1122" s="111"/>
      <c r="F1122" s="116" t="s">
        <v>139</v>
      </c>
      <c r="G1122" s="117">
        <v>0.3</v>
      </c>
      <c r="H1122" s="164"/>
      <c r="I1122" s="167">
        <v>0</v>
      </c>
      <c r="J1122" s="179"/>
      <c r="K1122" s="184"/>
      <c r="L1122" s="174"/>
      <c r="M1122" s="188"/>
      <c r="N1122" s="197"/>
      <c r="O1122" s="329"/>
      <c r="P1122" s="352"/>
      <c r="Q1122" s="230"/>
      <c r="R1122" s="197"/>
      <c r="S1122" s="197"/>
      <c r="T1122" s="194"/>
      <c r="U1122" s="315"/>
      <c r="V1122" s="375"/>
      <c r="W1122" s="367">
        <v>5.6</v>
      </c>
      <c r="X1122" s="134"/>
      <c r="Y1122" s="135"/>
      <c r="Z1122" s="126">
        <f t="shared" si="13"/>
        <v>0</v>
      </c>
      <c r="AA1122" s="119"/>
      <c r="AB1122" s="119"/>
    </row>
    <row r="1123" spans="1:28" ht="36" x14ac:dyDescent="0.5">
      <c r="A1123" s="106" t="s">
        <v>3930</v>
      </c>
      <c r="B1123" s="107"/>
      <c r="C1123" s="109" t="s">
        <v>3889</v>
      </c>
      <c r="D1123" s="111"/>
      <c r="E1123" s="111"/>
      <c r="F1123" s="116" t="s">
        <v>139</v>
      </c>
      <c r="G1123" s="117">
        <v>3.6</v>
      </c>
      <c r="H1123" s="164"/>
      <c r="I1123" s="167">
        <v>0</v>
      </c>
      <c r="J1123" s="179"/>
      <c r="K1123" s="184"/>
      <c r="L1123" s="174"/>
      <c r="M1123" s="188"/>
      <c r="N1123" s="197"/>
      <c r="O1123" s="329"/>
      <c r="P1123" s="352"/>
      <c r="Q1123" s="230"/>
      <c r="R1123" s="197"/>
      <c r="S1123" s="197"/>
      <c r="T1123" s="194"/>
      <c r="U1123" s="315"/>
      <c r="V1123" s="375"/>
      <c r="W1123" s="367">
        <v>15.9</v>
      </c>
      <c r="X1123" s="134"/>
      <c r="Y1123" s="135"/>
      <c r="Z1123" s="126">
        <f t="shared" si="13"/>
        <v>0</v>
      </c>
      <c r="AA1123" s="119"/>
      <c r="AB1123" s="119"/>
    </row>
    <row r="1124" spans="1:28" ht="25.8" x14ac:dyDescent="0.5">
      <c r="A1124" s="106" t="s">
        <v>3935</v>
      </c>
      <c r="B1124" s="107"/>
      <c r="C1124" s="110" t="s">
        <v>3881</v>
      </c>
      <c r="D1124" s="111"/>
      <c r="E1124" s="111"/>
      <c r="F1124" s="116" t="s">
        <v>114</v>
      </c>
      <c r="G1124" s="117">
        <v>1.2</v>
      </c>
      <c r="H1124" s="164"/>
      <c r="I1124" s="167">
        <v>0</v>
      </c>
      <c r="J1124" s="179"/>
      <c r="K1124" s="184"/>
      <c r="L1124" s="174"/>
      <c r="M1124" s="188"/>
      <c r="N1124" s="197"/>
      <c r="O1124" s="329"/>
      <c r="P1124" s="352"/>
      <c r="Q1124" s="230"/>
      <c r="R1124" s="197"/>
      <c r="S1124" s="197"/>
      <c r="T1124" s="194"/>
      <c r="U1124" s="315"/>
      <c r="V1124" s="375"/>
      <c r="W1124" s="367">
        <v>22.82</v>
      </c>
      <c r="X1124" s="134"/>
      <c r="Y1124" s="135"/>
      <c r="Z1124" s="126">
        <f t="shared" si="13"/>
        <v>0</v>
      </c>
      <c r="AA1124" s="119"/>
      <c r="AB1124" s="119"/>
    </row>
    <row r="1125" spans="1:28" ht="25.8" x14ac:dyDescent="0.5">
      <c r="A1125" s="106" t="s">
        <v>3940</v>
      </c>
      <c r="B1125" s="107"/>
      <c r="C1125" s="110" t="s">
        <v>3713</v>
      </c>
      <c r="D1125" s="111"/>
      <c r="E1125" s="111"/>
      <c r="F1125" s="116" t="s">
        <v>114</v>
      </c>
      <c r="G1125" s="117">
        <v>4.7</v>
      </c>
      <c r="H1125" s="164"/>
      <c r="I1125" s="167">
        <v>0</v>
      </c>
      <c r="J1125" s="179"/>
      <c r="K1125" s="184"/>
      <c r="L1125" s="174"/>
      <c r="M1125" s="188"/>
      <c r="N1125" s="197"/>
      <c r="O1125" s="329"/>
      <c r="P1125" s="352"/>
      <c r="Q1125" s="230"/>
      <c r="R1125" s="197"/>
      <c r="S1125" s="197"/>
      <c r="T1125" s="194"/>
      <c r="U1125" s="315"/>
      <c r="V1125" s="375"/>
      <c r="W1125" s="367">
        <v>66.98</v>
      </c>
      <c r="X1125" s="134"/>
      <c r="Y1125" s="135"/>
      <c r="Z1125" s="126">
        <f t="shared" si="13"/>
        <v>0</v>
      </c>
      <c r="AA1125" s="119"/>
      <c r="AB1125" s="119"/>
    </row>
    <row r="1126" spans="1:28" ht="36" x14ac:dyDescent="0.5">
      <c r="A1126" s="106" t="s">
        <v>3945</v>
      </c>
      <c r="B1126" s="107"/>
      <c r="C1126" s="109" t="s">
        <v>3876</v>
      </c>
      <c r="D1126" s="111"/>
      <c r="E1126" s="111"/>
      <c r="F1126" s="116" t="s">
        <v>139</v>
      </c>
      <c r="G1126" s="117">
        <v>4.2</v>
      </c>
      <c r="H1126" s="164"/>
      <c r="I1126" s="167">
        <v>0</v>
      </c>
      <c r="J1126" s="179"/>
      <c r="K1126" s="184"/>
      <c r="L1126" s="174"/>
      <c r="M1126" s="188"/>
      <c r="N1126" s="197"/>
      <c r="O1126" s="329"/>
      <c r="P1126" s="352"/>
      <c r="Q1126" s="230"/>
      <c r="R1126" s="197"/>
      <c r="S1126" s="197"/>
      <c r="T1126" s="194"/>
      <c r="U1126" s="315"/>
      <c r="V1126" s="375"/>
      <c r="W1126" s="367">
        <v>4.92</v>
      </c>
      <c r="X1126" s="134"/>
      <c r="Y1126" s="135"/>
      <c r="Z1126" s="126">
        <f t="shared" si="13"/>
        <v>0</v>
      </c>
      <c r="AA1126" s="119"/>
      <c r="AB1126" s="119"/>
    </row>
    <row r="1127" spans="1:28" ht="36" x14ac:dyDescent="0.5">
      <c r="A1127" s="106" t="s">
        <v>3950</v>
      </c>
      <c r="B1127" s="107"/>
      <c r="C1127" s="110" t="s">
        <v>3185</v>
      </c>
      <c r="D1127" s="111"/>
      <c r="E1127" s="111"/>
      <c r="F1127" s="116" t="s">
        <v>67</v>
      </c>
      <c r="G1127" s="117">
        <v>1.05</v>
      </c>
      <c r="H1127" s="164"/>
      <c r="I1127" s="167">
        <v>0</v>
      </c>
      <c r="J1127" s="179"/>
      <c r="K1127" s="184"/>
      <c r="L1127" s="174"/>
      <c r="M1127" s="188"/>
      <c r="N1127" s="197"/>
      <c r="O1127" s="329"/>
      <c r="P1127" s="352"/>
      <c r="Q1127" s="230"/>
      <c r="R1127" s="197"/>
      <c r="S1127" s="197"/>
      <c r="T1127" s="194"/>
      <c r="U1127" s="315"/>
      <c r="V1127" s="375"/>
      <c r="W1127" s="367">
        <v>1520.33</v>
      </c>
      <c r="X1127" s="134"/>
      <c r="Y1127" s="135"/>
      <c r="Z1127" s="126">
        <f t="shared" si="13"/>
        <v>0</v>
      </c>
      <c r="AA1127" s="119"/>
      <c r="AB1127" s="119"/>
    </row>
    <row r="1128" spans="1:28" ht="25.8" x14ac:dyDescent="0.5">
      <c r="A1128" s="106" t="s">
        <v>3955</v>
      </c>
      <c r="B1128" s="107"/>
      <c r="C1128" s="110" t="s">
        <v>3702</v>
      </c>
      <c r="D1128" s="111"/>
      <c r="E1128" s="111"/>
      <c r="F1128" s="116" t="s">
        <v>114</v>
      </c>
      <c r="G1128" s="117">
        <v>1.05</v>
      </c>
      <c r="H1128" s="164"/>
      <c r="I1128" s="167">
        <v>0</v>
      </c>
      <c r="J1128" s="179"/>
      <c r="K1128" s="184"/>
      <c r="L1128" s="174"/>
      <c r="M1128" s="188"/>
      <c r="N1128" s="197"/>
      <c r="O1128" s="329"/>
      <c r="P1128" s="352"/>
      <c r="Q1128" s="230"/>
      <c r="R1128" s="197"/>
      <c r="S1128" s="197"/>
      <c r="T1128" s="194"/>
      <c r="U1128" s="315"/>
      <c r="V1128" s="375"/>
      <c r="W1128" s="367">
        <v>4.5999999999999996</v>
      </c>
      <c r="X1128" s="134"/>
      <c r="Y1128" s="135"/>
      <c r="Z1128" s="126">
        <f t="shared" si="13"/>
        <v>0</v>
      </c>
      <c r="AA1128" s="119"/>
      <c r="AB1128" s="119"/>
    </row>
    <row r="1129" spans="1:28" ht="25.8" x14ac:dyDescent="0.5">
      <c r="A1129" s="106" t="s">
        <v>3960</v>
      </c>
      <c r="B1129" s="107"/>
      <c r="C1129" s="110" t="s">
        <v>3761</v>
      </c>
      <c r="D1129" s="111"/>
      <c r="E1129" s="111"/>
      <c r="F1129" s="116" t="s">
        <v>114</v>
      </c>
      <c r="G1129" s="117">
        <v>0.25</v>
      </c>
      <c r="H1129" s="164"/>
      <c r="I1129" s="167">
        <v>0</v>
      </c>
      <c r="J1129" s="179"/>
      <c r="K1129" s="184"/>
      <c r="L1129" s="174"/>
      <c r="M1129" s="188"/>
      <c r="N1129" s="197"/>
      <c r="O1129" s="329"/>
      <c r="P1129" s="352"/>
      <c r="Q1129" s="230"/>
      <c r="R1129" s="197"/>
      <c r="S1129" s="197"/>
      <c r="T1129" s="194"/>
      <c r="U1129" s="315"/>
      <c r="V1129" s="375"/>
      <c r="W1129" s="367">
        <v>2.8</v>
      </c>
      <c r="X1129" s="134"/>
      <c r="Y1129" s="135"/>
      <c r="Z1129" s="126">
        <f t="shared" si="13"/>
        <v>0</v>
      </c>
      <c r="AA1129" s="119"/>
      <c r="AB1129" s="119"/>
    </row>
    <row r="1130" spans="1:28" ht="13.5" customHeight="1" x14ac:dyDescent="0.5">
      <c r="A1130" s="106" t="s">
        <v>3965</v>
      </c>
      <c r="B1130" s="107"/>
      <c r="C1130" s="110" t="s">
        <v>604</v>
      </c>
      <c r="D1130" s="111"/>
      <c r="E1130" s="111"/>
      <c r="F1130" s="116" t="s">
        <v>102</v>
      </c>
      <c r="G1130" s="117">
        <v>0.1</v>
      </c>
      <c r="H1130" s="164"/>
      <c r="I1130" s="167">
        <v>0</v>
      </c>
      <c r="J1130" s="179"/>
      <c r="K1130" s="184"/>
      <c r="L1130" s="174"/>
      <c r="M1130" s="188"/>
      <c r="N1130" s="197"/>
      <c r="O1130" s="329"/>
      <c r="P1130" s="352"/>
      <c r="Q1130" s="230"/>
      <c r="R1130" s="197"/>
      <c r="S1130" s="197"/>
      <c r="T1130" s="194"/>
      <c r="U1130" s="315"/>
      <c r="V1130" s="375"/>
      <c r="W1130" s="367">
        <v>88.8</v>
      </c>
      <c r="X1130" s="134"/>
      <c r="Y1130" s="135"/>
      <c r="Z1130" s="126">
        <f t="shared" si="13"/>
        <v>0</v>
      </c>
      <c r="AA1130" s="119"/>
      <c r="AB1130" s="119"/>
    </row>
    <row r="1131" spans="1:28" ht="25.8" x14ac:dyDescent="0.5">
      <c r="A1131" s="106" t="s">
        <v>3970</v>
      </c>
      <c r="B1131" s="107"/>
      <c r="C1131" s="110" t="s">
        <v>3697</v>
      </c>
      <c r="D1131" s="111"/>
      <c r="E1131" s="111"/>
      <c r="F1131" s="116" t="s">
        <v>139</v>
      </c>
      <c r="G1131" s="117">
        <v>0.75</v>
      </c>
      <c r="H1131" s="164"/>
      <c r="I1131" s="167">
        <v>0</v>
      </c>
      <c r="J1131" s="179"/>
      <c r="K1131" s="184"/>
      <c r="L1131" s="174"/>
      <c r="M1131" s="188"/>
      <c r="N1131" s="197"/>
      <c r="O1131" s="329"/>
      <c r="P1131" s="352"/>
      <c r="Q1131" s="230"/>
      <c r="R1131" s="197"/>
      <c r="S1131" s="197"/>
      <c r="T1131" s="194"/>
      <c r="U1131" s="315"/>
      <c r="V1131" s="375"/>
      <c r="W1131" s="367">
        <v>2.8</v>
      </c>
      <c r="X1131" s="134"/>
      <c r="Y1131" s="135"/>
      <c r="Z1131" s="126">
        <f t="shared" si="13"/>
        <v>0</v>
      </c>
      <c r="AA1131" s="119"/>
      <c r="AB1131" s="119"/>
    </row>
    <row r="1132" spans="1:28" ht="36" x14ac:dyDescent="0.3">
      <c r="A1132" s="106" t="s">
        <v>3975</v>
      </c>
      <c r="B1132" s="107" t="s">
        <v>3976</v>
      </c>
      <c r="C1132" s="108" t="s">
        <v>3977</v>
      </c>
      <c r="D1132" s="111"/>
      <c r="E1132" s="111"/>
      <c r="F1132" s="111" t="s">
        <v>67</v>
      </c>
      <c r="G1132" s="112">
        <v>1</v>
      </c>
      <c r="H1132" s="163"/>
      <c r="I1132" s="166">
        <v>0</v>
      </c>
      <c r="J1132" s="178"/>
      <c r="K1132" s="183"/>
      <c r="L1132" s="172"/>
      <c r="M1132" s="172"/>
      <c r="N1132" s="172"/>
      <c r="O1132" s="328"/>
      <c r="P1132" s="351"/>
      <c r="Q1132" s="229"/>
      <c r="R1132" s="172"/>
      <c r="S1132" s="172"/>
      <c r="T1132" s="193"/>
      <c r="U1132" s="314"/>
      <c r="V1132" s="374"/>
      <c r="W1132" s="366">
        <v>902.98</v>
      </c>
      <c r="X1132" s="132">
        <v>963</v>
      </c>
      <c r="Y1132" s="133">
        <f>W1132+ROUND(X1132, 2)</f>
        <v>1865.98</v>
      </c>
      <c r="Z1132" s="114">
        <v>0</v>
      </c>
      <c r="AA1132" s="115">
        <v>0</v>
      </c>
      <c r="AB1132" s="115">
        <f>Z1132+AA1132</f>
        <v>0</v>
      </c>
    </row>
    <row r="1133" spans="1:28" ht="36" x14ac:dyDescent="0.5">
      <c r="A1133" s="106" t="s">
        <v>3980</v>
      </c>
      <c r="B1133" s="107"/>
      <c r="C1133" s="109" t="s">
        <v>3981</v>
      </c>
      <c r="D1133" s="111"/>
      <c r="E1133" s="111"/>
      <c r="F1133" s="116" t="s">
        <v>67</v>
      </c>
      <c r="G1133" s="117">
        <v>1.1000000000000001</v>
      </c>
      <c r="H1133" s="164"/>
      <c r="I1133" s="167">
        <v>0</v>
      </c>
      <c r="J1133" s="179"/>
      <c r="K1133" s="184"/>
      <c r="L1133" s="174"/>
      <c r="M1133" s="188"/>
      <c r="N1133" s="197"/>
      <c r="O1133" s="329"/>
      <c r="P1133" s="352"/>
      <c r="Q1133" s="230"/>
      <c r="R1133" s="197"/>
      <c r="S1133" s="197"/>
      <c r="T1133" s="194"/>
      <c r="U1133" s="315"/>
      <c r="V1133" s="375"/>
      <c r="W1133" s="367">
        <v>820.89</v>
      </c>
      <c r="X1133" s="134"/>
      <c r="Y1133" s="135"/>
      <c r="Z1133" s="126">
        <f>ROUND(ROUND(W1133, 2)*I1133, 2)</f>
        <v>0</v>
      </c>
      <c r="AA1133" s="119"/>
      <c r="AB1133" s="119"/>
    </row>
    <row r="1134" spans="1:28" ht="36" x14ac:dyDescent="0.3">
      <c r="A1134" s="106" t="s">
        <v>3985</v>
      </c>
      <c r="B1134" s="107" t="s">
        <v>3976</v>
      </c>
      <c r="C1134" s="108" t="s">
        <v>3977</v>
      </c>
      <c r="D1134" s="111"/>
      <c r="E1134" s="111"/>
      <c r="F1134" s="111" t="s">
        <v>67</v>
      </c>
      <c r="G1134" s="112">
        <v>1</v>
      </c>
      <c r="H1134" s="163"/>
      <c r="I1134" s="166">
        <v>0</v>
      </c>
      <c r="J1134" s="178"/>
      <c r="K1134" s="183"/>
      <c r="L1134" s="172"/>
      <c r="M1134" s="172"/>
      <c r="N1134" s="172"/>
      <c r="O1134" s="328"/>
      <c r="P1134" s="351"/>
      <c r="Q1134" s="229"/>
      <c r="R1134" s="172"/>
      <c r="S1134" s="172"/>
      <c r="T1134" s="193"/>
      <c r="U1134" s="314"/>
      <c r="V1134" s="374"/>
      <c r="W1134" s="366">
        <v>855.89</v>
      </c>
      <c r="X1134" s="132">
        <v>963</v>
      </c>
      <c r="Y1134" s="133">
        <f>W1134+ROUND(X1134, 2)</f>
        <v>1818.8899999999999</v>
      </c>
      <c r="Z1134" s="114">
        <v>0</v>
      </c>
      <c r="AA1134" s="115">
        <v>0</v>
      </c>
      <c r="AB1134" s="115">
        <f>Z1134+AA1134</f>
        <v>0</v>
      </c>
    </row>
    <row r="1135" spans="1:28" ht="25.8" x14ac:dyDescent="0.5">
      <c r="A1135" s="106" t="s">
        <v>3986</v>
      </c>
      <c r="B1135" s="107"/>
      <c r="C1135" s="109" t="s">
        <v>3987</v>
      </c>
      <c r="D1135" s="111"/>
      <c r="E1135" s="111"/>
      <c r="F1135" s="116" t="s">
        <v>67</v>
      </c>
      <c r="G1135" s="117">
        <v>1.1000000000000001</v>
      </c>
      <c r="H1135" s="164"/>
      <c r="I1135" s="167">
        <v>0</v>
      </c>
      <c r="J1135" s="179"/>
      <c r="K1135" s="184"/>
      <c r="L1135" s="174"/>
      <c r="M1135" s="188"/>
      <c r="N1135" s="197"/>
      <c r="O1135" s="329"/>
      <c r="P1135" s="352"/>
      <c r="Q1135" s="230"/>
      <c r="R1135" s="197"/>
      <c r="S1135" s="197"/>
      <c r="T1135" s="194"/>
      <c r="U1135" s="315"/>
      <c r="V1135" s="375"/>
      <c r="W1135" s="367">
        <v>778.08</v>
      </c>
      <c r="X1135" s="134"/>
      <c r="Y1135" s="135"/>
      <c r="Z1135" s="126">
        <f>ROUND(ROUND(W1135, 2)*I1135, 2)</f>
        <v>0</v>
      </c>
      <c r="AA1135" s="119"/>
      <c r="AB1135" s="119"/>
    </row>
    <row r="1136" spans="1:28" ht="36" x14ac:dyDescent="0.3">
      <c r="A1136" s="106" t="s">
        <v>3991</v>
      </c>
      <c r="B1136" s="107" t="s">
        <v>3976</v>
      </c>
      <c r="C1136" s="108" t="s">
        <v>3977</v>
      </c>
      <c r="D1136" s="111"/>
      <c r="E1136" s="111"/>
      <c r="F1136" s="111" t="s">
        <v>67</v>
      </c>
      <c r="G1136" s="112">
        <v>1</v>
      </c>
      <c r="H1136" s="163"/>
      <c r="I1136" s="166">
        <v>0</v>
      </c>
      <c r="J1136" s="178"/>
      <c r="K1136" s="183"/>
      <c r="L1136" s="172"/>
      <c r="M1136" s="172"/>
      <c r="N1136" s="172"/>
      <c r="O1136" s="328"/>
      <c r="P1136" s="351"/>
      <c r="Q1136" s="229"/>
      <c r="R1136" s="172"/>
      <c r="S1136" s="172"/>
      <c r="T1136" s="193"/>
      <c r="U1136" s="314"/>
      <c r="V1136" s="374"/>
      <c r="W1136" s="366">
        <v>855.89</v>
      </c>
      <c r="X1136" s="132">
        <v>963</v>
      </c>
      <c r="Y1136" s="133">
        <f>W1136+ROUND(X1136, 2)</f>
        <v>1818.8899999999999</v>
      </c>
      <c r="Z1136" s="114">
        <v>0</v>
      </c>
      <c r="AA1136" s="115">
        <v>0</v>
      </c>
      <c r="AB1136" s="115">
        <f>Z1136+AA1136</f>
        <v>0</v>
      </c>
    </row>
    <row r="1137" spans="1:28" ht="25.8" x14ac:dyDescent="0.5">
      <c r="A1137" s="106" t="s">
        <v>3992</v>
      </c>
      <c r="B1137" s="107"/>
      <c r="C1137" s="109" t="s">
        <v>3987</v>
      </c>
      <c r="D1137" s="111"/>
      <c r="E1137" s="111"/>
      <c r="F1137" s="116" t="s">
        <v>67</v>
      </c>
      <c r="G1137" s="117">
        <v>1.1000000000000001</v>
      </c>
      <c r="H1137" s="164"/>
      <c r="I1137" s="167">
        <v>0</v>
      </c>
      <c r="J1137" s="179"/>
      <c r="K1137" s="184"/>
      <c r="L1137" s="174"/>
      <c r="M1137" s="188"/>
      <c r="N1137" s="197"/>
      <c r="O1137" s="329"/>
      <c r="P1137" s="352"/>
      <c r="Q1137" s="230"/>
      <c r="R1137" s="197"/>
      <c r="S1137" s="197"/>
      <c r="T1137" s="194"/>
      <c r="U1137" s="315"/>
      <c r="V1137" s="375"/>
      <c r="W1137" s="367">
        <v>778.08</v>
      </c>
      <c r="X1137" s="134"/>
      <c r="Y1137" s="135"/>
      <c r="Z1137" s="126">
        <f>ROUND(ROUND(W1137, 2)*I1137, 2)</f>
        <v>0</v>
      </c>
      <c r="AA1137" s="119"/>
      <c r="AB1137" s="119"/>
    </row>
    <row r="1138" spans="1:28" ht="36" x14ac:dyDescent="0.3">
      <c r="A1138" s="106" t="s">
        <v>3995</v>
      </c>
      <c r="B1138" s="107" t="s">
        <v>3976</v>
      </c>
      <c r="C1138" s="108" t="s">
        <v>3977</v>
      </c>
      <c r="D1138" s="111"/>
      <c r="E1138" s="111"/>
      <c r="F1138" s="111" t="s">
        <v>67</v>
      </c>
      <c r="G1138" s="112">
        <v>1</v>
      </c>
      <c r="H1138" s="163"/>
      <c r="I1138" s="166">
        <v>0</v>
      </c>
      <c r="J1138" s="178"/>
      <c r="K1138" s="183"/>
      <c r="L1138" s="172"/>
      <c r="M1138" s="172"/>
      <c r="N1138" s="172"/>
      <c r="O1138" s="328"/>
      <c r="P1138" s="351"/>
      <c r="Q1138" s="229"/>
      <c r="R1138" s="172"/>
      <c r="S1138" s="172"/>
      <c r="T1138" s="193"/>
      <c r="U1138" s="314"/>
      <c r="V1138" s="374"/>
      <c r="W1138" s="366">
        <v>855</v>
      </c>
      <c r="X1138" s="132">
        <v>963</v>
      </c>
      <c r="Y1138" s="133">
        <f>W1138+ROUND(X1138, 2)</f>
        <v>1818</v>
      </c>
      <c r="Z1138" s="114">
        <v>0</v>
      </c>
      <c r="AA1138" s="115">
        <v>0</v>
      </c>
      <c r="AB1138" s="115">
        <f>Z1138+AA1138</f>
        <v>0</v>
      </c>
    </row>
    <row r="1139" spans="1:28" ht="25.8" x14ac:dyDescent="0.5">
      <c r="A1139" s="106" t="s">
        <v>3996</v>
      </c>
      <c r="B1139" s="107"/>
      <c r="C1139" s="110" t="s">
        <v>3997</v>
      </c>
      <c r="D1139" s="111"/>
      <c r="E1139" s="111"/>
      <c r="F1139" s="116" t="s">
        <v>67</v>
      </c>
      <c r="G1139" s="117">
        <v>1</v>
      </c>
      <c r="H1139" s="164"/>
      <c r="I1139" s="167">
        <v>0</v>
      </c>
      <c r="J1139" s="179"/>
      <c r="K1139" s="184"/>
      <c r="L1139" s="174"/>
      <c r="M1139" s="188"/>
      <c r="N1139" s="197"/>
      <c r="O1139" s="329"/>
      <c r="P1139" s="352"/>
      <c r="Q1139" s="230"/>
      <c r="R1139" s="197"/>
      <c r="S1139" s="197"/>
      <c r="T1139" s="194"/>
      <c r="U1139" s="315"/>
      <c r="V1139" s="375"/>
      <c r="W1139" s="367">
        <v>855</v>
      </c>
      <c r="X1139" s="134"/>
      <c r="Y1139" s="135"/>
      <c r="Z1139" s="126">
        <f>ROUND(ROUND(W1139, 2)*I1139, 2)</f>
        <v>0</v>
      </c>
      <c r="AA1139" s="119"/>
      <c r="AB1139" s="119"/>
    </row>
    <row r="1140" spans="1:28" ht="112.2" customHeight="1" x14ac:dyDescent="0.3">
      <c r="A1140" s="219" t="s">
        <v>4001</v>
      </c>
      <c r="B1140" s="254" t="s">
        <v>3976</v>
      </c>
      <c r="C1140" s="255" t="s">
        <v>3977</v>
      </c>
      <c r="D1140" s="256"/>
      <c r="E1140" s="256" t="s">
        <v>4002</v>
      </c>
      <c r="F1140" s="256" t="s">
        <v>67</v>
      </c>
      <c r="G1140" s="267">
        <v>1</v>
      </c>
      <c r="H1140" s="268"/>
      <c r="I1140" s="215">
        <v>731.9</v>
      </c>
      <c r="J1140" s="252">
        <f>I1140-K1140</f>
        <v>17.439999999999941</v>
      </c>
      <c r="K1140" s="218">
        <f>L1140+O1140+P1140+M1140</f>
        <v>714.46</v>
      </c>
      <c r="L1140" s="252"/>
      <c r="M1140" s="252">
        <v>574</v>
      </c>
      <c r="N1140" s="252"/>
      <c r="O1140" s="325">
        <v>85</v>
      </c>
      <c r="P1140" s="348">
        <v>55.46</v>
      </c>
      <c r="Q1140" s="444">
        <v>714.46</v>
      </c>
      <c r="R1140" s="252"/>
      <c r="S1140" s="252"/>
      <c r="T1140" s="252">
        <f>M1140*Y1140</f>
        <v>1347453.52</v>
      </c>
      <c r="U1140" s="311">
        <f>O1140*Y1140</f>
        <v>199535.8</v>
      </c>
      <c r="V1140" s="311">
        <f>P1140*Y1140</f>
        <v>130191.2408</v>
      </c>
      <c r="W1140" s="364">
        <v>902.98</v>
      </c>
      <c r="X1140" s="130">
        <v>1444.5</v>
      </c>
      <c r="Y1140" s="131">
        <f>W1140+ROUND(X1140, 2)</f>
        <v>2347.48</v>
      </c>
      <c r="Z1140" s="86">
        <v>660891.06000000006</v>
      </c>
      <c r="AA1140" s="19">
        <v>1057229.55</v>
      </c>
      <c r="AB1140" s="294">
        <f>Z1140+AA1140</f>
        <v>1718120.61</v>
      </c>
    </row>
    <row r="1141" spans="1:28" ht="36" x14ac:dyDescent="0.5">
      <c r="A1141" s="87" t="s">
        <v>4005</v>
      </c>
      <c r="B1141" s="12"/>
      <c r="C1141" s="27" t="s">
        <v>3981</v>
      </c>
      <c r="D1141" s="17"/>
      <c r="E1141" s="17"/>
      <c r="F1141" s="28" t="s">
        <v>67</v>
      </c>
      <c r="G1141" s="29">
        <v>1.1000000000000001</v>
      </c>
      <c r="H1141" s="149"/>
      <c r="I1141" s="157">
        <v>805.09</v>
      </c>
      <c r="J1141" s="177"/>
      <c r="K1141" s="181"/>
      <c r="L1141" s="170"/>
      <c r="M1141" s="187"/>
      <c r="N1141" s="196"/>
      <c r="O1141" s="326"/>
      <c r="P1141" s="350"/>
      <c r="Q1141" s="228"/>
      <c r="R1141" s="196"/>
      <c r="S1141" s="196"/>
      <c r="T1141" s="192"/>
      <c r="U1141" s="312"/>
      <c r="V1141" s="373"/>
      <c r="W1141" s="365">
        <v>820.89</v>
      </c>
      <c r="X1141" s="128"/>
      <c r="Y1141" s="129"/>
      <c r="Z1141" s="124">
        <f>ROUND(ROUND(W1141, 2)*I1141, 2)</f>
        <v>660890.32999999996</v>
      </c>
      <c r="AB1141" s="122"/>
    </row>
    <row r="1142" spans="1:28" ht="52.2" x14ac:dyDescent="0.3">
      <c r="A1142" s="219" t="s">
        <v>4010</v>
      </c>
      <c r="B1142" s="220" t="s">
        <v>3976</v>
      </c>
      <c r="C1142" s="221" t="s">
        <v>3977</v>
      </c>
      <c r="D1142" s="222"/>
      <c r="E1142" s="222" t="s">
        <v>4011</v>
      </c>
      <c r="F1142" s="222" t="s">
        <v>67</v>
      </c>
      <c r="G1142" s="213">
        <v>1</v>
      </c>
      <c r="H1142" s="214"/>
      <c r="I1142" s="215">
        <v>1222.2</v>
      </c>
      <c r="J1142" s="217">
        <f>I1142-K1142</f>
        <v>40.710000000000036</v>
      </c>
      <c r="K1142" s="218">
        <f>L1142+O1142+P1142+M1142</f>
        <v>1181.49</v>
      </c>
      <c r="L1142" s="217"/>
      <c r="M1142" s="217">
        <v>705.6</v>
      </c>
      <c r="N1142" s="217"/>
      <c r="O1142" s="334">
        <v>394</v>
      </c>
      <c r="P1142" s="357">
        <v>81.89</v>
      </c>
      <c r="Q1142" s="283">
        <v>1171.5899999999999</v>
      </c>
      <c r="R1142" s="217"/>
      <c r="S1142" s="217"/>
      <c r="T1142" s="217">
        <f>M1142*Y1142</f>
        <v>1623155.1839999999</v>
      </c>
      <c r="U1142" s="318">
        <f>O1142*Y1142</f>
        <v>906353.65999999992</v>
      </c>
      <c r="V1142" s="311">
        <f>P1142*Y1142</f>
        <v>188378.93709999998</v>
      </c>
      <c r="W1142" s="364">
        <v>855.89</v>
      </c>
      <c r="X1142" s="130">
        <v>1444.5</v>
      </c>
      <c r="Y1142" s="131">
        <f>W1142+ROUND(X1142, 2)</f>
        <v>2300.39</v>
      </c>
      <c r="Z1142" s="86">
        <v>1046068.76</v>
      </c>
      <c r="AA1142" s="19">
        <v>1765467.9</v>
      </c>
      <c r="AB1142" s="294">
        <f>Z1142+AA1142</f>
        <v>2811536.66</v>
      </c>
    </row>
    <row r="1143" spans="1:28" ht="25.8" x14ac:dyDescent="0.5">
      <c r="A1143" s="87" t="s">
        <v>4014</v>
      </c>
      <c r="B1143" s="12"/>
      <c r="C1143" s="27" t="s">
        <v>3987</v>
      </c>
      <c r="D1143" s="17"/>
      <c r="E1143" s="17"/>
      <c r="F1143" s="28" t="s">
        <v>67</v>
      </c>
      <c r="G1143" s="29">
        <v>1.1000000000000001</v>
      </c>
      <c r="H1143" s="149"/>
      <c r="I1143" s="157">
        <v>1344.42</v>
      </c>
      <c r="J1143" s="177"/>
      <c r="K1143" s="181"/>
      <c r="L1143" s="170"/>
      <c r="M1143" s="187"/>
      <c r="N1143" s="196"/>
      <c r="O1143" s="326"/>
      <c r="P1143" s="350"/>
      <c r="Q1143" s="228"/>
      <c r="R1143" s="196"/>
      <c r="S1143" s="196"/>
      <c r="T1143" s="192"/>
      <c r="U1143" s="312"/>
      <c r="V1143" s="373"/>
      <c r="W1143" s="365">
        <v>778.08</v>
      </c>
      <c r="X1143" s="128"/>
      <c r="Y1143" s="129"/>
      <c r="Z1143" s="124">
        <f>ROUND(ROUND(W1143, 2)*I1143, 2)</f>
        <v>1046066.31</v>
      </c>
    </row>
    <row r="1144" spans="1:28" ht="61.2" x14ac:dyDescent="0.3">
      <c r="A1144" s="253" t="s">
        <v>4019</v>
      </c>
      <c r="B1144" s="254" t="s">
        <v>3976</v>
      </c>
      <c r="C1144" s="255" t="s">
        <v>3977</v>
      </c>
      <c r="D1144" s="256"/>
      <c r="E1144" s="256" t="s">
        <v>4020</v>
      </c>
      <c r="F1144" s="256" t="s">
        <v>67</v>
      </c>
      <c r="G1144" s="257">
        <v>1</v>
      </c>
      <c r="H1144" s="258"/>
      <c r="I1144" s="215">
        <v>21.5</v>
      </c>
      <c r="J1144" s="217">
        <f>I1144-K1144</f>
        <v>0</v>
      </c>
      <c r="K1144" s="218">
        <f>L1144+O1144+P1144</f>
        <v>21.5</v>
      </c>
      <c r="L1144" s="252"/>
      <c r="M1144" s="252"/>
      <c r="N1144" s="252"/>
      <c r="O1144" s="325">
        <v>19</v>
      </c>
      <c r="P1144" s="348">
        <v>2.5</v>
      </c>
      <c r="Q1144" s="252"/>
      <c r="R1144" s="252"/>
      <c r="S1144" s="252"/>
      <c r="T1144" s="252"/>
      <c r="U1144" s="318">
        <f>O1144*Y1144</f>
        <v>43707.409999999996</v>
      </c>
      <c r="V1144" s="311">
        <f>P1144*Y1144</f>
        <v>5750.9749999999995</v>
      </c>
      <c r="W1144" s="364">
        <v>855.89</v>
      </c>
      <c r="X1144" s="130">
        <v>1444.5</v>
      </c>
      <c r="Y1144" s="131">
        <f>W1144+ROUND(X1144, 2)</f>
        <v>2300.39</v>
      </c>
      <c r="Z1144" s="86">
        <v>18401.64</v>
      </c>
      <c r="AA1144" s="19">
        <v>31056.75</v>
      </c>
      <c r="AB1144" s="19">
        <f>Z1144+AA1144</f>
        <v>49458.39</v>
      </c>
    </row>
    <row r="1145" spans="1:28" ht="36.450000000000003" customHeight="1" x14ac:dyDescent="0.5">
      <c r="A1145" s="87" t="s">
        <v>4021</v>
      </c>
      <c r="B1145" s="12"/>
      <c r="C1145" s="27" t="s">
        <v>3987</v>
      </c>
      <c r="D1145" s="17"/>
      <c r="E1145" s="17"/>
      <c r="F1145" s="28" t="s">
        <v>67</v>
      </c>
      <c r="G1145" s="29">
        <v>1.1000000000000001</v>
      </c>
      <c r="H1145" s="149"/>
      <c r="I1145" s="157">
        <v>23.65</v>
      </c>
      <c r="J1145" s="177"/>
      <c r="K1145" s="181"/>
      <c r="L1145" s="170"/>
      <c r="M1145" s="187"/>
      <c r="N1145" s="196"/>
      <c r="O1145" s="326"/>
      <c r="P1145" s="350"/>
      <c r="Q1145" s="228"/>
      <c r="R1145" s="196"/>
      <c r="S1145" s="196"/>
      <c r="T1145" s="192"/>
      <c r="U1145" s="312"/>
      <c r="V1145" s="373"/>
      <c r="W1145" s="365">
        <v>778.08</v>
      </c>
      <c r="X1145" s="128"/>
      <c r="Y1145" s="129"/>
      <c r="Z1145" s="124">
        <f>ROUND(ROUND(W1145, 2)*I1145, 2)</f>
        <v>18401.59</v>
      </c>
    </row>
    <row r="1146" spans="1:28" ht="90" x14ac:dyDescent="0.3">
      <c r="A1146" s="106" t="s">
        <v>4024</v>
      </c>
      <c r="B1146" s="107" t="s">
        <v>3976</v>
      </c>
      <c r="C1146" s="108" t="s">
        <v>3977</v>
      </c>
      <c r="D1146" s="111"/>
      <c r="E1146" s="111" t="s">
        <v>4025</v>
      </c>
      <c r="F1146" s="111" t="s">
        <v>67</v>
      </c>
      <c r="G1146" s="112">
        <v>1</v>
      </c>
      <c r="H1146" s="163"/>
      <c r="I1146" s="166">
        <v>0</v>
      </c>
      <c r="J1146" s="178"/>
      <c r="K1146" s="183"/>
      <c r="L1146" s="172"/>
      <c r="M1146" s="172"/>
      <c r="N1146" s="172"/>
      <c r="O1146" s="328"/>
      <c r="P1146" s="351"/>
      <c r="Q1146" s="229"/>
      <c r="R1146" s="172"/>
      <c r="S1146" s="172"/>
      <c r="T1146" s="193"/>
      <c r="U1146" s="314"/>
      <c r="V1146" s="374"/>
      <c r="W1146" s="366">
        <v>855</v>
      </c>
      <c r="X1146" s="132">
        <v>1444.5</v>
      </c>
      <c r="Y1146" s="133">
        <f>W1146+ROUND(X1146, 2)</f>
        <v>2299.5</v>
      </c>
      <c r="Z1146" s="114">
        <v>0</v>
      </c>
      <c r="AA1146" s="115">
        <v>0</v>
      </c>
      <c r="AB1146" s="115">
        <f>Z1146+AA1146</f>
        <v>0</v>
      </c>
    </row>
    <row r="1147" spans="1:28" ht="21.45" customHeight="1" x14ac:dyDescent="0.5">
      <c r="A1147" s="106" t="s">
        <v>4027</v>
      </c>
      <c r="B1147" s="107"/>
      <c r="C1147" s="110" t="s">
        <v>3997</v>
      </c>
      <c r="D1147" s="111"/>
      <c r="E1147" s="111"/>
      <c r="F1147" s="116" t="s">
        <v>67</v>
      </c>
      <c r="G1147" s="117">
        <v>1</v>
      </c>
      <c r="H1147" s="164"/>
      <c r="I1147" s="167">
        <v>0</v>
      </c>
      <c r="J1147" s="179"/>
      <c r="K1147" s="184"/>
      <c r="L1147" s="174"/>
      <c r="M1147" s="188"/>
      <c r="N1147" s="197"/>
      <c r="O1147" s="329"/>
      <c r="P1147" s="352"/>
      <c r="Q1147" s="230"/>
      <c r="R1147" s="197"/>
      <c r="S1147" s="197"/>
      <c r="T1147" s="194"/>
      <c r="U1147" s="315"/>
      <c r="V1147" s="375"/>
      <c r="W1147" s="367">
        <v>855</v>
      </c>
      <c r="X1147" s="134"/>
      <c r="Y1147" s="135"/>
      <c r="Z1147" s="126">
        <f>ROUND(ROUND(W1147, 2)*I1147, 2)</f>
        <v>0</v>
      </c>
      <c r="AA1147" s="119"/>
      <c r="AB1147" s="119"/>
    </row>
    <row r="1148" spans="1:28" ht="83.55" customHeight="1" x14ac:dyDescent="0.3">
      <c r="A1148" s="87" t="s">
        <v>4032</v>
      </c>
      <c r="B1148" s="254" t="s">
        <v>3976</v>
      </c>
      <c r="C1148" s="255" t="s">
        <v>3977</v>
      </c>
      <c r="D1148" s="256"/>
      <c r="E1148" s="256" t="s">
        <v>4033</v>
      </c>
      <c r="F1148" s="256" t="s">
        <v>67</v>
      </c>
      <c r="G1148" s="257">
        <v>1</v>
      </c>
      <c r="H1148" s="258"/>
      <c r="I1148" s="215">
        <v>455.1</v>
      </c>
      <c r="J1148" s="217">
        <f>I1148-K1148</f>
        <v>0</v>
      </c>
      <c r="K1148" s="218">
        <f>L1148+O1148+P1148</f>
        <v>455.1</v>
      </c>
      <c r="L1148" s="252"/>
      <c r="M1148" s="252"/>
      <c r="N1148" s="252"/>
      <c r="O1148" s="325">
        <v>409</v>
      </c>
      <c r="P1148" s="348">
        <v>46.1</v>
      </c>
      <c r="Q1148" s="422" t="s">
        <v>4213</v>
      </c>
      <c r="R1148" s="252"/>
      <c r="S1148" s="252"/>
      <c r="T1148" s="252"/>
      <c r="U1148" s="318">
        <f>O1148*Y1148</f>
        <v>953812.53999999992</v>
      </c>
      <c r="V1148" s="311">
        <f>P1148*Y1148</f>
        <v>107507.966</v>
      </c>
      <c r="W1148" s="364">
        <v>887.56</v>
      </c>
      <c r="X1148" s="130">
        <v>1444.5</v>
      </c>
      <c r="Y1148" s="131">
        <f>W1148+ROUND(X1148, 2)</f>
        <v>2332.06</v>
      </c>
      <c r="Z1148" s="86">
        <v>403928.56</v>
      </c>
      <c r="AA1148" s="19">
        <v>657391.94999999995</v>
      </c>
      <c r="AB1148" s="294">
        <f>Z1148+AA1148</f>
        <v>1061320.51</v>
      </c>
    </row>
    <row r="1149" spans="1:28" ht="26.4" thickBot="1" x14ac:dyDescent="0.55000000000000004">
      <c r="A1149" s="87" t="s">
        <v>4034</v>
      </c>
      <c r="B1149" s="12"/>
      <c r="C1149" s="27" t="s">
        <v>3987</v>
      </c>
      <c r="D1149" s="17"/>
      <c r="E1149" s="17"/>
      <c r="F1149" s="28" t="s">
        <v>67</v>
      </c>
      <c r="G1149" s="29">
        <v>1.1000000000000001</v>
      </c>
      <c r="H1149" s="149"/>
      <c r="I1149" s="158">
        <v>500.61</v>
      </c>
      <c r="J1149" s="177"/>
      <c r="K1149" s="181"/>
      <c r="L1149" s="170"/>
      <c r="M1149" s="187"/>
      <c r="N1149" s="196"/>
      <c r="O1149" s="326"/>
      <c r="P1149" s="350"/>
      <c r="Q1149" s="228"/>
      <c r="R1149" s="196"/>
      <c r="S1149" s="196"/>
      <c r="T1149" s="192"/>
      <c r="U1149" s="312"/>
      <c r="V1149" s="373"/>
      <c r="W1149" s="365">
        <v>806.87</v>
      </c>
      <c r="X1149" s="128"/>
      <c r="Y1149" s="129"/>
      <c r="Z1149" s="124">
        <f>ROUND(ROUND(W1149, 2)*I1149, 2)</f>
        <v>403927.19</v>
      </c>
      <c r="AB1149" s="122"/>
    </row>
    <row r="1150" spans="1:28" ht="40.200000000000003" customHeight="1" x14ac:dyDescent="0.5">
      <c r="A1150" s="87" t="s">
        <v>4037</v>
      </c>
      <c r="B1150" s="80" t="s">
        <v>4038</v>
      </c>
      <c r="C1150" s="480" t="s">
        <v>4039</v>
      </c>
      <c r="D1150" s="481"/>
      <c r="E1150" s="481"/>
      <c r="F1150" s="481"/>
      <c r="G1150" s="481"/>
      <c r="H1150" s="481"/>
      <c r="I1150" s="547"/>
      <c r="J1150" s="175"/>
      <c r="K1150" s="181"/>
      <c r="L1150" s="170"/>
      <c r="M1150" s="186"/>
      <c r="N1150" s="186"/>
      <c r="O1150" s="324"/>
      <c r="P1150" s="347"/>
      <c r="Q1150" s="226"/>
      <c r="R1150" s="186"/>
      <c r="S1150" s="186"/>
      <c r="T1150" s="190"/>
      <c r="U1150" s="310"/>
      <c r="V1150" s="371"/>
      <c r="W1150" s="363"/>
      <c r="X1150" s="128"/>
      <c r="Y1150" s="129"/>
      <c r="Z1150" s="123">
        <f>SUM(Z1151,Z1153)</f>
        <v>1617000</v>
      </c>
      <c r="AA1150" s="6">
        <f>SUM(AA1151,AA1153)</f>
        <v>275400.53999999998</v>
      </c>
      <c r="AB1150" s="307">
        <f>SUM(AB1151,AB1153)</f>
        <v>1892400.54</v>
      </c>
    </row>
    <row r="1151" spans="1:28" ht="102.45" customHeight="1" x14ac:dyDescent="0.3">
      <c r="A1151" s="87" t="s">
        <v>4040</v>
      </c>
      <c r="B1151" s="12" t="s">
        <v>4041</v>
      </c>
      <c r="C1151" s="16" t="s">
        <v>4042</v>
      </c>
      <c r="D1151" s="17"/>
      <c r="E1151" s="17" t="s">
        <v>4043</v>
      </c>
      <c r="F1151" s="17" t="s">
        <v>139</v>
      </c>
      <c r="G1151" s="18">
        <v>1</v>
      </c>
      <c r="H1151" s="18"/>
      <c r="I1151" s="159">
        <v>10</v>
      </c>
      <c r="J1151" s="176"/>
      <c r="K1151" s="182"/>
      <c r="L1151" s="171"/>
      <c r="M1151" s="171"/>
      <c r="N1151" s="171"/>
      <c r="O1151" s="327"/>
      <c r="P1151" s="353"/>
      <c r="Q1151" s="227"/>
      <c r="R1151" s="171"/>
      <c r="S1151" s="171"/>
      <c r="T1151" s="191"/>
      <c r="U1151" s="313"/>
      <c r="V1151" s="376"/>
      <c r="W1151" s="364">
        <v>31570</v>
      </c>
      <c r="X1151" s="130">
        <v>5100.01</v>
      </c>
      <c r="Y1151" s="131">
        <f>W1151+ROUND(X1151, 2)</f>
        <v>36670.01</v>
      </c>
      <c r="Z1151" s="86">
        <v>315700</v>
      </c>
      <c r="AA1151" s="19">
        <v>51000.1</v>
      </c>
      <c r="AB1151" s="294">
        <f>Z1151+AA1151</f>
        <v>366700.1</v>
      </c>
    </row>
    <row r="1152" spans="1:28" ht="36" x14ac:dyDescent="0.5">
      <c r="A1152" s="87" t="s">
        <v>4046</v>
      </c>
      <c r="B1152" s="12"/>
      <c r="C1152" s="40" t="s">
        <v>4047</v>
      </c>
      <c r="D1152" s="17"/>
      <c r="E1152" s="17" t="s">
        <v>4048</v>
      </c>
      <c r="F1152" s="28" t="s">
        <v>139</v>
      </c>
      <c r="G1152" s="29">
        <v>1</v>
      </c>
      <c r="H1152" s="30"/>
      <c r="I1152" s="160">
        <v>10</v>
      </c>
      <c r="J1152" s="177"/>
      <c r="K1152" s="181"/>
      <c r="L1152" s="170"/>
      <c r="M1152" s="187"/>
      <c r="N1152" s="196"/>
      <c r="O1152" s="326"/>
      <c r="P1152" s="350"/>
      <c r="Q1152" s="228"/>
      <c r="R1152" s="196"/>
      <c r="S1152" s="196"/>
      <c r="T1152" s="192"/>
      <c r="U1152" s="312"/>
      <c r="V1152" s="373"/>
      <c r="W1152" s="365">
        <v>31570</v>
      </c>
      <c r="X1152" s="128"/>
      <c r="Y1152" s="129"/>
      <c r="Z1152" s="124">
        <f>ROUND(ROUND(W1152, 2)*I1152, 2)</f>
        <v>315700</v>
      </c>
      <c r="AB1152" s="122"/>
    </row>
    <row r="1153" spans="1:28" ht="118.5" customHeight="1" x14ac:dyDescent="0.3">
      <c r="A1153" s="87" t="s">
        <v>4052</v>
      </c>
      <c r="B1153" s="12" t="s">
        <v>4041</v>
      </c>
      <c r="C1153" s="16" t="s">
        <v>4042</v>
      </c>
      <c r="D1153" s="17"/>
      <c r="E1153" s="17" t="s">
        <v>4053</v>
      </c>
      <c r="F1153" s="17" t="s">
        <v>139</v>
      </c>
      <c r="G1153" s="18">
        <v>1</v>
      </c>
      <c r="H1153" s="18"/>
      <c r="I1153" s="159">
        <v>44</v>
      </c>
      <c r="J1153" s="176"/>
      <c r="K1153" s="182"/>
      <c r="L1153" s="171"/>
      <c r="M1153" s="171"/>
      <c r="N1153" s="171"/>
      <c r="O1153" s="327"/>
      <c r="P1153" s="353"/>
      <c r="Q1153" s="227"/>
      <c r="R1153" s="171"/>
      <c r="S1153" s="171"/>
      <c r="T1153" s="191"/>
      <c r="U1153" s="313"/>
      <c r="V1153" s="376"/>
      <c r="W1153" s="364">
        <v>29575</v>
      </c>
      <c r="X1153" s="130">
        <v>5100.01</v>
      </c>
      <c r="Y1153" s="131">
        <f>W1153+ROUND(X1153, 2)</f>
        <v>34675.01</v>
      </c>
      <c r="Z1153" s="86">
        <v>1301300</v>
      </c>
      <c r="AA1153" s="19">
        <v>224400.44</v>
      </c>
      <c r="AB1153" s="294">
        <f>Z1153+AA1153</f>
        <v>1525700.44</v>
      </c>
    </row>
    <row r="1154" spans="1:28" ht="36" x14ac:dyDescent="0.5">
      <c r="A1154" s="87" t="s">
        <v>4054</v>
      </c>
      <c r="B1154" s="12"/>
      <c r="C1154" s="27" t="s">
        <v>4055</v>
      </c>
      <c r="D1154" s="17"/>
      <c r="E1154" s="17" t="s">
        <v>4056</v>
      </c>
      <c r="F1154" s="28" t="s">
        <v>139</v>
      </c>
      <c r="G1154" s="29">
        <v>1</v>
      </c>
      <c r="H1154" s="30"/>
      <c r="I1154" s="160">
        <v>44</v>
      </c>
      <c r="J1154" s="177"/>
      <c r="K1154" s="181"/>
      <c r="L1154" s="170"/>
      <c r="M1154" s="187"/>
      <c r="N1154" s="196"/>
      <c r="O1154" s="326"/>
      <c r="P1154" s="350"/>
      <c r="Q1154" s="228"/>
      <c r="R1154" s="196"/>
      <c r="S1154" s="196"/>
      <c r="T1154" s="192"/>
      <c r="U1154" s="312"/>
      <c r="V1154" s="373"/>
      <c r="W1154" s="365">
        <v>29575</v>
      </c>
      <c r="X1154" s="128"/>
      <c r="Y1154" s="129"/>
      <c r="Z1154" s="124">
        <f>ROUND(ROUND(W1154, 2)*I1154, 2)</f>
        <v>1301300</v>
      </c>
      <c r="AB1154" s="122"/>
    </row>
    <row r="1155" spans="1:28" ht="16.95" customHeight="1" x14ac:dyDescent="0.5">
      <c r="A1155" s="87" t="s">
        <v>4060</v>
      </c>
      <c r="B1155" s="80" t="s">
        <v>4061</v>
      </c>
      <c r="C1155" s="480" t="s">
        <v>4062</v>
      </c>
      <c r="D1155" s="481"/>
      <c r="E1155" s="481"/>
      <c r="F1155" s="481"/>
      <c r="G1155" s="481"/>
      <c r="H1155" s="481"/>
      <c r="I1155" s="558"/>
      <c r="J1155" s="175"/>
      <c r="K1155" s="181"/>
      <c r="L1155" s="170"/>
      <c r="M1155" s="186"/>
      <c r="N1155" s="186"/>
      <c r="O1155" s="324"/>
      <c r="P1155" s="347"/>
      <c r="Q1155" s="226"/>
      <c r="R1155" s="186"/>
      <c r="S1155" s="186"/>
      <c r="T1155" s="190"/>
      <c r="U1155" s="310"/>
      <c r="V1155" s="371"/>
      <c r="W1155" s="363"/>
      <c r="X1155" s="128"/>
      <c r="Y1155" s="129"/>
      <c r="Z1155" s="123">
        <f>SUM(Z1156)</f>
        <v>0</v>
      </c>
      <c r="AA1155" s="6">
        <f>SUM(AA1156)</f>
        <v>1948399.2</v>
      </c>
      <c r="AB1155" s="307">
        <f>SUM(AB1156)</f>
        <v>1948399.2</v>
      </c>
    </row>
    <row r="1156" spans="1:28" ht="54" x14ac:dyDescent="0.3">
      <c r="A1156" s="87" t="s">
        <v>4063</v>
      </c>
      <c r="B1156" s="12" t="s">
        <v>4064</v>
      </c>
      <c r="C1156" s="16" t="s">
        <v>4065</v>
      </c>
      <c r="D1156" s="17"/>
      <c r="E1156" s="17" t="s">
        <v>4066</v>
      </c>
      <c r="F1156" s="17" t="s">
        <v>67</v>
      </c>
      <c r="G1156" s="18">
        <v>1</v>
      </c>
      <c r="H1156" s="18"/>
      <c r="I1156" s="159">
        <v>9840.4</v>
      </c>
      <c r="J1156" s="176"/>
      <c r="K1156" s="182"/>
      <c r="L1156" s="171"/>
      <c r="M1156" s="171"/>
      <c r="N1156" s="171"/>
      <c r="O1156" s="327"/>
      <c r="P1156" s="353"/>
      <c r="Q1156" s="227"/>
      <c r="R1156" s="171"/>
      <c r="S1156" s="171"/>
      <c r="T1156" s="191"/>
      <c r="U1156" s="313"/>
      <c r="V1156" s="376"/>
      <c r="W1156" s="364">
        <v>0</v>
      </c>
      <c r="X1156" s="130">
        <v>198</v>
      </c>
      <c r="Y1156" s="131">
        <f>W1156+ROUND(X1156, 2)</f>
        <v>198</v>
      </c>
      <c r="Z1156" s="86">
        <v>0</v>
      </c>
      <c r="AA1156" s="19">
        <v>1948399.2</v>
      </c>
      <c r="AB1156" s="294">
        <f>Z1156+AA1156</f>
        <v>1948399.2</v>
      </c>
    </row>
    <row r="1157" spans="1:28" ht="34.950000000000003" customHeight="1" thickBot="1" x14ac:dyDescent="0.55000000000000004">
      <c r="A1157" s="88"/>
      <c r="B1157" s="89"/>
      <c r="C1157" s="89"/>
      <c r="D1157" s="90" t="s">
        <v>4069</v>
      </c>
      <c r="E1157" s="89"/>
      <c r="F1157" s="89"/>
      <c r="G1157" s="89"/>
      <c r="H1157" s="89"/>
      <c r="I1157" s="91"/>
      <c r="J1157" s="180"/>
      <c r="K1157" s="185"/>
      <c r="L1157" s="173"/>
      <c r="M1157" s="189"/>
      <c r="N1157" s="189"/>
      <c r="O1157" s="337"/>
      <c r="P1157" s="360"/>
      <c r="Q1157" s="233"/>
      <c r="R1157" s="189"/>
      <c r="S1157" s="189"/>
      <c r="T1157" s="195"/>
      <c r="U1157" s="319"/>
      <c r="V1157" s="381"/>
      <c r="W1157" s="136"/>
      <c r="X1157" s="136"/>
      <c r="Y1157" s="137"/>
      <c r="Z1157" s="236">
        <f>SUM(Z8)</f>
        <v>39041721.680000007</v>
      </c>
      <c r="AA1157" s="237">
        <f>SUM(AA8)</f>
        <v>99751374.810000017</v>
      </c>
      <c r="AB1157" s="237">
        <f>Z1157+AA1157</f>
        <v>138793096.49000001</v>
      </c>
    </row>
    <row r="1158" spans="1:28" ht="88.95" customHeight="1" thickBot="1" x14ac:dyDescent="0.35">
      <c r="A1158" s="234"/>
      <c r="B1158" s="235"/>
      <c r="C1158" s="235"/>
      <c r="D1158" s="235"/>
      <c r="E1158" s="235"/>
      <c r="F1158" s="235"/>
      <c r="G1158" s="235"/>
      <c r="H1158" s="235"/>
      <c r="I1158" s="235"/>
      <c r="J1158" s="235"/>
      <c r="K1158" s="235"/>
      <c r="L1158" s="235"/>
      <c r="M1158" s="235"/>
      <c r="N1158" s="235"/>
      <c r="O1158" s="338"/>
      <c r="P1158" s="361"/>
      <c r="Q1158" s="235"/>
      <c r="R1158" s="239">
        <f>SUM(R10:R1157)</f>
        <v>9820029.8929999992</v>
      </c>
      <c r="S1158" s="239">
        <f>SUM(S10:S1157)</f>
        <v>8387859.4452999998</v>
      </c>
      <c r="T1158" s="239">
        <f>SUM(T10:T1157)</f>
        <v>8825786.8239999991</v>
      </c>
      <c r="U1158" s="320">
        <f>SUM(U10:U1157)-9620562.87</f>
        <v>66700350.198700003</v>
      </c>
      <c r="V1158" s="239">
        <f>SUM(V10:V1157)</f>
        <v>22789582.799800012</v>
      </c>
      <c r="W1158" s="235"/>
      <c r="X1158" s="235"/>
      <c r="Y1158" s="238">
        <f>R1158+S1158+T1158+U1158+V1158</f>
        <v>116523609.16080001</v>
      </c>
      <c r="Z1158" s="552">
        <f>Y1158*100/AB1157</f>
        <v>83.954902734802445</v>
      </c>
      <c r="AA1158" s="553"/>
      <c r="AB1158" s="238">
        <f>AB1157-Y1158</f>
        <v>22269487.3292</v>
      </c>
    </row>
    <row r="1159" spans="1:28" ht="15.6" x14ac:dyDescent="0.3">
      <c r="A1159" s="83"/>
      <c r="B1159" s="3"/>
      <c r="C1159" s="82"/>
      <c r="D1159" s="82"/>
      <c r="E1159" s="84"/>
      <c r="F1159" s="84"/>
      <c r="G1159" s="84"/>
      <c r="H1159" s="459"/>
      <c r="I1159" s="479"/>
      <c r="J1159" s="479"/>
      <c r="K1159" s="479"/>
      <c r="L1159" s="479"/>
      <c r="M1159" s="479"/>
      <c r="N1159" s="479"/>
      <c r="O1159" s="479"/>
      <c r="P1159" s="479"/>
      <c r="Q1159" s="479"/>
      <c r="R1159" s="559"/>
      <c r="S1159" s="559"/>
      <c r="T1159" s="559"/>
      <c r="U1159" s="559"/>
      <c r="V1159" s="559"/>
      <c r="W1159" s="479"/>
      <c r="X1159" s="479"/>
      <c r="Y1159" s="559"/>
      <c r="Z1159" s="559"/>
      <c r="AA1159" s="559"/>
      <c r="AB1159" s="560"/>
    </row>
    <row r="1160" spans="1:28" ht="15.6" x14ac:dyDescent="0.3">
      <c r="A1160" s="83"/>
      <c r="B1160" s="3"/>
      <c r="C1160" s="82"/>
      <c r="D1160" s="82"/>
      <c r="E1160" s="84"/>
      <c r="F1160" s="84"/>
      <c r="G1160" s="84"/>
      <c r="H1160" s="459"/>
      <c r="I1160" s="479"/>
      <c r="J1160" s="479"/>
      <c r="K1160" s="479"/>
      <c r="L1160" s="479"/>
      <c r="M1160" s="479"/>
      <c r="N1160" s="479"/>
      <c r="O1160" s="479"/>
      <c r="P1160" s="479"/>
      <c r="Q1160" s="479"/>
      <c r="R1160" s="479"/>
      <c r="S1160" s="479"/>
      <c r="T1160" s="479"/>
      <c r="U1160" s="479"/>
      <c r="V1160" s="479"/>
      <c r="W1160" s="479"/>
      <c r="X1160" s="479"/>
      <c r="Y1160" s="479"/>
      <c r="Z1160" s="479"/>
      <c r="AA1160" s="479"/>
      <c r="AB1160" s="460"/>
    </row>
    <row r="1161" spans="1:28" ht="15.6" x14ac:dyDescent="0.3">
      <c r="A1161" s="83"/>
      <c r="B1161" s="3"/>
      <c r="C1161" s="82"/>
      <c r="D1161" s="82"/>
      <c r="E1161" s="84"/>
      <c r="F1161" s="84"/>
      <c r="G1161" s="84"/>
      <c r="H1161" s="459"/>
      <c r="I1161" s="479"/>
      <c r="J1161" s="479"/>
      <c r="K1161" s="479"/>
      <c r="L1161" s="479"/>
      <c r="M1161" s="479"/>
      <c r="N1161" s="479"/>
      <c r="O1161" s="479"/>
      <c r="P1161" s="479"/>
      <c r="Q1161" s="479"/>
      <c r="R1161" s="479"/>
      <c r="S1161" s="479"/>
      <c r="T1161" s="479"/>
      <c r="U1161" s="479"/>
      <c r="V1161" s="479"/>
      <c r="W1161" s="479"/>
      <c r="X1161" s="479"/>
      <c r="Y1161" s="479"/>
      <c r="Z1161" s="479"/>
      <c r="AA1161" s="479"/>
      <c r="AB1161" s="460"/>
    </row>
    <row r="1162" spans="1:28" ht="15.6" x14ac:dyDescent="0.3">
      <c r="A1162" s="83"/>
      <c r="B1162" s="3"/>
      <c r="C1162" s="82"/>
      <c r="D1162" s="82"/>
      <c r="E1162" s="84"/>
      <c r="F1162" s="84"/>
      <c r="G1162" s="84"/>
      <c r="H1162" s="459"/>
      <c r="I1162" s="479"/>
      <c r="J1162" s="479"/>
      <c r="K1162" s="479"/>
      <c r="L1162" s="479"/>
      <c r="M1162" s="479"/>
      <c r="N1162" s="479"/>
      <c r="O1162" s="479"/>
      <c r="P1162" s="479"/>
      <c r="Q1162" s="479"/>
      <c r="R1162" s="479"/>
      <c r="S1162" s="479"/>
      <c r="T1162" s="479"/>
      <c r="U1162" s="479"/>
      <c r="V1162" s="479"/>
      <c r="W1162" s="479"/>
      <c r="X1162" s="479"/>
      <c r="Y1162" s="479"/>
      <c r="Z1162" s="479"/>
      <c r="AA1162" s="479"/>
      <c r="AB1162" s="460"/>
    </row>
    <row r="1163" spans="1:28" ht="15.6" x14ac:dyDescent="0.3">
      <c r="A1163" s="83"/>
      <c r="B1163" s="3"/>
      <c r="C1163" s="82"/>
      <c r="D1163" s="82"/>
      <c r="E1163" s="84"/>
      <c r="F1163" s="84"/>
      <c r="G1163" s="84"/>
      <c r="H1163" s="459"/>
      <c r="I1163" s="479"/>
      <c r="J1163" s="479"/>
      <c r="K1163" s="479"/>
      <c r="L1163" s="479"/>
      <c r="M1163" s="479"/>
      <c r="N1163" s="479"/>
      <c r="O1163" s="479"/>
      <c r="P1163" s="479"/>
      <c r="Q1163" s="479"/>
      <c r="R1163" s="479"/>
      <c r="S1163" s="479"/>
      <c r="T1163" s="479"/>
      <c r="U1163" s="479"/>
      <c r="V1163" s="479"/>
      <c r="W1163" s="479"/>
      <c r="X1163" s="479"/>
      <c r="Y1163" s="479"/>
      <c r="Z1163" s="479"/>
      <c r="AA1163" s="479"/>
      <c r="AB1163" s="460"/>
    </row>
    <row r="1164" spans="1:28" ht="15.6" x14ac:dyDescent="0.3">
      <c r="A1164" s="83"/>
      <c r="B1164" s="3"/>
      <c r="C1164" s="82"/>
      <c r="D1164" s="82"/>
      <c r="E1164" s="84"/>
      <c r="F1164" s="84"/>
      <c r="G1164" s="84"/>
      <c r="H1164" s="459"/>
      <c r="I1164" s="479"/>
      <c r="J1164" s="479"/>
      <c r="K1164" s="479"/>
      <c r="L1164" s="479"/>
      <c r="M1164" s="479"/>
      <c r="N1164" s="479"/>
      <c r="O1164" s="479"/>
      <c r="P1164" s="479"/>
      <c r="Q1164" s="479"/>
      <c r="R1164" s="479"/>
      <c r="S1164" s="479"/>
      <c r="T1164" s="479"/>
      <c r="U1164" s="479"/>
      <c r="V1164" s="479"/>
      <c r="W1164" s="479"/>
      <c r="X1164" s="479"/>
      <c r="Y1164" s="479"/>
      <c r="Z1164" s="479"/>
      <c r="AA1164" s="479"/>
      <c r="AB1164" s="460"/>
    </row>
    <row r="1165" spans="1:28" ht="16.2" thickBot="1" x14ac:dyDescent="0.35">
      <c r="A1165" s="83"/>
      <c r="B1165" s="3"/>
      <c r="C1165" s="82"/>
      <c r="D1165" s="82"/>
      <c r="E1165" s="84"/>
      <c r="F1165" s="84"/>
      <c r="G1165" s="84"/>
      <c r="H1165" s="561"/>
      <c r="I1165" s="562"/>
      <c r="J1165" s="562"/>
      <c r="K1165" s="562"/>
      <c r="L1165" s="562"/>
      <c r="M1165" s="562"/>
      <c r="N1165" s="562"/>
      <c r="O1165" s="562"/>
      <c r="P1165" s="562"/>
      <c r="Q1165" s="562"/>
      <c r="R1165" s="562"/>
      <c r="S1165" s="562"/>
      <c r="T1165" s="562"/>
      <c r="U1165" s="562"/>
      <c r="V1165" s="562"/>
      <c r="W1165" s="562"/>
      <c r="X1165" s="562"/>
      <c r="Y1165" s="562"/>
      <c r="Z1165" s="562"/>
      <c r="AA1165" s="562"/>
      <c r="AB1165" s="563"/>
    </row>
    <row r="1166" spans="1:28" ht="16.2" thickBot="1" x14ac:dyDescent="0.35">
      <c r="A1166" s="83"/>
      <c r="B1166" s="3"/>
      <c r="C1166" s="82"/>
      <c r="D1166" s="82"/>
      <c r="E1166" s="84"/>
      <c r="F1166" s="84"/>
      <c r="G1166" s="84"/>
      <c r="H1166" s="564"/>
      <c r="I1166" s="565"/>
      <c r="J1166" s="565"/>
      <c r="K1166" s="565"/>
      <c r="L1166" s="565"/>
      <c r="M1166" s="565"/>
      <c r="N1166" s="565"/>
      <c r="O1166" s="565"/>
      <c r="P1166" s="565"/>
      <c r="Q1166" s="565"/>
      <c r="R1166" s="565"/>
      <c r="S1166" s="565"/>
      <c r="T1166" s="565"/>
      <c r="U1166" s="565"/>
      <c r="V1166" s="565"/>
      <c r="W1166" s="565"/>
      <c r="X1166" s="565"/>
      <c r="Y1166" s="565"/>
      <c r="Z1166" s="565"/>
      <c r="AA1166" s="565"/>
      <c r="AB1166" s="566"/>
    </row>
    <row r="1167" spans="1:28" ht="15.6" x14ac:dyDescent="0.3">
      <c r="A1167" s="83"/>
      <c r="B1167" s="3"/>
      <c r="C1167" s="82"/>
      <c r="D1167" s="82"/>
      <c r="E1167" s="84"/>
      <c r="F1167" s="84"/>
      <c r="G1167" s="84"/>
      <c r="H1167" s="567"/>
      <c r="I1167" s="559"/>
      <c r="J1167" s="559"/>
      <c r="K1167" s="559"/>
      <c r="L1167" s="559"/>
      <c r="M1167" s="559"/>
      <c r="N1167" s="559"/>
      <c r="O1167" s="559"/>
      <c r="P1167" s="559"/>
      <c r="Q1167" s="559"/>
      <c r="R1167" s="559"/>
      <c r="S1167" s="559"/>
      <c r="T1167" s="559"/>
      <c r="U1167" s="559"/>
      <c r="V1167" s="559"/>
      <c r="W1167" s="559"/>
      <c r="X1167" s="559"/>
      <c r="Y1167" s="559"/>
      <c r="Z1167" s="559"/>
      <c r="AA1167" s="559"/>
      <c r="AB1167" s="560"/>
    </row>
    <row r="1168" spans="1:28" ht="15.6" x14ac:dyDescent="0.3">
      <c r="A1168" s="83"/>
      <c r="B1168" s="3"/>
      <c r="C1168" s="82"/>
      <c r="D1168" s="82"/>
      <c r="E1168" s="84"/>
      <c r="F1168" s="84"/>
      <c r="G1168" s="84"/>
      <c r="H1168" s="459"/>
      <c r="I1168" s="479"/>
      <c r="J1168" s="479"/>
      <c r="K1168" s="479"/>
      <c r="L1168" s="479"/>
      <c r="M1168" s="479"/>
      <c r="N1168" s="479"/>
      <c r="O1168" s="479"/>
      <c r="P1168" s="479"/>
      <c r="Q1168" s="479"/>
      <c r="R1168" s="479"/>
      <c r="S1168" s="479"/>
      <c r="T1168" s="479"/>
      <c r="U1168" s="479"/>
      <c r="V1168" s="479"/>
      <c r="W1168" s="479"/>
      <c r="X1168" s="479"/>
      <c r="Y1168" s="479"/>
      <c r="Z1168" s="479"/>
      <c r="AA1168" s="479"/>
      <c r="AB1168" s="460"/>
    </row>
    <row r="1169" spans="1:28" ht="15.6" x14ac:dyDescent="0.3">
      <c r="A1169" s="83"/>
      <c r="B1169" s="3"/>
      <c r="C1169" s="82"/>
      <c r="D1169" s="82"/>
      <c r="E1169" s="84"/>
      <c r="F1169" s="84"/>
      <c r="G1169" s="84"/>
      <c r="H1169" s="459"/>
      <c r="I1169" s="479"/>
      <c r="J1169" s="479"/>
      <c r="K1169" s="479"/>
      <c r="L1169" s="479"/>
      <c r="M1169" s="479"/>
      <c r="N1169" s="479"/>
      <c r="O1169" s="479"/>
      <c r="P1169" s="479"/>
      <c r="Q1169" s="479"/>
      <c r="R1169" s="479"/>
      <c r="S1169" s="479"/>
      <c r="T1169" s="479"/>
      <c r="U1169" s="479"/>
      <c r="V1169" s="479"/>
      <c r="W1169" s="479"/>
      <c r="X1169" s="479"/>
      <c r="Y1169" s="479"/>
      <c r="Z1169" s="479"/>
      <c r="AA1169" s="479"/>
      <c r="AB1169" s="460"/>
    </row>
    <row r="1170" spans="1:28" ht="15.6" x14ac:dyDescent="0.3">
      <c r="A1170" s="83"/>
      <c r="B1170" s="3"/>
      <c r="C1170" s="82"/>
      <c r="D1170" s="82"/>
      <c r="E1170" s="84"/>
      <c r="F1170" s="84"/>
      <c r="G1170" s="84"/>
      <c r="H1170" s="459"/>
      <c r="I1170" s="479"/>
      <c r="J1170" s="479"/>
      <c r="K1170" s="479"/>
      <c r="L1170" s="479"/>
      <c r="M1170" s="479"/>
      <c r="N1170" s="479"/>
      <c r="O1170" s="479"/>
      <c r="P1170" s="479"/>
      <c r="Q1170" s="479"/>
      <c r="R1170" s="479"/>
      <c r="S1170" s="479"/>
      <c r="T1170" s="479"/>
      <c r="U1170" s="479"/>
      <c r="V1170" s="479"/>
      <c r="W1170" s="479"/>
      <c r="X1170" s="479"/>
      <c r="Y1170" s="479"/>
      <c r="Z1170" s="479"/>
      <c r="AA1170" s="479"/>
      <c r="AB1170" s="460"/>
    </row>
    <row r="1171" spans="1:28" ht="15.6" x14ac:dyDescent="0.3">
      <c r="A1171" s="83"/>
      <c r="B1171" s="3"/>
      <c r="C1171" s="82"/>
      <c r="D1171" s="82"/>
      <c r="E1171" s="84"/>
      <c r="F1171" s="84"/>
      <c r="G1171" s="84"/>
      <c r="H1171" s="459"/>
      <c r="I1171" s="479"/>
      <c r="J1171" s="479"/>
      <c r="K1171" s="479"/>
      <c r="L1171" s="479"/>
      <c r="M1171" s="479"/>
      <c r="N1171" s="479"/>
      <c r="O1171" s="479"/>
      <c r="P1171" s="479"/>
      <c r="Q1171" s="479"/>
      <c r="R1171" s="479"/>
      <c r="S1171" s="479"/>
      <c r="T1171" s="479"/>
      <c r="U1171" s="479"/>
      <c r="V1171" s="479"/>
      <c r="W1171" s="479"/>
      <c r="X1171" s="479"/>
      <c r="Y1171" s="479"/>
      <c r="Z1171" s="479"/>
      <c r="AA1171" s="479"/>
      <c r="AB1171" s="460"/>
    </row>
    <row r="1172" spans="1:28" ht="48" customHeight="1" x14ac:dyDescent="0.3">
      <c r="A1172" s="83"/>
      <c r="B1172" s="3"/>
      <c r="C1172" s="82"/>
      <c r="D1172" s="82"/>
      <c r="E1172" s="84"/>
      <c r="F1172" s="84"/>
      <c r="G1172" s="84"/>
      <c r="H1172" s="459"/>
      <c r="I1172" s="479"/>
      <c r="J1172" s="479"/>
      <c r="K1172" s="479"/>
      <c r="L1172" s="479"/>
      <c r="M1172" s="479"/>
      <c r="N1172" s="479"/>
      <c r="O1172" s="479"/>
      <c r="P1172" s="479"/>
      <c r="Q1172" s="479"/>
      <c r="R1172" s="479"/>
      <c r="S1172" s="479"/>
      <c r="T1172" s="479"/>
      <c r="U1172" s="479"/>
      <c r="V1172" s="479"/>
      <c r="W1172" s="479"/>
      <c r="X1172" s="479"/>
      <c r="Y1172" s="479"/>
      <c r="Z1172" s="479"/>
      <c r="AA1172" s="479"/>
      <c r="AB1172" s="460"/>
    </row>
    <row r="1173" spans="1:28" ht="15.6" x14ac:dyDescent="0.3">
      <c r="A1173" s="83"/>
      <c r="B1173" s="3"/>
      <c r="C1173" s="82"/>
      <c r="D1173" s="82"/>
      <c r="E1173" s="84"/>
      <c r="F1173" s="84"/>
      <c r="G1173" s="84"/>
      <c r="H1173" s="459"/>
      <c r="I1173" s="479"/>
      <c r="J1173" s="479"/>
      <c r="K1173" s="479"/>
      <c r="L1173" s="479"/>
      <c r="M1173" s="479"/>
      <c r="N1173" s="479"/>
      <c r="O1173" s="479"/>
      <c r="P1173" s="479"/>
      <c r="Q1173" s="479"/>
      <c r="R1173" s="479"/>
      <c r="S1173" s="479"/>
      <c r="T1173" s="479"/>
      <c r="U1173" s="479"/>
      <c r="V1173" s="479"/>
      <c r="W1173" s="479"/>
      <c r="X1173" s="479"/>
      <c r="Y1173" s="479"/>
      <c r="Z1173" s="479"/>
      <c r="AA1173" s="479"/>
      <c r="AB1173" s="460"/>
    </row>
    <row r="1174" spans="1:28" ht="15.6" x14ac:dyDescent="0.3">
      <c r="A1174" s="83"/>
      <c r="B1174" s="3"/>
      <c r="C1174" s="82"/>
      <c r="D1174" s="84"/>
      <c r="E1174" s="84"/>
      <c r="F1174" s="84"/>
      <c r="G1174" s="84"/>
      <c r="H1174" s="459"/>
      <c r="I1174" s="479"/>
      <c r="J1174" s="479"/>
      <c r="K1174" s="479"/>
      <c r="L1174" s="479"/>
      <c r="M1174" s="479"/>
      <c r="N1174" s="479"/>
      <c r="O1174" s="479"/>
      <c r="P1174" s="479"/>
      <c r="Q1174" s="479"/>
      <c r="R1174" s="479"/>
      <c r="S1174" s="479"/>
      <c r="T1174" s="479"/>
      <c r="U1174" s="479"/>
      <c r="V1174" s="479"/>
      <c r="W1174" s="479"/>
      <c r="X1174" s="479"/>
      <c r="Y1174" s="479"/>
      <c r="Z1174" s="479"/>
      <c r="AA1174" s="479"/>
      <c r="AB1174" s="460"/>
    </row>
    <row r="1175" spans="1:28" ht="15.6" x14ac:dyDescent="0.3">
      <c r="A1175" s="83"/>
      <c r="B1175" s="3"/>
      <c r="C1175" s="82"/>
      <c r="D1175" s="84"/>
      <c r="E1175" s="84"/>
      <c r="F1175" s="84"/>
      <c r="G1175" s="84"/>
      <c r="H1175" s="459"/>
      <c r="I1175" s="479"/>
      <c r="J1175" s="479"/>
      <c r="K1175" s="479"/>
      <c r="L1175" s="479"/>
      <c r="M1175" s="479"/>
      <c r="N1175" s="479"/>
      <c r="O1175" s="479"/>
      <c r="P1175" s="479"/>
      <c r="Q1175" s="479"/>
      <c r="R1175" s="479"/>
      <c r="S1175" s="479"/>
      <c r="T1175" s="479"/>
      <c r="U1175" s="479"/>
      <c r="V1175" s="479"/>
      <c r="W1175" s="479"/>
      <c r="X1175" s="479"/>
      <c r="Y1175" s="479"/>
      <c r="Z1175" s="479"/>
      <c r="AA1175" s="479"/>
      <c r="AB1175" s="460"/>
    </row>
    <row r="1176" spans="1:28" ht="15.6" x14ac:dyDescent="0.3">
      <c r="A1176" s="83"/>
      <c r="B1176" s="3"/>
      <c r="C1176" s="82"/>
      <c r="D1176" s="84"/>
      <c r="E1176" s="84"/>
      <c r="F1176" s="84"/>
      <c r="G1176" s="84"/>
      <c r="H1176" s="459"/>
      <c r="I1176" s="479"/>
      <c r="J1176" s="479"/>
      <c r="K1176" s="479"/>
      <c r="L1176" s="479"/>
      <c r="M1176" s="479"/>
      <c r="N1176" s="479"/>
      <c r="O1176" s="479"/>
      <c r="P1176" s="479"/>
      <c r="Q1176" s="479"/>
      <c r="R1176" s="479"/>
      <c r="S1176" s="479"/>
      <c r="T1176" s="479"/>
      <c r="U1176" s="479"/>
      <c r="V1176" s="479"/>
      <c r="W1176" s="479"/>
      <c r="X1176" s="479"/>
      <c r="Y1176" s="479"/>
      <c r="Z1176" s="479"/>
      <c r="AA1176" s="479"/>
      <c r="AB1176" s="460"/>
    </row>
  </sheetData>
  <autoFilter ref="P5:P1158"/>
  <mergeCells count="81">
    <mergeCell ref="H1168:AB1168"/>
    <mergeCell ref="H1163:AB1163"/>
    <mergeCell ref="H1164:AB1164"/>
    <mergeCell ref="H1165:AB1165"/>
    <mergeCell ref="H1166:AB1166"/>
    <mergeCell ref="H1167:AB1167"/>
    <mergeCell ref="C950:I950"/>
    <mergeCell ref="C984:I984"/>
    <mergeCell ref="C1036:I1036"/>
    <mergeCell ref="C1150:I1150"/>
    <mergeCell ref="H1176:AB1176"/>
    <mergeCell ref="H1170:AB1170"/>
    <mergeCell ref="H1171:AB1171"/>
    <mergeCell ref="H1172:AB1172"/>
    <mergeCell ref="H1173:AB1173"/>
    <mergeCell ref="H1174:AB1174"/>
    <mergeCell ref="H1175:AB1175"/>
    <mergeCell ref="H1169:AB1169"/>
    <mergeCell ref="H1159:AB1159"/>
    <mergeCell ref="H1160:AB1160"/>
    <mergeCell ref="H1161:AB1161"/>
    <mergeCell ref="H1162:AB1162"/>
    <mergeCell ref="C491:I491"/>
    <mergeCell ref="C581:I581"/>
    <mergeCell ref="C842:I842"/>
    <mergeCell ref="C926:I926"/>
    <mergeCell ref="C949:I949"/>
    <mergeCell ref="Z1158:AA1158"/>
    <mergeCell ref="C217:I217"/>
    <mergeCell ref="C59:I59"/>
    <mergeCell ref="C66:I66"/>
    <mergeCell ref="C82:I82"/>
    <mergeCell ref="C129:I129"/>
    <mergeCell ref="C130:I130"/>
    <mergeCell ref="C145:I145"/>
    <mergeCell ref="C146:I146"/>
    <mergeCell ref="C147:I147"/>
    <mergeCell ref="C148:I148"/>
    <mergeCell ref="C149:I149"/>
    <mergeCell ref="C191:I191"/>
    <mergeCell ref="C1155:I1155"/>
    <mergeCell ref="C483:I483"/>
    <mergeCell ref="C490:I490"/>
    <mergeCell ref="C58:I58"/>
    <mergeCell ref="C12:I12"/>
    <mergeCell ref="C13:I13"/>
    <mergeCell ref="C27:I27"/>
    <mergeCell ref="C34:I34"/>
    <mergeCell ref="C35:I35"/>
    <mergeCell ref="C36:I36"/>
    <mergeCell ref="C9:I9"/>
    <mergeCell ref="C10:I10"/>
    <mergeCell ref="C11:I11"/>
    <mergeCell ref="W6:X6"/>
    <mergeCell ref="P5:P8"/>
    <mergeCell ref="Z6:AA6"/>
    <mergeCell ref="AB6:AB7"/>
    <mergeCell ref="H5:H7"/>
    <mergeCell ref="I5:I7"/>
    <mergeCell ref="W5:Y5"/>
    <mergeCell ref="Z5:AB5"/>
    <mergeCell ref="O5:O8"/>
    <mergeCell ref="Q5:Q8"/>
    <mergeCell ref="A8:I8"/>
    <mergeCell ref="R5:V8"/>
    <mergeCell ref="A2:AB2"/>
    <mergeCell ref="A3:AB3"/>
    <mergeCell ref="A4:AB4"/>
    <mergeCell ref="A5:A7"/>
    <mergeCell ref="B5:B7"/>
    <mergeCell ref="C5:C7"/>
    <mergeCell ref="D5:D7"/>
    <mergeCell ref="E5:E7"/>
    <mergeCell ref="F5:F7"/>
    <mergeCell ref="G5:G7"/>
    <mergeCell ref="J5:J8"/>
    <mergeCell ref="K5:K8"/>
    <mergeCell ref="L5:L8"/>
    <mergeCell ref="M5:M8"/>
    <mergeCell ref="N5:N8"/>
    <mergeCell ref="Y6:Y7"/>
  </mergeCells>
  <conditionalFormatting sqref="C1052:C1054">
    <cfRule type="uniqueValues" dxfId="0" priority="1"/>
  </conditionalFormatting>
  <pageMargins left="0.7" right="0.7" top="0.75" bottom="0.75" header="0.3" footer="0.3"/>
  <pageSetup paperSize="9" scale="10" orientation="portrait" r:id="rId1"/>
  <rowBreaks count="2" manualBreakCount="2">
    <brk id="286" max="25" man="1"/>
    <brk id="47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Изменения</vt:lpstr>
      <vt:lpstr>ТКП</vt:lpstr>
      <vt:lpstr>КС2_СР_2026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Linux</cp:lastModifiedBy>
  <dcterms:created xsi:type="dcterms:W3CDTF">2026-06-09T19:35:32Z</dcterms:created>
  <dcterms:modified xsi:type="dcterms:W3CDTF">2026-09-17T23:32:49Z</dcterms:modified>
  <cp:category/>
</cp:coreProperties>
</file>