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05" yWindow="-105" windowWidth="19425" windowHeight="10425"/>
  </bookViews>
  <sheets>
    <sheet name="ТКП" sheetId="1" r:id="rId1"/>
  </sheets>
  <definedNames>
    <definedName name="_xlnm._FilterDatabase" localSheetId="0" hidden="1">ТКП!$A$7:$U$7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3" i="1" l="1"/>
  <c r="S203" i="1"/>
  <c r="Y203" i="1" s="1"/>
  <c r="M203" i="1"/>
  <c r="J202" i="1" s="1"/>
  <c r="W202" i="1"/>
  <c r="T202" i="1"/>
  <c r="N202" i="1"/>
  <c r="N201" i="1"/>
  <c r="V200" i="1"/>
  <c r="S200" i="1"/>
  <c r="Y200" i="1" s="1"/>
  <c r="M200" i="1"/>
  <c r="V199" i="1"/>
  <c r="S199" i="1"/>
  <c r="M199" i="1"/>
  <c r="J198" i="1" s="1"/>
  <c r="W198" i="1"/>
  <c r="T198" i="1"/>
  <c r="Z198" i="1" s="1"/>
  <c r="N198" i="1"/>
  <c r="V197" i="1"/>
  <c r="S197" i="1"/>
  <c r="Y197" i="1" s="1"/>
  <c r="M197" i="1"/>
  <c r="V196" i="1"/>
  <c r="S196" i="1"/>
  <c r="M196" i="1"/>
  <c r="W195" i="1"/>
  <c r="T195" i="1"/>
  <c r="N195" i="1"/>
  <c r="J195" i="1"/>
  <c r="M195" i="1" s="1"/>
  <c r="N194" i="1"/>
  <c r="V193" i="1"/>
  <c r="S193" i="1"/>
  <c r="Y193" i="1" s="1"/>
  <c r="M193" i="1"/>
  <c r="J191" i="1" s="1"/>
  <c r="V192" i="1"/>
  <c r="S192" i="1"/>
  <c r="M192" i="1"/>
  <c r="Z191" i="1"/>
  <c r="W191" i="1"/>
  <c r="T191" i="1"/>
  <c r="N191" i="1"/>
  <c r="M191" i="1"/>
  <c r="O191" i="1" s="1"/>
  <c r="L191" i="1"/>
  <c r="V190" i="1"/>
  <c r="S190" i="1"/>
  <c r="Y190" i="1" s="1"/>
  <c r="M190" i="1"/>
  <c r="V189" i="1"/>
  <c r="S189" i="1"/>
  <c r="M189" i="1"/>
  <c r="W188" i="1"/>
  <c r="T188" i="1"/>
  <c r="Z188" i="1" s="1"/>
  <c r="N188" i="1"/>
  <c r="M188" i="1"/>
  <c r="O188" i="1" s="1"/>
  <c r="L188" i="1"/>
  <c r="J188" i="1"/>
  <c r="V187" i="1"/>
  <c r="S187" i="1"/>
  <c r="Y187" i="1" s="1"/>
  <c r="M187" i="1"/>
  <c r="V186" i="1"/>
  <c r="S186" i="1"/>
  <c r="M186" i="1"/>
  <c r="W185" i="1"/>
  <c r="T185" i="1"/>
  <c r="Z185" i="1" s="1"/>
  <c r="N185" i="1"/>
  <c r="M185" i="1"/>
  <c r="O185" i="1" s="1"/>
  <c r="L185" i="1"/>
  <c r="J185" i="1"/>
  <c r="V184" i="1"/>
  <c r="S184" i="1"/>
  <c r="Y184" i="1" s="1"/>
  <c r="M184" i="1"/>
  <c r="V183" i="1"/>
  <c r="S183" i="1"/>
  <c r="M183" i="1"/>
  <c r="W182" i="1"/>
  <c r="T182" i="1"/>
  <c r="Z182" i="1" s="1"/>
  <c r="N182" i="1"/>
  <c r="M182" i="1"/>
  <c r="O182" i="1" s="1"/>
  <c r="L182" i="1"/>
  <c r="J182" i="1"/>
  <c r="V181" i="1"/>
  <c r="S181" i="1"/>
  <c r="Y181" i="1" s="1"/>
  <c r="M181" i="1"/>
  <c r="V180" i="1"/>
  <c r="S180" i="1"/>
  <c r="M180" i="1"/>
  <c r="W179" i="1"/>
  <c r="T179" i="1"/>
  <c r="Z179" i="1" s="1"/>
  <c r="N179" i="1"/>
  <c r="M179" i="1"/>
  <c r="O179" i="1" s="1"/>
  <c r="L179" i="1"/>
  <c r="J179" i="1"/>
  <c r="V178" i="1"/>
  <c r="S178" i="1"/>
  <c r="Y178" i="1" s="1"/>
  <c r="M178" i="1"/>
  <c r="V177" i="1"/>
  <c r="S177" i="1"/>
  <c r="M177" i="1"/>
  <c r="W176" i="1"/>
  <c r="T176" i="1"/>
  <c r="Z176" i="1" s="1"/>
  <c r="N176" i="1"/>
  <c r="M176" i="1"/>
  <c r="O176" i="1" s="1"/>
  <c r="L176" i="1"/>
  <c r="J176" i="1"/>
  <c r="V175" i="1"/>
  <c r="S175" i="1"/>
  <c r="Y175" i="1" s="1"/>
  <c r="M175" i="1"/>
  <c r="V174" i="1"/>
  <c r="S174" i="1"/>
  <c r="M174" i="1"/>
  <c r="W173" i="1"/>
  <c r="T173" i="1"/>
  <c r="Z173" i="1" s="1"/>
  <c r="Z172" i="1" s="1"/>
  <c r="N173" i="1"/>
  <c r="M173" i="1"/>
  <c r="L173" i="1"/>
  <c r="J173" i="1"/>
  <c r="N172" i="1"/>
  <c r="N171" i="1" s="1"/>
  <c r="Y170" i="1"/>
  <c r="V170" i="1"/>
  <c r="S170" i="1"/>
  <c r="M170" i="1"/>
  <c r="J168" i="1" s="1"/>
  <c r="Y169" i="1"/>
  <c r="V169" i="1"/>
  <c r="S169" i="1"/>
  <c r="M169" i="1"/>
  <c r="X168" i="1"/>
  <c r="W168" i="1"/>
  <c r="V168" i="1"/>
  <c r="T168" i="1"/>
  <c r="Z168" i="1" s="1"/>
  <c r="Z167" i="1" s="1"/>
  <c r="S168" i="1"/>
  <c r="Y168" i="1" s="1"/>
  <c r="P168" i="1"/>
  <c r="R168" i="1" s="1"/>
  <c r="N168" i="1"/>
  <c r="N167" i="1" s="1"/>
  <c r="T167" i="1"/>
  <c r="S167" i="1"/>
  <c r="V166" i="1"/>
  <c r="S166" i="1"/>
  <c r="Y166" i="1" s="1"/>
  <c r="M166" i="1"/>
  <c r="Y165" i="1"/>
  <c r="V165" i="1"/>
  <c r="S165" i="1"/>
  <c r="M165" i="1"/>
  <c r="V164" i="1"/>
  <c r="S164" i="1"/>
  <c r="Y164" i="1" s="1"/>
  <c r="M164" i="1"/>
  <c r="J162" i="1" s="1"/>
  <c r="Y163" i="1"/>
  <c r="V163" i="1"/>
  <c r="S163" i="1"/>
  <c r="M163" i="1"/>
  <c r="W162" i="1"/>
  <c r="T162" i="1"/>
  <c r="Z162" i="1" s="1"/>
  <c r="N162" i="1"/>
  <c r="V161" i="1"/>
  <c r="S161" i="1"/>
  <c r="Y161" i="1" s="1"/>
  <c r="M161" i="1"/>
  <c r="Y160" i="1"/>
  <c r="V160" i="1"/>
  <c r="S160" i="1"/>
  <c r="M160" i="1"/>
  <c r="V159" i="1"/>
  <c r="S159" i="1"/>
  <c r="Y159" i="1" s="1"/>
  <c r="M159" i="1"/>
  <c r="J157" i="1" s="1"/>
  <c r="Y158" i="1"/>
  <c r="V158" i="1"/>
  <c r="S158" i="1"/>
  <c r="M158" i="1"/>
  <c r="W157" i="1"/>
  <c r="T157" i="1"/>
  <c r="Z157" i="1" s="1"/>
  <c r="N157" i="1"/>
  <c r="V156" i="1"/>
  <c r="S156" i="1"/>
  <c r="Y156" i="1" s="1"/>
  <c r="M156" i="1"/>
  <c r="Y155" i="1"/>
  <c r="V155" i="1"/>
  <c r="S155" i="1"/>
  <c r="M155" i="1"/>
  <c r="V154" i="1"/>
  <c r="S154" i="1"/>
  <c r="Y154" i="1" s="1"/>
  <c r="M154" i="1"/>
  <c r="J152" i="1" s="1"/>
  <c r="Y153" i="1"/>
  <c r="V153" i="1"/>
  <c r="S153" i="1"/>
  <c r="M153" i="1"/>
  <c r="W152" i="1"/>
  <c r="T152" i="1"/>
  <c r="Z152" i="1" s="1"/>
  <c r="N152" i="1"/>
  <c r="V151" i="1"/>
  <c r="S151" i="1"/>
  <c r="Y151" i="1" s="1"/>
  <c r="M151" i="1"/>
  <c r="Y150" i="1"/>
  <c r="V150" i="1"/>
  <c r="S150" i="1"/>
  <c r="M150" i="1"/>
  <c r="V149" i="1"/>
  <c r="S149" i="1"/>
  <c r="M149" i="1"/>
  <c r="J148" i="1" s="1"/>
  <c r="W148" i="1"/>
  <c r="T148" i="1"/>
  <c r="Z148" i="1" s="1"/>
  <c r="N148" i="1"/>
  <c r="Y147" i="1"/>
  <c r="V147" i="1"/>
  <c r="S147" i="1"/>
  <c r="M147" i="1"/>
  <c r="V146" i="1"/>
  <c r="S146" i="1"/>
  <c r="Y146" i="1" s="1"/>
  <c r="M146" i="1"/>
  <c r="Y145" i="1"/>
  <c r="V145" i="1"/>
  <c r="S145" i="1"/>
  <c r="M145" i="1"/>
  <c r="V144" i="1"/>
  <c r="S144" i="1"/>
  <c r="M144" i="1"/>
  <c r="W143" i="1"/>
  <c r="T143" i="1"/>
  <c r="Z143" i="1" s="1"/>
  <c r="N143" i="1"/>
  <c r="L143" i="1"/>
  <c r="J143" i="1"/>
  <c r="M143" i="1" s="1"/>
  <c r="O143" i="1" s="1"/>
  <c r="Y142" i="1"/>
  <c r="V142" i="1"/>
  <c r="S142" i="1"/>
  <c r="M142" i="1"/>
  <c r="V141" i="1"/>
  <c r="S141" i="1"/>
  <c r="Y141" i="1" s="1"/>
  <c r="M141" i="1"/>
  <c r="Y140" i="1"/>
  <c r="V140" i="1"/>
  <c r="S140" i="1"/>
  <c r="M140" i="1"/>
  <c r="V139" i="1"/>
  <c r="S139" i="1"/>
  <c r="M139" i="1"/>
  <c r="J138" i="1" s="1"/>
  <c r="W138" i="1"/>
  <c r="T138" i="1"/>
  <c r="Z138" i="1" s="1"/>
  <c r="N138" i="1"/>
  <c r="Y137" i="1"/>
  <c r="V137" i="1"/>
  <c r="S137" i="1"/>
  <c r="M137" i="1"/>
  <c r="V136" i="1"/>
  <c r="S136" i="1"/>
  <c r="Y136" i="1" s="1"/>
  <c r="M136" i="1"/>
  <c r="J134" i="1" s="1"/>
  <c r="Y135" i="1"/>
  <c r="V135" i="1"/>
  <c r="S135" i="1"/>
  <c r="M135" i="1"/>
  <c r="W134" i="1"/>
  <c r="T134" i="1"/>
  <c r="Z134" i="1" s="1"/>
  <c r="P134" i="1"/>
  <c r="N134" i="1"/>
  <c r="V133" i="1"/>
  <c r="S133" i="1"/>
  <c r="Y133" i="1" s="1"/>
  <c r="M133" i="1"/>
  <c r="Y132" i="1"/>
  <c r="V132" i="1"/>
  <c r="S132" i="1"/>
  <c r="M132" i="1"/>
  <c r="V131" i="1"/>
  <c r="S131" i="1"/>
  <c r="M131" i="1"/>
  <c r="J130" i="1" s="1"/>
  <c r="W130" i="1"/>
  <c r="T130" i="1"/>
  <c r="Z130" i="1" s="1"/>
  <c r="N130" i="1"/>
  <c r="Y129" i="1"/>
  <c r="V129" i="1"/>
  <c r="S129" i="1"/>
  <c r="M129" i="1"/>
  <c r="V128" i="1"/>
  <c r="S128" i="1"/>
  <c r="Y128" i="1" s="1"/>
  <c r="M128" i="1"/>
  <c r="J126" i="1" s="1"/>
  <c r="Y127" i="1"/>
  <c r="V127" i="1"/>
  <c r="S127" i="1"/>
  <c r="M127" i="1"/>
  <c r="W126" i="1"/>
  <c r="T126" i="1"/>
  <c r="Z126" i="1" s="1"/>
  <c r="P126" i="1"/>
  <c r="N126" i="1"/>
  <c r="V125" i="1"/>
  <c r="S125" i="1"/>
  <c r="Y125" i="1" s="1"/>
  <c r="M125" i="1"/>
  <c r="Y124" i="1"/>
  <c r="V124" i="1"/>
  <c r="S124" i="1"/>
  <c r="M124" i="1"/>
  <c r="V123" i="1"/>
  <c r="S123" i="1"/>
  <c r="M123" i="1"/>
  <c r="W122" i="1"/>
  <c r="T122" i="1"/>
  <c r="Z122" i="1" s="1"/>
  <c r="N122" i="1"/>
  <c r="J122" i="1"/>
  <c r="M122" i="1" s="1"/>
  <c r="O122" i="1" s="1"/>
  <c r="Y121" i="1"/>
  <c r="V121" i="1"/>
  <c r="S121" i="1"/>
  <c r="M121" i="1"/>
  <c r="V120" i="1"/>
  <c r="S120" i="1"/>
  <c r="Y120" i="1" s="1"/>
  <c r="M120" i="1"/>
  <c r="Y119" i="1"/>
  <c r="V119" i="1"/>
  <c r="S119" i="1"/>
  <c r="M119" i="1"/>
  <c r="V118" i="1"/>
  <c r="S118" i="1"/>
  <c r="M118" i="1"/>
  <c r="J117" i="1" s="1"/>
  <c r="W117" i="1"/>
  <c r="T117" i="1"/>
  <c r="Z117" i="1" s="1"/>
  <c r="N117" i="1"/>
  <c r="Y116" i="1"/>
  <c r="V116" i="1"/>
  <c r="S116" i="1"/>
  <c r="M116" i="1"/>
  <c r="V115" i="1"/>
  <c r="S115" i="1"/>
  <c r="Y115" i="1" s="1"/>
  <c r="M115" i="1"/>
  <c r="Y114" i="1"/>
  <c r="V114" i="1"/>
  <c r="S114" i="1"/>
  <c r="M114" i="1"/>
  <c r="V113" i="1"/>
  <c r="S113" i="1"/>
  <c r="M113" i="1"/>
  <c r="W112" i="1"/>
  <c r="T112" i="1"/>
  <c r="Z112" i="1" s="1"/>
  <c r="N112" i="1"/>
  <c r="J112" i="1"/>
  <c r="M112" i="1" s="1"/>
  <c r="O112" i="1" s="1"/>
  <c r="Y111" i="1"/>
  <c r="V111" i="1"/>
  <c r="S111" i="1"/>
  <c r="M111" i="1"/>
  <c r="V110" i="1"/>
  <c r="S110" i="1"/>
  <c r="Y110" i="1" s="1"/>
  <c r="M110" i="1"/>
  <c r="J108" i="1" s="1"/>
  <c r="Y109" i="1"/>
  <c r="V109" i="1"/>
  <c r="S109" i="1"/>
  <c r="M109" i="1"/>
  <c r="W108" i="1"/>
  <c r="T108" i="1"/>
  <c r="Z108" i="1" s="1"/>
  <c r="N108" i="1"/>
  <c r="V107" i="1"/>
  <c r="S107" i="1"/>
  <c r="Y107" i="1" s="1"/>
  <c r="M107" i="1"/>
  <c r="Y106" i="1"/>
  <c r="V106" i="1"/>
  <c r="S106" i="1"/>
  <c r="M106" i="1"/>
  <c r="V105" i="1"/>
  <c r="S105" i="1"/>
  <c r="M105" i="1"/>
  <c r="J104" i="1" s="1"/>
  <c r="W104" i="1"/>
  <c r="T104" i="1"/>
  <c r="Z104" i="1" s="1"/>
  <c r="N104" i="1"/>
  <c r="Y103" i="1"/>
  <c r="V103" i="1"/>
  <c r="S103" i="1"/>
  <c r="M103" i="1"/>
  <c r="V102" i="1"/>
  <c r="S102" i="1"/>
  <c r="Y102" i="1" s="1"/>
  <c r="M102" i="1"/>
  <c r="J99" i="1" s="1"/>
  <c r="Y101" i="1"/>
  <c r="V101" i="1"/>
  <c r="S101" i="1"/>
  <c r="M101" i="1"/>
  <c r="V100" i="1"/>
  <c r="S100" i="1"/>
  <c r="M100" i="1"/>
  <c r="W99" i="1"/>
  <c r="T99" i="1"/>
  <c r="Z99" i="1" s="1"/>
  <c r="N99" i="1"/>
  <c r="Y98" i="1"/>
  <c r="V98" i="1"/>
  <c r="S98" i="1"/>
  <c r="M98" i="1"/>
  <c r="V97" i="1"/>
  <c r="S97" i="1"/>
  <c r="Y97" i="1" s="1"/>
  <c r="M97" i="1"/>
  <c r="Y96" i="1"/>
  <c r="V96" i="1"/>
  <c r="S96" i="1"/>
  <c r="M96" i="1"/>
  <c r="V95" i="1"/>
  <c r="S95" i="1"/>
  <c r="M95" i="1"/>
  <c r="J94" i="1" s="1"/>
  <c r="W94" i="1"/>
  <c r="T94" i="1"/>
  <c r="N94" i="1"/>
  <c r="N93" i="1"/>
  <c r="N92" i="1" s="1"/>
  <c r="Y91" i="1"/>
  <c r="V91" i="1"/>
  <c r="S91" i="1"/>
  <c r="M91" i="1"/>
  <c r="Y90" i="1"/>
  <c r="V90" i="1"/>
  <c r="S90" i="1"/>
  <c r="M90" i="1"/>
  <c r="Y89" i="1"/>
  <c r="V89" i="1"/>
  <c r="S89" i="1"/>
  <c r="M89" i="1"/>
  <c r="J87" i="1" s="1"/>
  <c r="L87" i="1" s="1"/>
  <c r="Y88" i="1"/>
  <c r="V88" i="1"/>
  <c r="S88" i="1"/>
  <c r="P87" i="1" s="1"/>
  <c r="S87" i="1" s="1"/>
  <c r="M88" i="1"/>
  <c r="Z87" i="1"/>
  <c r="W87" i="1"/>
  <c r="V87" i="1"/>
  <c r="T87" i="1"/>
  <c r="R87" i="1"/>
  <c r="X87" i="1" s="1"/>
  <c r="N87" i="1"/>
  <c r="M87" i="1"/>
  <c r="Y86" i="1"/>
  <c r="V86" i="1"/>
  <c r="S86" i="1"/>
  <c r="M86" i="1"/>
  <c r="Y85" i="1"/>
  <c r="V85" i="1"/>
  <c r="S85" i="1"/>
  <c r="M85" i="1"/>
  <c r="Y84" i="1"/>
  <c r="V84" i="1"/>
  <c r="S84" i="1"/>
  <c r="M84" i="1"/>
  <c r="J82" i="1" s="1"/>
  <c r="L82" i="1" s="1"/>
  <c r="Y83" i="1"/>
  <c r="V83" i="1"/>
  <c r="S83" i="1"/>
  <c r="P82" i="1" s="1"/>
  <c r="S82" i="1" s="1"/>
  <c r="M83" i="1"/>
  <c r="Z82" i="1"/>
  <c r="W82" i="1"/>
  <c r="T82" i="1"/>
  <c r="N82" i="1"/>
  <c r="Y81" i="1"/>
  <c r="V81" i="1"/>
  <c r="S81" i="1"/>
  <c r="M81" i="1"/>
  <c r="Y80" i="1"/>
  <c r="V80" i="1"/>
  <c r="S80" i="1"/>
  <c r="P79" i="1" s="1"/>
  <c r="S79" i="1" s="1"/>
  <c r="M80" i="1"/>
  <c r="Z79" i="1"/>
  <c r="W79" i="1"/>
  <c r="T79" i="1"/>
  <c r="R79" i="1"/>
  <c r="X79" i="1" s="1"/>
  <c r="N79" i="1"/>
  <c r="M79" i="1"/>
  <c r="O79" i="1" s="1"/>
  <c r="L79" i="1"/>
  <c r="J79" i="1"/>
  <c r="Y78" i="1"/>
  <c r="V78" i="1"/>
  <c r="S78" i="1"/>
  <c r="M78" i="1"/>
  <c r="Y77" i="1"/>
  <c r="V77" i="1"/>
  <c r="S77" i="1"/>
  <c r="M77" i="1"/>
  <c r="Y76" i="1"/>
  <c r="V76" i="1"/>
  <c r="S76" i="1"/>
  <c r="M76" i="1"/>
  <c r="Z75" i="1"/>
  <c r="W75" i="1"/>
  <c r="V75" i="1"/>
  <c r="T75" i="1"/>
  <c r="S75" i="1"/>
  <c r="R75" i="1"/>
  <c r="X75" i="1" s="1"/>
  <c r="P75" i="1"/>
  <c r="N75" i="1"/>
  <c r="M75" i="1"/>
  <c r="O75" i="1" s="1"/>
  <c r="J75" i="1"/>
  <c r="L75" i="1" s="1"/>
  <c r="V74" i="1"/>
  <c r="S74" i="1"/>
  <c r="Y74" i="1" s="1"/>
  <c r="M74" i="1"/>
  <c r="Y73" i="1"/>
  <c r="V73" i="1"/>
  <c r="S73" i="1"/>
  <c r="M73" i="1"/>
  <c r="V72" i="1"/>
  <c r="S72" i="1"/>
  <c r="Y72" i="1" s="1"/>
  <c r="M72" i="1"/>
  <c r="Y71" i="1"/>
  <c r="V71" i="1"/>
  <c r="S71" i="1"/>
  <c r="M71" i="1"/>
  <c r="Z70" i="1"/>
  <c r="W70" i="1"/>
  <c r="T70" i="1"/>
  <c r="N70" i="1"/>
  <c r="M70" i="1"/>
  <c r="O70" i="1" s="1"/>
  <c r="J70" i="1"/>
  <c r="L70" i="1" s="1"/>
  <c r="Y69" i="1"/>
  <c r="V69" i="1"/>
  <c r="S69" i="1"/>
  <c r="M69" i="1"/>
  <c r="Y68" i="1"/>
  <c r="V68" i="1"/>
  <c r="S68" i="1"/>
  <c r="M68" i="1"/>
  <c r="Y67" i="1"/>
  <c r="V67" i="1"/>
  <c r="S67" i="1"/>
  <c r="M67" i="1"/>
  <c r="Y66" i="1"/>
  <c r="V66" i="1"/>
  <c r="S66" i="1"/>
  <c r="M66" i="1"/>
  <c r="Z65" i="1"/>
  <c r="W65" i="1"/>
  <c r="T65" i="1"/>
  <c r="P65" i="1"/>
  <c r="V65" i="1" s="1"/>
  <c r="N65" i="1"/>
  <c r="M65" i="1"/>
  <c r="O65" i="1" s="1"/>
  <c r="J65" i="1"/>
  <c r="L65" i="1" s="1"/>
  <c r="V64" i="1"/>
  <c r="S64" i="1"/>
  <c r="Y64" i="1" s="1"/>
  <c r="M64" i="1"/>
  <c r="Y63" i="1"/>
  <c r="V63" i="1"/>
  <c r="S63" i="1"/>
  <c r="M63" i="1"/>
  <c r="V62" i="1"/>
  <c r="S62" i="1"/>
  <c r="Y62" i="1" s="1"/>
  <c r="M62" i="1"/>
  <c r="Y61" i="1"/>
  <c r="V61" i="1"/>
  <c r="S61" i="1"/>
  <c r="M61" i="1"/>
  <c r="J60" i="1" s="1"/>
  <c r="Z60" i="1"/>
  <c r="Z59" i="1" s="1"/>
  <c r="W60" i="1"/>
  <c r="T60" i="1"/>
  <c r="N60" i="1"/>
  <c r="T59" i="1"/>
  <c r="N59" i="1"/>
  <c r="V58" i="1"/>
  <c r="S58" i="1"/>
  <c r="P57" i="1" s="1"/>
  <c r="M58" i="1"/>
  <c r="J57" i="1" s="1"/>
  <c r="W57" i="1"/>
  <c r="T57" i="1"/>
  <c r="Z57" i="1" s="1"/>
  <c r="N57" i="1"/>
  <c r="Y56" i="1"/>
  <c r="V56" i="1"/>
  <c r="S56" i="1"/>
  <c r="M56" i="1"/>
  <c r="J54" i="1" s="1"/>
  <c r="V55" i="1"/>
  <c r="S55" i="1"/>
  <c r="P54" i="1" s="1"/>
  <c r="M55" i="1"/>
  <c r="W54" i="1"/>
  <c r="T54" i="1"/>
  <c r="Z54" i="1" s="1"/>
  <c r="N54" i="1"/>
  <c r="Y53" i="1"/>
  <c r="V53" i="1"/>
  <c r="S53" i="1"/>
  <c r="M53" i="1"/>
  <c r="J51" i="1" s="1"/>
  <c r="V52" i="1"/>
  <c r="S52" i="1"/>
  <c r="P51" i="1" s="1"/>
  <c r="M52" i="1"/>
  <c r="W51" i="1"/>
  <c r="T51" i="1"/>
  <c r="Z51" i="1" s="1"/>
  <c r="N51" i="1"/>
  <c r="N50" i="1" s="1"/>
  <c r="T50" i="1"/>
  <c r="V49" i="1"/>
  <c r="S49" i="1"/>
  <c r="Y49" i="1" s="1"/>
  <c r="M49" i="1"/>
  <c r="V48" i="1"/>
  <c r="S48" i="1"/>
  <c r="Y48" i="1" s="1"/>
  <c r="M48" i="1"/>
  <c r="V47" i="1"/>
  <c r="S47" i="1"/>
  <c r="Y47" i="1" s="1"/>
  <c r="M47" i="1"/>
  <c r="Z46" i="1"/>
  <c r="W46" i="1"/>
  <c r="T46" i="1"/>
  <c r="N46" i="1"/>
  <c r="J46" i="1"/>
  <c r="M46" i="1" s="1"/>
  <c r="O46" i="1" s="1"/>
  <c r="V45" i="1"/>
  <c r="S45" i="1"/>
  <c r="Y45" i="1" s="1"/>
  <c r="M45" i="1"/>
  <c r="V44" i="1"/>
  <c r="S44" i="1"/>
  <c r="Y44" i="1" s="1"/>
  <c r="M44" i="1"/>
  <c r="V43" i="1"/>
  <c r="S43" i="1"/>
  <c r="Y43" i="1" s="1"/>
  <c r="M43" i="1"/>
  <c r="V42" i="1"/>
  <c r="S42" i="1"/>
  <c r="Y42" i="1" s="1"/>
  <c r="M42" i="1"/>
  <c r="Z41" i="1"/>
  <c r="W41" i="1"/>
  <c r="T41" i="1"/>
  <c r="N41" i="1"/>
  <c r="J41" i="1"/>
  <c r="M41" i="1" s="1"/>
  <c r="O41" i="1" s="1"/>
  <c r="V40" i="1"/>
  <c r="S40" i="1"/>
  <c r="Y40" i="1" s="1"/>
  <c r="M40" i="1"/>
  <c r="V39" i="1"/>
  <c r="S39" i="1"/>
  <c r="Y39" i="1" s="1"/>
  <c r="M39" i="1"/>
  <c r="J37" i="1" s="1"/>
  <c r="V38" i="1"/>
  <c r="S38" i="1"/>
  <c r="Y38" i="1" s="1"/>
  <c r="M38" i="1"/>
  <c r="W37" i="1"/>
  <c r="V37" i="1"/>
  <c r="T37" i="1"/>
  <c r="Z37" i="1" s="1"/>
  <c r="P37" i="1"/>
  <c r="S37" i="1" s="1"/>
  <c r="N37" i="1"/>
  <c r="V36" i="1"/>
  <c r="S36" i="1"/>
  <c r="Y36" i="1" s="1"/>
  <c r="M36" i="1"/>
  <c r="V35" i="1"/>
  <c r="S35" i="1"/>
  <c r="Y35" i="1" s="1"/>
  <c r="M35" i="1"/>
  <c r="V34" i="1"/>
  <c r="S34" i="1"/>
  <c r="Y34" i="1" s="1"/>
  <c r="M34" i="1"/>
  <c r="J32" i="1" s="1"/>
  <c r="V33" i="1"/>
  <c r="S33" i="1"/>
  <c r="Y33" i="1" s="1"/>
  <c r="M33" i="1"/>
  <c r="W32" i="1"/>
  <c r="V32" i="1"/>
  <c r="T32" i="1"/>
  <c r="Z32" i="1" s="1"/>
  <c r="P32" i="1"/>
  <c r="S32" i="1" s="1"/>
  <c r="N32" i="1"/>
  <c r="V31" i="1"/>
  <c r="S31" i="1"/>
  <c r="Y31" i="1" s="1"/>
  <c r="M31" i="1"/>
  <c r="Z30" i="1"/>
  <c r="W30" i="1"/>
  <c r="T30" i="1"/>
  <c r="N30" i="1"/>
  <c r="J30" i="1"/>
  <c r="M30" i="1" s="1"/>
  <c r="O30" i="1" s="1"/>
  <c r="V29" i="1"/>
  <c r="S29" i="1"/>
  <c r="Y29" i="1" s="1"/>
  <c r="M29" i="1"/>
  <c r="W28" i="1"/>
  <c r="V28" i="1"/>
  <c r="T28" i="1"/>
  <c r="Z28" i="1" s="1"/>
  <c r="P28" i="1"/>
  <c r="S28" i="1" s="1"/>
  <c r="N28" i="1"/>
  <c r="M28" i="1"/>
  <c r="O28" i="1" s="1"/>
  <c r="J28" i="1"/>
  <c r="L28" i="1" s="1"/>
  <c r="V27" i="1"/>
  <c r="S27" i="1"/>
  <c r="Y27" i="1" s="1"/>
  <c r="M27" i="1"/>
  <c r="V26" i="1"/>
  <c r="S26" i="1"/>
  <c r="Y26" i="1" s="1"/>
  <c r="M26" i="1"/>
  <c r="W25" i="1"/>
  <c r="V25" i="1"/>
  <c r="T25" i="1"/>
  <c r="Z25" i="1" s="1"/>
  <c r="P25" i="1"/>
  <c r="S25" i="1" s="1"/>
  <c r="N25" i="1"/>
  <c r="M25" i="1"/>
  <c r="J25" i="1"/>
  <c r="L25" i="1" s="1"/>
  <c r="N24" i="1"/>
  <c r="N23" i="1" s="1"/>
  <c r="N22" i="1" s="1"/>
  <c r="N21" i="1" s="1"/>
  <c r="N20" i="1" s="1"/>
  <c r="Y19" i="1"/>
  <c r="V19" i="1"/>
  <c r="S19" i="1"/>
  <c r="P15" i="1" s="1"/>
  <c r="M19" i="1"/>
  <c r="V18" i="1"/>
  <c r="S18" i="1"/>
  <c r="Y18" i="1" s="1"/>
  <c r="M18" i="1"/>
  <c r="Y17" i="1"/>
  <c r="V17" i="1"/>
  <c r="S17" i="1"/>
  <c r="M17" i="1"/>
  <c r="V16" i="1"/>
  <c r="S16" i="1"/>
  <c r="Y16" i="1" s="1"/>
  <c r="M16" i="1"/>
  <c r="Z15" i="1"/>
  <c r="W15" i="1"/>
  <c r="T15" i="1"/>
  <c r="T14" i="1" s="1"/>
  <c r="T13" i="1" s="1"/>
  <c r="T12" i="1" s="1"/>
  <c r="T11" i="1" s="1"/>
  <c r="T10" i="1" s="1"/>
  <c r="N15" i="1"/>
  <c r="M15" i="1"/>
  <c r="O15" i="1" s="1"/>
  <c r="O14" i="1" s="1"/>
  <c r="O13" i="1" s="1"/>
  <c r="O12" i="1" s="1"/>
  <c r="O11" i="1" s="1"/>
  <c r="O10" i="1" s="1"/>
  <c r="L15" i="1"/>
  <c r="J15" i="1"/>
  <c r="Z14" i="1"/>
  <c r="N14" i="1"/>
  <c r="M14" i="1"/>
  <c r="M13" i="1" s="1"/>
  <c r="M12" i="1" s="1"/>
  <c r="M11" i="1" s="1"/>
  <c r="M10" i="1" s="1"/>
  <c r="Z13" i="1"/>
  <c r="Z12" i="1" s="1"/>
  <c r="Z11" i="1" s="1"/>
  <c r="Z10" i="1" s="1"/>
  <c r="N13" i="1"/>
  <c r="N12" i="1" s="1"/>
  <c r="N11" i="1" s="1"/>
  <c r="N10" i="1" s="1"/>
  <c r="L32" i="1" l="1"/>
  <c r="M32" i="1"/>
  <c r="O32" i="1" s="1"/>
  <c r="Z50" i="1"/>
  <c r="Y28" i="1"/>
  <c r="AA28" i="1" s="1"/>
  <c r="U28" i="1"/>
  <c r="Y32" i="1"/>
  <c r="AA32" i="1" s="1"/>
  <c r="U32" i="1"/>
  <c r="M37" i="1"/>
  <c r="O37" i="1" s="1"/>
  <c r="L37" i="1"/>
  <c r="M148" i="1"/>
  <c r="O148" i="1" s="1"/>
  <c r="L148" i="1"/>
  <c r="R51" i="1"/>
  <c r="X51" i="1" s="1"/>
  <c r="V51" i="1"/>
  <c r="S51" i="1"/>
  <c r="M198" i="1"/>
  <c r="O198" i="1" s="1"/>
  <c r="L198" i="1"/>
  <c r="Y37" i="1"/>
  <c r="AA37" i="1" s="1"/>
  <c r="U37" i="1"/>
  <c r="M130" i="1"/>
  <c r="O130" i="1" s="1"/>
  <c r="L130" i="1"/>
  <c r="Y25" i="1"/>
  <c r="U25" i="1"/>
  <c r="M117" i="1"/>
  <c r="O117" i="1" s="1"/>
  <c r="L117" i="1"/>
  <c r="V15" i="1"/>
  <c r="S15" i="1"/>
  <c r="R15" i="1"/>
  <c r="X15" i="1" s="1"/>
  <c r="Z24" i="1"/>
  <c r="M51" i="1"/>
  <c r="L51" i="1"/>
  <c r="R54" i="1"/>
  <c r="X54" i="1" s="1"/>
  <c r="V54" i="1"/>
  <c r="S54" i="1"/>
  <c r="M94" i="1"/>
  <c r="L94" i="1"/>
  <c r="M99" i="1"/>
  <c r="O99" i="1" s="1"/>
  <c r="L99" i="1"/>
  <c r="M202" i="1"/>
  <c r="L202" i="1"/>
  <c r="M24" i="1"/>
  <c r="N9" i="1"/>
  <c r="N8" i="1" s="1"/>
  <c r="N204" i="1" s="1"/>
  <c r="M57" i="1"/>
  <c r="O57" i="1" s="1"/>
  <c r="L57" i="1"/>
  <c r="M138" i="1"/>
  <c r="O138" i="1" s="1"/>
  <c r="L138" i="1"/>
  <c r="L54" i="1"/>
  <c r="M54" i="1"/>
  <c r="O54" i="1" s="1"/>
  <c r="R57" i="1"/>
  <c r="X57" i="1" s="1"/>
  <c r="V57" i="1"/>
  <c r="S57" i="1"/>
  <c r="L60" i="1"/>
  <c r="M60" i="1"/>
  <c r="M104" i="1"/>
  <c r="O104" i="1" s="1"/>
  <c r="L104" i="1"/>
  <c r="Y79" i="1"/>
  <c r="AA79" i="1" s="1"/>
  <c r="U79" i="1"/>
  <c r="P94" i="1"/>
  <c r="Y95" i="1"/>
  <c r="P104" i="1"/>
  <c r="Y105" i="1"/>
  <c r="L134" i="1"/>
  <c r="M134" i="1"/>
  <c r="O134" i="1" s="1"/>
  <c r="O173" i="1"/>
  <c r="O172" i="1" s="1"/>
  <c r="M172" i="1"/>
  <c r="T201" i="1"/>
  <c r="Z202" i="1"/>
  <c r="Z201" i="1" s="1"/>
  <c r="P112" i="1"/>
  <c r="Y113" i="1"/>
  <c r="P30" i="1"/>
  <c r="P41" i="1"/>
  <c r="P46" i="1"/>
  <c r="R82" i="1"/>
  <c r="X82" i="1" s="1"/>
  <c r="P152" i="1"/>
  <c r="P182" i="1"/>
  <c r="Y183" i="1"/>
  <c r="P195" i="1"/>
  <c r="Y196" i="1"/>
  <c r="P122" i="1"/>
  <c r="Y123" i="1"/>
  <c r="O195" i="1"/>
  <c r="O194" i="1" s="1"/>
  <c r="T24" i="1"/>
  <c r="T23" i="1" s="1"/>
  <c r="Y58" i="1"/>
  <c r="R65" i="1"/>
  <c r="X65" i="1" s="1"/>
  <c r="V82" i="1"/>
  <c r="P108" i="1"/>
  <c r="P162" i="1"/>
  <c r="P179" i="1"/>
  <c r="Y180" i="1"/>
  <c r="P191" i="1"/>
  <c r="Y192" i="1"/>
  <c r="L195" i="1"/>
  <c r="O25" i="1"/>
  <c r="O24" i="1" s="1"/>
  <c r="Y52" i="1"/>
  <c r="Y55" i="1"/>
  <c r="S65" i="1"/>
  <c r="U75" i="1"/>
  <c r="Y75" i="1"/>
  <c r="AA75" i="1" s="1"/>
  <c r="V79" i="1"/>
  <c r="T93" i="1"/>
  <c r="T92" i="1" s="1"/>
  <c r="Z94" i="1"/>
  <c r="Z93" i="1" s="1"/>
  <c r="Z92" i="1" s="1"/>
  <c r="P99" i="1"/>
  <c r="Y100" i="1"/>
  <c r="L108" i="1"/>
  <c r="M108" i="1"/>
  <c r="O108" i="1" s="1"/>
  <c r="L112" i="1"/>
  <c r="L122" i="1"/>
  <c r="P130" i="1"/>
  <c r="Y131" i="1"/>
  <c r="L162" i="1"/>
  <c r="M162" i="1"/>
  <c r="O162" i="1" s="1"/>
  <c r="AA168" i="1"/>
  <c r="AA167" i="1" s="1"/>
  <c r="Y167" i="1"/>
  <c r="L30" i="1"/>
  <c r="L41" i="1"/>
  <c r="L46" i="1"/>
  <c r="S126" i="1"/>
  <c r="R126" i="1"/>
  <c r="X126" i="1" s="1"/>
  <c r="V126" i="1"/>
  <c r="M168" i="1"/>
  <c r="L168" i="1"/>
  <c r="P176" i="1"/>
  <c r="Y177" i="1"/>
  <c r="P188" i="1"/>
  <c r="Y189" i="1"/>
  <c r="T194" i="1"/>
  <c r="Z195" i="1"/>
  <c r="Z194" i="1" s="1"/>
  <c r="Z171" i="1" s="1"/>
  <c r="P198" i="1"/>
  <c r="Y199" i="1"/>
  <c r="L152" i="1"/>
  <c r="M152" i="1"/>
  <c r="O152" i="1" s="1"/>
  <c r="R25" i="1"/>
  <c r="X25" i="1" s="1"/>
  <c r="R28" i="1"/>
  <c r="X28" i="1" s="1"/>
  <c r="R32" i="1"/>
  <c r="X32" i="1" s="1"/>
  <c r="R37" i="1"/>
  <c r="X37" i="1" s="1"/>
  <c r="P60" i="1"/>
  <c r="P70" i="1"/>
  <c r="O87" i="1"/>
  <c r="Y87" i="1"/>
  <c r="AA87" i="1" s="1"/>
  <c r="U87" i="1"/>
  <c r="P117" i="1"/>
  <c r="Y118" i="1"/>
  <c r="L126" i="1"/>
  <c r="M126" i="1"/>
  <c r="O126" i="1" s="1"/>
  <c r="P138" i="1"/>
  <c r="Y139" i="1"/>
  <c r="P148" i="1"/>
  <c r="Y149" i="1"/>
  <c r="P157" i="1"/>
  <c r="P143" i="1"/>
  <c r="Y144" i="1"/>
  <c r="M82" i="1"/>
  <c r="O82" i="1" s="1"/>
  <c r="Y82" i="1"/>
  <c r="AA82" i="1" s="1"/>
  <c r="U82" i="1"/>
  <c r="S134" i="1"/>
  <c r="R134" i="1"/>
  <c r="X134" i="1" s="1"/>
  <c r="V134" i="1"/>
  <c r="L157" i="1"/>
  <c r="M157" i="1"/>
  <c r="O157" i="1" s="1"/>
  <c r="P173" i="1"/>
  <c r="Y174" i="1"/>
  <c r="P185" i="1"/>
  <c r="Y186" i="1"/>
  <c r="U168" i="1"/>
  <c r="U167" i="1" s="1"/>
  <c r="P202" i="1"/>
  <c r="T172" i="1"/>
  <c r="T171" i="1" s="1"/>
  <c r="R60" i="1" l="1"/>
  <c r="X60" i="1" s="1"/>
  <c r="V60" i="1"/>
  <c r="S60" i="1"/>
  <c r="R179" i="1"/>
  <c r="X179" i="1" s="1"/>
  <c r="S179" i="1"/>
  <c r="V179" i="1"/>
  <c r="V99" i="1"/>
  <c r="S99" i="1"/>
  <c r="R99" i="1"/>
  <c r="X99" i="1" s="1"/>
  <c r="U134" i="1"/>
  <c r="Y134" i="1"/>
  <c r="AA134" i="1" s="1"/>
  <c r="V195" i="1"/>
  <c r="S195" i="1"/>
  <c r="R195" i="1"/>
  <c r="X195" i="1" s="1"/>
  <c r="O51" i="1"/>
  <c r="O50" i="1" s="1"/>
  <c r="M50" i="1"/>
  <c r="R185" i="1"/>
  <c r="X185" i="1" s="1"/>
  <c r="S185" i="1"/>
  <c r="V185" i="1"/>
  <c r="R176" i="1"/>
  <c r="X176" i="1" s="1"/>
  <c r="S176" i="1"/>
  <c r="V176" i="1"/>
  <c r="R191" i="1"/>
  <c r="X191" i="1" s="1"/>
  <c r="S191" i="1"/>
  <c r="V191" i="1"/>
  <c r="T22" i="1"/>
  <c r="T21" i="1" s="1"/>
  <c r="T20" i="1" s="1"/>
  <c r="T9" i="1" s="1"/>
  <c r="T8" i="1" s="1"/>
  <c r="T204" i="1" s="1"/>
  <c r="V112" i="1"/>
  <c r="S112" i="1"/>
  <c r="R112" i="1"/>
  <c r="X112" i="1" s="1"/>
  <c r="V104" i="1"/>
  <c r="S104" i="1"/>
  <c r="R104" i="1"/>
  <c r="X104" i="1" s="1"/>
  <c r="Z23" i="1"/>
  <c r="Z22" i="1" s="1"/>
  <c r="Z21" i="1" s="1"/>
  <c r="Z20" i="1" s="1"/>
  <c r="Z9" i="1" s="1"/>
  <c r="Z8" i="1" s="1"/>
  <c r="Z204" i="1" s="1"/>
  <c r="AA25" i="1"/>
  <c r="Y51" i="1"/>
  <c r="U51" i="1"/>
  <c r="S50" i="1"/>
  <c r="S152" i="1"/>
  <c r="R152" i="1"/>
  <c r="X152" i="1" s="1"/>
  <c r="V152" i="1"/>
  <c r="S162" i="1"/>
  <c r="R162" i="1"/>
  <c r="X162" i="1" s="1"/>
  <c r="V162" i="1"/>
  <c r="Y54" i="1"/>
  <c r="AA54" i="1" s="1"/>
  <c r="U54" i="1"/>
  <c r="V148" i="1"/>
  <c r="S148" i="1"/>
  <c r="R148" i="1"/>
  <c r="X148" i="1" s="1"/>
  <c r="O60" i="1"/>
  <c r="O59" i="1" s="1"/>
  <c r="M59" i="1"/>
  <c r="V138" i="1"/>
  <c r="S138" i="1"/>
  <c r="R138" i="1"/>
  <c r="X138" i="1" s="1"/>
  <c r="R70" i="1"/>
  <c r="X70" i="1" s="1"/>
  <c r="V70" i="1"/>
  <c r="S70" i="1"/>
  <c r="M194" i="1"/>
  <c r="R182" i="1"/>
  <c r="X182" i="1" s="1"/>
  <c r="S182" i="1"/>
  <c r="V182" i="1"/>
  <c r="Y57" i="1"/>
  <c r="AA57" i="1" s="1"/>
  <c r="U57" i="1"/>
  <c r="V198" i="1"/>
  <c r="S198" i="1"/>
  <c r="R198" i="1"/>
  <c r="X198" i="1" s="1"/>
  <c r="R173" i="1"/>
  <c r="X173" i="1" s="1"/>
  <c r="S173" i="1"/>
  <c r="V173" i="1"/>
  <c r="U65" i="1"/>
  <c r="Y65" i="1"/>
  <c r="AA65" i="1" s="1"/>
  <c r="V94" i="1"/>
  <c r="S94" i="1"/>
  <c r="R94" i="1"/>
  <c r="X94" i="1" s="1"/>
  <c r="S14" i="1"/>
  <c r="S13" i="1" s="1"/>
  <c r="S12" i="1" s="1"/>
  <c r="S11" i="1" s="1"/>
  <c r="S10" i="1" s="1"/>
  <c r="U15" i="1"/>
  <c r="U14" i="1" s="1"/>
  <c r="U13" i="1" s="1"/>
  <c r="U12" i="1" s="1"/>
  <c r="U11" i="1" s="1"/>
  <c r="U10" i="1" s="1"/>
  <c r="Y15" i="1"/>
  <c r="S108" i="1"/>
  <c r="R108" i="1"/>
  <c r="X108" i="1" s="1"/>
  <c r="V108" i="1"/>
  <c r="V46" i="1"/>
  <c r="R46" i="1"/>
  <c r="X46" i="1" s="1"/>
  <c r="S46" i="1"/>
  <c r="V202" i="1"/>
  <c r="R202" i="1"/>
  <c r="X202" i="1" s="1"/>
  <c r="S202" i="1"/>
  <c r="S157" i="1"/>
  <c r="R157" i="1"/>
  <c r="X157" i="1" s="1"/>
  <c r="V157" i="1"/>
  <c r="V117" i="1"/>
  <c r="S117" i="1"/>
  <c r="R117" i="1"/>
  <c r="X117" i="1" s="1"/>
  <c r="U126" i="1"/>
  <c r="Y126" i="1"/>
  <c r="AA126" i="1" s="1"/>
  <c r="O23" i="1"/>
  <c r="V122" i="1"/>
  <c r="S122" i="1"/>
  <c r="R122" i="1"/>
  <c r="X122" i="1" s="1"/>
  <c r="V41" i="1"/>
  <c r="S41" i="1"/>
  <c r="R41" i="1"/>
  <c r="X41" i="1" s="1"/>
  <c r="M171" i="1"/>
  <c r="V143" i="1"/>
  <c r="S143" i="1"/>
  <c r="R143" i="1"/>
  <c r="X143" i="1" s="1"/>
  <c r="O171" i="1"/>
  <c r="M23" i="1"/>
  <c r="M22" i="1" s="1"/>
  <c r="M21" i="1" s="1"/>
  <c r="M20" i="1" s="1"/>
  <c r="M9" i="1" s="1"/>
  <c r="M8" i="1" s="1"/>
  <c r="M204" i="1" s="1"/>
  <c r="O204" i="1" s="1"/>
  <c r="R188" i="1"/>
  <c r="X188" i="1" s="1"/>
  <c r="S188" i="1"/>
  <c r="V188" i="1"/>
  <c r="V130" i="1"/>
  <c r="S130" i="1"/>
  <c r="R130" i="1"/>
  <c r="X130" i="1" s="1"/>
  <c r="V30" i="1"/>
  <c r="R30" i="1"/>
  <c r="X30" i="1" s="1"/>
  <c r="S30" i="1"/>
  <c r="O202" i="1"/>
  <c r="O201" i="1" s="1"/>
  <c r="M201" i="1"/>
  <c r="M167" i="1"/>
  <c r="O168" i="1"/>
  <c r="O167" i="1" s="1"/>
  <c r="O94" i="1"/>
  <c r="O93" i="1" s="1"/>
  <c r="M93" i="1"/>
  <c r="M92" i="1" s="1"/>
  <c r="Y188" i="1" l="1"/>
  <c r="AA188" i="1" s="1"/>
  <c r="U188" i="1"/>
  <c r="Y143" i="1"/>
  <c r="AA143" i="1" s="1"/>
  <c r="U143" i="1"/>
  <c r="U157" i="1"/>
  <c r="Y157" i="1"/>
  <c r="AA157" i="1" s="1"/>
  <c r="Y148" i="1"/>
  <c r="AA148" i="1" s="1"/>
  <c r="U148" i="1"/>
  <c r="Y191" i="1"/>
  <c r="AA191" i="1" s="1"/>
  <c r="U191" i="1"/>
  <c r="Y99" i="1"/>
  <c r="AA99" i="1" s="1"/>
  <c r="U99" i="1"/>
  <c r="Y130" i="1"/>
  <c r="AA130" i="1" s="1"/>
  <c r="U130" i="1"/>
  <c r="S201" i="1"/>
  <c r="U202" i="1"/>
  <c r="U201" i="1" s="1"/>
  <c r="Y202" i="1"/>
  <c r="U108" i="1"/>
  <c r="Y108" i="1"/>
  <c r="AA108" i="1" s="1"/>
  <c r="U152" i="1"/>
  <c r="Y152" i="1"/>
  <c r="AA152" i="1" s="1"/>
  <c r="Y104" i="1"/>
  <c r="AA104" i="1" s="1"/>
  <c r="U104" i="1"/>
  <c r="AA15" i="1"/>
  <c r="AA14" i="1" s="1"/>
  <c r="AA13" i="1" s="1"/>
  <c r="AA12" i="1" s="1"/>
  <c r="AA11" i="1" s="1"/>
  <c r="AA10" i="1" s="1"/>
  <c r="Y14" i="1"/>
  <c r="Y13" i="1" s="1"/>
  <c r="Y12" i="1" s="1"/>
  <c r="Y11" i="1" s="1"/>
  <c r="Y10" i="1" s="1"/>
  <c r="Y138" i="1"/>
  <c r="AA138" i="1" s="1"/>
  <c r="U138" i="1"/>
  <c r="U30" i="1"/>
  <c r="Y30" i="1"/>
  <c r="S24" i="1"/>
  <c r="U41" i="1"/>
  <c r="Y41" i="1"/>
  <c r="AA41" i="1" s="1"/>
  <c r="Y173" i="1"/>
  <c r="S172" i="1"/>
  <c r="U173" i="1"/>
  <c r="Y182" i="1"/>
  <c r="AA182" i="1" s="1"/>
  <c r="U182" i="1"/>
  <c r="U50" i="1"/>
  <c r="Y176" i="1"/>
  <c r="AA176" i="1" s="1"/>
  <c r="U176" i="1"/>
  <c r="Y195" i="1"/>
  <c r="S194" i="1"/>
  <c r="U195" i="1"/>
  <c r="U194" i="1" s="1"/>
  <c r="Y179" i="1"/>
  <c r="AA179" i="1" s="1"/>
  <c r="U179" i="1"/>
  <c r="Y117" i="1"/>
  <c r="AA117" i="1" s="1"/>
  <c r="U117" i="1"/>
  <c r="U46" i="1"/>
  <c r="Y46" i="1"/>
  <c r="AA46" i="1" s="1"/>
  <c r="Y50" i="1"/>
  <c r="AA51" i="1"/>
  <c r="AA50" i="1" s="1"/>
  <c r="Y112" i="1"/>
  <c r="AA112" i="1" s="1"/>
  <c r="U112" i="1"/>
  <c r="U60" i="1"/>
  <c r="U59" i="1" s="1"/>
  <c r="S59" i="1"/>
  <c r="Y60" i="1"/>
  <c r="O92" i="1"/>
  <c r="O22" i="1" s="1"/>
  <c r="O21" i="1" s="1"/>
  <c r="O20" i="1" s="1"/>
  <c r="O9" i="1" s="1"/>
  <c r="O8" i="1" s="1"/>
  <c r="Y122" i="1"/>
  <c r="AA122" i="1" s="1"/>
  <c r="U122" i="1"/>
  <c r="Y94" i="1"/>
  <c r="S93" i="1"/>
  <c r="S92" i="1" s="1"/>
  <c r="U94" i="1"/>
  <c r="U93" i="1" s="1"/>
  <c r="U92" i="1" s="1"/>
  <c r="Y198" i="1"/>
  <c r="AA198" i="1" s="1"/>
  <c r="U198" i="1"/>
  <c r="U70" i="1"/>
  <c r="Y70" i="1"/>
  <c r="AA70" i="1" s="1"/>
  <c r="U162" i="1"/>
  <c r="Y162" i="1"/>
  <c r="AA162" i="1" s="1"/>
  <c r="Y185" i="1"/>
  <c r="AA185" i="1" s="1"/>
  <c r="U185" i="1"/>
  <c r="Y93" i="1" l="1"/>
  <c r="Y92" i="1" s="1"/>
  <c r="AA94" i="1"/>
  <c r="AA93" i="1" s="1"/>
  <c r="AA92" i="1" s="1"/>
  <c r="S23" i="1"/>
  <c r="AA30" i="1"/>
  <c r="AA24" i="1" s="1"/>
  <c r="Y24" i="1"/>
  <c r="U172" i="1"/>
  <c r="U171" i="1" s="1"/>
  <c r="U24" i="1"/>
  <c r="U23" i="1" s="1"/>
  <c r="U22" i="1" s="1"/>
  <c r="U21" i="1" s="1"/>
  <c r="U20" i="1" s="1"/>
  <c r="U9" i="1" s="1"/>
  <c r="U8" i="1" s="1"/>
  <c r="S171" i="1"/>
  <c r="Y194" i="1"/>
  <c r="AA195" i="1"/>
  <c r="AA194" i="1" s="1"/>
  <c r="Y172" i="1"/>
  <c r="AA173" i="1"/>
  <c r="AA172" i="1" s="1"/>
  <c r="AA171" i="1" s="1"/>
  <c r="AA60" i="1"/>
  <c r="AA59" i="1" s="1"/>
  <c r="Y59" i="1"/>
  <c r="Y201" i="1"/>
  <c r="AA202" i="1"/>
  <c r="AA201" i="1" s="1"/>
  <c r="Y23" i="1" l="1"/>
  <c r="AA23" i="1"/>
  <c r="AA22" i="1" s="1"/>
  <c r="AA21" i="1" s="1"/>
  <c r="AA20" i="1" s="1"/>
  <c r="AA9" i="1" s="1"/>
  <c r="AA8" i="1" s="1"/>
  <c r="Y171" i="1"/>
  <c r="S22" i="1"/>
  <c r="S21" i="1" s="1"/>
  <c r="S20" i="1" s="1"/>
  <c r="S9" i="1" s="1"/>
  <c r="S8" i="1" s="1"/>
  <c r="S204" i="1" s="1"/>
  <c r="U204" i="1" s="1"/>
  <c r="Y22" i="1" l="1"/>
  <c r="Y21" i="1" s="1"/>
  <c r="Y20" i="1" s="1"/>
  <c r="Y9" i="1" s="1"/>
  <c r="Y8" i="1" s="1"/>
  <c r="Y204" i="1" s="1"/>
  <c r="AA204" i="1" s="1"/>
</calcChain>
</file>

<file path=xl/sharedStrings.xml><?xml version="1.0" encoding="utf-8"?>
<sst xmlns="http://schemas.openxmlformats.org/spreadsheetml/2006/main" count="1330" uniqueCount="806">
  <si>
    <t>Указать название организации (на бланке организации)</t>
  </si>
  <si>
    <t>{"tkp_id":null,"is_full":true,"with_vat":true,"price_type":"c4c5aea1-b5cd-11e8-80e5-005056881952","estimate_id":5116654,"estimate_version_id":6414681,"tkp_form_id":null,"fill_recommended_prices":true}</t>
  </si>
  <si>
    <t>3</t>
  </si>
  <si>
    <t>CEMTWFAN7gM5KqMwk4NcmfjQw04KN9Tmz5QVNZEDdEUBQYnB30NF7Dhq4cUQjZV4h77ZWRrHrPLvFq8w49QgnR351aFHguyIFhCmX/ufx4TPp80TMNutW4fama5k1qUQ9gnk13W0Z9MuybVEWxO3lLsYGqsTev0TwDDElXusM/M=</t>
  </si>
  <si>
    <t>ТЕХНИКО-КОММЕРЧЕСКОЕ ПРЕДЛОЖЕНИЕ (ТКП)</t>
  </si>
  <si>
    <t>г. Москва, Волоколамское ш., Покровское, вл. 71/14, СОШ 1, 850 мест</t>
  </si>
  <si>
    <t>Стоимость, указанная в предложении, включает в себя все необходимые затраты на выполнение полного комплекса работ, с НДС</t>
  </si>
  <si>
    <t>Предельная стоимость производства работ (ПСПР)</t>
  </si>
  <si>
    <t>Заполните : Название компании</t>
  </si>
  <si>
    <t>Заполните : ИНН</t>
  </si>
  <si>
    <t>eF7tvXtzHMeRL/pVJhxxIrwAGrcfVf1gxPkDhCAuZAIYogGRwHLDMc9dxpEoX4re3bMnHKGHn1c+ltb2enVlybLke8+ef/YG9eCKkijqKwy+wn6SW9XTMwAGVdWZOZ3dwIalAIjHAPj9sqozf1mZVfU/vvPwv/9g9J1r33m594PvrH3n73ov/XB0UHzl/g9femntO6N/GIxemn7hO6/OXqA+/h93vzN45eWXX7l/9zvX/kp9on+L+vD0q2t3T3/Z3fK33T39dcVrXz19WfH55E+TryaPJl9MHp28cfLLzuSb4pNP1ftvJk8mjzuTZyevTT4rP9Wv+qn690nnu/qFncknk6+Lb31lfeVfFH9v8MorD4b37vceTv/oRlB8dfTqw3svq6/tv/L328MzgO8/vPfwv9/44b3Z1360dp7t/fG9v6Gx/R9376rf9N9+8H31u+/Of0h9dO/V74/Vx8UXHz744aj44t/fe/i33/+73sPzX/3Bg3uD0fcLOPrr+t1ADGRv1Au8vhwMvSAYpV7qj6Tn+9KXcZoGmQz164qfn7GeYZBBEMdSnP/e340evHrvlfuz18QiEHEarM3gj1958PIFDuN7L730/QcjPRtG94ej4fcLpK/O0f/INBTPLTMUagLTxsGE5PllkLx672+ID4AJytYyUJZ6Gj+e/PPk/518MHl38t7kD55+N3lf/f/Pkz9O/lW9/6j4yj93Jh+qL/zz5LeT36tPf6c+0j/xz+qp/Fi94EPzMxdeOwzbovXZekexeHbyuvIUyresdSa/njxTvuOZ+vxZ4UOeFt97pvzIyc/X1zRB9T3lUJ5NPp19R33108nX650kUFP6/wiE+vwjRf9/d4K1Tir9zuTp5PHJ6ydvGNlH1w6jtth/dPKGwv9E4Xum8Z38cq1z8ubM7Sp3qVzpyduKXGfyrWL8ePJ5YZl/Vx9pV/qk4P3V5OuTX538TL3+8ckb+rXKKo8nnxQ/pz/Unvux+qlPTn6i3n+u/9rJW/rLU8/+WvH+rc7UbX+qvvVtYfhvyj+iXjj7wjPlxJ91CpM/VV/8Wr3iK/UXHnX0L1Ee/9nJGwr/6x015347+chobHHtULRl7A9LEz5WBvtlaVpt9fMjMDX1syJSfaoNVrzk03Ms1eP0oZph6lEzPlAvyGt7si2W/6JAzgbsiUL+uHNND8hC7J6N4fQLT0wsuvLa/uVi8a7i8YEJai6vHbYG9YPClI9PXlMzR7sf9d408+W1jaQtiO/peaw9yxfao2pDfjT5ownldXntemso9STVD+LjwtWcmaxnHJUJ9Ka8ttka6PeK0S9Aq2n6SKF8MvmycJkOMz8nrz13CRErX/faydvq/c/Ul1QQMkHfkte2WoP+z5PPlVzQnvnpugnc8/La862BU3Y9+Z8nP14vJurrZbA12vCGvHajTZiTrz0d2jqTf5r8wYTvL+W1v2wN3x+UUPmFmpxlkJpCNaHclte2W0P5vwovpeSqemLenHyy7pY9L8TXvhe3BfV97Td1fFIPziMlfd7SQeru3ftaEurMXOH//Ky/NRJozdAfKfx/LFT/B2Zf+r3WoOHmwM342s3WoJryjAK0G/NOfG33Ss/bnfYsXjVvd1uDNvWw5uxnTRkYNJ334mt7rTHAPXnd+NqtKz2Lu60ZunIW32oNGm4O7MfX9luDSvS+eXzt4ErP27w9i1fN24PWoNXifQ/ja4fLMHj4ysPeSxcI3P3O/d7Lo+mvpZM4vxoIYfNc6AsGMj949QcPDvT3dtSvfHCv99LW//nDez94Wf02A8XxAsX/mh/ufHcnNa7v7TDjzV9+0L3/AApy1wxylxlkV5eQIBi1tVbnaBZlBA/Kh0sNe262aM6IFTfkB2aAB4wAwcOtrbR6YBnuQx6Ef3tvOBzdX+5ZPzLb9IgdMW7oj80wj9lhgieAttjqsWUCbGwsB3Sp0PteIVe+njw5+fF0gbNoRHh2Wmd7Ml1zKtZFJ1+p97Ovqy/9uOhieDr9oZO3jeRCX15TU1y2RfAdE6rrod+aivygtPfPpgv5j6Z68eR19aXXTtWj2ZqbLeL+fPKo893/8hedop7zjS6smhA+1x5CE5y/VHD09GsL0+SfLNNvGaW6FKDfaBFazLNvzpd3nxSfvDn5VhcX9Re/OqNay5K3rpd9WhSMdb3k62k5/ORXlqnaGkc9VSunaVvoLNM00dO0LUyTX1umadoWIOs0LSZfkWFpz1lO1U/Kvrqy/+XkzZNfdXR3XTGBdehSk7Tz3ek0n3btzTzwk7Me+JFRR2y2aAY1k787YwdwvW3htMzpVM/ptjBNfmOZ01lbgD4qAvxXHe1qz3cUaUE1m9y6b+IN3VrzRvG9z4sFJ2PNdLNFLkX32LplGraFyjINMz0N28I0+a15GgZ+W4B+c9YvTr5U/741+VIvWk1np+zowG5pK2kRNiSot4bOPPMCX8281jBtWSZea+26715MGTu65eLbotf1cdHi8M00JuvWzP+r6KXUrlCFQDVHVciejX9n9oW/KNo9n037E9UUfquUqdqVfqHE6tcnvywaerRaeHrhL9mSrPZMZOOpqwy6c6Zq/rcF3DL/Az3/28I0+Z3lAWitsfvXanJ/rubo2WpA0TQ8Tfl1XeDxrBP5K0PjsRKxao6/qX70TGda4b+fFg/NyYUtJeoFT82trJst2uFTbYczVvAKSW7oc7TM8raAW2a53ivQGqbJv1hmedQWIHPqVrT+fVtI33LzlF5E+Kx43TPdKPxppxTAeplxum+qaHkuOv9d7ZebLXKF+OS2wFlma6Rna1uYJu9aZqtoC9DCcuxHkz+aG0A3W8RYLL0Wnl83KT+qXghoDaplzgk959rCNHnPMudkW4D+oPTqWydvnImAWhS83lGu8z3doPGu+seyWlWsCugFrl+oL/1ktjFnKpSVK/XO7JUqvOx/mXrV4ldU7DPdbNEiZ/S+ntudCxJBf/W/mCSRUcI/1x4VyxOgi2CtYZr83vIEtFYWOfMEXJicM7Ggu6qUttWzvJgNen6f3XCmf2KW0n1dKIfp3pjQizqFsJi6zfPPQ5lVFVNIN9TLznyz4GM9u/RfO5t86r+pIRUP2xcLckR90/YktWbZhSdpEXPxtcI4luemLeCW50ZX71rDNHnf8ty0Vqf510JATwtvp+r6TJ3ukZrKZWgodroW21MLl6rH/+LPmhLQaYH/c/VYvG30uLS16vaMdmbPjJ797i00z7UH1PII6Mpga5jMm0vVI9BaWee30+W8aej4rCxbv3YaPADbeDdbhP+58rx6FiolX/rizyzTsC2Ilmmoi3mtYTLnZGoatlbW+cO059upRFw65NmZn/9uoTyU91U+Wmn7vyj3yn5ezOFieU8vBL958pNiee/raRN6edDDl50if/hZ4YlLt64fAw0p9FXSpSaZ+leW/8YlJJtuac2eBSrvNMk9FSpVX1S2nXZUK4s+nnxRNlUbCT7XHkE9Bt7du/f1GJT/Jp7lUdMFy9aATj40P2phW3WsyUdq0n+pHzOQa28Np5qRrxfVGss65XPtQTPPs1CXJ1vDZDltIQxbqxf9phCxhYSdHodSFMaVG35SaI0iHTx5TZ+68f+sT95dn/xh/cw5MFM5ffKrtakY/np9rTPyXu7de8kyS9tiaZkKulLXGibzFhg1FVorqugTAc62POujlopVuJ9OntUz/m1Rs4y/rmG1hmnysWX8o7YA6XORinpkcYjU7ICgzvTEsDL/PU16p1PFMtBtcbAMtC7/YDH9dfGbhqNu7+Hfqq8phHF/EPb7Pd8bibH0ROqPvTRNxl5PRH4vkiIYDnvTVz545e+nH2TTf+bcRi+N5ntRzpID77gL1OP36zL7ezZb1dDj9MTwde9Mj/PCy/UxccY27Y302jY84YEa5UfqB3X9DWiMGnbsZeYde0zUBJ4abrvPrpnPLhMfiecD3hek6eyZ6ewx0YE/hktuGDTTynloaRWLoYWbcQdmLgdMXAIcF9RsOzRTOWSgornEd88HgUVqr44GD+8ZIpwKAj98uT8yjdDFMBCYGG2Y8+fQj7NAxGG4SGsafJX1wQh1RPz+D4qQWAkyNkG8ToS4+Ag7jAiLpLrPZvHYy3mkfDLVs0rbTg99NK6ab2bXtolsLsRCO50aYmHgr+2EvjkgUgksRjwAAZz/2VWody2od6moJR41ytPsKdB7FtB7VNDwqb9k9FLgcwv4nAj+QoyqAI+bIwcK8YEF8QEVMdxdEyKRAnxoAXxIAXzGezPHG0vEsXT6z1BHVjODQaJCznpoQnmdihL+6EGjTnEiTbGqqwLNtydvFucmzxbxdTG7OJdYfd+80hv417apZBoOOoE54JDRNxBxzJB3yZAlHjLKnexZEO+REcMn/LKxxow8pyLnDjRmuAdkuHAnTYkyZrSHJLRNhhhbkDEv0s9wC6uVwTCRQcYWZog44U8dMszoPtrPJ18UDU7fFIVzvbY7K5efD0LfNUYh40TaDAIVhohkGw5DoSUMUdE3EIbMkHfJkCUeMsrf7FkQ75ERwx+IZcOQGXlORc4dhsxwD8hw4Y6cEobMaA9JaDXc8tlrIAzZApG5WjhDLq12BgNFB6J1YUJ6nYoU/uRBQ9GvJ9+oCPNG0U7wTVlWLCKQLiG+1Zn2vj8uOxuL7jAVfaz5T6gCD5Faw4EnsgQeKvoGAo8Z8i4ZssRDRnmYPQviPTJi+PRfNvCYkedU5NyBxwz3gAwX7ropgceM9pCEttn8xx56zP0LM+yx1dJgqITQY8uDiFjhTx80+PxpXtL5clbKMYWbZ5OvTEQ2g0iFGyKZhsONsIQbKvoGwo0Z8i4ZssRDRvmVPQviPTJi+IRfNtyYkedU5Nzhxgz3gAwX7rAp4caM9pCEtuk8xx5whBN9YrU1GCwp4NjyHSJa+BNYf8jplHtWTn6ukiJ9geejWbv/05M3i0xpdjbxl8U2efOW5s1AqCBFpN9wkJKWIEVF30CQMkPeJUOWeMgob7RnQbxHRgx/RJYNUmbkORU5d5Aywz0gw4W7eUqQMqM9JKE94+f17PgrV7D6+1ce/DcDBVqkssUq6SSRWU0Ow0oMVOotM8G9ToW76KxtpgVGKr2ds9zfUYaf2bpceaLg69Pm8aJ89Ljzvfu9H46n++onH3lxLMuPP+0EnWITqK4vTb/0jhcYM8NNKvNFR28dKH2z/cPv33sVMrMmvz55a/JZsZHy3yfFtdmKbXHM/xfFnZjlltRz5zJOnnaub+/oe9f/l4ngc1SCEkUQQu43xRkjhewoji/QwmK98x8//l0nXPdl2pkdOjL9YrDu+4k+cfHb2S6QyTenbZC6eNgp9vJ+pc/qeVSci/D1fOm2POHy7GH+38zuFv+02AT8rPhTn+lJUlwYVBzYMHms/+BHk3cmfyr2r/5effR/Tz7w1D/6tJ+iSjlVRR9MftNZ66iJ+qkepY437Zj5Wu9VW+vEvn/yE/WuU+wvNwzKFnVQYtigvDzqvfrDB6BH7qnxsXieCjCBARz9ww9G9181Aby/AFBPA98E8QYVYgqD+HevvPRDkNcygftLKrhFaWMBV4RbgPVkJMzpyTYVYLAoYSwItVYs9ABJfW0/v7W/v7f/3f29w93nvjuV6vHaTpCot1S9ZX+h3boisdYJ/2LN3L74ApkiUDDMKVpl2oXJ7Mdi3Tydv0dGC5QMc7QQ+yvbrU5t/72pjU2Qb5IhA2XDcgneFL9isrJt57BD5gAUAIQ0bwpcgV45NwQ2CrtkChJJATx9lFVXZ7AuZH1UtMDY94ManU6unE6unE6unE4OcjpdMj1g5PxBXQ7nFhkpMID+ADpbunNnc8v+oO6T4WJCKmneTLF33Y4mp+K/sGbgwk93MrfcTuaADB8YTJELCGrKHJgdzCEJqYbaV9+O4kh4aThMPJENY68vo9hTnw36vTQLe1FV2fXlcv4YCFKXF2wLDDGOJZSeaRHCwQqzEGHicZ2Tx6LMcI0OcIXiw+KwqPKY4qeLVxHPz+t7trCQ8eTMQkaRzBeL553vTg8C1Gm8SiZ/rg/VUR/rrxWrH2udcjHgm+kZmNOvnfxcpaL6q9+q739+8qsy8/zlNH8+eW39L74/XfQ4swhS/r3pWsj0mgZ902DxUx9OPihOdPpw8lEnkdacdZNzpCR8pOALDiYWW5wsFhWKgwUiQ5+dt/T1dMXHxOp5TlaLwsTBCpHWm2jc4KSxqFocNJZM/RlJLGoZB4kalggYiVxYRnAwQS0lLNIT0Xpi1L8vsNJDhJ46stxZrhtr/aZkaGzPdzlZIxwgOE0DD2iXlRr2yYNQcw5mt3owczbGhR7uDQajnj8YeWnW73lilOrDJdKeJ0UvHo5EP4iiMjY0qoeNC9YblrN5HaaA0WtcDzPyQDglnB4uteT3tY4shO6z4syu4ug+/bVErkh/xV8Tvv4ssglMRuoSTn1ZgcnIAuFfEQKzKIStd8yj8jwnHxZpGZoz5hucRJoTl4wksCEOMBZBEIbroUVeMlJpTF5mcr28L/qCvOSkh/DkdcrLpFQkiV1ecrJGuD+yvLQOaJeVGvbZg1CrkJeVg5mzMS7k5SAcB8Ng4HvBYBB6oj9UonTkS280DkZxpmRqGvbvNi8vI5MpNixn7jtMAaPXuLxk5IFwSnR5WZwg8G1xOvSneq21bNwpZKbSmBCZyWgCCTfBsjKTkQXCz9YnMxn5sMhMfz01EbnBSaQ5mclIAhvqAGMhwmRdGtcFtjmZNKYy42w9MjbuvsBKD+HQ61SZaSlMUrvK5GSN8H5klWkd0C4rNeyjB6FWoTIrBzNnYzzdFBD25Wgsep4fx9ILglHqpf4w83xf+jJO0yCTpf5qVGUKkyk2LNfNOEwBo9e4ymTkgXBKUJX5++muAn0p0xOlLV8vau3PitL5V0XTud4/99a0jP7rye87QbgmdZlcfW5catrk5C/h/JeVmIwsEE4WITFtzeyMRFi0paXp5wYnkea0JSMJbIADjIVMk/XU6K63OZk0pi1DP1mPjIseL7DyQ/jxOsVlVuqRzC4uOVkj/B5ZXNpHtMvKDfvwQbhVqMvK0czZGKv//vpHxX9rc1FilZA1nY9gDG8blsvjSoqRv0iR+1wE49S7TkW5OKuWPw/hD2eOE9X9lNOCtV5LfK3cJXgyv8r55K21TrH38GyTZXlr6Mmb0+vQZ3dTmWhvhv61bSr1Zs9CCC3nY5PRCzx6eP96cRaCBfIuGbLEQ4b3rOuzECyI98iI4Y8H3ecWW2EsyHMqcuazECxwD8hw4S4duZVBn4VgQXtIQlvMi7vNBCTL7gTLJZYz3IHVymCYyJBkxnmdihP+1JGCUqfYzv7vRdnrrZOflNviJ49PfjHdBT/50sRmMwxUrCEyajjWWLQ3GX0Dscay+5IMWeIho5zKngXxHhkxfNYvG2ssYp6KnDvWWPbMkeHCvTUl1lgOwSahPbMi2UCssUWb0Ik8tNoZDBQdbdalCel1KlL4k0eMN9brVzfDUAUVIuyGg0q0tpOF+pSIQF8vZ0tnqFwaCDHR2q4isKsJ7NoI7JIJSDwBlGfZU/j3FP49jX/Phn+PjB/+ECwbfqK1XPHINY/cxiOn8uAORtHagQJ/oMEf2MAfkMHDnTslNEVrhwr7ocZ+aMN+SMLebFJkD1WRE3vjt9MVocqWHBGxwp9TaLD6sFife8uEcjOMVHwiIm04Pom1HemrN8tV4GQWDUQmsbaroO9aoO+SoUs8dJRL2VPI9xTyPQvyPTJy+CxfNhqJtVwxyC0McioD7jgk1g4U7AML7AMybLjXpkQgsXaoUB9aUB+SUDcfe2zRRzjRN35tXRl9bPGHiBb+ZGLiz+fFUdnzczima3K6RejT6Yefd4o+dd0u9PPiarvH069/dfLayVvFwZGPOyaam6FQAYxIteEAJlVela7tRCqIKZm1EyVrO0LlWiK2BDQqqwYCmlQZVrq2q6jsKiq7isquorJrobJLpiLxVFAea08x2VNM9hSTPcVkTzHZU0z2LEz2yEzgj9WyAU+qrCtdyxWjXDHKFaNcMcotjHIqI+4AKFX+la4dKBoHisaBonGgaBxYaByQacBDCSUgSpWJpWuHisWhYnGoWBwqFocWFockFppG6ck0GfbTu+dR0hYnpZME+GqjWk7vngdJexWLCHcxeCx5erfxnolvikOf9W0S35yWsqZh8+R13UqxeMJVcVzVt8Un+iDnn+hYOrsf9kl5eJV6mT4N6cvZyz8vDgT/VgVgfRjX9F7Z+dFa80PAyzaPX6zrH3jWCabnM1uCMtGki5GrpmPBdT2wuJlDWeWJPgVdIZ9bRakSfdLXt/orRW+KEiefnrxVWvqb8uDst890tRQtLcq008aVL86dk/1Mn1BWnKStRkgNTXGOw5snv1o32ek5qp0kyk4AG5UGeE2T+2J6GttaZ/KhF/rFtFEfBGvlseJR8aVQfZCoiXHfxGuLymuxv4/tgG4qwMV+ZcYDuqkQgeeLLteFTAW3qIKWPKA78/1143bzbSrA1g7oDmOVHSTTM3JD58HcZGpALYA/mDtKU9u53GSwQDGAO5c7nJ/LHdrP5SZDBgqC5VLJshM7lCvbdg47ZA7ACExIHMsjc8P5udyh+1xuMgWJpACePsqqqzNYF/JCKlpgyAO3swN8Ta58TQ7yNV0yLWCgxJ3Hbfczt8hAgeESfhz33Mfcsj+f+2S4mABKmi7l3gC3f8mp+HmP4577lltu33JAhg8MociVAjVlDsx+5ZCEVEMdjsUwTYKelwZy5Ak/jr10MAi8URRl42gcDbLxaErGulbwcq+enbtn1gtsKwYxjiWUnmlVwcEKs7Jg4nGdk8eiunCNDnDJ4YPT1YXThYOvy/OvJ38qEt8fF+dwL14F9WV5l9aHk3cn73mTjyYfT94p7nx6Z/LHyccm22xy2kbCbQPPiWcrHCo3fqQXDPSqQHlyzjeF0abXXj06ebu4Zky9TC8LvH7ySxP9LU76ixrCQR+ROn81+czE5HlOJkz7gWMTkRucRBrbD8xJYlFsOEhAM/ZAiMCyE2+bk0pjG4Kz9dh8oiErO0RwqCP9nCWh5RnLof3AbFbWCL8Hzp+g49llZYZ98iDMnGPZrR7LnI3x9P6Y/mDUG0eZJ4UYeCLRhx/GvvRE0E+HQb83jGT5DDcqWI2uaiN0nu1oMgWMXuOClZEHwidBBetvFu9z6ZQXq0+rXa8XlYtfzhSqvn9UK9N3J++rtw9Ode0Hk/cmf1DvP9av+f/UJx91bnZl0Jm8YzLSJqeRJNxIcOVqYrHFyQLhiOsQoIxMWASovx5KaaJyg5NKcxKUkQQ2EAJGIwx1TM9MVLY5qTQmQdN0PTWukr7ASg/h7+vUoOVBzKH9VG1W1gjXR9ag1gHtslLDPnsQahUitHIwczbGxYk0a/NYpmdzg51UFpnpPNwxShfJNtRJZT2khggXWDiFqkRTJ1WxcPdFuWfzSXGZYKEUdQuV/nZx1d/J26VELC4ZnN4Z901x/2DZDfTk5H8WvcjTb0zPOSzboyafnrkx0GSdTap1BMw6uKYoE8LnqAglCiEA3Wk70nrZjzRvPjIB36ICBxZfEZrV1m9EBAgso8KlqKPfiAgRWEBdUmISwWHKpQDrRXFoue2PCrC9fqPyPu4wdfYaUWkBoyW+10j41lYjKlZgtES2GqXzViPr4c03yZCBEbMOna2YrGzbOeyQOQDj2hKtRunKuSGwtxpRKUgkBfD0UVZdncFaQLtHRguMduA0BeBmcpCb6ZIpAeMjrs3I6mJukXECgySiyyiddxlZH819MlxM2CTNlFm+53QtORU/c5dRunLO9PYuIyp8YPDEdhmlqwdml3JIQlrMlFE2CIeh9Hp+0vOEr69GjX3fC30/HgWDtJeJMlRZ82jHqgI1l7Z1GWU4llB6pozbwQqTdZt4XOfkgVjEg6bjH87z6Ef2PPrRydvFBVUK0eSp3vVrYr7JyVzCmcMTWROLLU4WiOXIGrJaRiIshRhL/+ENTiLNlWEYSWCXggFjEWXpeixMTLY5mTRWhRHxemLsO3uBlR7CgdeRHc5yxPIo+dB+MQAra4TbA6c34AHtslLDPnoQahVVmMrBzNkY614gl1qst+piLGNslIvMFnIJ+JyXhqouVLjANSSozLukVReqdQTMOjVUXagIJQohAN30nOz1stRivsd5i4oWuPi0vCilAgQuJWHEpq3UQoUIXEVaTkZSwWHWjCDWE6lZrG9TAbZWaomC6Rpo5LtKLWRawBBZZ6mFjBUYInGllsiflVqmFjZBvkmGDAyTdYhpxWRl285hh8wBGMzopRYF/NwQWEstZAoSSQE8fZRVV2ewFtDukdECox04FwG4mRzkZrpkSsD4WFephYwTGCThpZa5e7llfzT3yXAxYZM0U8qkzu1acip+3lLL3K3ccruVAzJ8YPBEllrUlDkwu5RDEtJLW2qxnKm2EQU4llB6TZdaOHkgVuqgOXiNpRZO5hLOHJ69mlhscbJArDnWkNUyEmm01MJJpLFSCycJ7HovZCzicD2zJNOMTC5BqYWVHsKB15EdznLEYLo6P/3XxHqHlTXC7YHTG/CAdlmpYR89CDV3qaV6MHM2xrMNL7MFJD2dG9zxIkxsN6LQxVb4i2wbqr0EllrRdSpe4KoSVPgZiy/6S29P/n1aSimuKCuLJo/UK5+eP9NHq0JdSHmsfrg8FlifdCuC6Rk4xZG/sdaLT01m2KSaQcDMUEeVhYhQohAC0F04alfXW6bH6Rbn7JrQb1HRA9ehatCnRIDAVSWM7rRWXYgQgQtKSypKIjjM8hHAejJKzY5umwqwvapLtLYTCfUm1VtcLo2GzgoMlSIwUOIrMKmU1hIMFSwwUiJLMOG8BBPaSzBUyMBgWYfIVkxWtu0cdsgcgJFuiRJMuHJuCOwlGCoFiaQAnj7KqqszWAto98hogaEPnKMAfE6ufE6ufE6ufE4O8jldMj1g4MSVY+z+5hYZKDB8Iuox4bweY31O98lwMQGVNG1mmZ/Tz+RU/Mz1mHDlnOnt9RgqfGAoxdZjwtUDs385JCHVUHuB+r4UmRcHA+kJkSZeXw4Sb9xPhv4wSGUcl3PJmlA71heoSbWtHhPhWELpmVJvBytM+m3icZ2TB2I5D5qWfzQ7ErZz8tPikp3pnTrfTJ55KgnU3/lZkX5Pk++TN/WlMmV1ZvJ+II2eeJPTBhJuA3jGK7OObeFgi5MMYqUSkQDbTiXjZMJUoTFuBrzBSaS5Cg0jCewyMWAsZBLEybowrnlvc3JprEYTrwfmc3FZ2SF8eh3Z4yyHjMpV/cieR3KyRjg+cPoDHc8uKzPsowdhVlGhqRzLnI3x9FzccRqO+kJ4fTEIPRFkA6/fi8aeHwYyDZNA9mUbOtOopjcigTUFjF7jOpORB8InwXXmtG7zqHPyPydfa/l48vrk00JHBr6/ot+kiecmJ08J5wnXkiYWW5wsEL4UISJtVRRGIkwa0tLlw0ikOQ3JSAIbyABjITPlny3FG0YmjSnIQC9OGqfbC6z8EP66Tg0pSt0h7BqSkzXC75E1pH1Eu6zcsA8fhFuFiqwczZyNcaEiRTBO/KSfeUkwStRr/cBL43HoJb1xmA1jOZYtXAcmbBuwJdYUMHqNq0hGHgivBFWRvy+XJx91dFe43gs8eabvry6WJy/cEj5bqEy1vCzW94qecluDEKMpJNwUywpNRhYIh4sQmnoTwGfrHfOoPM/Jh0dvmmjc4KTRnNpkJIENeICRcHQKMRJpTmz668JYfnmBlR7Cq9epNWWpTuwXSrOyRrg+uta0DWiXlRr2yYNQq5CalYOZszEupGYap+EgGSZeP0p8T8SjsZcNRN+LssjPxlmvF41Kp9qo1BQmU2xEMdYUMHqNS01GHginBJWaFy/ymvzT5J8nH+trubzZ7VyTd9RHHxci08R5k5OzhHNeVlMyskA4VoSmtFbAGZmwqEn7vVycVJpTlIwksHENMBpBlKyH5ss2tzmpNKgpbaddvMDKD+G/6xSV5YWikf1yWFbWCN+3hKi0jWiXlRv26YNwq1CVlaOZszHWGxXXpnvFGtyfKE0kNyLn9WMiWCTZ3P5EYcJ7nYp30Wdc0v2JcXC6PTF1bE8kWkHArFDH9kQiQolCCEBn3J5Y3LxVbE80OrstKvpFH823PZEIELjLAi45HdsTiRCB+yuWlJJEcIuBasntifb7t6gA29uemK7tRNnajvDLbUKJc2silR4wRuK3JmZhaN2aSAULDJLIrYnJfGui9VbRm2TIwDhZh65WTFa27Rx2yByAUW6JrYnJyrkhsG9NpFKQSArg6aOsujqDtYB2j4wWGPbAaQnA3+TK3+TK3+Qgf9MlUwMGTNy2RLuvuUUGCgybiG2JyXxbovUZ3SfDxQRS0pSZ5XlOH5NT8TNvS0xWzpnevi2RCh8YRrHbEpPVA7NvOSQh1VBhreWajDWPdqwmUHNp27bEFMcSSs+UcTtYYbJuE4/rnDwQq3fQbJxnWyKjDSTcBvBMNxaObYmMZBALk4jE11qUYWTCUpSxbktkJNJcSYaRBHZRGDAWIkhEui6MA7LNyaWxmox9WyInO4RPryNznOWPabmGb7/MmZU1wvGBUx/oeHZZmWEfPQizinpM5VjmbIwv77ZEaduWmGFNAaPXuM5k5IHwSXCdSd2WyMhTwnnCtaSJxRYnC4QvRYhIW/WEkQiThrQ0ijMSaU5DMpLABjLAWDjueeVk0piCdG1L5OSH8Nd1asjybtDIftErK2uE3yNrSNe2RE5u2IcPwq1CRVaOZs7G+PJuS5SWbYnCeXWPyRQwek2rSE4eCK8EVZGc2xI5TSHhplhSaHKyQDhchNB0b0vk5MOjN000bnDSaExtcpLABjzASNg7hDiJNCc2rdsSWekhvHqNWlP4U3Ui7DeisrJGuD661rRuS2Slhn3yINTcUrN6MHM2xlpruiRkvY3jsYnchnBf4yMXybXdOE7FC2yIg4q/lhvHqVYQMCvU0DhORShRCAHoCk33tLzMRhpLhltUsMCGOYQAtax0UgEC294QitLaJ06FCGx4W1ItEsEtxqMl+8QTaROBRHyttYmLcG1HROpNqDc5bd0UgatVnEwRGBVrbRUngwWGRVyruAhmreLCeh/fTTJkYGSsQ0ArJivbdg47ZA7AuEZvFVfAzw2BtVWcTEEiKYCnj7Lq6gzWAto9Mlpg5APnHwCfkyufkyufkyufk4N8TpdMDxg3a2sXJwMFRk94u/jc19yyP6f7ZLiYeEqaNrOszulncip+3nbxuY+55fYxB2T4wFCKbBdXU+bA7F8OSUgLVQjagq3JWLNnx9oBNYO2tIuLEMcSSq/xAgwjD8RSHTQHr+WwHk7OEs4Zns+aWGxxskAsNyISXVtfOCcTlhqL/bAeTirN1VkYSWBXewGjEWTrYWjstN3mZNJgocV6Vg8rP4T7riNRnKWLYbk4b7/4lJU1wvWBMx34iHZZuWEfPgi3ilJL5WjmbIwvb1dPbOkNFxHWFDB6jYtKRh4IrwQVlaxdPYymkHBTLKs1GVkgHC5Ca1Z09TDyYVGclq4eRhrNqU1GEtiABxgJez2HkUeDWtPa1MNJD+HU65Sa5X16wn43IitrhOdbQmpam3o4qWEfPAi1CqVZOZg5G+PLuwsxtvWPC6wpYPQaV5qMPBBOCao0ybsQOXlKOM9lZSQjC4QzRchIW28OIxEe/WjZhchJpDkFyUgCG8gAY5GG65kwEdnmJNKchLRvQmTlh3DXdWrI8jY9Yb8bkZU1wu3RNaR9EyIrN+yzB+FWISIrRzNnY3x5j0yLLRfWCIk1BYxe4yKSkQfCK8FFJMORaZw2kHAbwAVmLO1HpnGSQThchM60lsYZmTAJTWO7/Q1OIs0JTUYS2GAHGIs0DS3Dsc3JpDGlaT0wjZUdwqPXqTPLq/SE/V5EVtYIt0fWmdYD01iZYR88CLMKlVk5ljkb42b3HxqHc0PETnLxIrnW9x8S8S56iiu+/5BoBQGzQh37D4kIJQohAN10/6Gy8y/WyytrfOOTsEVFDNyKgRCgtoVOIkDgZgqMrrRuQiRCBG6jWFIxEsEtBqUlNyEGIjUvAG9TAba3CzFZ2xGpesvK3UCxcwcilR4wLta7A5EKFhgYkTsQ4/kOROtFezfJkIGxsQ4FrZisbNs57JA5ACPbEjsQ45VzQ2DfgUilIJEUwNNHWXV1BmsB7R4ZLTDsgRMQgL/Jlb/Jlb/JQf6mS6YGDJj17T6kAgWGTcTuw3i++9D6jO6T4WICKWnKzHI6p4/JqfiZdx/GK+dMb999SIUPDKPY3Yfx6oHZtxySkGqo/jDOYin73iiNI0/0hO/1enLkjQZpLx3342wk+lMy1tzZsXJAzZ9tuw+dV/JcZAml13jlhZEHYp0OmoEvVXkJzZ54k9MGEm4DeHYbS3vhhZHLYvB3cEHkvdbCCyOTZgsvjESaK7wwksCu/0LGIonCxLz4uc1JpbHKS7Ju3vz/Ais7hEevI2+cZY9JuVpvv+6UlTXC74ETH+h4dlmZYZ88CDPnWHarxzJnY3x5m8QT23bEFGsKGL3GVSYjD4RPgqtMapM4I08J5wlXkiYWW5wsEL4UoSFttRNGIkwS0tIkzkikOQnJSAIbyCBjEYfrmaVkw8ikMQXp6hLn5Ifw13VqyPKKPGG/7pCVNcLvkTWkq0uckxv24YNwq1CRlaOZszG+vIdaJLathhnWFDB6jatIRh4IrwRVkayHWjCaQsJNsazQZGSBcLgIoVlxqAUjHx69aaJxg5NGc2qTkQQ24EFGwt4fxEikObFpP9WCkx7Cq9epNcuL9IT9WkRW1gjXR9ea9lMtOKlhnzwItQqpWTmYORtj9d9f/+iMyrJqyVdHg4f3XrlvsAJJSpoXI6X7Rp5wkaatadwOFqMQT/vGjWivU9EuzjCHaYE68DeTJ5PPCwH4ZPKFev/1ydsnP508OXl7raPU4WOlKb7W5esvJp+evFl0hV982ZvzFypJqb7/2ER5U/rXtqm0L7hKO+/lPGXRQiqDtR0p1Ftido9kFgLPAt6zo6HvKui7CvquBfouGbrEQ4f36yjkewr5nkK+Z0G+R0YOf2ToPrnoBFQMcsUgtzDIqQwu9HhVMMBNmQMF+0DBPrDAPiDDhocBZHuXQn2oUB8q1IcW1Ick1MXayd15DPsrV1CrcyNUaGnjks6j8oWwmh6GlRjQ1oUZ7nUq3EXnzrEPqjqU6Q1SOoH+Wm+IKjdJPVVf/kZvjyoWSqZf+7QT6E1S+mVfmsywSTXDYnTg2whFRShRCAHolB2VyU9eO3mjo4bi0eTrcjtUZBTvW1TcwL5wxEqLpaRHBQjs7kYsnVi3Q1EhAvu6l1sWoYJbjPFLboey38xLBdjadigZKh0bTbcmSOdlbGRqwMiI3wolosy2FYoMFhgacVuh5PwyNmm/jI0MGRgel0t8ysUhGaxs2znskDkAYxsh7Sm3Ksj5ZWzSfRkbmYJEUgBPH2XV1RmsC1kPFS0w5IFX2AC+Jle+Jgf5mi6ZFjBQ4rZB2f3MLTJQYLiEb4Oa+5hb9udznwwXE0BJ06Vcr3T7l5yKn3cb1Ny33HL7lgMyfGAIRebJasocmP3KIQmphjqS2bg/HvW8Yc/ve6KXDbxUxokXjkeByLJeME56UzLWzPnlXr2tBcW/JpYbMsSxhNIz5dgOVpg828TjOicPRBEKmoD/pmgaeFq0qT6ZfNWZ/Fr984nOyFW+90QleUUiHWa+TrC/NjHe5GQs4YzhmayJxRYnC0QZDZ7Xnvz85A0Tk+c5mbD0DviWXlVOIo11D3CSwNYwAWMRxeuhMBHZ5iTSWPdAbL9/jZUfwnPXkRvOMsTyxi5pv3+NlTXC74GTG/iIdlm5YZ89CDd3/0D1aOZsjKe9A72eCKNo7A3iKPBEFI+9nhz3vVEUpvE4GvtRv5znjepJ4/LuhoywpoDRa1xPMvJAeCWonnxfV2HWO0X95sm0ZfVjJS5/ojfWTx5Nvjp5s6jzaKlporvJSVfC6S4rJhlZIJwqXExOnkYmIs9zEmHRkrogZWJyg5NJc2KSkQQ2oAEGI0qi9TAx+udtTiqNyUkZBtG6+RT2F1gJIjx3nXqyvJdL2i9ZY2WNcH1kPekY0i4rOezzByFXISgrhzNnY9zk2cWhTSIKF7kkWSTXdssOEe6ir7jqLTtEMwiYGepo2SEilCiEAHTTs4vXvclj99HFVMDAwiVGhhqf1OepAIElSJS8tPXqECECi49L6kYiOEypEWI969YkKsD2enXk2o6My/q5cPbqUKkBQ2K9vTpUsMCYiOzVEfNeHeslXjfJkIFxsQ79rJisbNs57JA5CCQHfD1drJwbAnuvDpWCRFIATx9l1dUZrAW0e2S0wJAHTj8AviZXviYH+ZoumRYwUNbXq0MFCgyXiF4dMe/VsT6f+2S4mABKmi6zVM7pX3IqfuZeHbFyzvT2Xh0qfGAIxfbqiNUDs185JCG9tLUV614XiWMJpdd4bYWRB2KFDpp5L11bYaQr4XTh+auJxRYnC8QCIyapjUxEnuck0nBthZFJc7UVRhLYtV3IYMhwXQrjeGxzUrkctRVOggjPXUduOMsQy4sEpf1SSFbWCNcHTm4QQ9plJYd9/iDkKmorlcOZszG+vM3f1kpMjDUFjF7jgpKRB8ItQQVlHc3fjIwlnPGympKRBcKxwjWlvfmbkQmLqLQ2fzMSaU5TMpLAxjTAWARiPbXUZxiJNKYoXc3fnPwQnrtOQRmXCsR+WyIra4TfIwtKV/M3JzfsswfhVqEnK0czZ2OsD49bm4bjBo/ZMaa2G9J5pYe4cJl6Yz070gT3OhXuosu4PD07f1Qv1J9/M/nm5C197fjTon1HC8knxakw0DYeomUEzDJ1tPEQEUoUQgC6//jx78J1P7L07hBRAguZcElq7d0hAgSWJOFK09G7Q4QILEYuqSGJ4DClR4D1ZJSaXfI2FWB7vTtpWUtPnH07VFrAsIjv25GxtW2HihUYFpFtO8m8bcd6N9dNMmRgaKxDSSsmK9t2DjtkDsAgtkTbTrJybgjsbTtUChJJATx9lFVXZ7AW0O6R0QKjHTgRAbiZHORmumRKwPiIa9mxuphbZJzAIIno2EnmHTvWR3OfDBcTNkkzZZbQOV1LTsXP3LGTrJwzvb1jhwofGDyxHTvJ6oHZpRySkBb6apAEvdEg8oZynHlBMEq91B/Fnu9LX8ZpGmSyjK7WhNmxbEBNmm0dO847jC6yhNIzpdYOVpj02sTjOicPxDIdNO/+UKW/nxdJ8L8Xl0AWt2131JcfFz0709z6ycn/LOovxZHs0/T55MdFEv7LyWeTRyY7bHLaQcLtAM9hJ/9iO5R+tsTwqHPy2unaQnG10XeL/UH6fqOvTl7Xywn6xPp/n55cr69lf1N971Fx59EzZalnd+/eP/m5+uJT9bv+4xf/bxh3Jr+dfPIXHa9jv+Wc05CIFdAa0mxGIiyFH3s3ESOT5io/jCSwq8+AwZBSrIvy9pEL+T0jlcZqP4qfrfTDSQ8RU+pIWGdpa3mpobRfUcnKGuH4wBkXeEC7rNSwzx6EWkXlp3IwczbG82uDynlsVbI1Xxtkqf1kTpoXbkey1X7qvjbIiPY6Fe3iDFv+2iBT9acQXV8pxfWW1p6nKuzZ5FMTm02ZXdumMmr2RqDYX9uJ5dpOov5N9L/Z2k4aqjfbDUFUVgLPCp5wFzcEKSq7isquorKb6H+ztV1FZddCZZdMReKpwJNvfWOQYrKnmOwpJnuJ/jdb21NM9ixM9shM4E8P3T0Xq3uKUa4Y5YpRnuh/s7VcMcotjHIqI+YbhRSNA0XjQNE4SPS/2dqBonFgoXFApgGPGMi1HX3DkGJxqFgcKhaHif43WztULA4tLA5JLIr5dXce/hprhbCt6cS+k0RqHQoYVmIsXLcc8HydChdY7+EIho86J6+rj9WrH08+L84pea3YePW4WJvRqw5fdvTSQ7FwoS9oVtGzWOL4cvobPtVtEdP9WdOdWWVzxJPJFx31Ot0z8Ujf5ax/g/rom+KXfzP7+ekmr6/UT2kUXxRtFk/UC6d/4OTnGrolWlNtvRjS+JorqAglCiEAXXlGyn/8+HedcN0vlfTiKhEVLbDstPzqDxUgsIiEWtWxNFlQIQLrR8st11DBYapFAOuFgeUuIyq+1nos4kCpcKW640i9iWkhVEVpR78FmSIw9uL7LYJQBraOCzJaYPTFdVzE/qzjYmpjE+SbZMjACLxc7lYuXcX+yradww6ZAzCyETK1sjSqgJ8bAmvHBZmCRFIATx9l1dUZrMVEjIwWGPrA638Ap5Mrp5Mrp5Mrp5ODnE6XTA8YOHHdFw6Hc4uMFBg/4f0Xc2dzy/6g7pPhYiIqad6Uy6puR5NT8fP2X8ydzC23kzkgwwcGU2SOrqbMgdnBHJKQFlCzXj/z/ciTfRF5IuslXtrvhV4q4jhMfSmGyWhKxpqlv9yrt//CmvxuxAGOJZSeKZ93sMLk9CYe1zl5IGpl0GT/vaKp4kw2/ezkZ9N9C9NE/E9Fzv1j9fbTIrXWKfuj060N3+q1gQ8n707e8yYfTT6evDP5YPJb9f6Pk49N1tnktI6EWwee/Nr7IjipIMqDiMz4q8lnJibPczJhaoww5vg3OIk01hfBSQJbm4WMRZjaMnJGIo11RcTroXHB6wVWdghHX0dOOcssg2kdPbZfmcvKGuH1wEkRdDy7rMywzx2EmbsnonosczbG0+bfTCYy9UfeaCBiT/Sz1MvSUewNonQswl6aDcfDu82LT2Pg2IhDrClg9BoXn4w8ED4JLj5nBZ4nSnU+Pnld13K0rDxT7el8b/Sg93Kv83LvQe8f//He96cFovxGoKac7+/qz3Qv7LQepWtOp9r1Q61XO5P3dV2o2Hyre2SLb0VZcvKT4l3asQm8TU5jSrgx4Vq1qMM90e3T75krZzNb7kxtObfQ03MWeu652A/V//vKVHdvbD5/9+792Pf/IYr8k59khbnWdKexLtzpHEB9+GlxPs7XheUNltzitCQiaCCksq2IxEiESSmbLzS4wcmkOanMSAIbsgGDEYbraWZUH9ucTBrTytK3thCz8kNEpjrVcnnZZGy/OpSVNcLxkdVy4KfRunlZsstKDvv0QchVCObK4czZGBeCeRBmURgGfW+YRQNPiFB4qVI43ijoZ1k/CeJkVE70RgWzsXV3I46wpoDRa1wwM/JAuCWoYP6XMy1OjzqT/zV5PPlierCMEneTj7ai6Pta3/qiFGjq+58U39W9Vc+8U9VmMsYmpzEk3BhwwWtiscXJAuFzEWLTui7LyIRFbfrroTQxucHJpDm1yUgCG+8AgxFk6755OLY5mTSmNoWabcbc5gVWegivXqfYLC+ijO33irKyRjg+sti0DmiXlRr20YNQq5CalYOZszEupGY8Tv14PPS9ceiPPTGIMy8dZpk3GI2EH0fjni/K+NCo1BQmU2zEAmsKGL3GpSYjD4RTgkrN3yy07D/Shwno0wWmLfuv65MMZ8utncnvJ+8U9f93J++rtw/KVdqbXU8Gnck7JntsctpDwu2xrNpkZIFwunWoTUYmTGpTN3xeZHKDk0lzapORBDbkAQYjWg+NfV3bnDwa05ppup5aFjY56SHcep1aU5TyxH4bJytrhNsja03rgHZZqWEfPAi1Cq1ZOZg5G+Mmb7CPbJV96SKXXCDX9hZQItxFT/HnLaCALaBEWwuYrevYAkpEKFEIAegm703+6Mm7d++Xe0E7+tg13TlcjPqTzvT8bdvWUCIL4P4YhPS1VfWJAIE7XOCK1rE1lAgRuLVlSalKBIfZyAKwnvnC2W0quvY2hsZrO3Gi3lL1lpV7tKRzYyiVIjAi17wxlIoWGJORG0PlfGOo9SK6m2TIwLhch3pXTFa27Rx2yByA8W6JjaFy5dwQ2DeGUilIJAXw9FFWXZ3BWkC7R0YLDHzg5AfgdHLldHLldHLldHKQ0+mS6QHDZo0bQ6lIgdETsTFUzjeGWh/UfTJcTDwlzZtZTul0NDkVP/PGULlyzvT2jaFU+MBgit0YKlcPzA7mkIT00tZ/QtvG0BjHEkqv8foPIw/EQiF0CYC//sNoDwm3BzwJNrHY4mSBWAhFJMHW+g8jk4brP4xMmqv/MJLALkMDBiM1e+9tThqXofzDSQ/h1etIIGdpZHmPZmy/FZWVNcLrgTMg8IB2WalhnzsItYryT+Vg5myML29Xe2grFiVYU8DoNS41GXkgnBJUajJ3tTMaQ8KNsazOZGSB8Lh16ExGJkw609bVzsikOZ3JSAIb7wCDEUTme6S3OXk0JjQdPe2c9BA+vU6hmZTaxH59KCtrhNsjC01HTzsnNeyDB6FWITQrBzNnY3x5D7sLbdsnndfRmEwBo9e40GTkgXBKUKHZ9GF3jNaRcOssqzwZWSBccB3Kk5EJi/K0nnPHSKQ54clIAhv/AGMRhcJEY5uTRmO6037KHSc7hIevU3aWt8XF9qv/WFkjfB5ZdtpPueNkhn3qIMwqVGflWOZsjKen3IlM9GLpe2kySjyh1KrXC9UPxMNepP5XGjUtHWqjqtPoqjbiDGsKGL3GVScjD4RPgqrOD+dN6o9cDe2PTt4uy+aBPmkt9dW7IHAcT8doBQm3Alxdzo6nK2+nPrNDAHxgXX5D+mEQ+vsdlQZ2zhtprTP5f4q14c/0cnKn+Dufawk/Fe+fqE/1xdjTT7+rfv/jzuy2bP333w+M/mOL08yIUICQv7Yud0YiTOrXdnYdI5Pm5C8jCWwgBgyGTNYTo6TY5iTSmAAOfZmt+9JE8AVWgoh4U6cGzkrdlNk1MCdrhOMja+AgikLbBdis5LBPH4RchQyuHM6cjXGzmzzNy6mJ84aUJFsk1/ImTyrcRV/x502e1Zs8qbYWMFvXsMmTilCiEALQTfd2qrH4hd7PqXdTGOXXFhXwotNn289JBbioYhn3c1IhLspTlv2cVHCLgW/J/ZyBsDWVUgG2tqUzCdZ2klC9ReqtvHYvcd71SaYIjL/1bukkowVGYNyWzmR+12div+uTDBkYhetQ64rJyradww6ZAzC60bd0JvO7PhP3XZ9kChJJATx9lFVXZ7AW0O6R0QJjHzjZATidXDmdXDmdXDmdHOR0umR6wMhZ35ZOMlJgAIVv6Zw7m1v2B3WfDBcTUknzpswg3Y4mp+Ln3dI5dzK33E7mgAwfGEyRWzrVlDkwO5hDEtICKqhopclYM3XHOgU1W7ds6UycN09dZAml13QhipMHYmEQmvA33P7EaR0Jtw48Abbf9clJBbEWikiNbT1QnEyYqkDmHihOIo0VgThJYJehAWORpul6bCKyzUmksSKQtQuKlR3C0deRU84yy/J+yMR+1ycra4TXAydF0PHssjLDPncQZu7yT/VY5myMC/EZ9QZZOopiTw6G0hO9QeJlQRB7aZYMgsEg6A/j3t3mxacxcGwkIdYUMHqNi09GHgifBBef1Ls+ldg03zU5uwo0DkTqF9dV/h9KkhquAlV//FmhZ78uGoD0n36ka1ufl1/+bPJo+rti31/Rb4Exb9nkNLmEmxyuaGtouaq4I1Sb7B/iohkr0+eDum8HXVN/VtcQpzXAyVedsOzc+uLcFuDN0YPRq/cedja3oqjjC/17P0Jv/N3iHC1E+EKIdls9i5EIk2a3dG5xMmlOtDOSwIoHyGDIdF3ExvHY5qTSmGwPUj+zHAX0AitBRJSsU7mXF1Um9ntHWVkjXB9ZubvuHWUlh33+IOQqxHvlcOZsjC/vCS3WTq8IawoYvcbFOyMPhFuCinfeE1o4jSHhxoDLahOLLU4WCJ+LkJvWNWJGJix603pCCyeT5vQmIwlsvAMMRpRY7x3lZNKY3LSf0cJKD+HV6xSb5VWVif3eUVbWCMdHFpuxbZcAKzPskwdhVqE0K8cyZ2N8eY+djiybZROBNQWMXuNKk5EHwidBlSb7sdOc9pBweywrNhlZIHxuHWKTkQmT2LQcO83JpDmxyUgCG/IAgxGG66F5OLY5mTQmNu0nT7PSQzj2OsVmeVdlYr94lJU1wvGRxab95GlWathHD0KtQm1WDmbOxlj999dndJYWkX/lUpX17lEVJrIbiXSRlf4i2Yb2qFpuXblOhbvoORrdozrdTvq1+uebabFfacenk0cmgptUggJGELcxdPJrpY++PvnVyc+mjQm6HP4Lvbh68mZn8lv13Q9NHJ6jcpAoDhD8862jZafB2+UW0sjvzK8HjRK9Ovyt7rkoqv+fFir+ccFWtweYKG5RKQI33CAErK04TwQI3DID16WOzaZEiMC9MksKTiI4zM4YgPUy31+31MiJANvbbBqv7SSJekvLPV/Ou0PJ9IBBFL/RVAS2czu+RwYLjKLIfabzq0MT+9WhZMjASFqH/lZMVrbtHHbIHIDBcol9pvOrQxP31aFkChJJATx9lFVXZ7AW0O6R0QLDHjh9AfibXPmbXPmbHORvumRqwICJ22Nq9zW3yECBYROxxXR+a6j9Gd0nw8UEUtKUmSWETh+TU/EzbzGd3xrq9i8HZPjAMIrdYipXD8y+5ZCEVEP1hd9Lg8HAi0d+pJLvrO9lIpJePM7icX+UjkU0npKxJtqOZQdqsm3bYhrjWELpmVJyBytMWm7icZ2TB2KVD5qvf1SeDTXfWapPZ/rm5M2T13S3/dc6t72Qnne+O/vWs8knJ/+XyiC/mpZ/dOf/e5N/+ouyrHPQe/DfRg8fzjcFVP2lxWSzaPR/ZgJQHAz6dfFHi1eUcD7XjevFboHp14vq0+ezvQJpEmbG7UWbnGMm4WMGT99NLLY4WSBWWhEZul6E+Gy9Y97D+zwnH5ZCk9Gx3eCk0VyViZEEdqkbMBKOxQFGIo0VmaLI0j/3Ais9RPipI8mdpbrljZiJ/XpTVtYI1wfO0sAD2mWlhn3yINScg9mtHsycjXGhidOeL4MklV4kZeKp3ye9TL8bDKKBDIU/iHulVRrVxMal6o0kwZoCRq9xTczIA+GUoJr49+f1JlTuiuJU+870kzM7KovP916+f+/VH7zy4OGrnY3Ng+293c6+8Ds39reODFrZm0vmxeLLlxfU8Fw8/7yQvZayzCbnEEj4ECwrcRlZIPw8QuLailCMRHi0rTltv8FJpDl1y0gCG2MBY5FlSt1a5C0jk8bkbRBFmWWR9wVWgohYUqfALW/iTOzXqrKyRjg+ssB1DGmXlRz28YOQq5C4lcOZszEuJG7Qi0ZRqL4p+73YE9ko8fr9QeqFSTYK+kGYZr3ySW5U4kYmU2yUd5QgTAGj17jEZeSBcEtQiTs/WdC2xmsiuclJUsJJLisiGVkgfClCRFpb8RmZsKhI3+wFbnASaU5FMpLAhjHAWISJvx4aRf02J5PGVGQkAtsFUaz8EN66ThFZXqyZ2C9JZWWNcHxkEWkf0S4rN+zDB+FWoSErRzNnYzzrxS/9ZsO9+Mbh3UgyJ9lwkWxDvfiW606uU+ECOwihIq/oxS+OiZtvzdTN+W8VC4WfzgrxJz+Z3hP1TB8kPZWFJlKbVFICRgrXf29C+BwVoUQhBKCbdtevn2loKHvmbbdebVGhL7rd5bvmK2ryRJzAXkC4knQ0zxMhArsAl9SIRHCLIYiveZ4IsLXm+dRf20mDspE1czbOU6kBIx6+cT5Uw2BrnKeCBYY8ZON8Nm+ct95YeZMMGRj26lDLisnKtp3DDpkDMMot0TifrZwbAnvjPJWCRFIATx9l1dUZrAW0e2S0wMgHTjYAviZXviYH+ZoumRYwUOKa5u1+5hYZKDBcIprms3nTvPX53CfDxQRQ0nSZZW5O/5JT8TM3zWcr50xvb5qnwgeGUGzTfLZ6YPYrhySkRboSBeOh8IXnD7NIV1piL8uCQCXNo/5gMPaDMCynvjUjdqwPULNiS9N8eTIBmCWUnil3drDC5M8mHtc5eSDW46CJ9Yen6fLJLzsHXtEYpA9k/2LWpPPh5P3J/+f5wffPdgOVh2zOzmafJuGTx9OXhInvr0RGJ73JaR4JNw88ATax2OJkgVh+rC0X5uTDUn2xrZ7e4GTSWPmFk8SienCQAKfgQq4nkXE8tjmpNFZ/yfz1zLjG8AIrPYS7ryOhLNPK1J8u2Kf2u39ZWSP8HzgjAg9ol5Ua9tmDUHNXX6oHM2djPL2eKUrSQRJIL+gPAk/4Y+mlQz/zAtnLgnDki0E2vNu8BjU3qacB1hQweo1rUEYeCKcE1aC/U+rz8+JKpsedyWeFkvxCfeGJ/fjNx8WR7ybum5zcJZz7sgKTkQXCwcIF5snPT94wMXmekwmLtPTXfWMefoOTSXPSkpEENrwBBiNVQj82NlptczJpTFkG1uXMF1j5Ibx4ndKyvCwytV/8ycoa4fnI0tI+ol1WbtiHD8KtQltWjmbOxnjW2TN7UBtu7YlNbDfS0MlWLLJtqLUn8C29PVS8wCInVP5Zztks+rj1KZRa+ZXHa35lvjeyaAs6c7f8V1o7vn7+Zsdn01M6tLj8dK347rfFMubn5Vke526o1L+s+AvnzoMv/8azUpD+RL9yepukybybVPMKmHlr6DKiIpQohAB0p2d4rusDOzvhui9TE+QtKmRgjRUueKtWVIk4gUVTuJy1dxdRIQLLpUvqVCI4THEUYr1QWrqLqADb6y6K1nZSod6keounlf80dHUZkSkCgy++yyhKhK3LiAwWGH1xXUZpOOsySq13K94kQwYG4DqUu2Kysm3nsEPmAIxy9C4jBfzcEFi7jMgUJJICePooq67OYC2g3SOjBUZAcOID8Dm58jm58jm58jk5yOd0yfSAgRPXbWT3N7fIQIHhE95tNPc1t+zP6T4ZLiagkqbNLJt0+pmcip+322juY265fcwBGT4wlCK7jdSUOTD7l0MSUg11KMJEJkngReEg9YJgNPJ6gR96wyCOg97A7/ezMm5Zk3THmgU1Ubd1G0U4llB6pnTewQqT0pt4XOfkgVgjhKb6H57N6h3p/LTz6LfqC1/qfqPJN538RhgEoe/v6xgSXT/oxL5/8pNMFucUqdfolPwNvSul6sJfTotJuMUwubFendB7cBbN51wSedT53uhB7+VeZ6f3oPeP/3ivM231Khu2il/51cnrd+/ef+652A9nlo2nlv2HTHaUdYtToNY6Jz+dmtdm57XO5D29ljJdC5l81QmLn1O/+9wKzKPO5ujB6NV7DzubW1HU8YU+FQp7YfMW5/gh1ofhCwX2yhgjE5bKWLCeChOTG5xMmquMMZLALs4DBiOMVJxLjYtk25xUmiuNZbbLcV9g5YcIe3Uk2LM0u7wgN7VfdszKGuH6wBkifES7rNywTx+EW0VprHI0czbGhRgfZUnip1nmxVK9VoRR3+v1Yt8T2XiUpqI3Sofju82LcWPKsVFGFYQpYPQaF+OMPBBeCSrG5wcnzcpm8+PstRKc/KkQkj9Wbz8tBJwue2lxWYrzb7WW/HDy7uQ9r7gG+Z3JB0qwvzP54+Rjk3E2OY0j4caB624Tiy1OFggXDFef1gOXOJmwqE/LNu8bnESaE5+MJLDhDzAWabKeGZvktjmJNCY9VaAyCusXWNkhXHydwrO8Kze1X3zMyhrh9cjC0zaeXVZm2OcOwqxCdlaOZc7GuJCdgzCLwjDoe8MsGnhChMJLQ9/3RkE/y/pJECejcpY3Kjsjkyk2Uok1BYxe47KTkQfCJ0Fl57+cWxKc/C+lQb8olgGf6LOFPtqKoqK53xfnt5rClgc3OY0h4cZYVmYyskA43DpkJiMTJpnpCxOTG5xMmtOZjCSw8Q4wGHLdN0fubU4ijelM4a+Hln2lnPQQTr1OoSlLcWK/65eVNcLvkYWmdUC7rNSwTx6EWoXSrBzMnI1xoTTjcerH46HvjUN/7IlBnHnpUInUwWgk/Dga93xRhodGlaYxdGykMdYUMHqNK01GHginBFWav1no339k31D6ZWfy+8k7xULmu5P31dsH5XEnN7ueDDqTd0z22OS0h4TbY1mxycgC4XTrEJuMTLjEpu4ivUjlBieV5tQmIwlszAOMRrCelogvqE1GIo2pzTRdTy31dE56CMdep9osb2dM7VdtsrJGOD6y2rQOaJeVGvbJg1CrUJuVg5mzMdZy06Ui691YakweNtLERS71F8m1vrGUiHfRVfx5Y6nJvJtU8wqYeevYWEpEKFEIAegWNpbqzZDGR2yLinjRz7PvKyXiXJSvnPtKiRCBG2OWlKREcJhtMADrydi2rZSIr71tpenaTpqt7WS+eisPlE4T57ZSKkVg6K13WykVLDD2IreVJvNtpdYrGW+SIQPDbx0qXTFZ2bZz2CFzAMa4JbaVJivnhsC+rZRKQSIpgKePsurqDNYC2j0yWmAABCc5AJ+TK5+TK5+TK5+Tg3xOl0wPGDfr21ZKBQqMnohtpcl8W6n1Od0nw8XEU9K0maWOTj+TU/EzbytNVs6Z3r6tlAofGEqx20qT1QOzfzkkIb20hZ7Etq00xbGE0mu80MPIA7EeCE30+Qs9jPaQcHvA814Tiy1OFoj1TkQubC30MDJZjPgOJvBs2VHoYaTSXKGHkQR2uRk0Gqk0OvBtTiKXodDDSQ/h2OtIIWeJZHm/bGq/LZiVNcLxgXMg8IB2WalhnzwItYpCT+Vg5myML28De2LbN5lhTQGj17jaZOSBcEpQtcncwM5oDAk3xrJSk5EFwuPWITUZmXBJTWFicoOTSXNKk5EENt4BBiNcD2NLAzsjkcaUpqOBnZMewqnXqTSzUpzY79xlZY3we2Sl6Whg56SGffIg1CqUZuVg5myMC6WZyeEgDsahJ2Sk3gmZeX3RS7z+oB/14n4sRVZqsEaVZmQyxUbmvCPKZAoYvaaVJicPhFOCKs335l1JT05+ps9XKy5J+rJztkVpdszby9Nj3srVzMlHs5PaijXPU805/XZHH/rmR76/v9bZKozRufm8H3QO7997eO+l0YvKCK90/ubB6L93ujc60x8pztsr3gW+Pt7NZN9NTvtKuH3h4vXPh+udk+2c44cIXwjZ/tSYGj/PSYRJtQfGFckbnEwaU+2cJLDaATAY8XoYGVXQNieRxlR74AfhemxeIWYliAiRNer2rLwDM7NfaMrKGuH4yLrdMaRdVnLYpw9Czq3cq4czZ2NcKPf+KIn7ydj3hmkYeCIMIq/n96U3FMOs76dpkI5Lpd6ochcmU2xkzhu4TKaA0WtcuTPyQLglqHL/cPFIPa0li+P2ZgK95uP1OO0j4faBK28Tiy1OFgg3jNCftmVjTiZMAtSoeG5wEmlOfzKSwEZAwFhE2XqcmYhscxJpTH9aj9djZYfw8nWKz/KSzMx+5Skra4TXI4tP6/F6rMywzx2EWYXyrBzLnI1xceHpj86oLqu2fHU0eHjvlfsGMxCkpbnxIAtdLKVcZGnbj2qHitGLsy2pRqzXqVgXp5fDrEBN+FGxEVTpOxPOzSy8tk3FesG32cEu59qKHV9ZtLYTxInFmVEpCDwFeF+9xr2rcO/acO+ScUs8bnhDvYK9p2Dv2WDvkWHDpzfdeRZ7dRT83AY/p8K/sP2iAj5uphwozAc2zAdkzHBHjdx2oSAfKsiHNsiHJMjFNLnbZKyxbKrIIif62GpwMFhStLGcfUBFC38gofHmX4v6jz504NOTtyaPO0X96pPJs5M3Tt4qFxiMZw50in9UpDLx28wiFaeIHBuOU2JtJ8tUrPKFfpeqd0Go3yXqXag/CmP1LvL1O/2SSL9E6Ogm9EdSv0TqF8c25U61QwPBTqztKvK7mvyuJr+rye9q8rua/K4mv6vJ72ryu5r8ria/q8nvavK7mvyujfwumbzEk0f5wj3FfU9x39Pc9zT3Pc19T3Pf09z3NPc9zX1Pc9/T3Pc09z3NfU9z39Pc92zc98jc4U/5smFXrOXKBrm2Qa5tkGsb5NoGubZBrm2Qaxvk2ga5tkGubZBrG+TaBrm2QW6zQU61AXfsFmsHiviBJn6giR9o4gea+IEmfqCJH2jiB5r4gSZ+oIkfaOIHmviBJn5gI35AJg6PnhQBINYOFe9DzftQ8z7UvA8170PN+1DzPtS8DzXvQ837UPM+1LwPNe9DzfvQxvuQxPtMINbO/69caqK+o5SK9yYSG5lwkkitgwfDSlQS6i0ywb1OhbsYaJc8Sel/664Y3WVSdMdM+01mKkF/8KbSD090m5LuYnlaNKu8XX7a0e00umVmqkRmpx3pRpm3i08+pZ+ZVFRSiq98rQ/40dKmE8Rrsmit6ajf9qwTBh17txLRuIvRm+8cJSpCiUIIQDeVi/8++WStPEYp8jtqeEP1gbFssEVFvrheufx5SrYOISLAxeIL40FKVIjAoyCWLKkQwS0qoCUPUgpDyyF021SArZ2klEmVr6iMJFMpR5ZOTzXJhOskJTJFYOTFn6SUhrYrHr9HBgsMvbiTlDIxO0kps16Wc5MMGRh+l0tyZxUmsbJt57BD5iCQHOA6vTzlRAE/NwTWk5TIFCSSAnj6KKuuzmBdyA2paIGhD1ymA/icXPmcXPmcXPmcHORzumR6wMCJO0nJ7m9ukYECwyf8JKW5r7llf073yXAxAZU0bWbVT6efyan4eU9SmvuYW24fc0CGDwylyIxeTZkDs385JCEtZkp/HI3CrOf1ekFxf3Dqpf5IeL4vfRmnaZDJqtryy706+xbL7kUTy41M4lhC6ZlyeQcrTD5v4nGdkweiowWa6H9U7EA5k97rrsVn0y+pXPxxkZ+/3Ql9f/JZcUvw03Ctc/K23p00+bL4OXnyE2nPuBmtIeHWgOe9JhZbnCwQ/To15MCMRFiaFC3e4gYnkeaaFBlJYJulAGMRitCyZ2mbk0ljXYphsi6lid4LrPQQTr2O9HGWRJb3eWX2y9lYWSPcHjj/AQ9ol5Ua9tGDUKvoU6wczJyNcaE00zgNB8kw8fpR4nsiHo29bCD6XpRFfjbOer1oVHrVRpWmMQhuZDHWFDB6jStNRh4IpwRVmhfP7Jz80+SfJx9P/jD5wJu8p/8ptr28N/m4OE7JxHmTk7OEc15WTzKyQDhWhJ607nphZMIiKP31UJqY3OBk0pyiZCSBDWuAwZD6ul/jcGxzMmlMUQa+b1msfIGVH8J71ykpy0u7MvsNbKysEZ6PLCntI9pl5YZ9+CDcKjRl5WjmbIwLTTkMhZBBr+clMgnm+tNve/XS2LazkSVYU8DoNa4pGXkgvBJUU35U9h79Up+q81h/UgjMbybPvMm3xXd+Vixj6iXMyfuB+cnd5CQt4aThojK0Hsi0xckF4WDrkJaMTFikZbBu3BR5g5NIc8qSkQQ2uAHGIsnCaD02MdnmZNKYspTrqTSxe4GVHcKD16krk1KJ2G8PY2WNcHtkXWkbzy4rM+yDB2FWoSorxzJnYzxtTR/IfuQL9YrhuO+JLPC9rCf7nt8fqC+kUkRJ/27zqlKYTLGRpVhTwOg1rioZeSB8ElRVFkc76pN6dEN62bmuhORX5ca6L4vlycmHWlCa6G5y0pVwunA9aWKxxckC4VIRStJ9kS4nHyY9aal9MxJpTk8yksCGNcBYuGrfjEwa05NBuh4ZY9ALrPQQzrtOQVleOpPZbxBiZY3wfmRBaR3QLis17KMHoVahKCsHM2djrCWlSynWu78xNJHbyDIXuTRYJNf2/kYi3EVP8ef9jReNu0k1roAZt479jUSEEoUQgG66v/ET3ew6+erkTfAuRyL+RZfPt8uRCBC4WQOjXq27HIkQF7Upzy5HIjjMpgyA9aQ5eG9T4bW2xzHw9WkrfqDf6eNV/Kjcc5Q59zlSaQIjcL37HKlggSEYuc8xm+9ztN50c5MMGRiG6xDrisnKtp3DDpkDMNotsc8xWzk3BPZ9jlQKEkkBPH2UVVdnsBbQ7pHRAoMfONcB+J1c+51c+51c+50c5ne6ZIrA8FnfXkcqUGAQRex1zOZ7Ha3P6j4ZLiaskqbOLIt0+pqcip95r2O2cs709r2OVPjAcIrd65itHph9zCEJqYbaF30/DPyel/bGwhOxiL1+0Mu88aAXD4JI+EmvNyVjzdYdaxXUjN2y13HWiAKmCeXXdGGHlQhicRCa9l/sQS9vZ+joL6uMf3o24usquZ/m6kXj0Gfqkzf1QYpFlv5ZcY5icYGD/omvymWAx8X1Dm+bzLTJaiYJNxM8PTbR2GKlgVgURWTJtuYiVios1SB/Xau+i1RusFJprB7EymJRRThYQBP01HYKESuRxupBqbVxnZcfwufXkWOWmaZOFooiQvmBifgOL3GE+wPnSeBB7fJywz5+EG7uohBkQHM+0pe30yi0VJFUpoy1BYxf84qUkQjCO0EV6bK9Rqx8JZzv0tKSkQbCtyKkpbvbiJUQi8C0tRuxMmlQXzKywAY4wGjI1HLB4zYrk8YEpr3hiJcfwoXXKjCDmR6xXwvGSxzhBMkC0950xMsN+/xBuFUJzOoBzflIX94Nkpa+HyUwQ6wtYPyaF5iMRBDeCSow69kiycpawlnDZaZjjyQrGYSfRYhN+zomIxUmmWneJcnKpEGZycgCG+Ygo5GFoU1mMjJpTGZa90ny0kP48VpVZjgTJaFDZXISR3g/ssq07pXkpYZ9+iDUqkRm9XjmfKQv7xnCoWW/ZOBHWFvA+DUvMhmJIJwTXGSyniLMag4JNwdcfZpobLHSQHhehO60dJmzMmGSnbbVTUYmDcpORhbYwAcYDdfqJiOTxmSn/ShhXn4I116r7oxmOiVy6E5O4gjvR9ad9uOEeblhnz8ItyrhWT2gOR/pZrdV2tYrhZNduMiu5X2VZLyLLuPPGysvWneTbF0Bs24NOyvJECUKIgCevjVyPuYnb61Pbx1/uq63WOqtldK4ALhFJgDcXlKH6iUiBO4OwahZ2+ZKMkbgxpBldSoRHWYfCMB+Mlo37j/YJgNscYOl1Nsq9cX2fjLd46RvhHZsrqRzBAbiWndX0tECIzFue6WCM9tfWZrZhPomHTUwHtch3zWZlW0HjR06DYGkgd78pLGfHwjrNks6C4lkAZ5H2rKrc2ALgPfogIGxEJwDATxQrj1Qrj1QDvRAXTo/YCStbZ8lHSkwnsI3Wp56nluOR3afjhgTY0lzZ55dur1OTqbAu93y1OPMBsC64ZLOABhikTsu9dyZg1oAe0gDq9H2fZkFfjry4ngw8kRPxl6WxNIbZKEYiYHfT/vlA2vN5R2LGdR83rrpUuJoQvk1XxxiJIJYQVxmSWDy2eSJyuRfL1J0ld+X2zAnfyp2Uf5Yvf1Uvb02/bb6WtmfVBza8+Hk3cl73uSj4ragDya/Ve//OPl4rRP5tjaZTVaTSbjJ4Em0s32JkQxiIRWRUNvblxip8NSRTDxusPJosIrEyAK7ig0ZCz8xLiVtsxJprIiUrEvjIsULvPQQEaCOJHSeispZycF+IyUvcYTrA+dPF1KN9UiaqHV5qWEfPgi1qhJS9XjmfKQv762UkXUHZoy1BYxf8/KUkQjCOUHlaS33UrKSlnDScIFporHFSgPhX2uRloxUWKSl9WpKVioNqktGFtgABxiOIFoXiXFAtlmpNKYvHbdT8hJEOPFaFWY8UyT2Cyp5iSM8IFlhOm6o5CWHfQQh5Ko0ZvWI5nykL+8pH5G1qSnB2gLGr3mNyUgE4Z6gGnP5Uz4Y+Uo436XlJSMNhHNFyMuqUz4YCbGITHsfPCOTBjUmIwtsgAOMhszWQ1sjEiOT5iSm45QPTn4IF16rwkxmesR+VSUvcYQTpCtMxykfnNywzx+EW5XArB7QnI90s33wxiFVkjF1sosW2bXeB0/EC+y7gyq+/6x98ETrCph1a+mDJ0KUKIgAeLPbhWb97//x49+5ut+JsIEdfwjJa+1+JyJc1LGs3e9EjMBuvWXVKREdpjMPYL8w9i13o5MRttj+nq3tBIG+ZCgIZs2nqbv9ncoRGH9rbn+nogUGYGz7e3ra/m69cfEmHTUwDNeh2jWZlW0HjR06DWC8W6b9PV05PxCO9ncqC4lkAZ5H2rKrc2ALgPfo</t>
  </si>
  <si>
    <t>gIHBEJz6ADxQrj1Qrj1QDvRAXTo/YCitsf2dihQYUDHt7+lp+7v1kd2nI8YEWdLcmSeVbq+Tkylwt7+nK+cHwNH+TmUADLHo9vd0dQ5qAewhDeylrf0Ia/t7hqMJ5dd87YeRCGLhELoSsHzth5GvhPOFJ74mGlusNBDLnohEuKr2w0io4doPI5MGaz+MLLBrz4DRCNN4Pbal4YxULkXxh5MfwofXkUbOk8lsViuw31nLSxzhBcEZEHhQu7zcsA8ghFtV8ad6QHM+0oXCTKToj+Qw9eQgiDwhMt/rxb3AG/ezQeKP1Hf78m7zCtO4QLwRBO77lAy2gPFrXGFyEkF4J6jCNHSwf6o+/Hx6yPvnkycnrxdHveuLLZ8U11YSLrbUpaPvTP6teKX+xlP9eSfwO7oD29EYz2lLCbflsuqVkwbCbyPUq7UxnpMKi261X33JSaU54crJAhs3AcMRZeu+pWmJk0ljutVx9yUrP0RkqFO3BrOrEgPH3ZesxBH+j6xbHXdfsnLDPn8QbhW6FTCgOR/py3swiLB1xQfua5oMtoDxa163MhJBeCeobr0MB4NwmkzCTQaXp66DQTjJIJx0LSKVkQqLSLUsrXLyaFChMrLARkjAWMgwMC5RbLMSaUyg2g8GYaWHiAC16tPZTYuB4+pMVuII10fXp9aDQVipYR8+CLUqeVo9njkf6WZ76o1DqgRn6GQnFtm13VNPxQts5ltGL/4n6KmnWlfArFtHTz0VokRBBMCbttKrof3FdF168lifKq8bwpO1Tqc4eb54yaeemiO/NJHZIpMBNhci1K+t056KENgeiBC19k57KkZgY+CygpWIDtMECLBfFK8nJoDbZIDtNdoHke6xF/qdPnE+iMte1yB0dtuTiQIjc73d9mS0wNCM7LYPwnm3fWC9AvImHTUwQNch5zWZlW0HjR06DWAkXKLbXmE/PxD2bnsyC4lkAZ5H2rKrc2ALgPfogIEBEZwTAdxQrt1Qrt1Qrt1QDnRDXTpJYEytr+WejBQYWREt93P3c8vx3O7TEWOiLWkCzXNOt+vJyRSYW+7nbmc2APaWezIDYJzFttyruTMHtQD2kAa2mDKgG+Q0H2uG71jioGb5tpb7IMLRhPJrvrDESASxrAhdKOC+jpjTHBJuDnjabKKxxUoDsWZaR8LMyISnWmRrxedk0mC9iJEFdskaMBrCX49seTojk8YKRo7riFn5IVx7HSnmPNGc3V4bOK4jZiWO8H7g7Ag8qF1ebtjnD8KtqmRUPaA5H+nLe5a8tHbiC6wtYPyaF56MRBDeCSo86zlLnpO0hJNeWl4y0kA4WIS8tHcjMVJh0Zf2s+Q5qTQoMBlZYAMcYDiy9cB2lDwnk8YEpusoeVaCCB9eq8IUM0HiuDuXlTjCAZIVpusoeVZy2CcQQq5KYlaPaM5HupCYw1AIGfR6XiKTYC5H/bbXNiOTLZTElFhbwPg1LzEZiSDcE1RiflR2Nv2yc/LTyWP9SaE3i62e3xbf+VmxyFm0xb8fmJ/fTVbWEs4arjGdfe+MZBCOthalyUiFRWkG68ZjlW6wMmlQaDKywIY5yGhEYWBeFNhmpdKY0pTrqTTRe4GXHsKR16ozZ5coBo5LMVmJI9wfWWfaxrTLSw37+EGoVanM6vHM+Uhf3kPrpO30eT3/cLaA8WteZTISQTgnqMpc+tA6Tr4SzheuL000tlhpIFwrQllWHFrHSYhJX9oq5YxMGtSXjCywAQ4wGq5KOSOTxuSl48w6Vn4IF16rvpxdoBg4rsRkJY5wgmR96TizjpUb9vmDcKsSmNUDmvORbnZzZWxipyRj4mQnF9m1vrmSiHfRZfx5c+VF626SrStg1q1lcyURokRBBMAr7yma76jseOXBKuVFRidvmghskQks+n7GDZVEhMDNHxg1a99QScQI3PaxrE4losNs8YDYTwjzUsE2GWGLOypTvY9S318U6vuLwtntIUHi3lFJJQoMxzXvqKSiBcZj7I7K5HRHpfVOx5t01MCoXIeI12RWth00dug0gOFvmR2Vycr5gXDsqKSykEgW4HmkLbs6B7YAeI8OGBgRwZkQwA3l2g3l2g3l2g3lQDfUpZMEBtUad1RSkQJDK2ZHZXK6o9L63O7TEWPCLWkCzRNNt+vJyRS4d1QmK+cHwLGjksoAGGfROyqT1TmoBbCHNLCXth4UW3dUpjiaUH7N14MYiSAWE6GrA8vXgxj5SjhfeDJsorHFSgOxFIpIiavqQYyEGq4HMTJpsB7EyAK7Hg0ZDZmup8JEZZuVyqUoCHHyQ/jwOnLJeUaZzuoHjltxWYkjvCA4DQIPapeXG/YBhHCrKghVD2jOR/ry9rXH1q2TGdYWMH7NK0xGIgjvBFWYdfW1M7KWcNZwnensa2ckg/CzCLVp72tnpMKkM2197YxMGtSZjCywYQ4wGjLIUmvhh5FKYzrT0dfOSQ/hyGuVmbOrFQPHXZmsxBHujywzHX3tnNSwjx+EWpXKrB7PnI/05b0qM7btngzd1y8ZbAHj17jK5CSCcE5QlXmpr8rktKWE2xKuXU00tlhpINx2HaqVkwqLarVflclJpTnZyskCGzcBwxEG1iveOZk0plodV2Wy8kNEhjplazi7WTF0XJXJShzh/8iy1XFVJis37PMH4VahWwEDmvORvrwnGse2/Zih+14mgy1g/JrXrYxEEN4Jqlu5TzTmNIeEm2Np6clIA+F6EdLT1rHOyYRFeVrr8pxMGhSejCywgQ8yGo66PCeVxpSn40hjVn4I316r8pxdmhg6LsFkJY5wf2Tl6TjSmJUb9gGEcKtSntUDmvORbnajprFlVWnJ0MkuXmTX9kZNKt5Fl/HnjZoXrbtJtq6AWbeOjZpUiBIFEQBvtkHTBHOLDBO4+aQOcUtECNw5ghGt1u2YVIzAPSPLylEiOsz+EID9otTcJbFNBtjebsxQ328Z6vstQ1nugArdV1uSOQLDbb0bMclogfEWuREzPL3aMnRcbUlGDYy6dYh0TWZl20Fjh04DGN6W2IgZnl5tGVZcbUlmIZEswPNIW3Z1DmwB8B4dMDAWgjMdgAfKtQfKtQfKgR6oS+cHjKT17cEkIwXGU8QezPD0Vkv7I7tPR4yJsaS5M88h3V4nJ1Ng3oMZnt5q6fY4B3QGwBCL3YMZ6lstzd7mkAb20taAEtsezDDC0YTya74GxEgEsU4ITfzZa0CM5pBwc8DTYBONLVYaiEXQOtJkRiYN14AYmTRYA2JkgV2CBoyGCNdjW3bOyORSlIA4+SFcex3Z5TzHnF2CGDputWQljvB+4MQIPKhdXm7Y5w/CraoEVD2gOR/py9s0n9i2ZoYCawsYv+aFJyMRhHeCCs/L3TTPaEsJt+XSqpWRBsJvI1SrvWmekQqLbHU0zTNSaVC3MrLAxk3AcMj11BgAtlmJNCZbXT3znPwQgaFW2Tq7WDF0XJXJShzh/siy1dUzz8kN+/hBuFXJ1uoBzflIX94TRRLrXk+JtQWMX/OylZEIwjtBZWtNJ4pwspZw1nCBGfrWNqstVjYIR1uLzmSkwqIzrUeKcDJpUGYyssDGOchoRFls7V5ipNKY0LQfKcJKD+HJa9WZs6sVQ8dVmazEEe6PrDPtR4qwUsM+fhBqVTKzejxzPtLqv7/WzMWUuJZZf+WSk/U2zBu9khKSsYtt7C+ybahhXpjXa6+T8S56kCUb5n998tbJa0rpfVosO35aaL4nk8dnm+aX6XmfXpHz7OTnC335j4t10OKnv50udKrf8BP9peIPP1nsmA9dzfFESwqYJWtpjidClCiIAHjT5vhIieAnnVBl5eb7CrfIgIGtgQiFa63/ExECm/swwtXeJk/ECGzrW1aSEtFhWvgA9kukMHdGbJMRttgnn+gWeX11UZjNulRjd588lSMwyuL75KMws/fJU9ECwyy2Tz4+7ZO33ul4k44aGGzrkOqazMq2g8YOnQYw0i3TJx+vnB8IR588lYVEsgDPI23Z1TmwBcB7dMDAYAjOdwAeKNceKNceKAd6oC6dHzCU4vrk7d7nFh0pMKBi+uTj0z556yO7T0eMCbKkuTNPJd1eJydT4O6Tj1fOD4CjT57KABhi0X3y8eoc1ALYQxrYIlcI5DgZisiLslHgiSiOvV42zLywP4qGIvAH6rMpH2ui7li5oCbr1j5555VMF2lC+ZlSegctTFpvInKdlQhitRCa7/9vlW+rJHzyddESX/TLn6//PDp520R0k5WohBOF57omGlusNBYDvoMGIgO213gYqbDUeIyp/A1WHg1WeBhZYJeYAWMRSD81r01us1JprMITRvZWIk5+CKddR944zx6TWUnAceUtK3GE9wOnPOBB7fJywz6AEG7OAe1CBjTnI11IyrjXS/tRP/OSOBKe8MeZ15MD9c4Pg8EoUr9olpQ3KimNXktJSudFTSZbwPg1LykZiSC8E1RS/kk3r+vdlpOviuOSJl+fvH3ympKT+urLaSHn5n+NJk+LD0N58pNQuqo5jOQlnPzSMpORBsLRwmWmLtGZqDzPSoVFZvrmZsMbrEwaFJqMLLBxDjAaYRivh8YB2Wal0pjQjJJ1X5r4vcDLD+HKaxWas0sTQ8ctmKzEEf6PLDStg9rl5YZ9ACHcqoRm9YDmfKSnQnOc+vF46Hvj0B97YhBnXjrMMm8wGgk/jsY9X5SRolGhafRaSmhmaFuA+DUvNBmJILwTVGhe3GqpPy3alqb7Kx9Nu5K08OxMfj95Z/LR5OPJu5P31dsHMyXa9WTQmbxjMsgmq0Ek3CBLi09GGgjnCxefjjVORipM4tO6X5KRSoPqk5EFNvgBhiMIovXAPCLbrFwak59pup7a1jk5+SEcfK3yc3abYui4HZOVOMIDkuWndVC7vNywTyCEW5X8rB7QnI90s4e9ZyZ2G0HkvkQpWWTXdu86FS+wnQ6qB/8T9K5TLSlglqyjd50KUaIgAuBBe9epgIHteghVa+tdpyJcFKycvetUjMBWuyVVKBUdpq0OYD9H7zoVYXu961Gwpt6F+l1Udo5GvrN3ncwRGGXr7V0nowWGWWTveuTPe9cj6wWLN+mogcG2Dm2uyaxsO2js0GkAI90SvesK+/mBsPeuk1lIJAvwPNKWXZ0DWwC8RwcMDIbgBAfggXLtgXLtgXKgB+rS+QFDaX2962SkwICK6F2fe55bjkd2n44YE2RJc2eWOlZ4nZxMgbl3fe5xZgNg710nMwCGWGzvupo7c1ALYA9pYC9t/Sez9a5H7pvnLtCE8mu8/sNJBLE8CM33+es/nAaRcIPAc2ITjS1WGojVT0SmbK3/cFJpuP7DSaW5+g8nC+zqM2A4nPUfTi6Xof7Dyg/h4OvIMeeZ5uxu2Mhx2S8rcYQHBKdH4EHt8nLDPoEQbhX1H8CA5nykL2+fe2brc49CtC1A/JqXn4xEEN4JKj/r7XPnJC/h5JeWmow0EI4WLjXtfe6cVJikZmRicoOVSYNKk5EFNs4BRsPV585JpTGh6ehzZ+WHcOW1Cs1wpkscV9eyEkf4P7LQdPS5s3LDPoAQblVCs3pAcz7ShdAcBf0oEoPEG8hBoESpCL2ekIE37okwk4OkN47Lp7lRoWn0WkpoRlhbwPg1LzQZiSC8E1RoGs7o+PHkSXET0M/LI9kPtvb3Nzb3On+5sfvc0ebexkFn4+bNTvdwv7uXb3VMVthktYKEW2FpxclIA+Fx4YrTsbjJSIVFcVpusOTk0aDeZGSBDXeAsXD1HjEyaUxuxvargFj5IRx6rXJzduFh5LjBkpU4wvmR5WYQrkvjAd5dXm7Y5w/CrUpuVg9ozke62b72wPigKgUpnPTSRXqtN7YT8S76jD83tlMtKWCWrKWxnQhRoiAC4IEb24mAgb18CEVrbWwnIgR24yGEqqOxnYgR2Ie3rAglosP03AHs5xKXRIQtNrZL3dMe63fJrK1UuBvbqRyBYbbmxnYqWmCYxTa2i9PGdustiDfpqIHBtg5xrsmsbDto7NBpCCQNQpupWDk/EI7GdioLiWQBnkfasqtzYAuA9+iAgcEQnOEAPFCuPVCuPVAO9EBdOj9gKK2xsZ2KFBhQMY3t4rSx3frI7tMRY4Isae7Mc0e318nJFLgb28XK+QFwNLZTGQBDLLqxXazOQS2APaSB1WjHQ5llI5Wtj3v9oSf6o4HXD4PIS7PMH47iWA7HcsrHmqk7lirI2bq1s13ieEIJNl/xYSSCWCCEJvwXKz5FBv61yvr1Nb2vlVUflYa/WdzO+9qFgtDk3ya/n7w7+Ui9/X7y3vd1jJl8olcEigPddd7e7UbJbVtpiNFcEm4ueMpsorHFSgOxOopIpO2lIUYqPKUh2/29nEwaLA4xssAuTkNGI5LJemQckW1WLo2VhxzHu7PyQ3j/OjLQeR46u/E1ctzgy0oc4QDByROmPMTJDfsEQrhVlYeqBzTnI315296VODUuLitxGmONASPYvDhlJIJwT1BxWnPfOyN5CSe/tNRkpIHwtHCp6eh7Z6TCIjXtfe+MTBqUmowssIEOMBrOvndGKo0pTVffOyc/hCuvVWnGM2HiuIqWlTjC/5GVpqvvnZMb9gGEcKtSmtUDmvORvrznewSWOKKUZoI2Bohg80qTkQjCPUGVZgMHfDAaRMINsrT6ZKSB8L5w9elY6GSkwqQ+rQd8MFJpUH4yssBGP8BwuA/4YOTSmP50HfDByQ/h4GvVn7N7DyPHRZasxBEekKw/XQd8cHLDPoEQblX6s3pAcz7SDTfC2wrrzuuT0myRXuuN8ES8wN48qCD8z9AIT7SkgFmylkZ4IkSJggiAV1j76bp38nbnP378u1Bl6MZi0BYZMbD5D6FrrZ3wRISLkpW1E56IEdi4t6wOJaLDNOkB7BcFYl2aEG6TEbbYCZ+t7QTC1+/0Ye8inDWjpu52eCpRYLCtuR2eihYYbLHt8OlpO7z1gsWbdNTAkFuHRNdkVrYdNHboNIDxbpl2+HTl/EA42uGpLCSSBXgeacuuzoEtAN6jAwZGRHCeA3BDuXZDuXZDuXZDOdANdekkgUG1xp54KlJgaMX0xKenPfHW53afjhgTbkkTaJ5Gul1PTqbA3ROfrpwfAEdPPJUBMM6ie+LT1TmoBbCHNLCFxA16IxmGY0+Ogp4n+nHgZf1e4CVxMvB7gZ/G0XDKx5q0O1YtyIm7tSc+w/GEEmy+GMRIBLFWCM39LxaD1D/PVJ6v0nBP/fPk5PWyF/71yRP1jW9mnfCfqaT8zcknul9JJ/86xddLBM+KtYOvisT+0yLFf6JevXWnu7d/0On3Xh11Ju/rFYSTn+sy0+RrkxE3WY0o4UaE59QmGlusNBDLp4hE215AYqTCVUAyMbnByqTB+hEjC+zqNWA0omBdSBOTbVYmjVWPlLpez2zlI06CiJBQR246z1Bn18lGjvuBWYkj/B84rYKPapeXHPYJhJCrqh9Vj2jOR3q6jTOTchQNIi+Qad8LglHqpf4w83xf+jJO0yCTpZRrVrJaOuWFjzUGjGDjkpWTCMI/QSXr77WsVIJVSVVdinqqFOZrhdp8dKpOPyr2c3578rb6gha1gfTtxSNO/hLOf1m1yUkD4W0RalMXoj5b75jH5XlWQiya06I4OXk0pzg5WWDjHWAsHBUlTiaNKc7EujGTlR7Cn9epN4VfqhPhuP2WlTjCA5L1pm1Mu7zUsE8fhFqF2gSMZ85H+hLvywxs3fLCfTeTwRgwgs2rTUYiCO8EVZv17svkJC/h5JeWmow0EI4WLjXt+zI5qbCITOu+TE4mDcpMRhbYQAcYjUysl8cHXJSZjEwak5mObZms/BCevFadObsmUTjuvWQljnB/ZJ3p2JbJyg37/EG4VQnN6gHN+UgXQrMfpL04zgaelOoHRC/qe5k+MSQV0Wg8yiJ/HA3utiA0hckYSmiGWGPACDYvNBmJINwTVGgaTqf7bPJk8u3J69PFzZO3S7l5euJc+fmfiir7j9XbT01roUX7/YeTdyfvecVOzncmH0x+q97/cfLxWifybTXfTVYDSrgBlxarjDQQ3houVu1VeE4qLGLVel4dJ5MGxSojC2ywBIyGjGPbefOcTBoTq9aDzV7g5YeIBrWK1dlVi8JxdyYrcYT7I4tVx2l1rNywzx+EW5VYrR7QnI90w3s4QxM9JT8jF73MX6TX9h5OKt5Fn/HnPZxUSwqYJevYw0mFKFEQAfDKPZzu/ZtUtMDdKghBa9u/SUUI3GqC0anW/ZtUjMBNJssqUCI6zIYSgP1c1XYiwvb2bwqhd23q64yEvs5IzC4TEZFz/yaZKDDQ1rt/k4wWGGiR+zdFNN+/Kaw3Od6kowaG2zrkuSazsu2gsUOnAYx1S+zfVNjPD4R9/yaZhUSyAM8jbdnVObAFwHt0wMCICM5xAG4o124o124o124oB7qhLp0kMKjWt3+TjBQYWhH7N+fu55bjud2nI8aEW9IEmqeQbteTkykw79+cu53ZANj3b5IZAOMsdv+mmjtzUAtgD2lgNVrYDcSajzVhd6xYkJN22/5NIXA8oQSbrxoxElkUIa4BAub9F6tGFy4tOlChZWNzr/OXG7vPHW3ubRx0Nm7e7HQP97t7+VbHZIVNVitIuBXgCbGJxhYrDcTaJyJTtpd+GKnwlH5MPG6w8miw8MPIArvwDBgLV3rOyKSxwk/s27vhOfkhHHodmeU8vxSzOoHjylxW4gjnB06KMIUfTm7Y5w/CrarwUz2gOR/pS9wOH1o3X0qsMWAEm9ebjEQQ7gmqN2tuh2ckL+Hkl5aZjDQQnhYuMx3t8IxUWGSmvR2ekUmDQpORBTbQAUbD1Q7PyKQxoelqh+fkh/DktQrN2fWJwnEfJitxhPsjC01XOzwnN+zzB+FWJTSrBzTnI32JT/kIrfsuY6wxYASbF5qMRBDuCSo06z/lg5G/hPNfWmsy0kA4W7jWrDzlg5EQi+K0LWwy8mhQbzKywMY7wFi4FjYZmTSmNx2nfHDSQ/jzWuXm7A5F4bgUk5U4wgOS5abjlA9OatinD0KtSm1Wj2fOR/oS34kZWjdfOi9oMkpvEMHm1SYjEYR3gqpN/jsxOQ0i4QZZWn4y0kA4X4T8tFfUGamwCE/7nZicVBrUnowssNEPMBwiWQ8S44Bss1JpTHw6rsRk5Yfw77Wqz9kNisJxJSYrcYQDJKtPx5WYrNywDyCEW5X8rB7QnI90w9spbcuXzvtDsmCRXuvbKYl4F33Gn7dTUi0pYJasZTslEaJEQQTAg22nJKJd9OqM2ymJCBfVKut2SiJG4J6PZSUoER1mfwfAfq5lTSLCFrdT6uswpb4OUwazLUzumzDJHIExtuadlFS0wBiL3Ul5ehOmcNyESUYNjLR1KHNNZmXbQWOHTgMY5pbZSXl6E6aouAmTzEIiWYDnkbbs6hzYAuA9OmBgMASnNwAPlGsPlGsPlAM9UJfODxhKa9xESUUKDKiYTZSnl2DaH9l9OmJMkCXNnXni6PY6OZkC9ybK00sw3R7ngM4AGGLRmyj1JZhmb3NIA3t5qz+RdRNlhuMJJdh89YeRCGJ1EJrtN1D9YTSIhBsEnhGbaGyx0kAsfiJSZXv1h5FK09UfRioNVn8YWWAXnwHD4az+MFK5FNUfTn4I/15HjjnPNGf3HwrHjZasxBEOEJwegQe1y8sN+wBCuFVVf6oHNOcjfYn3VEa2PZXSRxsDRLBx+clJBOGeoPKz3j2VnOQlnPyyUpOTBsLTwqWmfU8lJxUmqWmsJt9gZdKc0uRkgQ10gNFw7KnkZNKY0HTsqWTlh/DkdQpNObv6UDqusmQljnB/ZKHp2FPJyg37/EG4VQhNwIDmfKSneyqHMstGg8Qb9/pDT+jD3fthEHlplvnDURzL4VjebUFoWpqSpPO+JZMxYASbF5qMRBDuCSo0DVcMfVsozydKTuqtlNN9lSevn7ypvqGXPhfPkpv82+T3k3cnH6m330/e+74WpKfXERVKtduNktsdk7k2Wc0l4eZaWpoy0kD4Zrg0ta+CclJhkabWC4U4mTQoTRlZYEMjYDQcFwpxMmlMmoaRdf8lKz+E769Vms4uS5SO2y9ZiSPcH1maOs6VY+WGff4g3KqkafWA5nykG+6AFyZ6SmyGTnrhIr22O+CpeIF9eVCt+J+gA55qSQGzZB0d8FSIEgURAG/aAa+srWz6Hz/+nW7gTkyQt8iQgZ1/CFVra4OnIgT27mHEqrUNnooR2LW3rAwlosN06AHsFwbZemZCuE1G2F4bvIx0B7y+Wkjqq4VkXHaiytDZC08mCoy29fbCk9ECoy2yF16G8154ab1S8SYdNTDm1qHRNZmVbQeNHToNYMBbohdeYT8/EPZeeDILiWQBnkfasqtzYAuA9+iAgRERnOgA3FCu3VCu3VCu3VAOdENdOklgUK2vIZ6MFBhaEQ3xc/dzy/Hc7tMRY8ItaQLN80i368nJFJgb4uduZzYA9oZ4MgNgnMU2xKu5Mwe1APaQBrbIGwI5ToYi8qJsFHgiimOvlw0zL+yPoqEI/IH6bMrHmrU7li3ImbutIV5GOJ5Qgs0XihiJIBYLocm/4Vahn6oPn5Zncha1IBPRTVaiEk4UnviaaGyx0kCscSKSYXuJh5EKS4nH6PNusPJosMDDyAK7wAwYCxFl5oLbNiuTS1Hg4eSH8Nl1JI/zFDKa1QMcl9OyEkc4P3DeAx7ULi837PMH4VZV4Kke0JyP9CVucreUV5SkFFhjwAg2LykZiSDcE1RS1tzkzkhewskvLTMZaSA8LVxmOprcGamwyEx7kzsjkwaFJiMLbKADjEYs1zNjwXGblUljQtPV5M7JD+HJaxWaswsNpeOGSlbiCPdHFpquJndObtjnD8KtSmhWD2jOR/oSXxwkrE3uEmsMGMHmhSYjEYR7ggrN2i8O4uQv4fyX1pqMNBDOFq41qy4O4iTEojgtFwdx8mhQbzKywMY7wFi4WosYmTSmN+0XB7HSQ/jzWuXm7FpD6binkpU4wgOS5ab94iBWatinD0KtSm1Wj2fOR/oSHx0nbBcHyRhrDBjB5tUmIxGEd4KqTf6j4zgNIuEGWVp+MtJAOF+E/LRX1BmpsAhP+9FxnFQa1J6MLLDRDzAcUbiepcYB2Wal0pj4dBwdx8oP4d9rVZ+zaw6l49pKVuIIB0hWn46j41i5YR9ACLcq+Vk9oDkf6Ya3TRodkRKUiZNetEiv9W2TRLyLPuPP2yaplhQwS9aybZIIUaIgAuAhtk0SIS+6dsZtk0SEwB0ecLnq2jZJxAjc27GsDiWiw+zjANjPtbZJRNjitslUb5bUVwjF+gqheHaBh0zc2yapRIHRtuZtk1S0wGiL3TaZnG6btF6deJOOGhhz69DomszKtoPGDp0GMOAts20yWTk/EI5tk1QWEskCPI+0ZVfnwBYA79EBAyMiONEBuKFcu6Fcu6Fcu6Ec6Ia6dJLAoFrjtkkqUmBoxWybTE63TVqf2306Yky4JU2geR7pdj05mQL3tslk5fwAOLZNUhkA4yx622SyOge1APaQBvbyFoOkdduk+76kCzyhBJsvBjESQSwWQpP/BopBjAaRcIPAE2QTjS1WGoi1UETSbC8GMVJZFAEOKvDs2lEMYqTSYDGIkQV2LRowHM5iECOVS1EM4uSH8O91JJrzdDOd1Q4ct9ayEkc4QHCOBB7ULi837AMI4VZVDKoe0JyP9CXufJfWLZYZ1hgwgs3LT0YiCPcElZ/1d74z8pdw/kurTUYaCGeLUJtVne+MhFg0p63znZFHg4KTkQU23gHGwlUdYmTSmN50dL5z0kP481rl5uyWQ+m4tpKVOMIDkuWmo/Odkxr26YNQq1Kb1eOZ85G+xAd6SNs+y9h9s5JJeoMINq42OYkgvBNUbdZ7oAcneQknv6zU5KSBcLRwqWk/0IOTCovItB7owcmkOZnJyQIb6ACj4TjQg5NJYzLTcaAHKz+EJ69TZ8azSw5jx62VrMQR7o+sMx0HerBywz5/EG4VQhMwoDkf6UJojoJ+FIlB4g3kIPDEQIReT8jAG/dEmMlB0hvH5dPcrNAUJmMooem+J8lgDBjB5oUmIxGEe4IKTcNhxIvXUh5s7e9vbO51/nJj97mjzb2Ng87GzZud7uF+dy/f6pissMlqBQm3wtKKk5EGwuXCFae9lM5JhUVxWpY1OXk0qDcZWWDjHWAsHMuanEwa05uxb13XZOWHcOi16s3ZzYWx4ypKVuII50fWm46rKFm5YZ8/CLcqvVk9oDkf6Yb3VMYmekpBhk56YpFe23sqqXgXfcaf91RSLSlglqxjTyUVokRBBMCD76mkQgbuIEFoWtueSipC4PYPhFS176mkYgRu/FhWhhLRLYY4vj2VVITt7amM9VWUsb6KMtZXUcazO+Bi91WUZKLAaFvvnkoyWmC0Re6pjE+voowdV1GSUQNjbh0aXZNZ2XbQ2KHTAAa8JfZUxqdXUcYVV1GSWUgkC/A80pZdnQNbALxHBwyMiOBEB+CGcu2Gcu2Gcu2GcqAb6tJJAoNqfXsqyUiBoRWxpzI+vYrS/tzu0xFjwi1pAs3zSLfryckUmPdUxqdXUbrdzgGdATDOYvdUxvoqSrPLOaSB1WjHQ5llI5W5j3v9oSf6o4HXD4PIS7PMH47iWA7HcsrHmrU7li3ImbttT2Uc4XhCCTZf/WEkglgshCb/F6s/RX749eRJkSO+VlaAVEr+pvqGTtEXi0OTf5v8fvLu5CP19vvJe9/XMWbyiV4dKG6x1Dl8txslt21lIkZzSbi54OmzicYWKw3ESikipbaXiRip8JSJzFco3mBl0mChiJEFdqEaMBpRJtdTYzDbZqXSWKXIcaclKz+E868jC53norMrEGPHnZasxBH+D5xAYSpFnNywDyCEW1WlqHpAcz7Sl7gFPrZtuIwF1hgwgs1rU0YiCPcE1aY1t8Azkpdw8ksrTUYaCE8LV5qOFnhGKixK094Cz8ikQaXJyAIb6ACj4WqBZ2TSmNB0tcBz8kN48lqF5uwKxNhxpyUrcYT7IwtNVws8Jzfs8wfhViU0qwc05yN9iU/2iK17LSXWGDCCzQtNRiII9wQVmrWf7MHJX8L5L601GWkgnC1ca1ad7MFJiEVx2lrgGXk0qDcZWWDjHWAsXD1KjEwa05v2kz1Y6SH8ea1yc3YHYuy405KVOMIDkuWm/WQPVmrYpw9CrUptVo9nzkf6Eh9jHFs3XMZYY8AINq82GYkgvBNUbfIfY8xpEAk3yNLyk5EGwvki5Ke9qM5IhUV42o8x5qTSoPZkZIGNfoDhcB1jzEmlMfHpOMaYlR/Cv9eqPmdXIMaOOy1ZiSMcIFl9Oo4xZuWGfQAh3KrkZ/WA5nyk1X9//aMzusuqL18dDR7ee+W+wRAkeWkrmCcunnGwyNO2EdOOFiMaT/diGuFeJ8NdnGYO4wKl4b9OnhSbH5UwVOrvcafYl/nJ5NnJGydvlRspzXslZ3s1TQSVHkyubZNZXnCRdprLechy81Rq84ZU/AKPH95/rkHv2kDv0kFLPGh4y7nCvGfDvEfHDH8e6F633Npixp6TsV/YnVCBHTdBDmyAD+iA4Z4duR9B4T204T2k4T2TSGvYf+WKUHUeFRBadxs47xOILxyE0MhJAaH+yIT3Ohnvoute8qSAP0y+0hHp5PXTjQL2ULTssQGfdkL1K3T718nbJqtskq2yGBA4d/0TIUoURAC86a7/2Y7/yO+okQrVB4m2sfqeGoY31idfFGtPb5m4bJG5LGYajMcBEBEurqCwHgdAxAjcs7jssggRHWZ/IsB+iRRmV7hNRtjicQD6duXEn+2+Td2HAFDpAeMo/hCAUAb2QwCoaIGBFHsIQHp6CID1NqGbdNTAcLpcGjRfIkpXth00dug0gPGPkA3Nd+OmK+cHwnEIAJWFRLIAzyNt2dU5sIvpERUwMA6CV9sAzifXzicHOp8unRowgOK2/tsdzy06UmAYxWz9T0+3/luf1n06YkxoJU2b+RKm2+HkZArcW//TlfMD4Nj6T2UAjK7IVFvPnTmoi6k2BaxG2xd9Pwz8npf2xsITsYi9ftDLvPGgFw+CSPhJrzflY83CX+7V24dQ/GuiqXLxDEcTys+UrztoYXJ2E5HrrEQQZSpoMn+xDaHsLbC0I0zbYD9Tn7ypl6SLXP2zYkW6aJbVP/FVkdd/Whzt98SatTOaScLNBE+dTTS2WGkganOIrNnenMBIpenmBEYqDTYnMLLA1kYBwxEE0XpgHpFtVi7NdSc4Tofm5Idw+3UknfPUc3ZLWuy49Y6VOMIDgvMl8KB2eblhn0AIt6ruhOoBzflIF6JURJEUQU96wbg30o20mZf6o6TNrVj6X0sHQ+JjbQHj17go5SSC8E5QUfre2frSp0pMfq4lpaf+eVLUKaaK9EmhN0tF+qTQsPobvzxzYNXknaJW9aQ4PkBXn95e02cDPDv51ckv9Gcnr+sX/UYfKaB+/qfF6VezFz0qNfH0898E3528N3k/UGnl/sbNTub7kcnUm6ymlnBTw4Vtodyf6KpQ2VpSCPnHynBvnLzZmbx/1hDQ0ThXIPxcm7eje1nUV6YZgz7/+2fqB3WR8NOzZ4A/U1/4vDg27KvJk87G/Yejv+l1Jh8pKBrUvHJ4YRDXOmr0dKryRsfrTA8eKxqnZ2OlRlCPnmnItliHDBHC6hDxnFSYRLzxObrByqQ5Dc/JAqsgAKMRhvF6aByQbVYqjUn4UMV8i4Rn5YcIknVK+GR2/1ziuFCQlTjC/5ElvHVQu7zcsA8ghFuFhAcMaM5HetpgfEb0WUV6rR3GRoek1HngpHmhj7qZ/mIj2OtksItzbPnu4g8LkfVsKrFMYJWGDa5tkxE33CmchGs7QSZsvo1KQuBJwGtW03ZhhXzXhnyXjlzikcNrVUXPsAK+ZwO+RwcOn+p0bzothysCuY1ATibA3T2sUB/YUB/QUcNdN7KuWbQQK9CHNtCHNNDFZLnbZPyxFS2T0AlfWm0ORkuKQLb+YSpc+IMJjUH/Wq7RoHe4FE2qs+ilXmAiquJXqOMXkW3T8UtfE5TE+p3uEEx1OEv1hUFpqgNbYAtsVHZNBLZIBTZFaVdT2tWUdjWlXU1p10Zpl05J4imhvNieZrSnGe1pRnua0Z5mtKcZ7dkY7dEZwZ+4pUOhvh5GMcs1s1wzyzWzXDPLbcxyMjP2GBmpGKnoHGg6B5rOgaZzoOkc2Ogc0OnA4w4peEYqeCo2h5rNoWZzqNkcajaHNjaHNDZnFis1qYZ250T2jqAkcrJIrGMCA0uMrOuWu0uuk/Euhpsld+d8WCzQf1aGyTOXeRiC6UeT9yb/dHo/5zywPiq/9rvZd10nKlN5LwYixv03VIgSBREA73SXTWe2y+biXhwThy0yB2C/MaL4YNt3Q0UIbBuG1xQc+26oGIENw8tWC4joFuXCkvtu0ixZlyaE22SE7e27SfQNnIksW9+TyLnvhkwPGCHx+26SILXuuyGjBYZI5L6bJJrvu0msl0rcpKMGBsrlkrJ55SRa2XbQ2KHTAMY9QvY1a4VX2M8PhH3fDZmFRLIAzyNt2dU5sIspFRUwMA6Ci1AA55Nr55MDnU+XTg0YQHH7buyO5xYdKTCMIvbdzJ3OLcfTuk9HjAmtpGkzr+y5HU5OpsC872bubGYDYN93Q2YAjK7IFFvPnTmoi0k0BWyRNARynAxF5EXZKPBEFMdeLxtmXtgfRUMR+AP12ZSPNb9+uVdni2ORY1uzbIGjCeVnysQdtDDZuInIdVYii8rDNT7ANP3ijZtF++HT8gz6oo/ORHSTlaiEE4UnvSYaW6w0EE0niLzX3nTHSIWl6U6aeNxg5dFgyx0jC2zHD2AshEjt2TYjleZa7uw3ZbLyQzjtOlLGeeI4u+8mcVxgxEoc4f3A2Q54ULu83LAPIIRbVctd9YDmfKQLSZnGaThIhonXjxLfE/Fo7GUD0Vc/GvnZOOv1olHpXxuVlMZ1YCUpJdYWMH7NS0pGIgjvBJWUF7dyT/5p8s+Tjyd/mHzgTd7T/6hP3lEffVzcz24ivclKWsJJw+Xlmf0ri8fIPZrvVF9HblDfYrUDwkPXok8ZqbDoU/vObk4qDUpURhbYCAkYjiAS63FoHJFtVi6NadTAt2/tZiWICAO1itTZNTmJ49ojVuIIF0gWqfZR7fKSwz6DEHJVKrV6RHM+0lqmutRnvQ1DNt0Zu9hl4G7cxhqGiHiBdVCobGy+YYjIW8B419IwRIQoURAB8JZpGCJyABZKEcLU2jBERAisd8L1pqthiIgRWOlcVkgS0WGqmgD7uRqGiAhbbBhKdMNQOqvZx+6GISo9YISsuWGIihYYIrENQ/Fpw5D1vpybdNTAQFmHsNZkVrYdNHboNIBxb5mGoXjl/EA4GoaoLCSSBXgeacuuzoEtAN6jAwbGQXB2AnA+uXY+OdD5dOnUgAG0xoYhKlJgGMU0DMWnDUPWp3WfjhgTWknTZp7xuR1OTqbA3TAUr5wfAEfDEJUBMLqiG4bi1TmoBbCHNLCF4Abd7qb5WPNrxwIDNce2Ngw5r/65SBPKr/nqDiMRxLIeNE3nvy+Y0yASbhB4cmyiscVKY1ETOGgg8mN74YaRStOFG0YqDRZuGFlgF40Bw+Eu3DByaaxw47gwmJUfwsHXkV7Ok8xktsqfOBJNTuIIDwjOjMCD2uXlhn0CIdycA9qFDGjOR7qQn6OgH0VikHgDOQjUa0Xo9YQMvHFPhJkcJL1xXD7NjcpPW5EnxdoCxq95+clIBOGdoPLT0K/+Y33o7uTJyc/LU18Ptvb3Nzb3On+5sfvc0ebexkFn4+bNTvdwv7uXb3VMVthktYKEW2FpzclIA+Fxa9GcjFRYNGdoLj3cYGXSoORkZIENeJDRCEW0nhhHZJuVS2OSM3a0CnHyQzj1WiVnOlMojksIWYkjHCBZcgbKi6Qmbl1ebtgnEMKtSnJWD2jOR7rZTqHIxE6JyMzJLl5k13qnEBEvsAAK1YDNdwoReQsY71o6hYgQJQoiAN4ynUJEDsAKKUKVWjuFiAiBhU642HR1ChExAkucy8pIIjpMORNgP1enEBFhe51Cqa+P6QxmxfrM3SlEpQeMkDV3ClHRAkMktlMoO+0Ust5ddZOOGhgo69DVmszKtoPGDp0GMO4t0ymUrZwfCEenEJWFRLIAzyNt2dU5sAXAe3TAwDgITk4AzifXzicHOp8unRowgNbYKURFCgyjmE6h7LRTyPq07tMRY0IradrMMz63w8nJFLg7hbKV8wPg6BSiMgBGV3SnULY6B7UA9pAGVqMdD2WWjVSOPe71h57ojwZePwwiL80yfziKYzkcyykfa37tWGCg5ti2TqGyhgemCeXXeKmGkwhiVQ+apl8s1RRJ+td6k/SZuxFVpv5meXvfYiVn8m+T30/eVTn8u+rf94rN4tM79YpTiXTW3u1GyW1LTYfTXBJuLnjqbKKxxUoDsaSJyJ6tNR1OKiw1ncBW0+Fk0lxNh5PFoqpwsIAm7UEk4nVbGxEnl8ZqOo4zilj5Ibx/HbnnLANNZ7fIpY5rAVmJIxwgOG1C1HRYuWGfQAi3ipoOYEBzPtKXt4s9srURpc6Lp0y2gPFrXpsyEkF4J6g25e9i5zSIhBtkafXJSAPhfGtRn4xUWNSnvYudk0qD8pORBTb4AYbD2cXOyaUx+enoYmflh3DwtcrPYKZWAof85CSO8IBk+enoYmflhn0CIdyq5Gf1gOZ8pJttKRImdkpQhk529rPtYWAxQhHUUkTFC6yUQvVg4y1FVN4CxruOliIqRImCCIBXDMRT3UWku4fMufQWGS6waopQoLbuISpCYPETLiwd3UNUjMCy57KKkYgOU+IE2C+RZve7TQbYYvOQvvc3FWX9Pg2dzUNkesBYWG/zEBktMBgim4fScN48NDWzCfVNOmpgSKxDQWsyK9sOGjt0GsAIt0TzkMJ+fiDszUNkFhLJAjyPtGVX58AWAO/RAQPDIDgNATifXDufHOh8unRqwPhZX/MQGSkwiiKah+ZO55bjad2nI8ZEVtK0med2boeTkykwNw/Nnc1sAOzNQ2QGwOiKbR5Sc2cOagHsIQ1soRRBR/lqPtZM2rGUQM2mrc1DEY4mlF/zBRpGIoj1O2hCXs8lEpykJZw0PNU10dhipYFYgkSkwPYiDCOVposwjFQaLMIwssAuAQOGI1D+2uiqt1mZNFaCcd0AwUoQ4cPryCDneWQ0W7J33HHNShzhAMHJD3xUu7zksE8ghFxVEaZ6RHM+0oXEHMjRMPPTzOuPpNT9QqmXDvuR54/DNO6Fw36/J+82LzGNSlpJTIG1BYxf8xKTkQjCPUElpqE//bPJk8m3J68XmvPRydtlo89pz3n5+Z+KLvUfq7efqrfXpi9XXyu71r+dPOtMPpy8O3nPK9qG3lFa9bfq/R8nH691It8mjjZZDSjhBlxarjLSQHjrWuQqIxUWuSqsHeuMTBpUq4wssLESMBpRlJnP/thmZdKcWrW1Nr/Ayw8RDWoVq7MrWFPHnbqsxBHujy5WHf3qnNywzx+EW5VWrR7QnI90sw1D0sROqU/pZJcusmu9YYiId9FlXLmGISJvAeNdS8MQEaJEQQTAm5435FuOGaLCBFZIEbLT2ihERAgsdMLVpKtRiIgRWOJcVicS0WHKmRD7idTsx7bJCFvsFIp1p1AyK9ZLd6cQlR4wCNbcKURFC4yC2E4hedopZL1G9SYdNTAW1iGdNZmVbQeNHToNYGhbplNIrpwfCEenEJWFRLIAzyNt2dU5sAXAe3TAwDgIzj8AzifXzicHOp8unRowgNbYKURFCgyjmE4hedopZH1a9+mIMaGVNG3mSZ3b4eRkCtydQnLl/AA4OoWoDIDRFd0pJFfnoBbAHtLAFnlBIMfJUERelI0CT0Rx7PWyYeaF/VE0FIE/UJ9N+VhTaMcaAjWNtnYKxTiaUH7Nl3EYiSAW7qCZuOFGiJ+qD5+qN90+VNRkTEQ3WYlKOFF4XjvdCDN5fPKL9U5FjstIDbEGiciF7SUYRiosJRhp4nGDlUeDBRhGFtgFYMBYJMK3nfPLyaSxAozrwCBOfgg/XkcWOc8l49l6veOCa1biCOcHToDAg9rl5YZ9/iDcqgow1QOa85G+vP3o0toslGBtAePXvMpkJILwTlCVWVM/OiNpCScNV5wmGlusNBAOthZ1yUiFRV06+tEZqTQoMBlZYAMcYDjCcD00D8g2K5XGFKazIZ2TIMKJ1yoxZzehpo6rbVmJIzwgWWI6G9I5yWEfQQi5Ko1ZPaI5H+lmm3xiEzulGlMnu2yRXetNPkS8wMImVPQ13+RD5C1gvGtp8iFClCiIAHgVC6BEmMDiJkJ6Wpt8iAiBNUq4onQ1+RAxAquTy0pFIjpMJRJiP0eTDxFhi00+2dpOkPmzOnvqbvKh0gMGwZqbfKhogVEQ2+STnjb5WG9AvUlHDYyFdWhnTWZl20Fjh04DGNqWafJJV84PhKPJh8pCIlmA55G27Ooc2ALgPTpgYBwEJyAA55Nr55MDnU+XTg0YQGts8qEiBYZRTJNPetrkY31a9+mIMaGVNG3mSZ3b4eRkCtxNPunK+QFwNPlQGQCjK7rJJ12dg1oAe0gDWwhu0OG6mo81hXasIVDTaGuTT4ajCeXXfPmFkQhi5Q6aiTdwXwOjQSTcIPD810Rji5UGYmESkR/bSzOMVJouzTBSWRQJDirL5tuMLLDrwoDhcJZmGKk0VppxXdfAyQ/h3+vILuc5ZjZbx3fcWc1KHOEAwYkReFC7vNywDyCEW1VhpnpAcz7ShfocBf0oEoPEG8hBoF4rQq8nZOCNeyLM5CDpjePyaW5UfVqafzIfawsYv8bVJycRhHeCqk9Di/niVbUHW/v7G5t7nb/c2H3uaHNv46CzcfNmp3u4393LtzomK2yyWkHCrbCs5OSkgfC4dUhOTioskjO0HffDyaQ5xcnJAhvwAKMRJb71flpOKo0pztjeC8TKD+HT61Sc2ew608xxPy0rcYT/IytOx3k/rNywDyCEW4XiBAxozke62VYgY2OE0pCu688S319k13YrEBUvsPwJlYCNtwJReQsY7zpagagQJQoiAJ67FYgKE1gCRehOWysQFSGwkgmXk45WICpGYA1zWaFIRIepV0LsZ28FoiJsrxUoC3UrUFRW47PA2QpEpgcMgvW2ApHRAqMgshUoC+atQJn15tKbdNTAWFiHdNZkVrYdNHboNIChbYlWIIX9/EDYW4HILCSSBXgeacuuzoEtAN6jAwbGQXD+AXA+uXY+OdD5dOnUgAG0vlYgMlJgGEW0As2dzi3H07pPR4wJraRpM0/q3A4nJ1NgbgWaO5vZANhbgcgMgNEV2wqk5s4c1ALYQxpYjXY8lFk2Umn0uNcf6mNzB14/DCIvzTJ/OIpjORzLKR9rCu1YQ6Cm0bZWoCzE0YTya74Yw0gEsXAHzcQN1zZ8WyTYT4qjcV4rCzIqGX9TfUMn54u1msm/TX4/eVel6e+qf98rtmufXvFQJObdbpTctlVtGM0l4eaCZ8cmGlusNBCrlojs2V61YaTCUrWxHMZ9g5VJg1UbRhbYRWPAaIRhaGnc2mal0ljVxnFIECs/hPOvI/WcJ6DhbJHfcT01K3GE/wNnTZiqDSc37AMI4VZVtake0JyP9OXtUk+sfUIR1hYwfs1LU0YiCO8Elab8XeqcBpFwgywtPhlpIJxvLeKTkQqL+LR3qXNSaVB9MrLABj/AcLi61DmpNKY+HV3qrPwQ/r1W9Tm7/jRzXGjLShzhAMnq09GlzsoN+wBCuFWpz+oBzflIq//++kdndJdVXr46Gjy898p9gyFI6tKmLIWDZxzbD54Ho8WIxtMGIiPc62S4i9PMYVygNPzXyZOiPUgJQ6X+HndOXlNi8BPdHHTyVnljrKWb6GwHkXqBiajSheLaNpntBVdpp7ucpyz7CqTuK0htrpFKQuBJwGs2GvmuRr5rQ75LRy7xyOG1GgV8TwPfswHfowOHPyZ0Z1yWg6UuB5sJ5GQCFwp8FQRw8+VAoz6woT6go4a7fmRdT4E+1KAPbaAPaaCLyXJ3Hrb+yhXH6myCDa21O+likVwI1400wRaoTXivk/EuOvYlm2D/MPlKx62T1+3tr4/1ysZCyOqcvK6+pn7y8eTz4mL111Qw1C8tFkPUK9SPPJt8trB48qz8TcY/MW2k/bQTqt+t/swz2xUfVMMtBhPOLloiRImCCIA3+XDysaey0c53lU31EL528kZn8kWxaPVWed9IpPvm1T9JR0uTz/T3iprr45O3i29Is9/YIrMENh8hVnKsTbhEhMAeIvgCjasJl4gR2D207MoLER2mUwhgvywJ1zMTwm0ywhabcPWlm9ns3rvMfekmmR4wCOObcMPE0YRLRQuMwtgm3NNLNzPHpZtk1MBYvFyGNV+F0nfg2Wns0GkAIyMhx5r3xZ1euplVXLpJZiGRLMDzSFt2dQ7sYqpFBQyMg+AFPYDzybXzyYHOp0unBgyguCZcu+O5RUcKDKOYJtzTSzftT+s+HTEmtJKmzXyV1O1wcjIF7ibc00s33c7mgM4AGF2RybqeO3NQF/N0CthCKmbhMBunQ2887ul16VHqpckw9MIojHvxIBNpVIYAawr/cq/eTgdrYqwS+RhHE8rPlOw7aGESfhOR66xEEJUw6ErAe2fXAb5RKflnRb74q5OfTTtsn6pPf3XyC/2Jytnf7nQfvPJwNHjYeW40eOVB2emwv3Gzk/l+ZDLIJqtBJNwgiPRZr3A8md47en59o1jd0FYqKwBfarMpo2zcfzj6m15n8tHJG+pHn53+UGfyweQ3a/rHFtdb7t69X6yJnN2K/HXxF8t1lE/UX9Ffnn/BWFVY03ek6q++0fE6097noidFDYn6C3pQ1F9/b/K+MYBusY4NonqJSPrt7RuMVJjaN4wPzA1WJg12bzCywBaPAaMRZsF6atx3vs1KpbHujTCM12MjwRd4CSKCVh0p8zxxnl1ImTluGGUljnCA4GzvwhJjJNej2ESuy0sO+whCyDlHtAsZ0ZyP9GXtHtb/2no8EqwtYPya19SMRBDuCaqpG+geZjSIhBsErqlNNLZYaSC8by3yk5EKk/y0dg8zUmlQfzKywAY/wHAEQq5nkXFEtlm5NCZAXe3DnPwQDr5W/Tm7rDJzXD/KShzhAcn609U+zMkN+wRCuFXJz+oBzflIN3nkYGgVlK67YRI/WGTXercVES+wwgvVg1ew24poOAEzXC3dVkSIEgURAK8wtj6w4hediuMLiYiBFWOEirV2ThERLgpU1s4pIkZgyXdZ1UlEhynvQuznOL6QiLDFzqlsbSf0Z5cJZu6bTMn0gAG15s4pKlpgRMV2Tp3eZJo5bjIlowbG1TpkuCazsu2gsUOnAYxyy3ROnd5kmlXcZEpmIZEswPNIW3Z1DmwB8B4dMDAOgnMZgPPJtfPJgc6nS6cGDKA1dk5RkQLDKKZz6vQmU/vTuk9HjAmtpGkzTxDdDicnU+DunDq9ydTtbA7oDIDRFd05pW8yNTuaQxrYS1vlsW+BynA0ofyar/IwEkEsAkKz+gaqPIwGkXCDwFNhE40tVhqINU5Efmyv8jBSabrKw0ilwSoPIwvsGjNgOJxnxDBSuRRFHk5+CP9eR3Y5zzFnF19mjptMWYkjHCA4MQIPapeXG/YBhHCrKvJUD2jOR/ry9u3bSkJhmWAibAHj17T6ZCWC8E5Q9cnet89qEAk3CFx9zvr2/7N16bOOBCJ+1CCgWakwCWjj43GDlUlj+pmVBTZ8A0ZDiHVhHI9tViaNyWdHkz4vQUSEqlE/K05TuVV+YCK+w0sc4f/I+tnRpM9LDvsEQsi5BTRkRHM+0tNDFjV3cdctkWs9ZVGYaCpt7Lo/J07sq+VgrBjZO+uYMoK9Tga7OMeWP2Hxfa2nlGx6NPn3sz1Rz5S0/ebkrZOfdIoup2+0tCqWYL9S4urJ5EsTLaVig2vbZG7NnqcY+lYPSMUv8Pjh9aPiKEUb6F06aIkHDS8Z6VMUbZj36JjhTwHd0RYFaRv2nIyd+exEG+ADOmC4L0fWE/WxiTa8hzS8xeyY4tVSo6ETE4WlWKjIOTlEVpvDoJLikXpvFEfXyWiBfUbUgFS04z4+eb3I+T8rT/y9cDn4k8kXHfUjX528OV0EUOHrcbG08ESHsM+Lvt7y10yj2rf66rOTN0ym2CSbYjEC8HXkkiFKFEQAvP/48e+KEwxNMLfIMIHtR4hVEksbLhkhsIsIvvhhb8MlYwT2Dy27rEFEh+kVAtgvi833w22TAbbWhRv65RW+CrqrAZfODBgN8Q24gcgyWwcuHS4wIuI6cBWcWQduaWcT6pt01MDIuFw2M1/dCVe2HTR26DSAUY2Q1JRNcRr7+YGwduDSWUgkC/A80pZdnQO7mOVQAQNDIHihDOB4cqDj6dJZAcMmrvnW4XRu0aECoye8+/bU4dxyPKn7dMSYiEqaMvOFR7ezyckUeLtvTx3NbACs3bd0BsDQisyW9dyZg7qYLVPAarTjKOvJLEy9KAjGXhCMRl6W+cIbBnEc9AZ+v5+VUcyaSL/cq7P/QVhPLQzL2jmYJJSdKeV2kMKk3SYi11mJIGpL0Iz8w2mqrKv05xLpovheLBarPPub8qaeoh/it5NfTz7svPpfQzl5OnnayV/54f3h9Vd6D4ad/Ic/GD14/t79kckym6yWkXDLwLPfyTumNYfJ44Wli+LyIn0De9E98rW+BaBYsZgee/i4uNZottH4s6ITotxF/FVh3rNmftSZdp/oXzBfKpn1Pqs/8rH6dWU3xPSnioaLThD6/slP9Hv9V5+u6T9hapOY9kYEa8V+6LM9GkXDhb7WYKFIMF+V0W0e0zKBplng/3TyyPZ35v0w7mYMxvmAKEbWsczAyISlF8PohG+w8miwE4ORBbYODBgLx9IGI5HGGjF820XrvPQQobKOFH2eqEezor39qkte4gjPB84uoWPa5aWGffgg1KqaMKrHM+cjXTZhFP+pX/K394bD0f1NJVG7hULVxoj7g7Df7/neSIylJ1J/7KVpMvZ6IvJ7kRTBcNi7e17jh3LBjqOXRnPrnDfj9C/SHw697nCUGc12ZN5TqJOXi/aCsSy0/uL8B5GDJ5ua0bGZ0TETo0UFAGIETz4VoY0NM6ONDQZKZ+SZfUraC9G1TMnAXzsKzctfR64tCXEYLvKeLw0sTjwQBeTEU7iPLbiPqbgXpxcIN3J6KdwbGxbgavIRkJ/J69ubRYF5BgWuprw4tK8uNTKFzKCPyaAbmT9m0HpiEVBfirljFhNHgbM1JhTtzh0z6GMy6Ebmjhm0nlQE1Bq2aHvuRJa541woDmW7c8cM+pgMupG5YwatJxUB9aXwO8Iyd5w5TBi3O3fMoI/JoBuZO2bQelIRUF8KvyMtc0c4CSXtzh0z6GMy6Ebmjhm0nlQE1Gf8jl5COdc5Gy4WxywVzSkX8CqgZVmlG8hpT2ewbq0vv1ge62DjmFlHZnHNr5oKfC7NznWqxn+bjF+g8cOR7wOQ3yEjlxjkdC9UNrMAqByRqSz6pGoq2El0AMB/TMYP7MGh+CZl1NVj86Er2mURAGvEffXtKI6El4bDxBPZMPb6Moo99dmg30uzsBddEE2Iin49jmvmvqb35ajBczqwGGcKqA2Mj1ol9eUft7hyuh6xUS6mSG8wGPX8wchLs37PE6NULyqmPU+KXjwciX4QRcmlmSIJaIokWHvBbNDWFEkAU4SLcjFFBuE4GAYD3wsGg9AT/aGaWCNfeqNxMIozNdXSsH9ppkgKmiKuQxeN9oLZoK0pkgKmCBflqQQO+3I0Fj3Pj2Opi26pl/rDzPN96cs4TYNMXp5Ak4GmiHvl3GAvmA3amiIZYIpwUT6tta7NG+1ay7RDS2UhdC53R/4i+0YzbQvoYzLoJjJtC2hdrSKg1rCDtueO5ckJncvdkX2TcCNzx5IGkUE3MndslQUSag1btj13orWjLFxTWi3QBXKbF3IufkdhuzMpWjtWFI41hWMbhWMyhUbmVbS2saE4qKRakdCuyOqkKDQuhZMSa0fSV2+W5qDQuUYetVtCV+CPFfhjC/hjMvhGJpdQM0rqfgwLfD3/CPgvxaySymula0cqOh+pyX8UJWtHQnkyEVtmmXASbbfYrsgcKzLHisyxInOsyBwrMscWMsdkMo3MOqn9WKreRXrqRdq5KUIbG0I7OAslPVkJnM4IeD0h2yx3hNUrvS/qh8TB0V7EbKDcAcB/m4xfoPHDke8DkN8hI5cY5HSfVqbFACpHZCqLnqyaCnYSHQDwH5Pxc5Y7Qrk6A3bRM1EAa8TDsRimSdDz0kCOPOHHsZcOBoE3iqJsHI2jQTYe3V0Io22tQoWgcoeeQxhTQG3Q0ipUCCh3sFGeVsT6g1FvHGWeFGLgiUSve8e+9ETQT4dBvzeMpH9ppgio3BE61/5N9oLZoK0pAih3sFEuFirX5j30WgW0KnGq1/VfDJ3r+lG6aItGJU41/ttk/LwSpxr5HTLyxYeqOq4uMYlyAJUjMpUmJE41/mMyflaJk67OgF2UOBTAxTLAKBuEw1B6PT/pqVini/yx73uh78ejYJD2MnGhwNJa/AIV2kJn1emiKaA2aCt+AQptbJS1xmkxXkV+JfcXI2ftJ7EvpTQQrwD4b5Pxs8YrAPI7ZOSLD1G1k1xiEuUAKkdkKg3EKwD+YzJ+zngV+aszYBfiFQnwVYtXUQCJV5H7gOULpoDaoKV4FQWV0/WIjfIs35odq9l2whWFlcZ4MXLWBYW95aKJAFaN/zYZP28Aq0Z+h4x88amq9ppLTKIcQOWITKWJAFaN/5iMnzWAhaszYBcDGAWwRtwL1PelyLw4GEhPiDTx+nKQeON+MvSHQSrjOLt7WQJYBApgzhL0RVNAbdBWAIsqp+sRG+XpmvI4DUd9Iby+0I2yQTbw+r1o7PlhINMwCWRfXp4pIkBTRGDtBbNBW1NEAKYIF+Xp9tJgnPhJP/OSYJSo1/qB0kPj0Et64zAbxnIsL09lKpKgKSKx9oLZoK0pUl1IPWKjPL1RN07DQTJUfiZKfE/Eo7GXDUTfi7LIz8ZZrxeN0kszRUDFy/I2OYS9YDZoa4oAipdslHWmtDbdpt5qglRdnXsxclbnhL2vuIkEqRr/bTJ+gcYPR74PQH6HjHzxYapW5UtMohxA5YhMpYkEqRr/MRk/a4KUrM6AXUyQKICvXIIE2h0YOYtzF00BtUFbcau6gHrERvnqJUigomWUYe0Fs0FbUwRQtGSjfOUSJOFDpohwlkxM9oLZoKUpIqrLWkdslFuua4vqGsmLwl0jsZ+11oDqBeC/TcYv0PjhyPcByO+QkS8+RNVSa4lJlAOoHJGpNKB6AfiPyfg5Va8IVmfALqheEuCrtlojQlC8clZILpoCaoO24lV1FeuIjfLVkzSgypFwH8ZvsBfMBm1NEUDliI3ylUuMBKhyJATWXjAbtDVFAJUjNspXbnlFgCpHQmLtBbNBW1MEUDlio9x2YlRdEnlROEsiSat7cAH4b5PxCzR+OPJ9API7ZOSLD1G1Gl9iEuUAKkdkKk0kRtX4j8n4WROjeHUG7GJiRAGsEfvDOIul7HujNI480RO+1+vJkTcapL103I+zkejfvSzxCrTBUjgrIxdNAbVBW/Gqunp1xEb56qleUMVIOMsnJnvBbNDWFAFUjNgoX73cGVQxEhnWXjAbtDVFABUjNsrT8yQ18cU5sGgI0Hk7JDsUhyLJYO1I6uO2ErMFpLsgEi5awCpbQDzgyqU4BEmBP5b6uC0z+GMy+EXNAgIPli3TQ4+kPttIFudtmeHrg7gI+AvnM8Xf9gFHsnrB/UXpXL8Wre6mBOC/TcYv0PjhyPcByO+QkUsMcrp/Kv00gMoRmUoDyRUA/zEZP2dyJYPVGbCLnokCWCMeyWzcH4963rDn95XKVhIqlXHiheNRILKsp8LnhRtp25JFElR1ks4SzEVTQG3QkiySgKoTG+WpJOr1RBgpWT2Io8ATUTz2enKs8rIoVFIqGvtR/9JsuJWgqpN0b94x2Atmg7amCKDqxEa55fViWV1OeVEKF/fEfnlYE5KmGv9tMn5eSVON/A4Z+eJDVB1Hl5hEOYDKEZlKE5KmGv8xGT+rpBGrM2AXJQ0F8JWLV6D6ppQ4U0Bt0Fa8AtQ32ShfPdUL2hkn3dUVg71gNmhrilRXwI7YKJc74zTrVldrqssqL0r3HptWe4QB+G+T8fNKm2rkd8jIFx+m6ni6xCTKAVSOyFSakDbV+I/J+FmlTbI6A3ZR2lAAa8TZIAl6o0HkDeU4m92ONYov5aVoElTnlO5tYoY+JpgN2opbgDonG+V5EeuCvF00BKh+QrJDUcSK/bWjWK4dJerfRP+brR2loXqzFbWcZT0B78UB8YL7oKKopcgcKzLHisxxov/N1o4VmWMLmWMymSaKXLG+zyPW13sk+qOk+ChT71J9x4eFkr58hsBJkypPYWu78BVXbzV7MXYX91o99hqA/zYZP6uUAiC/Q0YuMcjpPq307QAqR2QqDUgpAP5jMn5OKRX7qzNgFzwTCXCBOOv1M9+PPNkXkSeyXuKl/V7opSKOw9SXYpiM7l4SKRWDjhGN3TVAwxnQMBu0JKXi6jrtERvlqdrOZCJTX7ccitgT/Sz1slTJrkGUjkXYS7PheHhppgioNhq7C4UGe8Fs0NYUAdRG2SgXU2QQZlEYBn1vmEUDT4hQeGno+94o6GdZPwniZHRp1ppjUG00dhcKDfaC2aCtKQKojbJRLqZIPE79eDz0vXHojz0xiDMvHWaZNxiNhB9H454vkkszRUA78mKBtRfMBm1Nkerq2REb5ZbL53F1KebFWLq4J+0mRtX4b5PxCzR+OPJ9API7ZOSLD1G1Gl9iEuUAKkdkKk0kRtX4j8n4WRMjuToDdjExogC+cvEKVBuNY5wpoDZoK14BaqNslK+e6gXtyIudFRmTvWA2aGuKVFfNjtgoX73lFVClKnZvT6OvNbQ0RQCVKjbK0+UVkYleLH0vTfTWLDW1vF6ofiAe9iL1v5pQ6aU58CgG7ciLnWUSk71gNmhrigB25LFRbjkxSqoXy19M3FdYZYvcm0yMAPhvk/ELNH448n0A8jtk5IsPUbUaX2IS5QAqR2QqDSRGAPzHZPyciVHir86AXUiMSICvmqRJQBWjxH1W4QVTQG3QUrxKABUjNsrTxpveIEtHUezJwVB6ojdIvCwIYi/NkkEwGAT9YXxp+ooTUMUocZZPTPaC2aCtKQKoGLFRvnK5cwKqGCXuAw0N9oLZoK0pAqgYsVG+citwCahilAisvWA2aGuKACpGbJR/VN5wWo542611SfXi+YuJdNlC+ou2aDRRqsZ/m4xfoPHDke8DkN8hI198qKrV+RKTKAdQOSJTaSJRqsZ/TMbPmijJ1Rmwi4kSBbBG7Au/lyrd48UjJZvFIOt7mYikF4+zeNwfpWMRje9elvgFqiAlznLKRVNAbdBW/AJUkNgoF1Mk7fkySFLpRVImnvp90tOH/XmDQTSQofAHcS+7NFMEVEFKnOUUk71gNmhrigAqSGyUp1sHetEoCtU3Zb8Xq7x7lHj9/iD1wiRTojkI06znX5opAqogJc5yisleMBu0NUUAFSQ2yjMVXFaIWlfB1aWSFxNnqUSGi7ZoVAVX479Nxi/Q+OHI9wHI75CRLz5U1dJriUmUA6gckak0oYKr8R+T8bOq4Gx1BuyiCqYA1ohFFIyHwheeP8wiHetiL8uCQPm1UX8wGPtBGF6a8nYKun8udVZOLpoCaoOW4ldaXd06YqM8LRdESTpIAukF/UHgCX8svXToZ14ge1kQjnyloYeXZoqAKkqps7xishfMBm1NEUBFiY3yTOIEpcxtW+Ok1bWTF1Nn7US2enosAP9tMn5WjQNAfoeMfPGpqg6sS0yiHEDliEylAY0DwH9Mxs+pcdJwdQbsgsYhAdaIhyJMZJIEXhSqFC0IRiOvF/ihNwziOOgN/H4/uzTFzBRUzEydlb2LpoDaoK0ABihmslGeHrWWJYmfZpkXS/VaEUZ9r9eLfZXZj0dpKnqjdHhpFoNTUDEzFVh7wWzQ1hQBFDPZKF+5logUdGBjKrH2gtmgrSlSXd46YqN85VoiUlBJKY2x9oLZoK0pAigpsVFuuVc8ra6VvJg6ayVpqy0QAPy3yfgFGj8c+T4A+R0y8sWHqFqNLzGJcgCVIzKVJhKjavzHZPysiVGyOgN2MTGiAL5y8QpUvEydlbyLpoDaoK14BSheslG+eqoXtP0tdZZKTPaC2aCtKVJdzjpiozzdISmHgzgYh56QkXonZOb1RS/x+oN+1Iv7+jbn8LJMkQxUQsqc9RSTvWA2aGmKZIASEhvlYor0R0ncT8a+N0zDQOXZQeT1/L70hmKY9f00DdJxcGmmCKiElDnrKSZ7wWzQ1hQBlJDYKBclpOnmtcVJsGgJ0GmzJEMURwJn0dqR8m0W/u71Z/gB5CAScGlbnP+rkB/bkB+TkS8qWhBysKidHvarkG9s2KCrb1OwFwXJtueSWDvKMjWffKHfpepdEOp3iXoX6o/CWL2LfP1OvyTSLxF6Bgr9kdQvkfrFse2BdC+Jt3sgtaJ/rOgfa/rHmv6xpn+s6R9r+sea/rGmf6zpH2v6x5r+saZ/rOkfa/rHNvrHZPqNzGp9RWumz6zWBtDvU/0+CIv3iX4fFh8rK6j3kV+8L14ZFa8UxWMhio9l8UpZ/JTFGvo5IpjjjNPVMr7Nwn1WvcL/YiacHFs95A2A/zYZv0DjhyPfByC/Q0YuMcjpLnemY6qpHJGpNLA+BcB/TMbPuT6VidUZsIueiQK4COH9cTQKs57X6wXp/EYJcSkvEslAJbdM4kwBtUFbaQOg5MZGebpFJ07DQTJUaWeU+J6IR2MvG4i+F2WRn42zXi8aXZr+1QxUcstirL1gNmhrigBKbmyUp+0/oRAy6PW8RCbBfDr5l9OLgHZxZc4Ff5O9YDZoa4pUF2WO2ChPJfBA9iNfqFcMx31PZIHvZT3Z9/z+QH0hlSJK+pdmioAKIZl7S5PpUDyQDdqaIoBCCBvllgv3WfUK/4uZe4U/WOTeaGJUjf82Gb9A44cj3wcgv0NGvvgQVavxJSZRDqByRKbSRGJUjf+YjJ81McpWZ8AuJkYUwEU9RfT9MPB7XtobC0/fbeb1g17mjQe9eBBEwk96l+YEr8AH1dzUy3DGgFqhpYil+FTO2CM+0ldO1gQ+qO6mXoa1GMwKrU0TQOWNj/SVS5ACP4RNE2fZyGQxmBVamybVO3qO+EhfudW4wAfto1Evw1oMZoXWpglgJw0f6ZYTpcCvXj1XQy6c7MNF9k2mShAGt+kMBJoBHPs+BPsdOvbFh6laoy8xlXIImSM6mQYSJgiDYzoDzpRJoVqdQ7uQNNEwF1mTL5UOSkdeHA9GnujpQw+SWHqDLBQjMfD7af/StDsHPqiepF6GMwbUCq0FMEBFiY/0lSspBT6opqRehrUYzAqtTRNAVYmP9BVMrkF1JfUyrMVgVmhtmgAqS3ykW5fD1UUTNeTu7SPRIvtm5XA1g9t0BgLNAI59H4L9Dh374sNUrb+WmEo5hMwRnUwjcriawTGdAa8cTlfn0AxymIL56gUw0N4u9TKcMaBWaC2AVZe9jvhIF9MkkaI/ksPUk4Mg8oTIfK8X9wJv3M8GiT9S3+3LSzNNAlitKXCXXQwWg1mhrWkSQGpNbKSvXnIdwGpNgbvsYrAYzAqtTRNIrYmNdNtyOKguoaghd5dQWj0aEMLgNp2BQDOAY9+HYL9Dx774MFXrryWmUg4hc0Qn04QcBjA4pjNglcNBuDqHdlEOkzBfufJmACtvBu5Kn+EsI5gVWgtgkPImG+mrtzocgI4KVC/DWgxmhdamSXXp64iP9NXrqQlgtaZAYi0Gs0Jr0wRSa2IjffXWYAJYrSlwl10MFoNZobVpAqk1sZFuPWuqLqGoIXeXUOwHTDSSNVUzuE1nINAM4Nj3Idjv0LEvPkzVMn2JqZRDyBzRyTSSNVUzOKYz4M2aktU5NEPWRMF89QIYaOucehnOGFArtBbAqktfR3ykr6AchtWaAnfZxWAxmBVamyaQWhMb6atXawphtabQXXYxWAxmhbamSQipNbGRvnpLdSGs1hS6yy4Gi8Gs0No0gdSa2Ei3nTWF1cvrasjdS9X2A8yayJoADG7TGQg0Azj2fQj2O3Tsiw9TtUxfYirlEDJHdDJNZE0ABsd0BqxZU6hrTSW0i1kTCfPVC2CwWlPoLrtcMAbUCq0FMEitiY30FZTDsFqTdv04i8Gs0No0gdSa2EhfveQ6hNWa9FDiLAazQmvTBFJrYiP9o/KS1lJ26cFv86jXIKwuqagp4CypxP6iNZqVx9UMbtMZCDQDOPZ9CPY7dOyLD1e1HltiKuUQMkd0Mo3I42oGx3QGvPI4Xp1DM8hjCmYNWgZynAxF5EXZKPBEFMdeLxtmXtgfRUMR+AP12d1LE9BgW+tCZ4XlojGgVmgtoFWXwo74SBfTJO710n7Uz7wkjoS+oTzzenKg3vlhMBhF6hcF8vJME1jtKXSWYUwWg1mhtWkCqT2xkZ5OE9B1V5dlmsBqT6GzDGO0GMgKrU0TSO2JjXTbq8VRdUnlRfUiF/s0WWTfqBwGMLhNZyDQDODY9yHY79CxLz5M1fpriamUQ8gc0ck0IYcBDI7pDFjlcOSvzqFdlMMkzFcugEWwcmfkrvxdMAbUCm0FsAhS7mQjffXkcBTCpom7wmKyGMgKrU2T6lLYER/pYpqMgn4UiUHiDeRAZVgDEXo9IQNv3BNhJgdJbxz7l2eawGpPkbsMY7AYzAqtTRNI7YmNdOtyuLqkooZcONm3ehUYhMFtOgOBZgDHvg/BfoeOffFhqtZfS0ylHELmiE6mETlczeCYzoBXDutjHEtoBjlMwaxBj4cyy0bKi417/aEn+qOB19dXy6ZZ5g9HcSyH43KWXYYABit3RhJnDKgVWgtgkHInG+krKIdhW+si</t>
  </si>
  <si>
    <t>Z0XFZDGYFVqbJtWlryM+0lcwuYbVmiJn2cVoMZAVWpsmkFoTG+nW5XB1CUUNuXv7TrbIvlk5XM3gNp2BQDOAY9+HYL9Dx774MFXrryWmUg4hc0Qn04gcrmZwTGfAK4f1MY6R7RhHEmYNOgl6IxmGY0+Ogp7SRHHgZf1eoGJfMvB7gZ/G0fDupQlgsPJm5Kz0XTQG1AqtBTBIeZON9DRryqQcRYPIC2Tan3UKDrPL2SQqYFvrhLuiYrAYzAptTRNRXfo64iN99bImAas1CXfZxWAxmBVamyaQWhMb6elpn0Hai+Ns4EmpfkD0or7yPCobT0U0Go+yyB9Hg8szTWC1JuEuuxgsBrNCa9MEUmtiI9121iSqSyhqyJ0llOxCR1GjWROAwW06A4FmAMe+D8F+h4598WGqlulLTKUcQuaITqaJrAnA4JjOgDVrEtHqHNrFrImE+cpVwQVsa50QOGNArdBaAKsufR3xkb6CchhWaxISazGYFVqbJpBaExvpK5hcw2pNwll2MVkMZoXWpgmk1sRG+urVmgSs1iScZRfjgwWyQmvTBFJrYiPdetZUvbyuhty5VJ1duD+42aypmsFtOgOBZgDHvg/BfoeOffFhqpbpS0ylHELmiE6mkaypmsExnQFv1qRrTcJWayJhvnoBDFZrEs6yy0VjQK3QWgCD1JrYSF+9rEnCak3SWXYxWgxkhbamiYTUmthIX71GTgmrNUln2cVkMZgVWpsmkFoTG+m25bCsLqGoIXeWULJwkX2jchjA4DadgUAzgGPfh2C/Q8e++DBV668lplIOIXNEJ9OEHAYwOKYzYJXDUh/jWEK7KIdJmDVo2GEllyWAwbbSSXdF5YIxoFZoLYBVl76O+EhfQTkMqzVJgbUYzAqtTRNIrYmN9NUrIkhYrUlKrMVgVmhtmkBqTWykr94ajITVmqS77GJ6sEBWaG2aQGpNbKRbz5qqSyhqyN0llAvXTDebNVUzuE1nINAM4Nj3Idjv0LEvPkzVMn2JqZRDyBzRyTSSNVUzOKYz4M2a9JVhJTRD1kTBfPUCGOzYRumuqFwwBtQKrQWw6tLXER/pKyiHYbUm6S67GCwGs0Jr0wRSa2IjffWS6xhWa4rdZRfTgwWyQlvTJIbUmthIX71+3xhWa4rdZReDxWBWaG2aQGpNbKTbzpri6uV1NeTupeoL10w3mjUBGNymMxBoBnDs+xDsd+jYFx+mapm+xFTKIWSO6GSayJoADI7pDFizpljXmmJbrYmEuZDDoIr5ZQlgsFpT7C67XDAG1AqtBTBIrYmN9BWUw7BaUyywFoNZobVpAqk1sZG+esl1DKs1xRJrMZgVWpsmkFoTG+mrt1QXw2pNsbvsYnqwQFZobZpAak1spH+kb5YrqC/Og0VTvDoaPLz3yn0GS+SHO99VFFMbd+dCdQzfYwBiANe6GvaxDfYxHfaiugXBBgtcjVrrWDNs/R0Kbg28TFFVft/u5YRx9dq38iLuK4vaLV8CGNymMxBoBnDs+xDsd+jYJQY73SPNfXM1mSM6mUYS8WoGx3QGvIm43gMV2/ZAkTBr0H3RV4La73lpb6xkdixirx/0Mm886MWDIBJ+0uvdvTSaCFaXip0lmovGgFqhNU0EqUuxkS6miYgiKYKe9IJxb6RldqZv5k0uZ4aVwOpSibNEY7IYzAptTZMEUpdiIz2VzmeUT3vaOQnXjoJM2CzgLLnE8JViEA14jJoKaIX92Ib9mI69ERWtsKv3FvD6+xT0Gn7Q+oyK1IxKYv0uU+9SPcFSqd+leqoFtqnmXB6PZctTLVJTTZE61qSONaljTepYkzq2kTqmk2pmDkZ6DipW+n2m36fFrFTE9Pu0mKFmasUMJnArlpbuXo5sL6les1eBz7lmH7d79yaAwW06A4FmAMe+D8F+h45dYrDTPd5cTlSTOaKTaSLbAzA4pjNgzfYSfU5gYjsnkIRZg4bt87osMh5WT0sEzhhQK7Qm4yH1NDbSxTRJ4zQcJMPE60eJrzLD0djLBqKvfjTys3HW60Wj9PJME1g9LZFYi8Gs0No0gdTT2Ei33V6WVJeJ1JDHLvaZXak2onOqGdymM2DWOdXY79CxLz5M1YF1iamUQ8gc0ck0onOqGRzTGfDqnHh1Ds2gcyiYi3QMVO69LAEMdjRl4qxEXjQG1AqtBbDqrWRHfKSvXht9Atu7lbi3MRksBrNCa9OkumR3xEe6dZ1TXfpRQ+4s/WTxIvtmdU41g9t0Bsw6pxr7HTr2xYepOrAuMZVyCJkjOplGdE41g2M6A16dk63OoRl0DgWzBg3rpb4kASyFlWVT9865C8aAWqGtAJZCyrJspK+eHE5h2wVT9845g8VgVmhtmkC2C7KRblvnpNU7pNSQO6tzWbt1KwCD23QGvDoHgP0OHfviw1QdWJeYSjmEzBGdTBM6B8DgmM6AVeekertgCe2iziFhvnIFiRS2XTB175yjr82bnrlK8jU8d9XV1iM+0sU0GcjRMPPTzOuPpNSaKFXBrh95/jhM41447Pd78vJME1h5MxVYi8Gs0No0gZQ32Ui3rnOqq3ZqyKWTfbrIvlmdU83gNp0Bs86pxn6Hjn3xYaoOrEtMpRxC5ohOphGdU83gmM6AV+fI1Tk0g86hYNagYU0alyWAwXaopjHOGFArtBbAqqutR3ykr6AchpU3U3elz2AxmBVamyaQ8iYb6dZ1TnXVTg25u2p34bb2ZnVONYPbdAbMOqca+x069sWHqTqwLjGVcgiZIzqZRnRONYNjOgNenaN3naa2XackzFevIAHbdZq6i3gXjAG1QmsBrLraesRH+ur152Sw8mbmrvQZLAazQlvTJIOUN9lIt61zsuqqnRpyV9Uu8f1F9o3qHACD23QGvDoHgP0OHfviw1QdWJeYSjmEzBGdTBM6B8DgmM6AVedkweoc2kWdQ8KsQcOaNC5LAAthAcxVxDMYA2qF1gJYdbX1iI/01ZPDGay8mbkqfUaLwazQ2jSBlDfZSF+eg+kyfexBZjudLhMOA8QxvN4AogEPUdMTDzJ9uoEF+zEd+2JkAmEHB6fyYIOsOMDAAr44doOAXsMvD9do/eiCrLoapLyKdLFMWpbS1Qxu0xkINAM49n0I9jt07BKDne6h5r66mswRnUwjUrqawTGdAa+U1qXREprBTVEwFzWvLBxm43Tojcc9HSh1g0cyDL0wCuNePMhEGpVPyGXQSLDSaBbjjAG1QmsaCVIaZSN9BaU0rDSaOauEJovBrNDaNIGURtlIt75kWF0NUkPuqqwkvv245EZ0TjWD23QGzDqnGvsdOvbFh6k6sC4xlXIImSM6mUZ0TjWDYzoDXp2jS6OZrTRKwnz1AhisNJq5qoQGY0Ct0FoAg5RG2UhfOTkc+qDSqHoZ1mIwK7Q0TRSf6mnCR/r0QN4LE2HRFqAFK5IpijXD0LeSd+5nTOCxCcQAHp6K5UIb7GM67CZWCm2w9XcouM+sEWqrt7lGqKhVPlHKjbhqNXHS6mUWEAa36QwEmgEc+z4E+x06donBTvdIc+dcTeaITqYB7QxhcExnwKmdFarVOTSDm6Jg1qDHUdaTWZh6URCM9VH1Iy/LfOENgzgOegO/388uHE7fnigC1VHVy3DGgFqhNVEEqKPykS5F0fS/76yd+cvfufad5wP1lXN/czq31s78sdlXXn34318avaqs953xK/cf6n8Hr7z0ygP9Qe/B3/T1b3s+fF6KNFGW/s793sv6Dxzce3n0amd39Ped/Vde7t1Xf+3Ve/+ovhGEa9/54f3h6MFL9+7r191/Rf2jfqz30r2/ua8NrH/t377y4N4/qr/Ve0m94qXR+KH68b8bPXh4b1B8ZaBeNnqgvvb3D3o/OBj9g/qZhw9+OFK/pa8ojh4UWPuvPHz4ysvTj/QXc81i9gfXDBT84j9lt7XvDO/1/uaV+/pvUX66AEz6yQf3/uZviT/68JUfUH5Q/eT43ksFUf2vntPqBa++8pIafj0XhpvWn9UTo/fg4cUXzOaCngw/fLk/evD8Kw/UNJtOIP3R5itD/VdujO6PHigjq9f94MErD6f6UL/qpVcG/22kpt/syyONZfpQqi/eu/+36pF8qMH//wNjgak=</t>
  </si>
  <si>
    <t>object_element_guid</t>
  </si>
  <si>
    <t>id</t>
  </si>
  <si>
    <t>zeroParent_id</t>
  </si>
  <si>
    <t>material_guid</t>
  </si>
  <si>
    <t>work_guid</t>
  </si>
  <si>
    <t>hwd_guid</t>
  </si>
  <si>
    <t>cost_item_guid</t>
  </si>
  <si>
    <t>Номер п/п</t>
  </si>
  <si>
    <t>Код узла ИСР</t>
  </si>
  <si>
    <t>Наименование затрат</t>
  </si>
  <si>
    <t>Комментарий по ИСР</t>
  </si>
  <si>
    <t>Комментарий подрядчика</t>
  </si>
  <si>
    <t>Ед. изм.</t>
  </si>
  <si>
    <t>Коэф.расхода</t>
  </si>
  <si>
    <t>Кол-во БО</t>
  </si>
  <si>
    <t>Общее кол-во</t>
  </si>
  <si>
    <t>Цена, руб. с НДС</t>
  </si>
  <si>
    <t>Материалы/
оборудование</t>
  </si>
  <si>
    <t>СМР, ПНР</t>
  </si>
  <si>
    <t>Стоимость, руб с НДС</t>
  </si>
  <si>
    <t>Общая стоимость,
руб. с НДС</t>
  </si>
  <si>
    <t>1. Встроенное и Встроенно-пристроенное СКБ</t>
  </si>
  <si>
    <t>6bc2bba0-e4f5-480f-887f-a430a3541dda</t>
  </si>
  <si>
    <t>1.1</t>
  </si>
  <si>
    <t>6</t>
  </si>
  <si>
    <t>Затраты на строительство</t>
  </si>
  <si>
    <t>1.1.1</t>
  </si>
  <si>
    <t>6.2</t>
  </si>
  <si>
    <t>СМР корпуса без отделки</t>
  </si>
  <si>
    <t>1.1.1.1</t>
  </si>
  <si>
    <t>6.2.2</t>
  </si>
  <si>
    <t>СМР надземной части корпуса (без отделки)</t>
  </si>
  <si>
    <t>1.1.1.1.1</t>
  </si>
  <si>
    <t>6.2.2.4</t>
  </si>
  <si>
    <t>Внутренние стены и перегородки</t>
  </si>
  <si>
    <t>1.1.1.1.1.1</t>
  </si>
  <si>
    <t>6.2.2.4.2</t>
  </si>
  <si>
    <t>Устройство перегородок</t>
  </si>
  <si>
    <t>1.1.1.1.1.1.1</t>
  </si>
  <si>
    <t>6.2.2.4.2.4</t>
  </si>
  <si>
    <t>Устройство перегородок и зашивка коммуникаций ГКЛ</t>
  </si>
  <si>
    <t>1.1.1.1.1.1.1.1</t>
  </si>
  <si>
    <t>6.2.2.4.2.4.2.9</t>
  </si>
  <si>
    <t>Облицовка стен по системе Knauf / С-665 / в 1 слой / А-12</t>
  </si>
  <si>
    <t>Выгружается из БО по объектам BIM-КЦ</t>
  </si>
  <si>
    <t>Галерея пом. № 2.058 и пом. №1.007
применительно как Панели перфорированные звукопоглощающие
САУНДЛАЙН-Акустика НГ , цвет - белый, 600х600 мм</t>
  </si>
  <si>
    <t>м2</t>
  </si>
  <si>
    <t>f3c41b44-b14f-42a7-8846-00f749fb5e6c</t>
  </si>
  <si>
    <t>70a8166b-84d9-4b65-a53a-b2cce2704a50</t>
  </si>
  <si>
    <t>0ed13e26-7903-4b3b-80e2-92ed86dbdc43</t>
  </si>
  <si>
    <t>1.1.1.1.1.1.1.1.1</t>
  </si>
  <si>
    <t>Прочие материалы для облицовки стен из ГКЛ (лента, шпатлевка, грунтовка, шуруп, дюбель и пр.)_ / 1 слой ГКЛ / профиль ПН/ПС 75 мм</t>
  </si>
  <si>
    <t>комплект</t>
  </si>
  <si>
    <t>206914629.1277440</t>
  </si>
  <si>
    <t>16084977.1277440</t>
  </si>
  <si>
    <t>b1463634-82d7-49d6-b536-2d7cba892a32</t>
  </si>
  <si>
    <t>1.1.1.1.1.1.1.1.2</t>
  </si>
  <si>
    <t>Профиль_/стоечный/75*50*0,40/3м</t>
  </si>
  <si>
    <t>пог. м</t>
  </si>
  <si>
    <t>206914629.54567</t>
  </si>
  <si>
    <t>16084977.54567</t>
  </si>
  <si>
    <t>accea0ce-89ba-4e8f-a48a-54a6de4b1337</t>
  </si>
  <si>
    <t>1.1.1.1.1.1.1.1.3</t>
  </si>
  <si>
    <t>Профиль_/направляющий/50*50*0,40/3м</t>
  </si>
  <si>
    <t>206914629.54566</t>
  </si>
  <si>
    <t>16084977.54566</t>
  </si>
  <si>
    <t>c2f1d1c0-1cc2-4bd4-8e05-ef1e6946382b</t>
  </si>
  <si>
    <t>1.1.1.1.1.1.1.1.4</t>
  </si>
  <si>
    <t>Лист гипсоволокнистый ГВЛ 12,5мм Г1</t>
  </si>
  <si>
    <t>206914629.7351</t>
  </si>
  <si>
    <t>16084977.7351</t>
  </si>
  <si>
    <t>22b5ef4a-0665-11e8-80d9-005056881952</t>
  </si>
  <si>
    <t>1.1.2</t>
  </si>
  <si>
    <t>6.3</t>
  </si>
  <si>
    <t>Отделка, столярные работы, мебель и оборудование</t>
  </si>
  <si>
    <t>1.1.2.1</t>
  </si>
  <si>
    <t>6.3.1</t>
  </si>
  <si>
    <t>Отделка нежилых помещений</t>
  </si>
  <si>
    <t>1.1.2.1.1</t>
  </si>
  <si>
    <t>6.3.1.5</t>
  </si>
  <si>
    <t>Отделка СКБ</t>
  </si>
  <si>
    <t>1.1.2.1.1.1</t>
  </si>
  <si>
    <t>6.3.1.5.1</t>
  </si>
  <si>
    <t>Полы</t>
  </si>
  <si>
    <t>1.1.2.1.1.1.1</t>
  </si>
  <si>
    <t>6.3.1.5.1.1</t>
  </si>
  <si>
    <t xml:space="preserve">Подготовка полов под финишное покрытие </t>
  </si>
  <si>
    <t>1.1.2.1.1.1.1.1</t>
  </si>
  <si>
    <t>6.3.1.5.1.1.3.1</t>
  </si>
  <si>
    <t xml:space="preserve">Устройство наливных полов с огрунтовкой поверхности и проклейкой демпферной лентой / толщ. до 10 мм </t>
  </si>
  <si>
    <t>Вне зависимости от способа выполнения работ механизировано или в ручную.</t>
  </si>
  <si>
    <t xml:space="preserve">спорт залы, П-20 и П-21, №1.030 и 2.037 
</t>
  </si>
  <si>
    <t>b30e711e-fd2e-4402-9c1c-fd9dc1b88c63</t>
  </si>
  <si>
    <t>406d96a2-5db4-4f45-9273-4d1b12717a82</t>
  </si>
  <si>
    <t>8a7cac49-151b-40fd-a08b-5e72f8ff4034</t>
  </si>
  <si>
    <t>1.1.2.1.1.1.1.1.1</t>
  </si>
  <si>
    <t>Наливной пол_ / Унифицированный по ПИК-СТАНДАРТ</t>
  </si>
  <si>
    <t>10 мм самовыравнивающаяся смесь</t>
  </si>
  <si>
    <t>кг</t>
  </si>
  <si>
    <t>206914636.843695</t>
  </si>
  <si>
    <t>16078328.843695</t>
  </si>
  <si>
    <t>df4d871a-815e-4066-8cc1-e339f3f3c9fe</t>
  </si>
  <si>
    <t>1.1.2.1.1.1.1.1.2</t>
  </si>
  <si>
    <t>Грунтовка универсальный ЛАСТИМИН_ / УНКОНТ ЛЮКС LP51 А</t>
  </si>
  <si>
    <t>206914636.1139608</t>
  </si>
  <si>
    <t>16078328.1139608</t>
  </si>
  <si>
    <t>bbceaf39-544c-478f-a605-41b8d1bad350</t>
  </si>
  <si>
    <t>1.1.2.1.1.1.1.2</t>
  </si>
  <si>
    <t>6.3.1.5.1.1.6.3</t>
  </si>
  <si>
    <t>Устройство разделительного слоя / из пленки полиэтиленовой / в 1 слой</t>
  </si>
  <si>
    <t>спорт. зал №1.030</t>
  </si>
  <si>
    <t>672f52f6-b26d-4fee-8a2b-3f641d01bb01</t>
  </si>
  <si>
    <t>91058521-be9a-4628-9277-514b8aa56189</t>
  </si>
  <si>
    <t>1.1.2.1.1.1.1.2.1</t>
  </si>
  <si>
    <t>Пленка полиэтиленовая_/200мкр</t>
  </si>
  <si>
    <t>206914638.55069</t>
  </si>
  <si>
    <t>16077965.55069</t>
  </si>
  <si>
    <t>1e9c2d25-a07a-4034-8600-2006e1c8a943</t>
  </si>
  <si>
    <t>1.1.2.1.1.1.1.3</t>
  </si>
  <si>
    <t>пом. №1.007</t>
  </si>
  <si>
    <t>1.1.2.1.1.1.1.3.1</t>
  </si>
  <si>
    <t>206914674.55069</t>
  </si>
  <si>
    <t>16088187.55069</t>
  </si>
  <si>
    <t>1.1.2.1.1.1.1.4</t>
  </si>
  <si>
    <t>6.3.1.5.1.1.11.3</t>
  </si>
  <si>
    <t>Устройство стяжки СКБ / армированная сеткой от 41 мм до 60мм</t>
  </si>
  <si>
    <t>спорт зал №2.037 П-21</t>
  </si>
  <si>
    <t>ab62b66c-87c5-4996-bbcc-d9044c8dc3c3</t>
  </si>
  <si>
    <t>52f6b76b-892a-4180-890e-fe6cef6a41a6</t>
  </si>
  <si>
    <t>1.1.2.1.1.1.1.4.1</t>
  </si>
  <si>
    <t>Смесь цементно-песчаная сухая_/М150</t>
  </si>
  <si>
    <t>59 мм</t>
  </si>
  <si>
    <t>206914640.54611</t>
  </si>
  <si>
    <t>16078058.54611</t>
  </si>
  <si>
    <t>a1146549-61c5-4487-b5c7-fb7d0d185669</t>
  </si>
  <si>
    <t>1.1.2.1.1.1.1.4.2</t>
  </si>
  <si>
    <t>Сетка эл/св_/100*100*5</t>
  </si>
  <si>
    <t>206914640.55156</t>
  </si>
  <si>
    <t>16078058.55156</t>
  </si>
  <si>
    <t>bf82eb44-b4c2-419c-ba3f-021582715b59</t>
  </si>
  <si>
    <t>1.1.2.1.1.1.1.4.3</t>
  </si>
  <si>
    <t>Лента кромочная демпферная_/8*100мм/20м</t>
  </si>
  <si>
    <t>206914640.55045</t>
  </si>
  <si>
    <t>16078058.55045</t>
  </si>
  <si>
    <t>41f707b9-71e7-4101-86f2-7af29d65f5fe</t>
  </si>
  <si>
    <t>1.1.2.1.1.1.1.4.4</t>
  </si>
  <si>
    <t>Грунтовка БЕТОН-КОНТАКТ_/</t>
  </si>
  <si>
    <t>206914640.54633</t>
  </si>
  <si>
    <t>16078058.54633</t>
  </si>
  <si>
    <t>8682c7d7-b370-46ef-9c4b-39309f9aa3e8</t>
  </si>
  <si>
    <t>1.1.2.1.1.1.1.5</t>
  </si>
  <si>
    <t>6.3.1.5.1.1.11.4</t>
  </si>
  <si>
    <t>Устройство стяжки СКБ / армированная сеткой от 61мм до 80мм</t>
  </si>
  <si>
    <t>спорт зал №1.030 П-20</t>
  </si>
  <si>
    <t>69309f48-e9fb-4ccc-8a31-9b4745ed871a</t>
  </si>
  <si>
    <t>23adf7dc-e836-4d8a-ab74-26a79242b402</t>
  </si>
  <si>
    <t>1.1.2.1.1.1.1.5.1</t>
  </si>
  <si>
    <t>64 мм</t>
  </si>
  <si>
    <t>206914641.54611</t>
  </si>
  <si>
    <t>16078057.54611</t>
  </si>
  <si>
    <t>1.1.2.1.1.1.1.5.2</t>
  </si>
  <si>
    <t>206914641.55156</t>
  </si>
  <si>
    <t>16078057.55156</t>
  </si>
  <si>
    <t>1.1.2.1.1.1.1.5.3</t>
  </si>
  <si>
    <t>206914641.55045</t>
  </si>
  <si>
    <t>16078057.55045</t>
  </si>
  <si>
    <t>1.1.2.1.1.1.1.6</t>
  </si>
  <si>
    <t>пом №2.058</t>
  </si>
  <si>
    <t>1.1.2.1.1.1.1.6.1</t>
  </si>
  <si>
    <t>206914675.54633</t>
  </si>
  <si>
    <t>16080100.54633</t>
  </si>
  <si>
    <t>1.1.2.1.1.1.1.6.2</t>
  </si>
  <si>
    <t>206914675.55045</t>
  </si>
  <si>
    <t>16080100.55045</t>
  </si>
  <si>
    <t>1.1.2.1.1.1.1.6.3</t>
  </si>
  <si>
    <t>206914675.55156</t>
  </si>
  <si>
    <t>16080100.55156</t>
  </si>
  <si>
    <t>1.1.2.1.1.1.1.6.4</t>
  </si>
  <si>
    <t>65 мм</t>
  </si>
  <si>
    <t>206914675.54611</t>
  </si>
  <si>
    <t>16080100.54611</t>
  </si>
  <si>
    <t>1.1.2.1.1.1.1.7</t>
  </si>
  <si>
    <t>помещ. №1.007</t>
  </si>
  <si>
    <t>1.1.2.1.1.1.1.7.1</t>
  </si>
  <si>
    <t>Смесь цементно-песчаная сухая_/М200</t>
  </si>
  <si>
    <t>65мм</t>
  </si>
  <si>
    <t>206914676.54612</t>
  </si>
  <si>
    <t>16088189.54612</t>
  </si>
  <si>
    <t>0d69655b-e863-4a40-aa5e-ec8a8fb69e4b</t>
  </si>
  <si>
    <t>1.1.2.1.1.1.1.7.2</t>
  </si>
  <si>
    <t>206914676.55156</t>
  </si>
  <si>
    <t>16088189.55156</t>
  </si>
  <si>
    <t>1.1.2.1.1.1.1.7.3</t>
  </si>
  <si>
    <t>206914676.55045</t>
  </si>
  <si>
    <t>16088189.55045</t>
  </si>
  <si>
    <t>1.1.2.1.1.1.2</t>
  </si>
  <si>
    <t>6.3.1.5.1.2</t>
  </si>
  <si>
    <t>Гидроизоляция, тепло-звукоизоляция, утепление</t>
  </si>
  <si>
    <t>1.1.2.1.1.1.2.1</t>
  </si>
  <si>
    <t>6.3.1.5.1.2.4.1</t>
  </si>
  <si>
    <t>Устройство тепло-звукоизоляции полов / минвата / в 1 слой</t>
  </si>
  <si>
    <t>спорт зал №1.030</t>
  </si>
  <si>
    <t>af86ab82-d73d-4a1e-bbf7-c759e5f4c78d</t>
  </si>
  <si>
    <t>712c77f6-f7c6-46fe-bc4a-fb39db44eb02</t>
  </si>
  <si>
    <t>1.1.2.1.1.1.2.1.1</t>
  </si>
  <si>
    <t>Герметик Вибросил / 290 мл</t>
  </si>
  <si>
    <t>шт</t>
  </si>
  <si>
    <t>206914644.644461</t>
  </si>
  <si>
    <t>16077964.644461</t>
  </si>
  <si>
    <t>e59fbfea-da0b-4a9c-8567-2fe1499a1f7a</t>
  </si>
  <si>
    <t>1.1.2.1.1.1.2.1.2</t>
  </si>
  <si>
    <t xml:space="preserve">Мин. плита Техноакустик </t>
  </si>
  <si>
    <t>м3</t>
  </si>
  <si>
    <t>206914644.707289</t>
  </si>
  <si>
    <t>16077964.707289</t>
  </si>
  <si>
    <t>2aa4233f-c631-436f-a5fb-e3286f3f03b3</t>
  </si>
  <si>
    <t>1.1.2.1.1.1.2.2</t>
  </si>
  <si>
    <t>пом.-е №1.007</t>
  </si>
  <si>
    <t>1.1.2.1.1.1.2.2.1</t>
  </si>
  <si>
    <t>206914677.707289</t>
  </si>
  <si>
    <t>16088188.707289</t>
  </si>
  <si>
    <t>1.1.2.1.1.1.2.2.2</t>
  </si>
  <si>
    <t>206914677.644461</t>
  </si>
  <si>
    <t>16088188.644461</t>
  </si>
  <si>
    <t>1.1.2.1.1.1.2.3</t>
  </si>
  <si>
    <t>6.3.1.5.1.2.4.5</t>
  </si>
  <si>
    <t>Устройство тепло-звукоизоляции полов / Рулонный материал / в 1 слой</t>
  </si>
  <si>
    <t>№2.037</t>
  </si>
  <si>
    <t>9e39c19a-3e5a-48a9-81d4-c19cd118ebe6</t>
  </si>
  <si>
    <t>df4f9fc0-265b-42df-a3b8-2eeb21d35d10</t>
  </si>
  <si>
    <t>1.1.2.1.1.1.2.3.1</t>
  </si>
  <si>
    <t>Подложка 5мм Пенополиэтилен / фольга</t>
  </si>
  <si>
    <t>Звукоизоляция пола рулонная (индекс снижения ударного
шума ≥26 Дб) - 5мм</t>
  </si>
  <si>
    <t>206914645.27127</t>
  </si>
  <si>
    <t>16078329.27127</t>
  </si>
  <si>
    <t>9c71aec3-d5f9-11e8-80e6-005056881952</t>
  </si>
  <si>
    <t>1.1.2.1.1.1.3</t>
  </si>
  <si>
    <t>6.3.1.5.1.3</t>
  </si>
  <si>
    <t>Устройство покрытия полов</t>
  </si>
  <si>
    <t>1.1.2.1.1.1.3.1</t>
  </si>
  <si>
    <t>6.3.1.5.1.3.1.1</t>
  </si>
  <si>
    <t>Устройство покрытия пола с предварительной огрунтовкой поверхности / из керамогранитной плитки с затиркой швов</t>
  </si>
  <si>
    <t>пом.№ 2.058</t>
  </si>
  <si>
    <t>ba238fec-d7fc-420d-944a-4b6d4b8cbc4b</t>
  </si>
  <si>
    <t>f56b84ba-3593-441c-a94c-fbcf59225a06</t>
  </si>
  <si>
    <t>1.1.2.1.1.1.3.1.1</t>
  </si>
  <si>
    <t>Клей плиточный/ Унифицированный по ПИК-СТАНДАРТ</t>
  </si>
  <si>
    <t>5мм</t>
  </si>
  <si>
    <t>206914648.54632</t>
  </si>
  <si>
    <t>16080908.54632</t>
  </si>
  <si>
    <t>29ab9003-5b43-49a7-8ba2-846628054d7e</t>
  </si>
  <si>
    <t>1.1.2.1.1.1.3.1.2</t>
  </si>
  <si>
    <t>Керамический гранит Kerama marazzi_ / SG166200N/напольный/ Про Матрикс / 397х397х8 мм</t>
  </si>
  <si>
    <t>прим Керамогранит Kerama Marazzi Про матрикс DD602020R\GCF
600x330х9 мм, серый светлый</t>
  </si>
  <si>
    <t>206914648.720766</t>
  </si>
  <si>
    <t>16080908.720766</t>
  </si>
  <si>
    <t>9957580e-ec46-4b98-98e6-c38f42a89dfd</t>
  </si>
  <si>
    <t>1.1.2.1.1.1.3.1.3</t>
  </si>
  <si>
    <t>Затирка Цезерит СE33_/04 серебристо-серый</t>
  </si>
  <si>
    <t>206914648.54637</t>
  </si>
  <si>
    <t>16080908.54637</t>
  </si>
  <si>
    <t>c293221b-d93c-4424-8200-e1b99b7167e3</t>
  </si>
  <si>
    <t>1.1.2.1.1.1.3.1.4</t>
  </si>
  <si>
    <t>Грунтовка универсальный ЛАСТИМИН_ / LP-51 А</t>
  </si>
  <si>
    <t>206914648.54634</t>
  </si>
  <si>
    <t>16080908.54634</t>
  </si>
  <si>
    <t>6f806fd0-f20f-4c69-8d99-cee4063fa047</t>
  </si>
  <si>
    <t>1.1.2.1.1.1.3.2</t>
  </si>
  <si>
    <t>КР-5
пом. галереи №2.058</t>
  </si>
  <si>
    <t>1.1.2.1.1.1.3.2.1</t>
  </si>
  <si>
    <t>206914678.54634</t>
  </si>
  <si>
    <t>16080909.54634</t>
  </si>
  <si>
    <t>1.1.2.1.1.1.3.2.2</t>
  </si>
  <si>
    <t>206914678.54637</t>
  </si>
  <si>
    <t>16080909.54637</t>
  </si>
  <si>
    <t>1.1.2.1.1.1.3.2.3</t>
  </si>
  <si>
    <t>206914678.54632</t>
  </si>
  <si>
    <t>16080909.54632</t>
  </si>
  <si>
    <t>1.1.2.1.1.1.3.2.4</t>
  </si>
  <si>
    <t>Плитка керамогранитная_ / 130х800х11 мм</t>
  </si>
  <si>
    <t>применительно Керамогранит Kerama Marazzi SG502120R 200 х800х11 мм, Фрегат медовый бежевый (не ниже КМ1)</t>
  </si>
  <si>
    <t>206914678.1137906</t>
  </si>
  <si>
    <t>16080909.1137906</t>
  </si>
  <si>
    <t>9494a650-87e7-4322-a2a7-6da3a3ab7188</t>
  </si>
  <si>
    <t>1.1.2.1.1.1.3.3</t>
  </si>
  <si>
    <t>помещ №1.007</t>
  </si>
  <si>
    <t>1.1.2.1.1.1.3.3.1</t>
  </si>
  <si>
    <t>206914679.54632</t>
  </si>
  <si>
    <t>16087569.54632</t>
  </si>
  <si>
    <t>1.1.2.1.1.1.3.3.2</t>
  </si>
  <si>
    <t>Керамический гранит Kerama marazzi_ / Серый светлый / SG614800R/Напольный/Королевская дорога / 600*600*11</t>
  </si>
  <si>
    <t>применительно Керамогранит Kerama Marazzi Про матрикс DD602020R 600x600 х9
мм, серый светлый, Крестик 2мм, затирка Ceresit CE33 04
Серебристо-серый</t>
  </si>
  <si>
    <t>206914679.720769</t>
  </si>
  <si>
    <t>16087569.720769</t>
  </si>
  <si>
    <t>3ac98e36-5cd5-4ac7-9116-897c1cc1bd6a</t>
  </si>
  <si>
    <t>1.1.2.1.1.1.3.3.3</t>
  </si>
  <si>
    <t>206914679.54637</t>
  </si>
  <si>
    <t>16087569.54637</t>
  </si>
  <si>
    <t>1.1.2.1.1.1.3.3.4</t>
  </si>
  <si>
    <t>206914679.54634</t>
  </si>
  <si>
    <t>16087569.54634</t>
  </si>
  <si>
    <t>1.1.2.1.1.1.3.4</t>
  </si>
  <si>
    <t>6.3.1.5.1.3.2.1</t>
  </si>
  <si>
    <t>Устройство покрытия пола из линолеума</t>
  </si>
  <si>
    <t>Включая защиту ДВП</t>
  </si>
  <si>
    <t>помещения №1.030 и №2.037 спортивные залы</t>
  </si>
  <si>
    <t>51b31787-2db2-4031-aade-329f900ef9b7</t>
  </si>
  <si>
    <t>b58ad002-5dea-4a06-b953-f640911ed5b2</t>
  </si>
  <si>
    <t>1.1.2.1.1.1.3.4.1</t>
  </si>
  <si>
    <t>Сварочный шнур для линолеума (для объектов СКБ)_ / Tarkett / Сварочный шнур для спортивного линолеума желтого для детского сада / 87298</t>
  </si>
  <si>
    <t>206914650.765919</t>
  </si>
  <si>
    <t>16075343.765919</t>
  </si>
  <si>
    <t>040a81cc-6e03-4c9b-9435-6f96fbe8f43f</t>
  </si>
  <si>
    <t>1.1.2.1.1.1.3.4.2</t>
  </si>
  <si>
    <t>Линолеум (для объектов СКБ)_ / 4 мм  / серый / Omnisports ACTION R40 GREY / Tarkett / - / Спортивный линолеум для школы</t>
  </si>
  <si>
    <t>206914650.1757616</t>
  </si>
  <si>
    <t>16075343.1757616</t>
  </si>
  <si>
    <t>8a051785-3557-4655-9655-cc3c5240c6a9</t>
  </si>
  <si>
    <t>1.1.2.1.1.1.3.4.3</t>
  </si>
  <si>
    <t>Клей для линолеума</t>
  </si>
  <si>
    <t>206914650.702694</t>
  </si>
  <si>
    <t>16075343.702694</t>
  </si>
  <si>
    <t>1a3e3255-5ba6-49e7-bbc8-279e1b1289a0</t>
  </si>
  <si>
    <t>1.1.2.1.1.1.3.5</t>
  </si>
  <si>
    <t>6.3.1.5.1.3.8.1</t>
  </si>
  <si>
    <t>Установка стыковочных профилей</t>
  </si>
  <si>
    <t>пом. спорт залов</t>
  </si>
  <si>
    <t>76703cd4-c8ff-4e22-abbd-2d5e394281cf</t>
  </si>
  <si>
    <t>d8cca10c-4815-473b-a7ff-575551ece3f3</t>
  </si>
  <si>
    <t>1.1.2.1.1.1.3.5.1</t>
  </si>
  <si>
    <t>Профиль T-образный ПМЮ-01_ / серебро матовое / 2700*30</t>
  </si>
  <si>
    <t>206914652.54698</t>
  </si>
  <si>
    <t>16076862.54698</t>
  </si>
  <si>
    <t>431fd404-0d93-4656-9911-5bebccf01228</t>
  </si>
  <si>
    <t>1.1.2.1.1.1.3.5.2</t>
  </si>
  <si>
    <t>Жидкие гвозди универсальные_/</t>
  </si>
  <si>
    <t>206914652.54854</t>
  </si>
  <si>
    <t>16076862.54854</t>
  </si>
  <si>
    <t>3378c715-1bc1-40f5-8d09-15a912e04c9d</t>
  </si>
  <si>
    <t>1.1.2.1.1.1.3.6</t>
  </si>
  <si>
    <t>6.3.1.5.1.3.10.1</t>
  </si>
  <si>
    <t>Устройство плинтуса из керамогранитной плитки с затиркой швов, с предварительной огрунтовкой поверхности</t>
  </si>
  <si>
    <t>помещ. № 2.058</t>
  </si>
  <si>
    <t>7c078883-0b0a-4435-9703-ce38f86f609d</t>
  </si>
  <si>
    <t>b85c85d4-a58d-4d1f-9fee-8d36cd9ba4e9</t>
  </si>
  <si>
    <t>1.1.2.1.1.1.3.6.1</t>
  </si>
  <si>
    <t>Плинтус керамогранитный Дайсен SG211200R/3BT 600х95мм светло-серый</t>
  </si>
  <si>
    <t>прим. Плинтус из керамогранита Kerama Marazzi Про матрикс
DD602200R/6BT 600x95 х9 мм, цвет светло-серый, Крестик 2мм,
затирка Ceresit CE33 04 Серебристо-серый</t>
  </si>
  <si>
    <t>206914654.1747282</t>
  </si>
  <si>
    <t>16082192.1747282</t>
  </si>
  <si>
    <t>d4275771-32c8-11ee-a102-d1661ac0bb93</t>
  </si>
  <si>
    <t>1.1.2.1.1.1.3.6.2</t>
  </si>
  <si>
    <t>Клей плиточный/Унифицированный по ПИК-СТАНДАРТ</t>
  </si>
  <si>
    <t>206914654.54629</t>
  </si>
  <si>
    <t>16082192.54629</t>
  </si>
  <si>
    <t>e9770899-65c8-423b-aa60-49fe884ae8df</t>
  </si>
  <si>
    <t>1.1.2.1.1.1.3.6.3</t>
  </si>
  <si>
    <t>206914654.54637</t>
  </si>
  <si>
    <t>16082192.54637</t>
  </si>
  <si>
    <t>1.1.2.1.1.1.3.6.4</t>
  </si>
  <si>
    <t>206914654.54634</t>
  </si>
  <si>
    <t>16082192.54634</t>
  </si>
  <si>
    <t>1.1.2.1.1.1.3.7</t>
  </si>
  <si>
    <t>1.1.2.1.1.1.3.7.1</t>
  </si>
  <si>
    <t>206914680.54634</t>
  </si>
  <si>
    <t>16087853.54634</t>
  </si>
  <si>
    <t>1.1.2.1.1.1.3.7.2</t>
  </si>
  <si>
    <t>206914680.54637</t>
  </si>
  <si>
    <t>16087853.54637</t>
  </si>
  <si>
    <t>1.1.2.1.1.1.3.7.3</t>
  </si>
  <si>
    <t>Керамический гранит Kerama marazzi_ / Светлый серый /  DD600300R, Estima LF01 UnitileVento grey PG  / 600х600х10мм</t>
  </si>
  <si>
    <t>206914680.1275875</t>
  </si>
  <si>
    <t>16087853.1275875</t>
  </si>
  <si>
    <t>95dc61f2-4532-4459-b4a7-bcb3a6b65492</t>
  </si>
  <si>
    <t>1.1.2.1.1.1.3.7.4</t>
  </si>
  <si>
    <t>Плиточный клей_ / Унифицированный по ПИК-СТАНДАРТ</t>
  </si>
  <si>
    <t>206914680.1570753</t>
  </si>
  <si>
    <t>16087853.1570753</t>
  </si>
  <si>
    <t>be76b7f0-d821-4213-a0b5-d4d9b08818f1</t>
  </si>
  <si>
    <t>1.1.2.1.1.2</t>
  </si>
  <si>
    <t>6.3.1.5.2</t>
  </si>
  <si>
    <t>Стены</t>
  </si>
  <si>
    <t>1.1.2.1.1.2.1</t>
  </si>
  <si>
    <t>6.3.1.5.2.1</t>
  </si>
  <si>
    <t>Черновые работы по поверхности стен</t>
  </si>
  <si>
    <t>1.1.2.1.1.2.1.1</t>
  </si>
  <si>
    <t>6.3.1.5.2.1.2.3</t>
  </si>
  <si>
    <t>Штукатурка стен сухими смесями с установкой маяков с предварительной огрунтовкой / толщ. от 16,5 мм до 21 мм</t>
  </si>
  <si>
    <t>по жб, №1.030 и 2.037</t>
  </si>
  <si>
    <t>c5aa8ee2-e574-43a3-844b-653c022bb54c</t>
  </si>
  <si>
    <t>a4be7dcf-ce5e-4104-94f3-5ba02bfd9c0c</t>
  </si>
  <si>
    <t>1.1.2.1.1.2.1.1.1</t>
  </si>
  <si>
    <t>Сетка стеклотканевая 200г/м2, ячейка 5х5мм</t>
  </si>
  <si>
    <t>206914658.17342</t>
  </si>
  <si>
    <t>16077164.17342</t>
  </si>
  <si>
    <t>1bf3e29a-aa18-11e8-80e4-005056881952</t>
  </si>
  <si>
    <t>1.1.2.1.1.2.1.1.2</t>
  </si>
  <si>
    <t>206914658.54633</t>
  </si>
  <si>
    <t>16077164.54633</t>
  </si>
  <si>
    <t>1.1.2.1.1.2.1.1.3</t>
  </si>
  <si>
    <t>Смесь цементно-песчаная М100</t>
  </si>
  <si>
    <t>20мм</t>
  </si>
  <si>
    <t>206914658.12403</t>
  </si>
  <si>
    <t>16077164.12403</t>
  </si>
  <si>
    <t>d24451aa-7571-11e8-80e0-005056881952</t>
  </si>
  <si>
    <t>1.1.2.1.1.2.1.1.4</t>
  </si>
  <si>
    <t>Профиль маячковый_/ПМ10</t>
  </si>
  <si>
    <t>206914658.55030</t>
  </si>
  <si>
    <t>16077164.55030</t>
  </si>
  <si>
    <t>2c5b3048-8dfb-4910-9a5b-0bcdfb85437b</t>
  </si>
  <si>
    <t>1.1.2.1.1.2.1.2</t>
  </si>
  <si>
    <t>по блоку, №1.030 и 2.037</t>
  </si>
  <si>
    <t>1.1.2.1.1.2.1.2.1</t>
  </si>
  <si>
    <t>Грунтовка _ /  универсальная глубокого проникновения</t>
  </si>
  <si>
    <t>206914681.1751832</t>
  </si>
  <si>
    <t>16077288.1751832</t>
  </si>
  <si>
    <t>b4b0210a-8af4-4646-b1a9-fca6c13407aa</t>
  </si>
  <si>
    <t>1.1.2.1.1.2.1.2.2</t>
  </si>
  <si>
    <t>206914681.55030</t>
  </si>
  <si>
    <t>16077288.55030</t>
  </si>
  <si>
    <t>1.1.2.1.1.2.1.2.3</t>
  </si>
  <si>
    <t>206914681.12403</t>
  </si>
  <si>
    <t>16077288.12403</t>
  </si>
  <si>
    <t>1.1.2.1.1.2.1.2.4</t>
  </si>
  <si>
    <t>206914681.17342</t>
  </si>
  <si>
    <t>16077288.17342</t>
  </si>
  <si>
    <t>1.1.2.1.1.2.1.3</t>
  </si>
  <si>
    <t>жб стены. пом. № 2.058</t>
  </si>
  <si>
    <t>1.1.2.1.1.2.1.3.1</t>
  </si>
  <si>
    <t>Штукатурка гипсовая_ / Унифицированная по ПИК-СТАНДАРТ, 30кг</t>
  </si>
  <si>
    <t>206914682.54616</t>
  </si>
  <si>
    <t>16081379.54616</t>
  </si>
  <si>
    <t>b059108e-66ce-4a56-9765-c924e4c0b8b7</t>
  </si>
  <si>
    <t>1.1.2.1.1.2.1.3.2</t>
  </si>
  <si>
    <t>206914682.54633</t>
  </si>
  <si>
    <t>16081379.54633</t>
  </si>
  <si>
    <t>1.1.2.1.1.2.1.3.3</t>
  </si>
  <si>
    <t>206914682.55030</t>
  </si>
  <si>
    <t>16081379.55030</t>
  </si>
  <si>
    <t>1.1.2.1.1.2.1.4</t>
  </si>
  <si>
    <t>блок пом.№2.058</t>
  </si>
  <si>
    <t>1.1.2.1.1.2.1.4.1</t>
  </si>
  <si>
    <t>206914683.55030</t>
  </si>
  <si>
    <t>16081378.55030</t>
  </si>
  <si>
    <t>1.1.2.1.1.2.1.4.2</t>
  </si>
  <si>
    <t>Грунтовка водно-дисперсионная глубокого проникновения "Эконом" 10 кг_/</t>
  </si>
  <si>
    <t>206914683.54744</t>
  </si>
  <si>
    <t>16081378.54744</t>
  </si>
  <si>
    <t>754be5d8-5c13-4490-a6a1-fb9c70e54bb5</t>
  </si>
  <si>
    <t>1.1.2.1.1.2.1.4.3</t>
  </si>
  <si>
    <t>206914683.54616</t>
  </si>
  <si>
    <t>16081378.54616</t>
  </si>
  <si>
    <t>1.1.2.1.1.2.1.5</t>
  </si>
  <si>
    <t>помещение №1.007,  жб пов-ть</t>
  </si>
  <si>
    <t>1.1.2.1.1.2.1.5.1</t>
  </si>
  <si>
    <t>206914684.17342</t>
  </si>
  <si>
    <t>16086783.17342</t>
  </si>
  <si>
    <t>1.1.2.1.1.2.1.5.2</t>
  </si>
  <si>
    <t>206914684.54633</t>
  </si>
  <si>
    <t>16086783.54633</t>
  </si>
  <si>
    <t>1.1.2.1.1.2.1.5.3</t>
  </si>
  <si>
    <t>206914684.12403</t>
  </si>
  <si>
    <t>16086783.12403</t>
  </si>
  <si>
    <t>1.1.2.1.1.2.1.5.4</t>
  </si>
  <si>
    <t>206914684.55030</t>
  </si>
  <si>
    <t>16086783.55030</t>
  </si>
  <si>
    <t>1.1.2.1.1.2.1.6</t>
  </si>
  <si>
    <t>пом. №1.007 - по блоку</t>
  </si>
  <si>
    <t>1.1.2.1.1.2.1.6.1</t>
  </si>
  <si>
    <t>206914685.55030</t>
  </si>
  <si>
    <t>16086782.55030</t>
  </si>
  <si>
    <t>1.1.2.1.1.2.1.6.2</t>
  </si>
  <si>
    <t>206914685.12403</t>
  </si>
  <si>
    <t>16086782.12403</t>
  </si>
  <si>
    <t>1.1.2.1.1.2.1.6.3</t>
  </si>
  <si>
    <t>206914685.54744</t>
  </si>
  <si>
    <t>16086782.54744</t>
  </si>
  <si>
    <t>1.1.2.1.1.2.1.6.4</t>
  </si>
  <si>
    <t>206914685.17342</t>
  </si>
  <si>
    <t>16086782.17342</t>
  </si>
  <si>
    <t>1.1.2.1.1.2.1.7</t>
  </si>
  <si>
    <t>№1.007</t>
  </si>
  <si>
    <t>1.1.2.1.1.2.1.7.1</t>
  </si>
  <si>
    <t>206914686.17342</t>
  </si>
  <si>
    <t>16087273.17342</t>
  </si>
  <si>
    <t>1.1.2.1.1.2.1.7.2</t>
  </si>
  <si>
    <t>206914686.54744</t>
  </si>
  <si>
    <t>16087273.54744</t>
  </si>
  <si>
    <t>1.1.2.1.1.2.1.7.3</t>
  </si>
  <si>
    <t>20 мм</t>
  </si>
  <si>
    <t>206914686.12403</t>
  </si>
  <si>
    <t>16087273.12403</t>
  </si>
  <si>
    <t>1.1.2.1.1.2.1.8</t>
  </si>
  <si>
    <t>6.3.1.5.2.1.4.2</t>
  </si>
  <si>
    <t>Выравнивание стен с предварительной огрунтовкой / по оштукатуренной поверхности / толщ. 2 мм</t>
  </si>
  <si>
    <t>№1.030 и 2.0037</t>
  </si>
  <si>
    <t>110a99a0-6a0d-45b9-b62a-cc3e037ec5cf</t>
  </si>
  <si>
    <t>d4ebd7f1-3692-4517-9566-1d8cb406007d</t>
  </si>
  <si>
    <t>1.1.2.1.1.2.1.8.1</t>
  </si>
  <si>
    <t>Шпатлевка цементная</t>
  </si>
  <si>
    <t>206914660.1272014</t>
  </si>
  <si>
    <t>16077289.1272014</t>
  </si>
  <si>
    <t>515f7d43-39e1-4366-a9d9-2be3d410ca9d</t>
  </si>
  <si>
    <t>1.1.2.1.1.2.1.8.2</t>
  </si>
  <si>
    <t>Уголок малярный_ / L=3м /25х25 мм</t>
  </si>
  <si>
    <t>206914660.18405</t>
  </si>
  <si>
    <t>16077289.18405</t>
  </si>
  <si>
    <t>6aa8b3b9-7634-40f9-a5c9-a021ce35f715</t>
  </si>
  <si>
    <t>1.1.2.1.1.2.1.8.3</t>
  </si>
  <si>
    <t>206914660.54634</t>
  </si>
  <si>
    <t>16077289.54634</t>
  </si>
  <si>
    <t>1.1.2.1.1.2.1.9</t>
  </si>
  <si>
    <t>1.1.2.1.1.2.1.9.1</t>
  </si>
  <si>
    <t>206914687.54634</t>
  </si>
  <si>
    <t>16077336.54634</t>
  </si>
  <si>
    <t>1.1.2.1.1.2.1.9.2</t>
  </si>
  <si>
    <t>206914687.18405</t>
  </si>
  <si>
    <t>16077336.18405</t>
  </si>
  <si>
    <t>1.1.2.1.1.2.1.9.3</t>
  </si>
  <si>
    <t xml:space="preserve">Шпатлевка финишная TERRACO HANDYCOAT ALL PURPOSE </t>
  </si>
  <si>
    <t>206914687.1276350</t>
  </si>
  <si>
    <t>16077336.1276350</t>
  </si>
  <si>
    <t>e1b334c7-c5c1-4c42-a451-fa4295c7af60</t>
  </si>
  <si>
    <t>1.1.2.1.1.2.1.10</t>
  </si>
  <si>
    <t>1.1.2.1.1.2.1.10.1</t>
  </si>
  <si>
    <t xml:space="preserve">Шпатлевка полимерная суперфинишная ЭЛИСИЛК_/белая/ PP37W </t>
  </si>
  <si>
    <t>206914688.54623</t>
  </si>
  <si>
    <t>16077337.54623</t>
  </si>
  <si>
    <t>fd599ec7-fabd-4bec-b213-8990de665df5</t>
  </si>
  <si>
    <t>1.1.2.1.1.2.1.10.2</t>
  </si>
  <si>
    <t>206914688.18405</t>
  </si>
  <si>
    <t>16077337.18405</t>
  </si>
  <si>
    <t>1.1.2.1.1.2.1.10.3</t>
  </si>
  <si>
    <t>206914688.54634</t>
  </si>
  <si>
    <t>16077337.54634</t>
  </si>
  <si>
    <t>1.1.2.1.1.2.1.11</t>
  </si>
  <si>
    <t>пом.-я №2.058</t>
  </si>
  <si>
    <t>1.1.2.1.1.2.1.11.1</t>
  </si>
  <si>
    <t>Грунтовка водно-дисперсионная глубокого проникновения EXPORT base Маршалл</t>
  </si>
  <si>
    <t>206914689.1276361</t>
  </si>
  <si>
    <t>16081445.1276361</t>
  </si>
  <si>
    <t>71ae522f-5e1a-4b61-9ba1-767c0a10863d</t>
  </si>
  <si>
    <t>1.1.2.1.1.2.1.11.2</t>
  </si>
  <si>
    <t>Лента армированная Серпянка 150мм</t>
  </si>
  <si>
    <t>206914689.7431</t>
  </si>
  <si>
    <t>16081445.7431</t>
  </si>
  <si>
    <t>f955e3c3-158b-11e8-80d9-005056881952</t>
  </si>
  <si>
    <t>1.1.2.1.1.2.1.11.3</t>
  </si>
  <si>
    <t>206914689.18405</t>
  </si>
  <si>
    <t>16081445.18405</t>
  </si>
  <si>
    <t>1.1.2.1.1.2.1.11.4</t>
  </si>
  <si>
    <t>Шпатлевка гипсовая_ / белая / Унифицированная по ПИК-СТАНДАРТ, 30кг</t>
  </si>
  <si>
    <t>206914689.54621</t>
  </si>
  <si>
    <t>16081445.54621</t>
  </si>
  <si>
    <t>b18a669c-55b9-4a3b-9bec-843efe930f3c</t>
  </si>
  <si>
    <t>1.1.2.1.1.2.1.12</t>
  </si>
  <si>
    <t>пом.№2.058</t>
  </si>
  <si>
    <t>1.1.2.1.1.2.1.12.1</t>
  </si>
  <si>
    <t>206914690.1276350</t>
  </si>
  <si>
    <t>16081650.1276350</t>
  </si>
  <si>
    <t>1.1.2.1.1.2.1.12.2</t>
  </si>
  <si>
    <t>206914690.18405</t>
  </si>
  <si>
    <t>16081650.18405</t>
  </si>
  <si>
    <t>1.1.2.1.1.2.1.12.3</t>
  </si>
  <si>
    <t>206914690.7431</t>
  </si>
  <si>
    <t>16081650.7431</t>
  </si>
  <si>
    <t>1.1.2.1.1.2.1.12.4</t>
  </si>
  <si>
    <t>206914690.54634</t>
  </si>
  <si>
    <t>16081650.54634</t>
  </si>
  <si>
    <t>1.1.2.1.1.2.1.13</t>
  </si>
  <si>
    <t>1.1.2.1.1.2.1.13.1</t>
  </si>
  <si>
    <t>206914691.54634</t>
  </si>
  <si>
    <t>16081685.54634</t>
  </si>
  <si>
    <t>1.1.2.1.1.2.1.13.2</t>
  </si>
  <si>
    <t>206914691.18405</t>
  </si>
  <si>
    <t>16081685.18405</t>
  </si>
  <si>
    <t>1.1.2.1.1.2.1.13.3</t>
  </si>
  <si>
    <t>206914691.54623</t>
  </si>
  <si>
    <t>16081685.54623</t>
  </si>
  <si>
    <t>1.1.2.1.1.2.1.14</t>
  </si>
  <si>
    <t>1.1.2.1.1.2.1.14.1</t>
  </si>
  <si>
    <t>206914692.1272014</t>
  </si>
  <si>
    <t>16086874.1272014</t>
  </si>
  <si>
    <t>1.1.2.1.1.2.1.14.2</t>
  </si>
  <si>
    <t>206914692.18405</t>
  </si>
  <si>
    <t>16086874.18405</t>
  </si>
  <si>
    <t>1.1.2.1.1.2.1.14.3</t>
  </si>
  <si>
    <t>206914692.7431</t>
  </si>
  <si>
    <t>16086874.7431</t>
  </si>
  <si>
    <t>1.1.2.1.1.2.1.14.4</t>
  </si>
  <si>
    <t>206914692.54634</t>
  </si>
  <si>
    <t>16086874.54634</t>
  </si>
  <si>
    <t>1.1.2.1.1.2.1.15</t>
  </si>
  <si>
    <t>1.1.2.1.1.2.1.15.1</t>
  </si>
  <si>
    <t>206914693.54634</t>
  </si>
  <si>
    <t>16086875.54634</t>
  </si>
  <si>
    <t>1.1.2.1.1.2.1.15.2</t>
  </si>
  <si>
    <t>206914693.7431</t>
  </si>
  <si>
    <t>16086875.7431</t>
  </si>
  <si>
    <t>1.1.2.1.1.2.1.15.3</t>
  </si>
  <si>
    <t>206914693.18405</t>
  </si>
  <si>
    <t>16086875.18405</t>
  </si>
  <si>
    <t>1.1.2.1.1.2.1.15.4</t>
  </si>
  <si>
    <t>206914693.1276350</t>
  </si>
  <si>
    <t>16086875.1276350</t>
  </si>
  <si>
    <t>1.1.2.1.1.2.1.16</t>
  </si>
  <si>
    <t>1.1.2.1.1.2.1.16.1</t>
  </si>
  <si>
    <t>206914694.54623</t>
  </si>
  <si>
    <t>16087151.54623</t>
  </si>
  <si>
    <t>1.1.2.1.1.2.1.16.2</t>
  </si>
  <si>
    <t>206914694.18405</t>
  </si>
  <si>
    <t>16087151.18405</t>
  </si>
  <si>
    <t>1.1.2.1.1.2.1.16.3</t>
  </si>
  <si>
    <t>206914694.7431</t>
  </si>
  <si>
    <t>16087151.7431</t>
  </si>
  <si>
    <t>1.1.2.1.1.2.1.16.4</t>
  </si>
  <si>
    <t>206914694.54634</t>
  </si>
  <si>
    <t>16087151.54634</t>
  </si>
  <si>
    <t>1.1.2.1.1.2.2</t>
  </si>
  <si>
    <t>6.3.1.5.2.2</t>
  </si>
  <si>
    <t>Чистовые работы по поверхности стен</t>
  </si>
  <si>
    <t>1.1.2.1.1.2.2.1</t>
  </si>
  <si>
    <t>6.3.1.5.2.2.3.1</t>
  </si>
  <si>
    <t>Окраска поверхности стен с предварительной огрунтовкой / в 2 слоя</t>
  </si>
  <si>
    <t>пом. №1.030 и 2.037 спорт.залы</t>
  </si>
  <si>
    <t>4e3bc906-0db6-44b9-a51f-3faacce2570c</t>
  </si>
  <si>
    <t>06e17c10-70e2-43fc-bd7c-7ca0ad9465c8</t>
  </si>
  <si>
    <t>1.1.2.1.1.2.2.1.1</t>
  </si>
  <si>
    <t>206914663.1751832</t>
  </si>
  <si>
    <t>16076863.1751832</t>
  </si>
  <si>
    <t>1.1.2.1.1.2.2.1.2</t>
  </si>
  <si>
    <t>Краска водно-дисперсионная интерьерная Акриловая, моющаяся Глянцевая, матовая, Г1(КМ1), RAL 9003</t>
  </si>
  <si>
    <t>прим. по проекту Матовая водно-дисперсионная краска для высококачественной отделки Antega Строитель моющаяся, цвет - белый RAL 9003, КМ1</t>
  </si>
  <si>
    <t>206914663.44169</t>
  </si>
  <si>
    <t>16076863.44169</t>
  </si>
  <si>
    <t>433541a5-1fae-11e9-80e7-005056881952</t>
  </si>
  <si>
    <t>1.1.2.1.1.3</t>
  </si>
  <si>
    <t>6.3.1.5.3</t>
  </si>
  <si>
    <t>Потолки</t>
  </si>
  <si>
    <t>1.1.2.1.1.3.1</t>
  </si>
  <si>
    <t>6.3.1.5.3.1</t>
  </si>
  <si>
    <t>Черновые работы по поверхности потолков</t>
  </si>
  <si>
    <t>1.1.2.1.1.3.1.1</t>
  </si>
  <si>
    <t>6.3.1.5.3.1.6.1</t>
  </si>
  <si>
    <t>Подготовка поверхности СКБ / потолка / ЖБ / 5 мм</t>
  </si>
  <si>
    <t>спорт залы №1.030 и 2.037</t>
  </si>
  <si>
    <t>d8ade7bb-05e7-4786-90a0-891f405ecdf1</t>
  </si>
  <si>
    <t>d89f0cdd-97a2-4d68-95d2-a137bc57c6ad</t>
  </si>
  <si>
    <t>1.1.2.1.1.3.1.1.1</t>
  </si>
  <si>
    <t>206914667.1272014</t>
  </si>
  <si>
    <t>16077787.1272014</t>
  </si>
  <si>
    <t>1.1.2.1.1.3.1.1.2</t>
  </si>
  <si>
    <t>прим. грунтовка глуб. проникновения</t>
  </si>
  <si>
    <t>206914667.54633</t>
  </si>
  <si>
    <t>16077787.54633</t>
  </si>
  <si>
    <t>1.1.2.1.1.3.1.2</t>
  </si>
  <si>
    <t>1.1.2.1.1.3.1.2.1</t>
  </si>
  <si>
    <t>206914695.54634</t>
  </si>
  <si>
    <t>16077788.54634</t>
  </si>
  <si>
    <t>1.1.2.1.1.3.1.2.2</t>
  </si>
  <si>
    <t>206914695.1276350</t>
  </si>
  <si>
    <t>16077788.1276350</t>
  </si>
  <si>
    <t>1.1.2.1.1.3.1.3</t>
  </si>
  <si>
    <t>1.1.2.1.1.3.1.3.1</t>
  </si>
  <si>
    <t>206914696.54623</t>
  </si>
  <si>
    <t>16077789.54623</t>
  </si>
  <si>
    <t>1.1.2.1.1.3.1.3.2</t>
  </si>
  <si>
    <t>206914696.54634</t>
  </si>
  <si>
    <t>16077789.54634</t>
  </si>
  <si>
    <t>1.1.2.1.1.3.1.4</t>
  </si>
  <si>
    <t>пом № 2.058</t>
  </si>
  <si>
    <t>1.1.2.1.1.3.1.4.1</t>
  </si>
  <si>
    <t>206914697.54633</t>
  </si>
  <si>
    <t>16082313.54633</t>
  </si>
  <si>
    <t>1.1.2.1.1.3.1.4.2</t>
  </si>
  <si>
    <t>206914697.54622</t>
  </si>
  <si>
    <t>16082313.54622</t>
  </si>
  <si>
    <t>c5ed9089-be55-4be8-8db3-0f286a2dbba5</t>
  </si>
  <si>
    <t>1.1.2.1.1.3.1.5</t>
  </si>
  <si>
    <t>1.1.2.1.1.3.1.5.1</t>
  </si>
  <si>
    <t>206914698.1272014</t>
  </si>
  <si>
    <t>16087382.1272014</t>
  </si>
  <si>
    <t>1.1.2.1.1.3.1.5.2</t>
  </si>
  <si>
    <t>206914698.54633</t>
  </si>
  <si>
    <t>16087382.54633</t>
  </si>
  <si>
    <t>1.1.2.1.1.3.1.6</t>
  </si>
  <si>
    <t>1.1.2.1.1.3.1.6.1</t>
  </si>
  <si>
    <t>206914699.54634</t>
  </si>
  <si>
    <t>16087383.54634</t>
  </si>
  <si>
    <t>1.1.2.1.1.3.1.6.2</t>
  </si>
  <si>
    <t>206914699.1276350</t>
  </si>
  <si>
    <t>16087383.1276350</t>
  </si>
  <si>
    <t>1.1.2.1.1.3.1.7</t>
  </si>
  <si>
    <t>1.1.2.1.1.3.1.7.1</t>
  </si>
  <si>
    <t>206914700.54623</t>
  </si>
  <si>
    <t>16087384.54623</t>
  </si>
  <si>
    <t>1.1.2.1.1.3.1.7.2</t>
  </si>
  <si>
    <t>206914700.54634</t>
  </si>
  <si>
    <t>16087384.54634</t>
  </si>
  <si>
    <t>1.1.2.1.1.3.2</t>
  </si>
  <si>
    <t>6.3.1.5.3.2</t>
  </si>
  <si>
    <t>Чистовые работы по поверхности потолков</t>
  </si>
  <si>
    <t>1.1.2.1.1.3.2.1</t>
  </si>
  <si>
    <t>6.3.1.5.3.2.1.1</t>
  </si>
  <si>
    <t>Окраска поверхностей потолков с предварительной огрунтовкой поверхностей / в 2 слоя</t>
  </si>
  <si>
    <t>ПТ-2.2 (спорт залы №1.030, 2.037 и галерея, 2.058)</t>
  </si>
  <si>
    <t>478a6ca3-0d25-4222-a9b0-4491b9343f07</t>
  </si>
  <si>
    <t>e8137cae-2b7d-4e33-9b8f-0ac63510ca78</t>
  </si>
  <si>
    <t>1.1.2.1.1.3.2.1.1</t>
  </si>
  <si>
    <t>Краска негорючая моющаяся Protect Decor_ / RAL 9003</t>
  </si>
  <si>
    <t>применительно огнестойкая Antega Строитель НГ, окраска по
подготовленной бетонной поверхности, цвет - белый RAL
9003, КМ0</t>
  </si>
  <si>
    <t>206914670.758336</t>
  </si>
  <si>
    <t>16082938.758336</t>
  </si>
  <si>
    <t>892d9f8d-ffaf-4ce8-87d2-2326a6c94834</t>
  </si>
  <si>
    <t>1.1.2.1.1.3.2.1.2</t>
  </si>
  <si>
    <t>206914670.54634</t>
  </si>
  <si>
    <t>16082938.54634</t>
  </si>
  <si>
    <t>1.1.2.1.1.3.2.2</t>
  </si>
  <si>
    <t>1.1.2.1.1.3.2.2.1</t>
  </si>
  <si>
    <t>206914701.54634</t>
  </si>
  <si>
    <t>16088066.54634</t>
  </si>
  <si>
    <t>1.1.2.1.1.3.2.2.2</t>
  </si>
  <si>
    <t>прим огнестойкая Antega Строитель НГ, окраска по
подготовленной бетонной поверхности, цвет - белый RAL
9003, КМ0</t>
  </si>
  <si>
    <t>206914701.758336</t>
  </si>
  <si>
    <t>16088066.758336</t>
  </si>
  <si>
    <t>1.1.2.1.1.4</t>
  </si>
  <si>
    <t>6.3.1.5.4</t>
  </si>
  <si>
    <t>Монтаж потолочных конструкций</t>
  </si>
  <si>
    <t>1.1.2.1.1.4.1</t>
  </si>
  <si>
    <t>6.3.1.5.4.1.6</t>
  </si>
  <si>
    <t>Монтаж подвесного потолка / из акустических древесных плит</t>
  </si>
  <si>
    <t>№2.058</t>
  </si>
  <si>
    <t>02ccbed5-7053-493a-986b-1937e518bff9</t>
  </si>
  <si>
    <t>302f0025-952c-42f6-81ea-971ddd08be3f</t>
  </si>
  <si>
    <t>1.1.2.1.1.4.1.1</t>
  </si>
  <si>
    <t>Плита древесноволокнистая ДВП s=25мм SoundBoard SuperFine</t>
  </si>
  <si>
    <t>Акустические подвесные панели из менерального
стекловолокна горизонтальные Техносоло НГ 1200х1200 мм,
цвет - белый, КМ1, с окраской запотолочного пространства
цвет - белый RAL 9003, КМ0</t>
  </si>
  <si>
    <t>206914673.1747145</t>
  </si>
  <si>
    <t>16084347.1747145</t>
  </si>
  <si>
    <t>f39a5928-311f-11ee-9904-d1661ac0bb93</t>
  </si>
  <si>
    <t>Общая стоимость работ, руб. с НДС</t>
  </si>
  <si>
    <t>Квалификационная и контактная информация</t>
  </si>
  <si>
    <t>А</t>
  </si>
  <si>
    <t>Наличие авансирования</t>
  </si>
  <si>
    <t>да (%) /нет</t>
  </si>
  <si>
    <t>Б</t>
  </si>
  <si>
    <t>Готовность приступить к работе по уведомлению</t>
  </si>
  <si>
    <t>да /нет</t>
  </si>
  <si>
    <t>В</t>
  </si>
  <si>
    <t>Готовность предоставить банковскую гарантию (при наличии аванса)</t>
  </si>
  <si>
    <t>да(банк) /нет</t>
  </si>
  <si>
    <t>Г</t>
  </si>
  <si>
    <t>Срок исполнения предмета тендера</t>
  </si>
  <si>
    <t>мес.</t>
  </si>
  <si>
    <t>Д</t>
  </si>
  <si>
    <t>Гарантийный срок 5 лет</t>
  </si>
  <si>
    <t>E</t>
  </si>
  <si>
    <t>Информация о посещении объекта (были/не были), вопросы по результатам посещения</t>
  </si>
  <si>
    <t>были/не были
да/нет</t>
  </si>
  <si>
    <t>Ж</t>
  </si>
  <si>
    <t>Виды работ, планируемые к выполнению субподрядными организациями</t>
  </si>
  <si>
    <t>вид работ-наименование</t>
  </si>
  <si>
    <t>З</t>
  </si>
  <si>
    <t>Готовность подписать договор в редакции Заказчика</t>
  </si>
  <si>
    <t>да/нет</t>
  </si>
  <si>
    <t>И</t>
  </si>
  <si>
    <t>Наличие СРО</t>
  </si>
  <si>
    <t>да (сумма) /нет</t>
  </si>
  <si>
    <t>К</t>
  </si>
  <si>
    <t>Опыт работы с ГК ПИК (при наличии текущих проектов- указать % реализации)</t>
  </si>
  <si>
    <t>объект/ вид работ/% выполнения</t>
  </si>
  <si>
    <t>Л</t>
  </si>
  <si>
    <t>Опыт реализации подобных видов работ за последние 2-3 года (указать не более 5 ключевых объектов и их заказчиков)</t>
  </si>
  <si>
    <t>объект/заказчик/год</t>
  </si>
  <si>
    <t>М</t>
  </si>
  <si>
    <t>Численность работающих всего / численность, планируемая для выполнения предмета тендера</t>
  </si>
  <si>
    <t>кол-во/кол-во</t>
  </si>
  <si>
    <t>Н</t>
  </si>
  <si>
    <t>Дата регистрации компании</t>
  </si>
  <si>
    <t>дд/мм/гг</t>
  </si>
  <si>
    <t>О</t>
  </si>
  <si>
    <t>Оборот за последние 3 года (указать оборот (выручку) по данным бухгалтерской отчетности за 2014/2015/2016 год)</t>
  </si>
  <si>
    <t>год-сумма/год-сумма/год-сумма (руб.без НДС)</t>
  </si>
  <si>
    <t>2015-
2016-
2017-</t>
  </si>
  <si>
    <t>П</t>
  </si>
  <si>
    <t>Сайт компании</t>
  </si>
  <si>
    <t>ссылка</t>
  </si>
  <si>
    <t>Р</t>
  </si>
  <si>
    <t>Генеральный директор : Ф.И.О. полностью, тел., e-mail</t>
  </si>
  <si>
    <t>С</t>
  </si>
  <si>
    <t>Контактное лицо: Ф.И.О. полностью, тел., e-mail</t>
  </si>
  <si>
    <t>Т</t>
  </si>
  <si>
    <t>Примечание к ТКП претендента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</si>
</sst>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4" x14ac:knownFonts="1">
    <font>
      <sz val="11"/>
      <color rgb="FF000000"/>
      <name val="Calibri"/>
    </font>
    <font>
      <b/>
      <sz val="11"/>
      <color rgb="FFFFFFFF"/>
      <name val="Times New Roman"/>
    </font>
    <font>
      <sz val="12"/>
      <color rgb="FF2F5487"/>
      <name val="Times New Roman"/>
    </font>
    <font>
      <b/>
      <sz val="16"/>
      <color rgb="FF000000"/>
      <name val="Times New Roman"/>
    </font>
    <font>
      <sz val="12"/>
      <color rgb="FF000000"/>
      <name val="Times New Roman"/>
    </font>
    <font>
      <sz val="16"/>
      <color rgb="FF000000"/>
      <name val="Times New Roman"/>
    </font>
    <font>
      <b/>
      <sz val="16"/>
      <color rgb="FFFFFFFF"/>
      <name val="Times New Roman"/>
    </font>
    <font>
      <b/>
      <sz val="13"/>
      <color rgb="FF000000"/>
      <name val="Times New Roman"/>
    </font>
    <font>
      <b/>
      <sz val="18"/>
      <color rgb="FF000000"/>
      <name val="Times New Roman"/>
    </font>
    <font>
      <sz val="14"/>
      <color rgb="FF000000"/>
      <name val="Times New Roman"/>
    </font>
    <font>
      <i/>
      <sz val="14"/>
      <color rgb="FF000000"/>
      <name val="Times New Roman"/>
    </font>
    <font>
      <sz val="14"/>
      <color rgb="FF800000"/>
      <name val="Times New Roman"/>
    </font>
    <font>
      <b/>
      <sz val="14"/>
      <color rgb="FFFF0000"/>
      <name val="Times New Roman"/>
    </font>
    <font>
      <b/>
      <sz val="14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2F5487"/>
        <bgColor rgb="FF000000"/>
      </patternFill>
    </fill>
    <fill>
      <patternFill patternType="solid">
        <fgColor rgb="FFDBE6F1"/>
        <bgColor rgb="FF000000"/>
      </patternFill>
    </fill>
    <fill>
      <patternFill patternType="solid">
        <fgColor rgb="FFD9D9D8"/>
        <bgColor rgb="FF000000"/>
      </patternFill>
    </fill>
    <fill>
      <patternFill patternType="solid">
        <fgColor rgb="FFD8E4BC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/>
    <xf numFmtId="0" fontId="4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4" fontId="7" fillId="0" borderId="7" xfId="0" applyNumberFormat="1" applyFont="1" applyBorder="1" applyAlignment="1">
      <alignment horizontal="center" vertical="center"/>
    </xf>
    <xf numFmtId="0" fontId="0" fillId="4" borderId="2" xfId="0" applyFill="1" applyBorder="1"/>
    <xf numFmtId="4" fontId="7" fillId="4" borderId="7" xfId="0" applyNumberFormat="1" applyFont="1" applyFill="1" applyBorder="1" applyAlignment="1">
      <alignment horizontal="center" vertical="center"/>
    </xf>
    <xf numFmtId="4" fontId="4" fillId="0" borderId="0" xfId="0" applyNumberFormat="1" applyFont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4" fontId="9" fillId="0" borderId="7" xfId="0" applyNumberFormat="1" applyFont="1" applyBorder="1" applyAlignment="1">
      <alignment horizontal="center" vertical="center" wrapText="1"/>
    </xf>
    <xf numFmtId="4" fontId="9" fillId="3" borderId="7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4" fontId="9" fillId="3" borderId="7" xfId="0" applyNumberFormat="1" applyFont="1" applyFill="1" applyBorder="1" applyAlignment="1">
      <alignment horizontal="center" vertical="center"/>
    </xf>
    <xf numFmtId="4" fontId="9" fillId="0" borderId="7" xfId="0" applyNumberFormat="1" applyFont="1" applyBorder="1" applyAlignment="1">
      <alignment horizontal="center" vertical="center"/>
    </xf>
    <xf numFmtId="0" fontId="10" fillId="5" borderId="7" xfId="0" applyFont="1" applyFill="1" applyBorder="1" applyAlignment="1">
      <alignment horizontal="right" vertical="center" wrapText="1"/>
    </xf>
    <xf numFmtId="164" fontId="11" fillId="0" borderId="7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0" fillId="3" borderId="0" xfId="0" applyFill="1"/>
    <xf numFmtId="0" fontId="13" fillId="3" borderId="7" xfId="0" applyFont="1" applyFill="1" applyBorder="1" applyAlignment="1">
      <alignment horizontal="right" vertical="center"/>
    </xf>
    <xf numFmtId="4" fontId="13" fillId="3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0" fillId="0" borderId="1" xfId="0" applyBorder="1"/>
    <xf numFmtId="0" fontId="0" fillId="0" borderId="2" xfId="0" applyBorder="1"/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23"/>
  <sheetViews>
    <sheetView tabSelected="1" zoomScale="70" zoomScaleNormal="70" workbookViewId="0">
      <pane xSplit="9" ySplit="7" topLeftCell="J196" activePane="bottomRight" state="frozen"/>
      <selection pane="topRight"/>
      <selection pane="bottomLeft"/>
      <selection pane="bottomRight" activeCell="D168" sqref="D168"/>
    </sheetView>
  </sheetViews>
  <sheetFormatPr defaultRowHeight="15" x14ac:dyDescent="0.25"/>
  <cols>
    <col min="1" max="1" width="20" customWidth="1"/>
    <col min="2" max="2" width="21.7109375" bestFit="1" customWidth="1"/>
    <col min="3" max="3" width="55.5703125" customWidth="1"/>
    <col min="4" max="5" width="38" customWidth="1"/>
    <col min="6" max="7" width="16.42578125" customWidth="1"/>
    <col min="8" max="8" width="16" customWidth="1"/>
    <col min="9" max="9" width="16.85546875" customWidth="1"/>
    <col min="10" max="10" width="16" customWidth="1"/>
    <col min="11" max="11" width="17" customWidth="1"/>
    <col min="12" max="12" width="17.5703125" customWidth="1"/>
    <col min="13" max="13" width="18" customWidth="1"/>
    <col min="14" max="14" width="18.85546875" customWidth="1"/>
    <col min="15" max="15" width="23.5703125" customWidth="1"/>
    <col min="16" max="16" width="16" customWidth="1"/>
    <col min="17" max="17" width="17" customWidth="1"/>
    <col min="18" max="18" width="17.5703125" customWidth="1"/>
    <col min="19" max="19" width="18" customWidth="1"/>
    <col min="20" max="20" width="18.85546875" customWidth="1"/>
    <col min="21" max="21" width="23.5703125" customWidth="1"/>
    <col min="22" max="35" width="9.140625" hidden="1"/>
  </cols>
  <sheetData>
    <row r="1" spans="1:35" ht="15" customHeight="1" x14ac:dyDescent="0.25">
      <c r="A1" s="1" t="s">
        <v>0</v>
      </c>
      <c r="B1" s="3"/>
      <c r="C1" s="3"/>
      <c r="D1" s="2" t="s">
        <v>1</v>
      </c>
      <c r="E1" s="2" t="s">
        <v>3</v>
      </c>
      <c r="F1" s="2" t="s">
        <v>2</v>
      </c>
      <c r="G1" s="2" t="s">
        <v>10</v>
      </c>
      <c r="H1" s="2" t="s">
        <v>11</v>
      </c>
      <c r="I1" s="2" t="s">
        <v>12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AC1" s="4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4" t="s">
        <v>18</v>
      </c>
      <c r="AI1" s="4" t="s">
        <v>19</v>
      </c>
    </row>
    <row r="2" spans="1:35" ht="30.75" customHeight="1" x14ac:dyDescent="0.25">
      <c r="A2" s="30" t="s">
        <v>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35" ht="15" customHeight="1" x14ac:dyDescent="0.25">
      <c r="A3" s="31" t="s">
        <v>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35" ht="15" customHeight="1" x14ac:dyDescent="0.25">
      <c r="A4" s="32" t="s">
        <v>6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</row>
    <row r="5" spans="1:35" ht="40.700000000000003" customHeight="1" x14ac:dyDescent="0.25">
      <c r="A5" s="39" t="s">
        <v>20</v>
      </c>
      <c r="B5" s="39" t="s">
        <v>21</v>
      </c>
      <c r="C5" s="39" t="s">
        <v>22</v>
      </c>
      <c r="D5" s="39" t="s">
        <v>23</v>
      </c>
      <c r="E5" s="39" t="s">
        <v>24</v>
      </c>
      <c r="F5" s="39" t="s">
        <v>25</v>
      </c>
      <c r="G5" s="39" t="s">
        <v>26</v>
      </c>
      <c r="H5" s="39" t="s">
        <v>27</v>
      </c>
      <c r="I5" s="39" t="s">
        <v>28</v>
      </c>
      <c r="J5" s="33" t="s">
        <v>7</v>
      </c>
      <c r="K5" s="34"/>
      <c r="L5" s="34"/>
      <c r="M5" s="34"/>
      <c r="N5" s="34"/>
      <c r="O5" s="35"/>
      <c r="P5" s="36" t="s">
        <v>8</v>
      </c>
      <c r="Q5" s="37"/>
      <c r="R5" s="38"/>
      <c r="S5" s="36" t="s">
        <v>9</v>
      </c>
      <c r="T5" s="37"/>
      <c r="U5" s="38"/>
    </row>
    <row r="6" spans="1:35" ht="15.75" customHeight="1" x14ac:dyDescent="0.25">
      <c r="A6" s="40"/>
      <c r="B6" s="40"/>
      <c r="C6" s="40"/>
      <c r="D6" s="40"/>
      <c r="E6" s="40"/>
      <c r="F6" s="40"/>
      <c r="G6" s="40"/>
      <c r="H6" s="40"/>
      <c r="I6" s="40"/>
      <c r="J6" s="42" t="s">
        <v>29</v>
      </c>
      <c r="K6" s="43"/>
      <c r="L6" s="39" t="s">
        <v>29</v>
      </c>
      <c r="M6" s="42" t="s">
        <v>32</v>
      </c>
      <c r="N6" s="43"/>
      <c r="O6" s="39" t="s">
        <v>33</v>
      </c>
      <c r="P6" s="42" t="s">
        <v>29</v>
      </c>
      <c r="Q6" s="43"/>
      <c r="R6" s="39" t="s">
        <v>29</v>
      </c>
      <c r="S6" s="42" t="s">
        <v>32</v>
      </c>
      <c r="T6" s="43"/>
      <c r="U6" s="39" t="s">
        <v>33</v>
      </c>
    </row>
    <row r="7" spans="1:35" ht="31.35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5" t="s">
        <v>30</v>
      </c>
      <c r="K7" s="5" t="s">
        <v>31</v>
      </c>
      <c r="L7" s="41"/>
      <c r="M7" s="5" t="s">
        <v>30</v>
      </c>
      <c r="N7" s="5" t="s">
        <v>31</v>
      </c>
      <c r="O7" s="41"/>
      <c r="P7" s="5" t="s">
        <v>30</v>
      </c>
      <c r="Q7" s="5" t="s">
        <v>31</v>
      </c>
      <c r="R7" s="41"/>
      <c r="S7" s="5" t="s">
        <v>30</v>
      </c>
      <c r="T7" s="5" t="s">
        <v>31</v>
      </c>
      <c r="U7" s="41"/>
    </row>
    <row r="8" spans="1:35" ht="30" customHeight="1" x14ac:dyDescent="0.25">
      <c r="A8" s="44" t="s">
        <v>34</v>
      </c>
      <c r="B8" s="45"/>
      <c r="C8" s="45"/>
      <c r="D8" s="45"/>
      <c r="E8" s="45"/>
      <c r="F8" s="45"/>
      <c r="G8" s="45"/>
      <c r="H8" s="45"/>
      <c r="I8" s="46"/>
      <c r="J8" s="7"/>
      <c r="K8" s="7"/>
      <c r="L8" s="7"/>
      <c r="M8" s="8">
        <f>SUM(M9)</f>
        <v>7389478.8500000006</v>
      </c>
      <c r="N8" s="8">
        <f>SUM(N9)</f>
        <v>8380219</v>
      </c>
      <c r="O8" s="8">
        <f>SUM(O9)</f>
        <v>15769697.850000001</v>
      </c>
      <c r="P8" s="7"/>
      <c r="Q8" s="7"/>
      <c r="R8" s="7"/>
      <c r="S8" s="8">
        <f>SUM(S9)</f>
        <v>6993008.79</v>
      </c>
      <c r="T8" s="8">
        <f>SUM(T9)</f>
        <v>8380219</v>
      </c>
      <c r="U8" s="8">
        <f>SUM(U9)</f>
        <v>15373227.790000001</v>
      </c>
      <c r="Y8" s="9">
        <f>SUM(Y9)</f>
        <v>5827507.3299999991</v>
      </c>
      <c r="Z8" s="9">
        <f>SUM(Z9)</f>
        <v>6983515.8499999996</v>
      </c>
      <c r="AA8" s="9">
        <f>SUM(AA9)</f>
        <v>12811023.18</v>
      </c>
      <c r="AC8" s="4" t="s">
        <v>35</v>
      </c>
    </row>
    <row r="9" spans="1:35" ht="17.100000000000001" customHeight="1" x14ac:dyDescent="0.25">
      <c r="A9" s="10" t="s">
        <v>36</v>
      </c>
      <c r="B9" s="10" t="s">
        <v>37</v>
      </c>
      <c r="C9" s="47" t="s">
        <v>38</v>
      </c>
      <c r="D9" s="48"/>
      <c r="E9" s="48"/>
      <c r="F9" s="48"/>
      <c r="G9" s="48"/>
      <c r="H9" s="48"/>
      <c r="I9" s="49"/>
      <c r="M9" s="6">
        <f>SUM(M10,M20)</f>
        <v>7389478.8500000006</v>
      </c>
      <c r="N9" s="6">
        <f>SUM(N10,N20)</f>
        <v>8380219</v>
      </c>
      <c r="O9" s="6">
        <f>SUM(O10,O20)</f>
        <v>15769697.850000001</v>
      </c>
      <c r="S9" s="6">
        <f>SUM(S10,S20)</f>
        <v>6993008.79</v>
      </c>
      <c r="T9" s="6">
        <f>SUM(T10,T20)</f>
        <v>8380219</v>
      </c>
      <c r="U9" s="6">
        <f>SUM(U10,U20)</f>
        <v>15373227.790000001</v>
      </c>
      <c r="Y9" s="9">
        <f>SUM(Y10,Y20)</f>
        <v>5827507.3299999991</v>
      </c>
      <c r="Z9" s="9">
        <f>SUM(Z10,Z20)</f>
        <v>6983515.8499999996</v>
      </c>
      <c r="AA9" s="9">
        <f>SUM(AA10,AA20)</f>
        <v>12811023.18</v>
      </c>
      <c r="AD9" s="4">
        <v>206914622</v>
      </c>
      <c r="AE9" s="4">
        <v>16075338</v>
      </c>
    </row>
    <row r="10" spans="1:35" ht="17.100000000000001" customHeight="1" x14ac:dyDescent="0.25">
      <c r="A10" s="10" t="s">
        <v>39</v>
      </c>
      <c r="B10" s="10" t="s">
        <v>40</v>
      </c>
      <c r="C10" s="47" t="s">
        <v>41</v>
      </c>
      <c r="D10" s="48"/>
      <c r="E10" s="48"/>
      <c r="F10" s="48"/>
      <c r="G10" s="48"/>
      <c r="H10" s="48"/>
      <c r="I10" s="49"/>
      <c r="M10" s="6">
        <f t="shared" ref="M10:O14" si="0">SUM(M11)</f>
        <v>281586.05</v>
      </c>
      <c r="N10" s="6">
        <f t="shared" si="0"/>
        <v>568601.59999999998</v>
      </c>
      <c r="O10" s="6">
        <f t="shared" si="0"/>
        <v>850187.64999999991</v>
      </c>
      <c r="S10" s="6">
        <f t="shared" ref="S10:U14" si="1">SUM(S11)</f>
        <v>281586.05</v>
      </c>
      <c r="T10" s="6">
        <f t="shared" si="1"/>
        <v>568601.59999999998</v>
      </c>
      <c r="U10" s="6">
        <f t="shared" si="1"/>
        <v>850187.64999999991</v>
      </c>
      <c r="Y10" s="9">
        <f t="shared" ref="Y10:AA14" si="2">SUM(Y11)</f>
        <v>234655.04</v>
      </c>
      <c r="Z10" s="9">
        <f t="shared" si="2"/>
        <v>473834.67</v>
      </c>
      <c r="AA10" s="9">
        <f t="shared" si="2"/>
        <v>708489.71</v>
      </c>
      <c r="AD10" s="4">
        <v>206914623</v>
      </c>
      <c r="AE10" s="4">
        <v>16084976</v>
      </c>
    </row>
    <row r="11" spans="1:35" ht="17.100000000000001" customHeight="1" x14ac:dyDescent="0.25">
      <c r="A11" s="10" t="s">
        <v>42</v>
      </c>
      <c r="B11" s="10" t="s">
        <v>43</v>
      </c>
      <c r="C11" s="47" t="s">
        <v>44</v>
      </c>
      <c r="D11" s="48"/>
      <c r="E11" s="48"/>
      <c r="F11" s="48"/>
      <c r="G11" s="48"/>
      <c r="H11" s="48"/>
      <c r="I11" s="49"/>
      <c r="M11" s="6">
        <f t="shared" si="0"/>
        <v>281586.05</v>
      </c>
      <c r="N11" s="6">
        <f t="shared" si="0"/>
        <v>568601.59999999998</v>
      </c>
      <c r="O11" s="6">
        <f t="shared" si="0"/>
        <v>850187.64999999991</v>
      </c>
      <c r="S11" s="6">
        <f t="shared" si="1"/>
        <v>281586.05</v>
      </c>
      <c r="T11" s="6">
        <f t="shared" si="1"/>
        <v>568601.59999999998</v>
      </c>
      <c r="U11" s="6">
        <f t="shared" si="1"/>
        <v>850187.64999999991</v>
      </c>
      <c r="Y11" s="9">
        <f t="shared" si="2"/>
        <v>234655.04</v>
      </c>
      <c r="Z11" s="9">
        <f t="shared" si="2"/>
        <v>473834.67</v>
      </c>
      <c r="AA11" s="9">
        <f t="shared" si="2"/>
        <v>708489.71</v>
      </c>
      <c r="AD11" s="4">
        <v>206914624</v>
      </c>
      <c r="AE11" s="4">
        <v>16084973</v>
      </c>
    </row>
    <row r="12" spans="1:35" ht="17.100000000000001" customHeight="1" x14ac:dyDescent="0.25">
      <c r="A12" s="10" t="s">
        <v>45</v>
      </c>
      <c r="B12" s="10" t="s">
        <v>46</v>
      </c>
      <c r="C12" s="47" t="s">
        <v>47</v>
      </c>
      <c r="D12" s="48"/>
      <c r="E12" s="48"/>
      <c r="F12" s="48"/>
      <c r="G12" s="48"/>
      <c r="H12" s="48"/>
      <c r="I12" s="49"/>
      <c r="M12" s="6">
        <f t="shared" si="0"/>
        <v>281586.05</v>
      </c>
      <c r="N12" s="6">
        <f t="shared" si="0"/>
        <v>568601.59999999998</v>
      </c>
      <c r="O12" s="6">
        <f t="shared" si="0"/>
        <v>850187.64999999991</v>
      </c>
      <c r="S12" s="6">
        <f t="shared" si="1"/>
        <v>281586.05</v>
      </c>
      <c r="T12" s="6">
        <f t="shared" si="1"/>
        <v>568601.59999999998</v>
      </c>
      <c r="U12" s="6">
        <f t="shared" si="1"/>
        <v>850187.64999999991</v>
      </c>
      <c r="Y12" s="9">
        <f t="shared" si="2"/>
        <v>234655.04</v>
      </c>
      <c r="Z12" s="9">
        <f t="shared" si="2"/>
        <v>473834.67</v>
      </c>
      <c r="AA12" s="9">
        <f t="shared" si="2"/>
        <v>708489.71</v>
      </c>
      <c r="AD12" s="4">
        <v>206914625</v>
      </c>
      <c r="AE12" s="4">
        <v>16084971</v>
      </c>
    </row>
    <row r="13" spans="1:35" ht="17.100000000000001" customHeight="1" x14ac:dyDescent="0.25">
      <c r="A13" s="10" t="s">
        <v>48</v>
      </c>
      <c r="B13" s="10" t="s">
        <v>49</v>
      </c>
      <c r="C13" s="47" t="s">
        <v>50</v>
      </c>
      <c r="D13" s="48"/>
      <c r="E13" s="48"/>
      <c r="F13" s="48"/>
      <c r="G13" s="48"/>
      <c r="H13" s="48"/>
      <c r="I13" s="49"/>
      <c r="M13" s="6">
        <f t="shared" si="0"/>
        <v>281586.05</v>
      </c>
      <c r="N13" s="6">
        <f t="shared" si="0"/>
        <v>568601.59999999998</v>
      </c>
      <c r="O13" s="6">
        <f t="shared" si="0"/>
        <v>850187.64999999991</v>
      </c>
      <c r="S13" s="6">
        <f t="shared" si="1"/>
        <v>281586.05</v>
      </c>
      <c r="T13" s="6">
        <f t="shared" si="1"/>
        <v>568601.59999999998</v>
      </c>
      <c r="U13" s="6">
        <f t="shared" si="1"/>
        <v>850187.64999999991</v>
      </c>
      <c r="Y13" s="9">
        <f t="shared" si="2"/>
        <v>234655.04</v>
      </c>
      <c r="Z13" s="9">
        <f t="shared" si="2"/>
        <v>473834.67</v>
      </c>
      <c r="AA13" s="9">
        <f t="shared" si="2"/>
        <v>708489.71</v>
      </c>
      <c r="AD13" s="4">
        <v>206914626</v>
      </c>
      <c r="AE13" s="4">
        <v>16084974</v>
      </c>
    </row>
    <row r="14" spans="1:35" ht="17.100000000000001" customHeight="1" x14ac:dyDescent="0.25">
      <c r="A14" s="10" t="s">
        <v>51</v>
      </c>
      <c r="B14" s="10" t="s">
        <v>52</v>
      </c>
      <c r="C14" s="47" t="s">
        <v>53</v>
      </c>
      <c r="D14" s="48"/>
      <c r="E14" s="48"/>
      <c r="F14" s="48"/>
      <c r="G14" s="48"/>
      <c r="H14" s="48"/>
      <c r="I14" s="49"/>
      <c r="M14" s="6">
        <f t="shared" si="0"/>
        <v>281586.05</v>
      </c>
      <c r="N14" s="6">
        <f t="shared" si="0"/>
        <v>568601.59999999998</v>
      </c>
      <c r="O14" s="6">
        <f t="shared" si="0"/>
        <v>850187.64999999991</v>
      </c>
      <c r="S14" s="6">
        <f t="shared" si="1"/>
        <v>281586.05</v>
      </c>
      <c r="T14" s="6">
        <f t="shared" si="1"/>
        <v>568601.59999999998</v>
      </c>
      <c r="U14" s="6">
        <f t="shared" si="1"/>
        <v>850187.64999999991</v>
      </c>
      <c r="Y14" s="9">
        <f t="shared" si="2"/>
        <v>234655.04</v>
      </c>
      <c r="Z14" s="9">
        <f t="shared" si="2"/>
        <v>473834.67</v>
      </c>
      <c r="AA14" s="9">
        <f t="shared" si="2"/>
        <v>708489.71</v>
      </c>
      <c r="AD14" s="4">
        <v>206914627</v>
      </c>
      <c r="AE14" s="4">
        <v>16084972</v>
      </c>
    </row>
    <row r="15" spans="1:35" ht="131.25" x14ac:dyDescent="0.25">
      <c r="A15" s="10" t="s">
        <v>54</v>
      </c>
      <c r="B15" s="10" t="s">
        <v>55</v>
      </c>
      <c r="C15" s="11" t="s">
        <v>56</v>
      </c>
      <c r="D15" s="12" t="s">
        <v>57</v>
      </c>
      <c r="E15" s="12" t="s">
        <v>58</v>
      </c>
      <c r="F15" s="12" t="s">
        <v>59</v>
      </c>
      <c r="G15" s="13">
        <v>1</v>
      </c>
      <c r="H15" s="13"/>
      <c r="I15" s="13">
        <v>534.4</v>
      </c>
      <c r="J15" s="14">
        <f>IFERROR(ROUND(SUM(M16,M17,M18,M19)/I15, 2),0)</f>
        <v>526.91999999999996</v>
      </c>
      <c r="K15" s="15">
        <v>1064</v>
      </c>
      <c r="L15" s="14">
        <f>J15+ROUND(K15, 2)</f>
        <v>1590.92</v>
      </c>
      <c r="M15" s="14">
        <f>ROUND(J15*I15, 2)</f>
        <v>281586.05</v>
      </c>
      <c r="N15" s="14">
        <f>ROUND(I15*ROUND(K15, 2), 2)</f>
        <v>568601.59999999998</v>
      </c>
      <c r="O15" s="14">
        <f>M15+N15</f>
        <v>850187.64999999991</v>
      </c>
      <c r="P15" s="14">
        <f>IFERROR(ROUND(SUM(S16,S17,S18,S19)/I15, 2),0)</f>
        <v>526.91999999999996</v>
      </c>
      <c r="Q15" s="15">
        <v>1064</v>
      </c>
      <c r="R15" s="14">
        <f>P15+ROUND(Q15, 2)</f>
        <v>1590.92</v>
      </c>
      <c r="S15" s="14">
        <f>ROUND(P15*I15, 2)</f>
        <v>281586.05</v>
      </c>
      <c r="T15" s="14">
        <f>ROUND(I15*ROUND(Q15, 2), 2)</f>
        <v>568601.59999999998</v>
      </c>
      <c r="U15" s="14">
        <f>S15+T15</f>
        <v>850187.64999999991</v>
      </c>
      <c r="V15" s="9">
        <f>ROUND(P15 / 1.2, 2)</f>
        <v>439.1</v>
      </c>
      <c r="W15" s="9">
        <f>ROUND(Q15 / 1.2, 2)</f>
        <v>886.67</v>
      </c>
      <c r="X15" s="9">
        <f>ROUND(R15 / 1.2, 2)</f>
        <v>1325.77</v>
      </c>
      <c r="Y15" s="9">
        <f>ROUND(S15 / 1.2, 2)</f>
        <v>234655.04</v>
      </c>
      <c r="Z15" s="9">
        <f>ROUND(T15 / 1.2, 2)</f>
        <v>473834.67</v>
      </c>
      <c r="AA15" s="9">
        <f>Y15+Z15</f>
        <v>708489.71</v>
      </c>
      <c r="AD15" s="4">
        <v>206914629</v>
      </c>
      <c r="AE15" s="4">
        <v>16084977</v>
      </c>
      <c r="AG15" s="4" t="s">
        <v>60</v>
      </c>
      <c r="AH15" s="4" t="s">
        <v>61</v>
      </c>
      <c r="AI15" s="4" t="s">
        <v>62</v>
      </c>
    </row>
    <row r="16" spans="1:35" ht="75" x14ac:dyDescent="0.25">
      <c r="A16" s="10" t="s">
        <v>63</v>
      </c>
      <c r="B16" s="10"/>
      <c r="C16" s="16" t="s">
        <v>64</v>
      </c>
      <c r="D16" s="12"/>
      <c r="E16" s="12"/>
      <c r="F16" s="17" t="s">
        <v>65</v>
      </c>
      <c r="G16" s="18">
        <v>1</v>
      </c>
      <c r="H16" s="18"/>
      <c r="I16" s="18">
        <v>534.4</v>
      </c>
      <c r="J16" s="19">
        <v>43.7</v>
      </c>
      <c r="M16" s="20">
        <f>ROUND(ROUND(J16, 2)*I16, 2)</f>
        <v>23353.279999999999</v>
      </c>
      <c r="P16" s="19">
        <v>43.7</v>
      </c>
      <c r="S16" s="20">
        <f>ROUND(ROUND(P16, 2)*I16, 2)</f>
        <v>23353.279999999999</v>
      </c>
      <c r="V16" s="9">
        <f>ROUND(ROUND(P16, 2)/1.2, 2)</f>
        <v>36.42</v>
      </c>
      <c r="Y16" s="9">
        <f>ROUND(S16 / 1.2, 2)</f>
        <v>19461.07</v>
      </c>
      <c r="AD16" s="4" t="s">
        <v>66</v>
      </c>
      <c r="AE16" s="4" t="s">
        <v>67</v>
      </c>
      <c r="AF16" s="4" t="s">
        <v>68</v>
      </c>
    </row>
    <row r="17" spans="1:35" ht="18.75" x14ac:dyDescent="0.25">
      <c r="A17" s="10" t="s">
        <v>69</v>
      </c>
      <c r="B17" s="10"/>
      <c r="C17" s="16" t="s">
        <v>70</v>
      </c>
      <c r="D17" s="12"/>
      <c r="E17" s="12"/>
      <c r="F17" s="17" t="s">
        <v>71</v>
      </c>
      <c r="G17" s="18">
        <v>2.1</v>
      </c>
      <c r="H17" s="18"/>
      <c r="I17" s="18">
        <v>1122.24</v>
      </c>
      <c r="J17" s="19">
        <v>95.07</v>
      </c>
      <c r="M17" s="20">
        <f>ROUND(ROUND(J17, 2)*I17, 2)</f>
        <v>106691.36</v>
      </c>
      <c r="P17" s="19">
        <v>95.07</v>
      </c>
      <c r="S17" s="20">
        <f>ROUND(ROUND(P17, 2)*I17, 2)</f>
        <v>106691.36</v>
      </c>
      <c r="V17" s="9">
        <f>ROUND(ROUND(P17, 2)/1.2, 2)</f>
        <v>79.23</v>
      </c>
      <c r="Y17" s="9">
        <f>ROUND(S17 / 1.2, 2)</f>
        <v>88909.47</v>
      </c>
      <c r="AD17" s="4" t="s">
        <v>72</v>
      </c>
      <c r="AE17" s="4" t="s">
        <v>73</v>
      </c>
      <c r="AF17" s="4" t="s">
        <v>74</v>
      </c>
    </row>
    <row r="18" spans="1:35" ht="18.75" x14ac:dyDescent="0.25">
      <c r="A18" s="10" t="s">
        <v>75</v>
      </c>
      <c r="B18" s="10"/>
      <c r="C18" s="16" t="s">
        <v>76</v>
      </c>
      <c r="D18" s="12"/>
      <c r="E18" s="12"/>
      <c r="F18" s="17" t="s">
        <v>71</v>
      </c>
      <c r="G18" s="18">
        <v>0.8</v>
      </c>
      <c r="H18" s="18"/>
      <c r="I18" s="18">
        <v>427.52</v>
      </c>
      <c r="J18" s="19">
        <v>69.39</v>
      </c>
      <c r="M18" s="20">
        <f>ROUND(ROUND(J18, 2)*I18, 2)</f>
        <v>29665.61</v>
      </c>
      <c r="P18" s="19">
        <v>69.39</v>
      </c>
      <c r="S18" s="20">
        <f>ROUND(ROUND(P18, 2)*I18, 2)</f>
        <v>29665.61</v>
      </c>
      <c r="V18" s="9">
        <f>ROUND(ROUND(P18, 2)/1.2, 2)</f>
        <v>57.83</v>
      </c>
      <c r="Y18" s="9">
        <f>ROUND(S18 / 1.2, 2)</f>
        <v>24721.34</v>
      </c>
      <c r="AD18" s="4" t="s">
        <v>77</v>
      </c>
      <c r="AE18" s="4" t="s">
        <v>78</v>
      </c>
      <c r="AF18" s="4" t="s">
        <v>79</v>
      </c>
    </row>
    <row r="19" spans="1:35" ht="18.75" x14ac:dyDescent="0.25">
      <c r="A19" s="10" t="s">
        <v>80</v>
      </c>
      <c r="B19" s="10"/>
      <c r="C19" s="21" t="s">
        <v>81</v>
      </c>
      <c r="D19" s="12"/>
      <c r="E19" s="12"/>
      <c r="F19" s="17" t="s">
        <v>59</v>
      </c>
      <c r="G19" s="18">
        <v>1.1000000000000001</v>
      </c>
      <c r="H19" s="18"/>
      <c r="I19" s="18">
        <v>587.84</v>
      </c>
      <c r="J19" s="19">
        <v>207.33</v>
      </c>
      <c r="M19" s="20">
        <f>ROUND(ROUND(J19, 2)*I19, 2)</f>
        <v>121876.87</v>
      </c>
      <c r="P19" s="19">
        <v>207.33</v>
      </c>
      <c r="S19" s="20">
        <f>ROUND(ROUND(P19, 2)*I19, 2)</f>
        <v>121876.87</v>
      </c>
      <c r="V19" s="9">
        <f>ROUND(ROUND(P19, 2)/1.2, 2)</f>
        <v>172.78</v>
      </c>
      <c r="Y19" s="9">
        <f>ROUND(S19 / 1.2, 2)</f>
        <v>101564.06</v>
      </c>
      <c r="AD19" s="4" t="s">
        <v>82</v>
      </c>
      <c r="AE19" s="4" t="s">
        <v>83</v>
      </c>
      <c r="AF19" s="4" t="s">
        <v>84</v>
      </c>
    </row>
    <row r="20" spans="1:35" ht="17.100000000000001" customHeight="1" x14ac:dyDescent="0.25">
      <c r="A20" s="10" t="s">
        <v>85</v>
      </c>
      <c r="B20" s="10" t="s">
        <v>86</v>
      </c>
      <c r="C20" s="47" t="s">
        <v>87</v>
      </c>
      <c r="D20" s="48"/>
      <c r="E20" s="48"/>
      <c r="F20" s="48"/>
      <c r="G20" s="48"/>
      <c r="H20" s="48"/>
      <c r="I20" s="49"/>
      <c r="M20" s="6">
        <f t="shared" ref="M20:O21" si="3">SUM(M21)</f>
        <v>7107892.8000000007</v>
      </c>
      <c r="N20" s="6">
        <f t="shared" si="3"/>
        <v>7811617.4000000004</v>
      </c>
      <c r="O20" s="6">
        <f t="shared" si="3"/>
        <v>14919510.200000001</v>
      </c>
      <c r="S20" s="6">
        <f t="shared" ref="S20:U21" si="4">SUM(S21)</f>
        <v>6711422.7400000002</v>
      </c>
      <c r="T20" s="6">
        <f t="shared" si="4"/>
        <v>7811617.4000000004</v>
      </c>
      <c r="U20" s="6">
        <f t="shared" si="4"/>
        <v>14523040.140000001</v>
      </c>
      <c r="Y20" s="9">
        <f t="shared" ref="Y20:AA21" si="5">SUM(Y21)</f>
        <v>5592852.2899999991</v>
      </c>
      <c r="Z20" s="9">
        <f t="shared" si="5"/>
        <v>6509681.1799999997</v>
      </c>
      <c r="AA20" s="9">
        <f t="shared" si="5"/>
        <v>12102533.470000001</v>
      </c>
      <c r="AD20" s="4">
        <v>206914630</v>
      </c>
      <c r="AE20" s="4">
        <v>16075339</v>
      </c>
    </row>
    <row r="21" spans="1:35" ht="17.100000000000001" customHeight="1" x14ac:dyDescent="0.25">
      <c r="A21" s="10" t="s">
        <v>88</v>
      </c>
      <c r="B21" s="10" t="s">
        <v>89</v>
      </c>
      <c r="C21" s="47" t="s">
        <v>90</v>
      </c>
      <c r="D21" s="48"/>
      <c r="E21" s="48"/>
      <c r="F21" s="48"/>
      <c r="G21" s="48"/>
      <c r="H21" s="48"/>
      <c r="I21" s="49"/>
      <c r="M21" s="6">
        <f t="shared" si="3"/>
        <v>7107892.8000000007</v>
      </c>
      <c r="N21" s="6">
        <f t="shared" si="3"/>
        <v>7811617.4000000004</v>
      </c>
      <c r="O21" s="6">
        <f t="shared" si="3"/>
        <v>14919510.200000001</v>
      </c>
      <c r="S21" s="6">
        <f t="shared" si="4"/>
        <v>6711422.7400000002</v>
      </c>
      <c r="T21" s="6">
        <f t="shared" si="4"/>
        <v>7811617.4000000004</v>
      </c>
      <c r="U21" s="6">
        <f t="shared" si="4"/>
        <v>14523040.140000001</v>
      </c>
      <c r="Y21" s="9">
        <f t="shared" si="5"/>
        <v>5592852.2899999991</v>
      </c>
      <c r="Z21" s="9">
        <f t="shared" si="5"/>
        <v>6509681.1799999997</v>
      </c>
      <c r="AA21" s="9">
        <f t="shared" si="5"/>
        <v>12102533.470000001</v>
      </c>
      <c r="AD21" s="4">
        <v>206914631</v>
      </c>
      <c r="AE21" s="4">
        <v>16075340</v>
      </c>
    </row>
    <row r="22" spans="1:35" ht="17.100000000000001" customHeight="1" x14ac:dyDescent="0.25">
      <c r="A22" s="10" t="s">
        <v>91</v>
      </c>
      <c r="B22" s="10" t="s">
        <v>92</v>
      </c>
      <c r="C22" s="47" t="s">
        <v>93</v>
      </c>
      <c r="D22" s="48"/>
      <c r="E22" s="48"/>
      <c r="F22" s="48"/>
      <c r="G22" s="48"/>
      <c r="H22" s="48"/>
      <c r="I22" s="49"/>
      <c r="M22" s="6">
        <f>SUM(M23,M92,M171,M201)</f>
        <v>7107892.8000000007</v>
      </c>
      <c r="N22" s="6">
        <f>SUM(N23,N92,N171,N201)</f>
        <v>7811617.4000000004</v>
      </c>
      <c r="O22" s="6">
        <f>SUM(O23,O92,O171,O201)</f>
        <v>14919510.200000001</v>
      </c>
      <c r="S22" s="6">
        <f>SUM(S23,S92,S171,S201)</f>
        <v>6711422.7400000002</v>
      </c>
      <c r="T22" s="6">
        <f>SUM(T23,T92,T171,T201)</f>
        <v>7811617.4000000004</v>
      </c>
      <c r="U22" s="6">
        <f>SUM(U23,U92,U171,U201)</f>
        <v>14523040.140000001</v>
      </c>
      <c r="Y22" s="9">
        <f>SUM(Y23,Y92,Y171,Y201)</f>
        <v>5592852.2899999991</v>
      </c>
      <c r="Z22" s="9">
        <f>SUM(Z23,Z92,Z171,Z201)</f>
        <v>6509681.1799999997</v>
      </c>
      <c r="AA22" s="9">
        <f>SUM(AA23,AA92,AA171,AA201)</f>
        <v>12102533.470000001</v>
      </c>
      <c r="AD22" s="4">
        <v>206914632</v>
      </c>
      <c r="AE22" s="4">
        <v>16075341</v>
      </c>
    </row>
    <row r="23" spans="1:35" ht="17.100000000000001" customHeight="1" x14ac:dyDescent="0.25">
      <c r="A23" s="10" t="s">
        <v>94</v>
      </c>
      <c r="B23" s="10" t="s">
        <v>95</v>
      </c>
      <c r="C23" s="47" t="s">
        <v>96</v>
      </c>
      <c r="D23" s="48"/>
      <c r="E23" s="48"/>
      <c r="F23" s="48"/>
      <c r="G23" s="48"/>
      <c r="H23" s="48"/>
      <c r="I23" s="49"/>
      <c r="M23" s="6">
        <f>SUM(M24,M50,M59)</f>
        <v>6027366.1100000003</v>
      </c>
      <c r="N23" s="6">
        <f>SUM(N24,N50,N59)</f>
        <v>2523636.7000000002</v>
      </c>
      <c r="O23" s="6">
        <f>SUM(O24,O50,O59)</f>
        <v>8551002.8100000005</v>
      </c>
      <c r="S23" s="6">
        <f>SUM(S24,S50,S59)</f>
        <v>5882383.8200000003</v>
      </c>
      <c r="T23" s="6">
        <f>SUM(T24,T50,T59)</f>
        <v>2523636.7000000002</v>
      </c>
      <c r="U23" s="6">
        <f>SUM(U24,U50,U59)</f>
        <v>8406020.5199999996</v>
      </c>
      <c r="Y23" s="9">
        <f>SUM(Y24,Y50,Y59)</f>
        <v>4901986.5199999996</v>
      </c>
      <c r="Z23" s="9">
        <f>SUM(Z24,Z50,Z59)</f>
        <v>2103030.59</v>
      </c>
      <c r="AA23" s="9">
        <f>SUM(AA24,AA50,AA59)</f>
        <v>7005017.1100000003</v>
      </c>
      <c r="AD23" s="4">
        <v>206914633</v>
      </c>
      <c r="AE23" s="4">
        <v>16075342</v>
      </c>
    </row>
    <row r="24" spans="1:35" ht="17.100000000000001" customHeight="1" x14ac:dyDescent="0.25">
      <c r="A24" s="10" t="s">
        <v>97</v>
      </c>
      <c r="B24" s="10" t="s">
        <v>98</v>
      </c>
      <c r="C24" s="47" t="s">
        <v>99</v>
      </c>
      <c r="D24" s="48"/>
      <c r="E24" s="48"/>
      <c r="F24" s="48"/>
      <c r="G24" s="48"/>
      <c r="H24" s="48"/>
      <c r="I24" s="49"/>
      <c r="M24" s="6">
        <f>SUM(M25,M28,M30,M32,M37,M41,M46)</f>
        <v>1198182.1600000001</v>
      </c>
      <c r="N24" s="6">
        <f>SUM(N25,N28,N30,N32,N37,N41,N46)</f>
        <v>1370337.9</v>
      </c>
      <c r="O24" s="6">
        <f>SUM(O25,O28,O30,O32,O37,O41,O46)</f>
        <v>2568520.06</v>
      </c>
      <c r="S24" s="6">
        <f>SUM(S25,S28,S30,S32,S37,S41,S46)</f>
        <v>1198182.1600000001</v>
      </c>
      <c r="T24" s="6">
        <f>SUM(T25,T28,T30,T32,T37,T41,T46)</f>
        <v>1370337.9</v>
      </c>
      <c r="U24" s="6">
        <f>SUM(U25,U28,U30,U32,U37,U41,U46)</f>
        <v>2568520.06</v>
      </c>
      <c r="Y24" s="9">
        <f>SUM(Y25,Y28,Y30,Y32,Y37,Y41,Y46)</f>
        <v>998485.13</v>
      </c>
      <c r="Z24" s="9">
        <f>SUM(Z25,Z28,Z30,Z32,Z37,Z41,Z46)</f>
        <v>1141948.25</v>
      </c>
      <c r="AA24" s="9">
        <f>SUM(AA25,AA28,AA30,AA32,AA37,AA41,AA46)</f>
        <v>2140433.38</v>
      </c>
      <c r="AD24" s="4">
        <v>206914634</v>
      </c>
      <c r="AE24" s="4">
        <v>16077961</v>
      </c>
    </row>
    <row r="25" spans="1:35" ht="75" x14ac:dyDescent="0.25">
      <c r="A25" s="10" t="s">
        <v>100</v>
      </c>
      <c r="B25" s="10" t="s">
        <v>101</v>
      </c>
      <c r="C25" s="11" t="s">
        <v>102</v>
      </c>
      <c r="D25" s="12" t="s">
        <v>103</v>
      </c>
      <c r="E25" s="12" t="s">
        <v>104</v>
      </c>
      <c r="F25" s="12" t="s">
        <v>59</v>
      </c>
      <c r="G25" s="13">
        <v>1</v>
      </c>
      <c r="H25" s="13"/>
      <c r="I25" s="13">
        <v>900.7</v>
      </c>
      <c r="J25" s="14">
        <f>IFERROR(ROUND(SUM(M26,M27)/I25, 2),0)</f>
        <v>177.36</v>
      </c>
      <c r="K25" s="15">
        <v>388</v>
      </c>
      <c r="L25" s="14">
        <f>J25+ROUND(K25, 2)</f>
        <v>565.36</v>
      </c>
      <c r="M25" s="14">
        <f>ROUND(J25*I25, 2)</f>
        <v>159748.15</v>
      </c>
      <c r="N25" s="14">
        <f>ROUND(I25*ROUND(K25, 2), 2)</f>
        <v>349471.6</v>
      </c>
      <c r="O25" s="14">
        <f>M25+N25</f>
        <v>509219.75</v>
      </c>
      <c r="P25" s="14">
        <f>IFERROR(ROUND(SUM(S26,S27)/I25, 2),0)</f>
        <v>177.36</v>
      </c>
      <c r="Q25" s="15">
        <v>388</v>
      </c>
      <c r="R25" s="14">
        <f>P25+ROUND(Q25, 2)</f>
        <v>565.36</v>
      </c>
      <c r="S25" s="14">
        <f>ROUND(P25*I25, 2)</f>
        <v>159748.15</v>
      </c>
      <c r="T25" s="14">
        <f>ROUND(I25*ROUND(Q25, 2), 2)</f>
        <v>349471.6</v>
      </c>
      <c r="U25" s="14">
        <f>S25+T25</f>
        <v>509219.75</v>
      </c>
      <c r="V25" s="9">
        <f>ROUND(P25 / 1.2, 2)</f>
        <v>147.80000000000001</v>
      </c>
      <c r="W25" s="9">
        <f>ROUND(Q25 / 1.2, 2)</f>
        <v>323.33</v>
      </c>
      <c r="X25" s="9">
        <f>ROUND(R25 / 1.2, 2)</f>
        <v>471.13</v>
      </c>
      <c r="Y25" s="9">
        <f>ROUND(S25 / 1.2, 2)</f>
        <v>133123.46</v>
      </c>
      <c r="Z25" s="9">
        <f>ROUND(T25 / 1.2, 2)</f>
        <v>291226.33</v>
      </c>
      <c r="AA25" s="9">
        <f>Y25+Z25</f>
        <v>424349.79000000004</v>
      </c>
      <c r="AD25" s="4">
        <v>206914636</v>
      </c>
      <c r="AE25" s="4">
        <v>16078328</v>
      </c>
      <c r="AG25" s="4" t="s">
        <v>105</v>
      </c>
      <c r="AH25" s="4" t="s">
        <v>106</v>
      </c>
      <c r="AI25" s="4" t="s">
        <v>107</v>
      </c>
    </row>
    <row r="26" spans="1:35" ht="37.5" x14ac:dyDescent="0.25">
      <c r="A26" s="10" t="s">
        <v>108</v>
      </c>
      <c r="B26" s="10"/>
      <c r="C26" s="21" t="s">
        <v>109</v>
      </c>
      <c r="D26" s="12"/>
      <c r="E26" s="12" t="s">
        <v>110</v>
      </c>
      <c r="F26" s="17" t="s">
        <v>111</v>
      </c>
      <c r="G26" s="18">
        <v>1.6</v>
      </c>
      <c r="H26" s="22"/>
      <c r="I26" s="22">
        <v>14411.2</v>
      </c>
      <c r="J26" s="19">
        <v>9.67</v>
      </c>
      <c r="M26" s="20">
        <f>ROUND(ROUND(J26, 2)*I26, 2)</f>
        <v>139356.29999999999</v>
      </c>
      <c r="P26" s="19">
        <v>9.67</v>
      </c>
      <c r="S26" s="20">
        <f>ROUND(ROUND(P26, 2)*I26, 2)</f>
        <v>139356.29999999999</v>
      </c>
      <c r="V26" s="9">
        <f>ROUND(ROUND(P26, 2)/1.2, 2)</f>
        <v>8.06</v>
      </c>
      <c r="Y26" s="9">
        <f t="shared" ref="Y26:Y49" si="6">ROUND(S26 / 1.2, 2)</f>
        <v>116130.25</v>
      </c>
      <c r="AD26" s="4" t="s">
        <v>112</v>
      </c>
      <c r="AE26" s="4" t="s">
        <v>113</v>
      </c>
      <c r="AF26" s="4" t="s">
        <v>114</v>
      </c>
    </row>
    <row r="27" spans="1:35" ht="37.5" x14ac:dyDescent="0.25">
      <c r="A27" s="10" t="s">
        <v>115</v>
      </c>
      <c r="B27" s="10"/>
      <c r="C27" s="16" t="s">
        <v>116</v>
      </c>
      <c r="D27" s="12"/>
      <c r="E27" s="12"/>
      <c r="F27" s="17" t="s">
        <v>111</v>
      </c>
      <c r="G27" s="18">
        <v>0.255</v>
      </c>
      <c r="H27" s="22"/>
      <c r="I27" s="22">
        <v>229.679</v>
      </c>
      <c r="J27" s="19">
        <v>88.8</v>
      </c>
      <c r="M27" s="20">
        <f>ROUND(ROUND(J27, 2)*I27, 2)</f>
        <v>20395.5</v>
      </c>
      <c r="P27" s="19">
        <v>88.8</v>
      </c>
      <c r="S27" s="20">
        <f>ROUND(ROUND(P27, 2)*I27, 2)</f>
        <v>20395.5</v>
      </c>
      <c r="V27" s="9">
        <f>ROUND(ROUND(P27, 2)/1.2, 2)</f>
        <v>74</v>
      </c>
      <c r="Y27" s="9">
        <f t="shared" si="6"/>
        <v>16996.25</v>
      </c>
      <c r="AD27" s="4" t="s">
        <v>117</v>
      </c>
      <c r="AE27" s="4" t="s">
        <v>118</v>
      </c>
      <c r="AF27" s="4" t="s">
        <v>119</v>
      </c>
    </row>
    <row r="28" spans="1:35" ht="37.5" x14ac:dyDescent="0.25">
      <c r="A28" s="10" t="s">
        <v>120</v>
      </c>
      <c r="B28" s="10" t="s">
        <v>121</v>
      </c>
      <c r="C28" s="11" t="s">
        <v>122</v>
      </c>
      <c r="D28" s="12"/>
      <c r="E28" s="12" t="s">
        <v>123</v>
      </c>
      <c r="F28" s="12" t="s">
        <v>59</v>
      </c>
      <c r="G28" s="13">
        <v>1</v>
      </c>
      <c r="H28" s="13"/>
      <c r="I28" s="13">
        <v>362.4</v>
      </c>
      <c r="J28" s="14">
        <f>IFERROR(ROUND(SUM(M29)/I28, 2),0)</f>
        <v>51.44</v>
      </c>
      <c r="K28" s="15">
        <v>40</v>
      </c>
      <c r="L28" s="14">
        <f>J28+ROUND(K28, 2)</f>
        <v>91.44</v>
      </c>
      <c r="M28" s="14">
        <f>ROUND(J28*I28, 2)</f>
        <v>18641.86</v>
      </c>
      <c r="N28" s="14">
        <f>ROUND(I28*ROUND(K28, 2), 2)</f>
        <v>14496</v>
      </c>
      <c r="O28" s="14">
        <f>M28+N28</f>
        <v>33137.86</v>
      </c>
      <c r="P28" s="14">
        <f>IFERROR(ROUND(SUM(S29)/I28, 2),0)</f>
        <v>51.44</v>
      </c>
      <c r="Q28" s="15">
        <v>40</v>
      </c>
      <c r="R28" s="14">
        <f>P28+ROUND(Q28, 2)</f>
        <v>91.44</v>
      </c>
      <c r="S28" s="14">
        <f>ROUND(P28*I28, 2)</f>
        <v>18641.86</v>
      </c>
      <c r="T28" s="14">
        <f>ROUND(I28*ROUND(Q28, 2), 2)</f>
        <v>14496</v>
      </c>
      <c r="U28" s="14">
        <f>S28+T28</f>
        <v>33137.86</v>
      </c>
      <c r="V28" s="9">
        <f>ROUND(P28 / 1.2, 2)</f>
        <v>42.87</v>
      </c>
      <c r="W28" s="9">
        <f>ROUND(Q28 / 1.2, 2)</f>
        <v>33.33</v>
      </c>
      <c r="X28" s="9">
        <f>ROUND(R28 / 1.2, 2)</f>
        <v>76.2</v>
      </c>
      <c r="Y28" s="9">
        <f t="shared" si="6"/>
        <v>15534.88</v>
      </c>
      <c r="Z28" s="9">
        <f>ROUND(T28 / 1.2, 2)</f>
        <v>12080</v>
      </c>
      <c r="AA28" s="9">
        <f>Y28+Z28</f>
        <v>27614.879999999997</v>
      </c>
      <c r="AD28" s="4">
        <v>206914638</v>
      </c>
      <c r="AE28" s="4">
        <v>16077965</v>
      </c>
      <c r="AG28" s="4" t="s">
        <v>124</v>
      </c>
      <c r="AH28" s="4" t="s">
        <v>125</v>
      </c>
      <c r="AI28" s="4" t="s">
        <v>107</v>
      </c>
    </row>
    <row r="29" spans="1:35" ht="18.75" x14ac:dyDescent="0.25">
      <c r="A29" s="10" t="s">
        <v>126</v>
      </c>
      <c r="B29" s="10"/>
      <c r="C29" s="16" t="s">
        <v>127</v>
      </c>
      <c r="D29" s="12"/>
      <c r="E29" s="12"/>
      <c r="F29" s="17" t="s">
        <v>59</v>
      </c>
      <c r="G29" s="18">
        <v>1.1000000000000001</v>
      </c>
      <c r="H29" s="18"/>
      <c r="I29" s="18">
        <v>398.64</v>
      </c>
      <c r="J29" s="19">
        <v>46.76</v>
      </c>
      <c r="M29" s="20">
        <f>ROUND(ROUND(J29, 2)*I29, 2)</f>
        <v>18640.41</v>
      </c>
      <c r="P29" s="19">
        <v>46.76</v>
      </c>
      <c r="S29" s="20">
        <f>ROUND(ROUND(P29, 2)*I29, 2)</f>
        <v>18640.41</v>
      </c>
      <c r="V29" s="9">
        <f>ROUND(ROUND(P29, 2)/1.2, 2)</f>
        <v>38.97</v>
      </c>
      <c r="Y29" s="9">
        <f t="shared" si="6"/>
        <v>15533.68</v>
      </c>
      <c r="AD29" s="4" t="s">
        <v>128</v>
      </c>
      <c r="AE29" s="4" t="s">
        <v>129</v>
      </c>
      <c r="AF29" s="4" t="s">
        <v>130</v>
      </c>
    </row>
    <row r="30" spans="1:35" ht="37.5" x14ac:dyDescent="0.25">
      <c r="A30" s="10" t="s">
        <v>131</v>
      </c>
      <c r="B30" s="10" t="s">
        <v>121</v>
      </c>
      <c r="C30" s="11" t="s">
        <v>122</v>
      </c>
      <c r="D30" s="12"/>
      <c r="E30" s="12" t="s">
        <v>132</v>
      </c>
      <c r="F30" s="12" t="s">
        <v>59</v>
      </c>
      <c r="G30" s="13">
        <v>1</v>
      </c>
      <c r="H30" s="13"/>
      <c r="I30" s="13">
        <v>148.1</v>
      </c>
      <c r="J30" s="14">
        <f>IFERROR(ROUND(SUM(M31)/I30, 2),0)</f>
        <v>51.44</v>
      </c>
      <c r="K30" s="15">
        <v>40</v>
      </c>
      <c r="L30" s="14">
        <f>J30+ROUND(K30, 2)</f>
        <v>91.44</v>
      </c>
      <c r="M30" s="14">
        <f>ROUND(J30*I30, 2)</f>
        <v>7618.26</v>
      </c>
      <c r="N30" s="14">
        <f>ROUND(I30*ROUND(K30, 2), 2)</f>
        <v>5924</v>
      </c>
      <c r="O30" s="14">
        <f>M30+N30</f>
        <v>13542.26</v>
      </c>
      <c r="P30" s="14">
        <f>IFERROR(ROUND(SUM(S31)/I30, 2),0)</f>
        <v>51.44</v>
      </c>
      <c r="Q30" s="15">
        <v>40</v>
      </c>
      <c r="R30" s="14">
        <f>P30+ROUND(Q30, 2)</f>
        <v>91.44</v>
      </c>
      <c r="S30" s="14">
        <f>ROUND(P30*I30, 2)</f>
        <v>7618.26</v>
      </c>
      <c r="T30" s="14">
        <f>ROUND(I30*ROUND(Q30, 2), 2)</f>
        <v>5924</v>
      </c>
      <c r="U30" s="14">
        <f>S30+T30</f>
        <v>13542.26</v>
      </c>
      <c r="V30" s="9">
        <f>ROUND(P30 / 1.2, 2)</f>
        <v>42.87</v>
      </c>
      <c r="W30" s="9">
        <f>ROUND(Q30 / 1.2, 2)</f>
        <v>33.33</v>
      </c>
      <c r="X30" s="9">
        <f>ROUND(R30 / 1.2, 2)</f>
        <v>76.2</v>
      </c>
      <c r="Y30" s="9">
        <f t="shared" si="6"/>
        <v>6348.55</v>
      </c>
      <c r="Z30" s="9">
        <f>ROUND(T30 / 1.2, 2)</f>
        <v>4936.67</v>
      </c>
      <c r="AA30" s="9">
        <f>Y30+Z30</f>
        <v>11285.220000000001</v>
      </c>
      <c r="AD30" s="4">
        <v>206914674</v>
      </c>
      <c r="AE30" s="4">
        <v>16088187</v>
      </c>
      <c r="AG30" s="4" t="s">
        <v>124</v>
      </c>
      <c r="AH30" s="4" t="s">
        <v>125</v>
      </c>
      <c r="AI30" s="4" t="s">
        <v>107</v>
      </c>
    </row>
    <row r="31" spans="1:35" ht="18.75" x14ac:dyDescent="0.25">
      <c r="A31" s="10" t="s">
        <v>133</v>
      </c>
      <c r="B31" s="10"/>
      <c r="C31" s="16" t="s">
        <v>127</v>
      </c>
      <c r="D31" s="12"/>
      <c r="E31" s="12"/>
      <c r="F31" s="17" t="s">
        <v>59</v>
      </c>
      <c r="G31" s="18">
        <v>1.1000000000000001</v>
      </c>
      <c r="H31" s="18"/>
      <c r="I31" s="18">
        <v>162.91</v>
      </c>
      <c r="J31" s="19">
        <v>46.76</v>
      </c>
      <c r="M31" s="20">
        <f>ROUND(ROUND(J31, 2)*I31, 2)</f>
        <v>7617.67</v>
      </c>
      <c r="P31" s="19">
        <v>46.76</v>
      </c>
      <c r="S31" s="20">
        <f>ROUND(ROUND(P31, 2)*I31, 2)</f>
        <v>7617.67</v>
      </c>
      <c r="V31" s="9">
        <f>ROUND(ROUND(P31, 2)/1.2, 2)</f>
        <v>38.97</v>
      </c>
      <c r="Y31" s="9">
        <f t="shared" si="6"/>
        <v>6348.06</v>
      </c>
      <c r="AD31" s="4" t="s">
        <v>134</v>
      </c>
      <c r="AE31" s="4" t="s">
        <v>135</v>
      </c>
      <c r="AF31" s="4" t="s">
        <v>130</v>
      </c>
    </row>
    <row r="32" spans="1:35" ht="37.5" x14ac:dyDescent="0.25">
      <c r="A32" s="10" t="s">
        <v>136</v>
      </c>
      <c r="B32" s="10" t="s">
        <v>137</v>
      </c>
      <c r="C32" s="11" t="s">
        <v>138</v>
      </c>
      <c r="D32" s="12"/>
      <c r="E32" s="12" t="s">
        <v>139</v>
      </c>
      <c r="F32" s="12" t="s">
        <v>59</v>
      </c>
      <c r="G32" s="13">
        <v>1</v>
      </c>
      <c r="H32" s="13"/>
      <c r="I32" s="13">
        <v>538.29999999999995</v>
      </c>
      <c r="J32" s="14">
        <f>IFERROR(ROUND(SUM(M33,M34,M35,M36)/I32, 2),0)</f>
        <v>861.67</v>
      </c>
      <c r="K32" s="15">
        <v>855</v>
      </c>
      <c r="L32" s="14">
        <f>J32+ROUND(K32, 2)</f>
        <v>1716.67</v>
      </c>
      <c r="M32" s="14">
        <f>ROUND(J32*I32, 2)</f>
        <v>463836.96</v>
      </c>
      <c r="N32" s="14">
        <f>ROUND(I32*ROUND(K32, 2), 2)</f>
        <v>460246.5</v>
      </c>
      <c r="O32" s="14">
        <f>M32+N32</f>
        <v>924083.46</v>
      </c>
      <c r="P32" s="14">
        <f>IFERROR(ROUND(SUM(S33,S34,S35,S36)/I32, 2),0)</f>
        <v>861.67</v>
      </c>
      <c r="Q32" s="15">
        <v>855</v>
      </c>
      <c r="R32" s="14">
        <f>P32+ROUND(Q32, 2)</f>
        <v>1716.67</v>
      </c>
      <c r="S32" s="14">
        <f>ROUND(P32*I32, 2)</f>
        <v>463836.96</v>
      </c>
      <c r="T32" s="14">
        <f>ROUND(I32*ROUND(Q32, 2), 2)</f>
        <v>460246.5</v>
      </c>
      <c r="U32" s="14">
        <f>S32+T32</f>
        <v>924083.46</v>
      </c>
      <c r="V32" s="9">
        <f>ROUND(P32 / 1.2, 2)</f>
        <v>718.06</v>
      </c>
      <c r="W32" s="9">
        <f>ROUND(Q32 / 1.2, 2)</f>
        <v>712.5</v>
      </c>
      <c r="X32" s="9">
        <f>ROUND(R32 / 1.2, 2)</f>
        <v>1430.56</v>
      </c>
      <c r="Y32" s="9">
        <f t="shared" si="6"/>
        <v>386530.8</v>
      </c>
      <c r="Z32" s="9">
        <f>ROUND(T32 / 1.2, 2)</f>
        <v>383538.75</v>
      </c>
      <c r="AA32" s="9">
        <f>Y32+Z32</f>
        <v>770069.55</v>
      </c>
      <c r="AD32" s="4">
        <v>206914640</v>
      </c>
      <c r="AE32" s="4">
        <v>16078058</v>
      </c>
      <c r="AG32" s="4" t="s">
        <v>140</v>
      </c>
      <c r="AH32" s="4" t="s">
        <v>141</v>
      </c>
      <c r="AI32" s="4" t="s">
        <v>107</v>
      </c>
    </row>
    <row r="33" spans="1:35" ht="18.75" x14ac:dyDescent="0.25">
      <c r="A33" s="10" t="s">
        <v>142</v>
      </c>
      <c r="B33" s="10"/>
      <c r="C33" s="16" t="s">
        <v>143</v>
      </c>
      <c r="D33" s="12"/>
      <c r="E33" s="12" t="s">
        <v>144</v>
      </c>
      <c r="F33" s="17" t="s">
        <v>111</v>
      </c>
      <c r="G33" s="18">
        <v>1.8</v>
      </c>
      <c r="H33" s="22"/>
      <c r="I33" s="22">
        <v>57167.46</v>
      </c>
      <c r="J33" s="19">
        <v>6.17</v>
      </c>
      <c r="M33" s="20">
        <f>ROUND(ROUND(J33, 2)*I33, 2)</f>
        <v>352723.23</v>
      </c>
      <c r="P33" s="19">
        <v>6.17</v>
      </c>
      <c r="S33" s="20">
        <f>ROUND(ROUND(P33, 2)*I33, 2)</f>
        <v>352723.23</v>
      </c>
      <c r="V33" s="9">
        <f>ROUND(ROUND(P33, 2)/1.2, 2)</f>
        <v>5.14</v>
      </c>
      <c r="Y33" s="9">
        <f t="shared" si="6"/>
        <v>293936.03000000003</v>
      </c>
      <c r="AD33" s="4" t="s">
        <v>145</v>
      </c>
      <c r="AE33" s="4" t="s">
        <v>146</v>
      </c>
      <c r="AF33" s="4" t="s">
        <v>147</v>
      </c>
    </row>
    <row r="34" spans="1:35" ht="18.75" x14ac:dyDescent="0.25">
      <c r="A34" s="10" t="s">
        <v>148</v>
      </c>
      <c r="B34" s="10"/>
      <c r="C34" s="16" t="s">
        <v>149</v>
      </c>
      <c r="D34" s="12"/>
      <c r="E34" s="12"/>
      <c r="F34" s="17" t="s">
        <v>59</v>
      </c>
      <c r="G34" s="18">
        <v>1.1000000000000001</v>
      </c>
      <c r="H34" s="22"/>
      <c r="I34" s="22">
        <v>592.13</v>
      </c>
      <c r="J34" s="19">
        <v>155.01</v>
      </c>
      <c r="M34" s="20">
        <f>ROUND(ROUND(J34, 2)*I34, 2)</f>
        <v>91786.07</v>
      </c>
      <c r="P34" s="19">
        <v>155.01</v>
      </c>
      <c r="S34" s="20">
        <f>ROUND(ROUND(P34, 2)*I34, 2)</f>
        <v>91786.07</v>
      </c>
      <c r="V34" s="9">
        <f>ROUND(ROUND(P34, 2)/1.2, 2)</f>
        <v>129.18</v>
      </c>
      <c r="Y34" s="9">
        <f t="shared" si="6"/>
        <v>76488.39</v>
      </c>
      <c r="AD34" s="4" t="s">
        <v>150</v>
      </c>
      <c r="AE34" s="4" t="s">
        <v>151</v>
      </c>
      <c r="AF34" s="4" t="s">
        <v>152</v>
      </c>
    </row>
    <row r="35" spans="1:35" ht="37.5" x14ac:dyDescent="0.25">
      <c r="A35" s="10" t="s">
        <v>153</v>
      </c>
      <c r="B35" s="10"/>
      <c r="C35" s="16" t="s">
        <v>154</v>
      </c>
      <c r="D35" s="12"/>
      <c r="E35" s="12"/>
      <c r="F35" s="17" t="s">
        <v>71</v>
      </c>
      <c r="G35" s="18">
        <v>1</v>
      </c>
      <c r="H35" s="22"/>
      <c r="I35" s="22">
        <v>538.29999999999995</v>
      </c>
      <c r="J35" s="19">
        <v>10.4</v>
      </c>
      <c r="M35" s="20">
        <f>ROUND(ROUND(J35, 2)*I35, 2)</f>
        <v>5598.32</v>
      </c>
      <c r="P35" s="19">
        <v>10.4</v>
      </c>
      <c r="S35" s="20">
        <f>ROUND(ROUND(P35, 2)*I35, 2)</f>
        <v>5598.32</v>
      </c>
      <c r="V35" s="9">
        <f>ROUND(ROUND(P35, 2)/1.2, 2)</f>
        <v>8.67</v>
      </c>
      <c r="Y35" s="9">
        <f t="shared" si="6"/>
        <v>4665.2700000000004</v>
      </c>
      <c r="AD35" s="4" t="s">
        <v>155</v>
      </c>
      <c r="AE35" s="4" t="s">
        <v>156</v>
      </c>
      <c r="AF35" s="4" t="s">
        <v>157</v>
      </c>
    </row>
    <row r="36" spans="1:35" ht="18.75" x14ac:dyDescent="0.25">
      <c r="A36" s="10" t="s">
        <v>158</v>
      </c>
      <c r="B36" s="10"/>
      <c r="C36" s="16" t="s">
        <v>159</v>
      </c>
      <c r="D36" s="12"/>
      <c r="E36" s="12"/>
      <c r="F36" s="17" t="s">
        <v>111</v>
      </c>
      <c r="G36" s="18">
        <v>0.255</v>
      </c>
      <c r="H36" s="18"/>
      <c r="I36" s="18">
        <v>137.267</v>
      </c>
      <c r="J36" s="19">
        <v>100</v>
      </c>
      <c r="M36" s="20">
        <f>ROUND(ROUND(J36, 2)*I36, 2)</f>
        <v>13726.7</v>
      </c>
      <c r="P36" s="19">
        <v>100</v>
      </c>
      <c r="S36" s="20">
        <f>ROUND(ROUND(P36, 2)*I36, 2)</f>
        <v>13726.7</v>
      </c>
      <c r="V36" s="9">
        <f>ROUND(ROUND(P36, 2)/1.2, 2)</f>
        <v>83.33</v>
      </c>
      <c r="Y36" s="9">
        <f t="shared" si="6"/>
        <v>11438.92</v>
      </c>
      <c r="AD36" s="4" t="s">
        <v>160</v>
      </c>
      <c r="AE36" s="4" t="s">
        <v>161</v>
      </c>
      <c r="AF36" s="4" t="s">
        <v>162</v>
      </c>
    </row>
    <row r="37" spans="1:35" ht="37.5" x14ac:dyDescent="0.25">
      <c r="A37" s="10" t="s">
        <v>163</v>
      </c>
      <c r="B37" s="10" t="s">
        <v>164</v>
      </c>
      <c r="C37" s="11" t="s">
        <v>165</v>
      </c>
      <c r="D37" s="12"/>
      <c r="E37" s="12" t="s">
        <v>166</v>
      </c>
      <c r="F37" s="12" t="s">
        <v>59</v>
      </c>
      <c r="G37" s="13">
        <v>1</v>
      </c>
      <c r="H37" s="13"/>
      <c r="I37" s="13">
        <v>362.4</v>
      </c>
      <c r="J37" s="14">
        <f>IFERROR(ROUND(SUM(M38,M39,M40)/I37, 2),0)</f>
        <v>891.7</v>
      </c>
      <c r="K37" s="15">
        <v>922</v>
      </c>
      <c r="L37" s="14">
        <f>J37+ROUND(K37, 2)</f>
        <v>1813.7</v>
      </c>
      <c r="M37" s="14">
        <f>ROUND(J37*I37, 2)</f>
        <v>323152.08</v>
      </c>
      <c r="N37" s="14">
        <f>ROUND(I37*ROUND(K37, 2), 2)</f>
        <v>334132.8</v>
      </c>
      <c r="O37" s="14">
        <f>M37+N37</f>
        <v>657284.88</v>
      </c>
      <c r="P37" s="14">
        <f>IFERROR(ROUND(SUM(S38,S39,S40)/I37, 2),0)</f>
        <v>891.7</v>
      </c>
      <c r="Q37" s="15">
        <v>922</v>
      </c>
      <c r="R37" s="14">
        <f>P37+ROUND(Q37, 2)</f>
        <v>1813.7</v>
      </c>
      <c r="S37" s="14">
        <f>ROUND(P37*I37, 2)</f>
        <v>323152.08</v>
      </c>
      <c r="T37" s="14">
        <f>ROUND(I37*ROUND(Q37, 2), 2)</f>
        <v>334132.8</v>
      </c>
      <c r="U37" s="14">
        <f>S37+T37</f>
        <v>657284.88</v>
      </c>
      <c r="V37" s="9">
        <f>ROUND(P37 / 1.2, 2)</f>
        <v>743.08</v>
      </c>
      <c r="W37" s="9">
        <f>ROUND(Q37 / 1.2, 2)</f>
        <v>768.33</v>
      </c>
      <c r="X37" s="9">
        <f>ROUND(R37 / 1.2, 2)</f>
        <v>1511.42</v>
      </c>
      <c r="Y37" s="9">
        <f t="shared" si="6"/>
        <v>269293.40000000002</v>
      </c>
      <c r="Z37" s="9">
        <f>ROUND(T37 / 1.2, 2)</f>
        <v>278444</v>
      </c>
      <c r="AA37" s="9">
        <f>Y37+Z37</f>
        <v>547737.4</v>
      </c>
      <c r="AD37" s="4">
        <v>206914641</v>
      </c>
      <c r="AE37" s="4">
        <v>16078057</v>
      </c>
      <c r="AG37" s="4" t="s">
        <v>167</v>
      </c>
      <c r="AH37" s="4" t="s">
        <v>168</v>
      </c>
      <c r="AI37" s="4" t="s">
        <v>107</v>
      </c>
    </row>
    <row r="38" spans="1:35" ht="18.75" x14ac:dyDescent="0.25">
      <c r="A38" s="10" t="s">
        <v>169</v>
      </c>
      <c r="B38" s="10"/>
      <c r="C38" s="16" t="s">
        <v>143</v>
      </c>
      <c r="D38" s="12"/>
      <c r="E38" s="12" t="s">
        <v>170</v>
      </c>
      <c r="F38" s="17" t="s">
        <v>111</v>
      </c>
      <c r="G38" s="18">
        <v>1.8</v>
      </c>
      <c r="H38" s="22"/>
      <c r="I38" s="22">
        <v>41748.480000000003</v>
      </c>
      <c r="J38" s="19">
        <v>6.17</v>
      </c>
      <c r="M38" s="20">
        <f>ROUND(ROUND(J38, 2)*I38, 2)</f>
        <v>257588.12</v>
      </c>
      <c r="P38" s="19">
        <v>6.17</v>
      </c>
      <c r="S38" s="20">
        <f>ROUND(ROUND(P38, 2)*I38, 2)</f>
        <v>257588.12</v>
      </c>
      <c r="V38" s="9">
        <f>ROUND(ROUND(P38, 2)/1.2, 2)</f>
        <v>5.14</v>
      </c>
      <c r="Y38" s="9">
        <f t="shared" si="6"/>
        <v>214656.77</v>
      </c>
      <c r="AD38" s="4" t="s">
        <v>171</v>
      </c>
      <c r="AE38" s="4" t="s">
        <v>172</v>
      </c>
      <c r="AF38" s="4" t="s">
        <v>147</v>
      </c>
    </row>
    <row r="39" spans="1:35" ht="18.75" x14ac:dyDescent="0.25">
      <c r="A39" s="10" t="s">
        <v>173</v>
      </c>
      <c r="B39" s="10"/>
      <c r="C39" s="16" t="s">
        <v>149</v>
      </c>
      <c r="D39" s="12"/>
      <c r="E39" s="12"/>
      <c r="F39" s="17" t="s">
        <v>59</v>
      </c>
      <c r="G39" s="18">
        <v>1.1000000000000001</v>
      </c>
      <c r="H39" s="22"/>
      <c r="I39" s="22">
        <v>398.64</v>
      </c>
      <c r="J39" s="19">
        <v>155.01</v>
      </c>
      <c r="M39" s="20">
        <f>ROUND(ROUND(J39, 2)*I39, 2)</f>
        <v>61793.19</v>
      </c>
      <c r="P39" s="19">
        <v>155.01</v>
      </c>
      <c r="S39" s="20">
        <f>ROUND(ROUND(P39, 2)*I39, 2)</f>
        <v>61793.19</v>
      </c>
      <c r="V39" s="9">
        <f>ROUND(ROUND(P39, 2)/1.2, 2)</f>
        <v>129.18</v>
      </c>
      <c r="Y39" s="9">
        <f t="shared" si="6"/>
        <v>51494.33</v>
      </c>
      <c r="AD39" s="4" t="s">
        <v>174</v>
      </c>
      <c r="AE39" s="4" t="s">
        <v>175</v>
      </c>
      <c r="AF39" s="4" t="s">
        <v>152</v>
      </c>
    </row>
    <row r="40" spans="1:35" ht="37.5" x14ac:dyDescent="0.25">
      <c r="A40" s="10" t="s">
        <v>176</v>
      </c>
      <c r="B40" s="10"/>
      <c r="C40" s="16" t="s">
        <v>154</v>
      </c>
      <c r="D40" s="12"/>
      <c r="E40" s="12"/>
      <c r="F40" s="17" t="s">
        <v>71</v>
      </c>
      <c r="G40" s="18">
        <v>1</v>
      </c>
      <c r="H40" s="22"/>
      <c r="I40" s="22">
        <v>362.4</v>
      </c>
      <c r="J40" s="19">
        <v>10.4</v>
      </c>
      <c r="M40" s="20">
        <f>ROUND(ROUND(J40, 2)*I40, 2)</f>
        <v>3768.96</v>
      </c>
      <c r="P40" s="19">
        <v>10.4</v>
      </c>
      <c r="S40" s="20">
        <f>ROUND(ROUND(P40, 2)*I40, 2)</f>
        <v>3768.96</v>
      </c>
      <c r="V40" s="9">
        <f>ROUND(ROUND(P40, 2)/1.2, 2)</f>
        <v>8.67</v>
      </c>
      <c r="Y40" s="9">
        <f t="shared" si="6"/>
        <v>3140.8</v>
      </c>
      <c r="AD40" s="4" t="s">
        <v>177</v>
      </c>
      <c r="AE40" s="4" t="s">
        <v>178</v>
      </c>
      <c r="AF40" s="4" t="s">
        <v>157</v>
      </c>
    </row>
    <row r="41" spans="1:35" ht="37.5" x14ac:dyDescent="0.25">
      <c r="A41" s="10" t="s">
        <v>179</v>
      </c>
      <c r="B41" s="10" t="s">
        <v>164</v>
      </c>
      <c r="C41" s="11" t="s">
        <v>165</v>
      </c>
      <c r="D41" s="12"/>
      <c r="E41" s="12" t="s">
        <v>180</v>
      </c>
      <c r="F41" s="12" t="s">
        <v>59</v>
      </c>
      <c r="G41" s="13">
        <v>1</v>
      </c>
      <c r="H41" s="13"/>
      <c r="I41" s="13">
        <v>75.400000000000006</v>
      </c>
      <c r="J41" s="14">
        <f>IFERROR(ROUND(SUM(M42,M43,M44,M45)/I41, 2),0)</f>
        <v>928.3</v>
      </c>
      <c r="K41" s="15">
        <v>922</v>
      </c>
      <c r="L41" s="14">
        <f>J41+ROUND(K41, 2)</f>
        <v>1850.3</v>
      </c>
      <c r="M41" s="14">
        <f>ROUND(J41*I41, 2)</f>
        <v>69993.820000000007</v>
      </c>
      <c r="N41" s="14">
        <f>ROUND(I41*ROUND(K41, 2), 2)</f>
        <v>69518.8</v>
      </c>
      <c r="O41" s="14">
        <f>M41+N41</f>
        <v>139512.62</v>
      </c>
      <c r="P41" s="14">
        <f>IFERROR(ROUND(SUM(S42,S43,S44,S45)/I41, 2),0)</f>
        <v>928.3</v>
      </c>
      <c r="Q41" s="15">
        <v>922</v>
      </c>
      <c r="R41" s="14">
        <f>P41+ROUND(Q41, 2)</f>
        <v>1850.3</v>
      </c>
      <c r="S41" s="14">
        <f>ROUND(P41*I41, 2)</f>
        <v>69993.820000000007</v>
      </c>
      <c r="T41" s="14">
        <f>ROUND(I41*ROUND(Q41, 2), 2)</f>
        <v>69518.8</v>
      </c>
      <c r="U41" s="14">
        <f>S41+T41</f>
        <v>139512.62</v>
      </c>
      <c r="V41" s="9">
        <f>ROUND(P41 / 1.2, 2)</f>
        <v>773.58</v>
      </c>
      <c r="W41" s="9">
        <f>ROUND(Q41 / 1.2, 2)</f>
        <v>768.33</v>
      </c>
      <c r="X41" s="9">
        <f>ROUND(R41 / 1.2, 2)</f>
        <v>1541.92</v>
      </c>
      <c r="Y41" s="9">
        <f t="shared" si="6"/>
        <v>58328.18</v>
      </c>
      <c r="Z41" s="9">
        <f>ROUND(T41 / 1.2, 2)</f>
        <v>57932.33</v>
      </c>
      <c r="AA41" s="9">
        <f>Y41+Z41</f>
        <v>116260.51000000001</v>
      </c>
      <c r="AD41" s="4">
        <v>206914675</v>
      </c>
      <c r="AE41" s="4">
        <v>16080100</v>
      </c>
      <c r="AG41" s="4" t="s">
        <v>167</v>
      </c>
      <c r="AH41" s="4" t="s">
        <v>168</v>
      </c>
      <c r="AI41" s="4" t="s">
        <v>107</v>
      </c>
    </row>
    <row r="42" spans="1:35" ht="18.75" x14ac:dyDescent="0.25">
      <c r="A42" s="10" t="s">
        <v>181</v>
      </c>
      <c r="B42" s="10"/>
      <c r="C42" s="16" t="s">
        <v>159</v>
      </c>
      <c r="D42" s="12"/>
      <c r="E42" s="12"/>
      <c r="F42" s="17" t="s">
        <v>111</v>
      </c>
      <c r="G42" s="18">
        <v>0.255</v>
      </c>
      <c r="H42" s="18"/>
      <c r="I42" s="18">
        <v>19.227</v>
      </c>
      <c r="J42" s="19">
        <v>100</v>
      </c>
      <c r="M42" s="20">
        <f>ROUND(ROUND(J42, 2)*I42, 2)</f>
        <v>1922.7</v>
      </c>
      <c r="P42" s="19">
        <v>100</v>
      </c>
      <c r="S42" s="20">
        <f>ROUND(ROUND(P42, 2)*I42, 2)</f>
        <v>1922.7</v>
      </c>
      <c r="V42" s="9">
        <f>ROUND(ROUND(P42, 2)/1.2, 2)</f>
        <v>83.33</v>
      </c>
      <c r="Y42" s="9">
        <f t="shared" si="6"/>
        <v>1602.25</v>
      </c>
      <c r="AD42" s="4" t="s">
        <v>182</v>
      </c>
      <c r="AE42" s="4" t="s">
        <v>183</v>
      </c>
      <c r="AF42" s="4" t="s">
        <v>162</v>
      </c>
    </row>
    <row r="43" spans="1:35" ht="37.5" x14ac:dyDescent="0.25">
      <c r="A43" s="10" t="s">
        <v>184</v>
      </c>
      <c r="B43" s="10"/>
      <c r="C43" s="16" t="s">
        <v>154</v>
      </c>
      <c r="D43" s="12"/>
      <c r="E43" s="12"/>
      <c r="F43" s="17" t="s">
        <v>71</v>
      </c>
      <c r="G43" s="18">
        <v>1</v>
      </c>
      <c r="H43" s="22"/>
      <c r="I43" s="22">
        <v>75.400000000000006</v>
      </c>
      <c r="J43" s="19">
        <v>10.4</v>
      </c>
      <c r="M43" s="20">
        <f>ROUND(ROUND(J43, 2)*I43, 2)</f>
        <v>784.16</v>
      </c>
      <c r="P43" s="19">
        <v>10.4</v>
      </c>
      <c r="S43" s="20">
        <f>ROUND(ROUND(P43, 2)*I43, 2)</f>
        <v>784.16</v>
      </c>
      <c r="V43" s="9">
        <f>ROUND(ROUND(P43, 2)/1.2, 2)</f>
        <v>8.67</v>
      </c>
      <c r="Y43" s="9">
        <f t="shared" si="6"/>
        <v>653.47</v>
      </c>
      <c r="AD43" s="4" t="s">
        <v>185</v>
      </c>
      <c r="AE43" s="4" t="s">
        <v>186</v>
      </c>
      <c r="AF43" s="4" t="s">
        <v>157</v>
      </c>
    </row>
    <row r="44" spans="1:35" ht="18.75" x14ac:dyDescent="0.25">
      <c r="A44" s="10" t="s">
        <v>187</v>
      </c>
      <c r="B44" s="10"/>
      <c r="C44" s="16" t="s">
        <v>149</v>
      </c>
      <c r="D44" s="12"/>
      <c r="E44" s="12"/>
      <c r="F44" s="17" t="s">
        <v>59</v>
      </c>
      <c r="G44" s="18">
        <v>1.1000000000000001</v>
      </c>
      <c r="H44" s="22"/>
      <c r="I44" s="22">
        <v>82.94</v>
      </c>
      <c r="J44" s="19">
        <v>155.01</v>
      </c>
      <c r="M44" s="20">
        <f>ROUND(ROUND(J44, 2)*I44, 2)</f>
        <v>12856.53</v>
      </c>
      <c r="P44" s="19">
        <v>155.01</v>
      </c>
      <c r="S44" s="20">
        <f>ROUND(ROUND(P44, 2)*I44, 2)</f>
        <v>12856.53</v>
      </c>
      <c r="V44" s="9">
        <f>ROUND(ROUND(P44, 2)/1.2, 2)</f>
        <v>129.18</v>
      </c>
      <c r="Y44" s="9">
        <f t="shared" si="6"/>
        <v>10713.78</v>
      </c>
      <c r="AD44" s="4" t="s">
        <v>188</v>
      </c>
      <c r="AE44" s="4" t="s">
        <v>189</v>
      </c>
      <c r="AF44" s="4" t="s">
        <v>152</v>
      </c>
    </row>
    <row r="45" spans="1:35" ht="18.75" x14ac:dyDescent="0.25">
      <c r="A45" s="10" t="s">
        <v>190</v>
      </c>
      <c r="B45" s="10"/>
      <c r="C45" s="16" t="s">
        <v>143</v>
      </c>
      <c r="D45" s="12"/>
      <c r="E45" s="12" t="s">
        <v>191</v>
      </c>
      <c r="F45" s="17" t="s">
        <v>111</v>
      </c>
      <c r="G45" s="18">
        <v>1.8</v>
      </c>
      <c r="H45" s="22"/>
      <c r="I45" s="22">
        <v>8821.7999999999993</v>
      </c>
      <c r="J45" s="19">
        <v>6.17</v>
      </c>
      <c r="M45" s="20">
        <f>ROUND(ROUND(J45, 2)*I45, 2)</f>
        <v>54430.51</v>
      </c>
      <c r="P45" s="19">
        <v>6.17</v>
      </c>
      <c r="S45" s="20">
        <f>ROUND(ROUND(P45, 2)*I45, 2)</f>
        <v>54430.51</v>
      </c>
      <c r="V45" s="9">
        <f>ROUND(ROUND(P45, 2)/1.2, 2)</f>
        <v>5.14</v>
      </c>
      <c r="Y45" s="9">
        <f t="shared" si="6"/>
        <v>45358.76</v>
      </c>
      <c r="AD45" s="4" t="s">
        <v>192</v>
      </c>
      <c r="AE45" s="4" t="s">
        <v>193</v>
      </c>
      <c r="AF45" s="4" t="s">
        <v>147</v>
      </c>
    </row>
    <row r="46" spans="1:35" ht="37.5" x14ac:dyDescent="0.25">
      <c r="A46" s="10" t="s">
        <v>194</v>
      </c>
      <c r="B46" s="10" t="s">
        <v>164</v>
      </c>
      <c r="C46" s="11" t="s">
        <v>165</v>
      </c>
      <c r="D46" s="12"/>
      <c r="E46" s="12" t="s">
        <v>195</v>
      </c>
      <c r="F46" s="12" t="s">
        <v>59</v>
      </c>
      <c r="G46" s="13">
        <v>1</v>
      </c>
      <c r="H46" s="13"/>
      <c r="I46" s="13">
        <v>148.1</v>
      </c>
      <c r="J46" s="14">
        <f>IFERROR(ROUND(SUM(M47,M48,M49)/I46, 2),0)</f>
        <v>1047.8800000000001</v>
      </c>
      <c r="K46" s="15">
        <v>922</v>
      </c>
      <c r="L46" s="14">
        <f>J46+ROUND(K46, 2)</f>
        <v>1969.88</v>
      </c>
      <c r="M46" s="14">
        <f>ROUND(J46*I46, 2)</f>
        <v>155191.03</v>
      </c>
      <c r="N46" s="14">
        <f>ROUND(I46*ROUND(K46, 2), 2)</f>
        <v>136548.20000000001</v>
      </c>
      <c r="O46" s="14">
        <f>M46+N46</f>
        <v>291739.23</v>
      </c>
      <c r="P46" s="14">
        <f>IFERROR(ROUND(SUM(S47,S48,S49)/I46, 2),0)</f>
        <v>1047.8800000000001</v>
      </c>
      <c r="Q46" s="15">
        <v>922</v>
      </c>
      <c r="R46" s="14">
        <f>P46+ROUND(Q46, 2)</f>
        <v>1969.88</v>
      </c>
      <c r="S46" s="14">
        <f>ROUND(P46*I46, 2)</f>
        <v>155191.03</v>
      </c>
      <c r="T46" s="14">
        <f>ROUND(I46*ROUND(Q46, 2), 2)</f>
        <v>136548.20000000001</v>
      </c>
      <c r="U46" s="14">
        <f>S46+T46</f>
        <v>291739.23</v>
      </c>
      <c r="V46" s="9">
        <f>ROUND(P46 / 1.2, 2)</f>
        <v>873.23</v>
      </c>
      <c r="W46" s="9">
        <f>ROUND(Q46 / 1.2, 2)</f>
        <v>768.33</v>
      </c>
      <c r="X46" s="9">
        <f>ROUND(R46 / 1.2, 2)</f>
        <v>1641.57</v>
      </c>
      <c r="Y46" s="9">
        <f t="shared" si="6"/>
        <v>129325.86</v>
      </c>
      <c r="Z46" s="9">
        <f>ROUND(T46 / 1.2, 2)</f>
        <v>113790.17</v>
      </c>
      <c r="AA46" s="9">
        <f>Y46+Z46</f>
        <v>243116.03</v>
      </c>
      <c r="AD46" s="4">
        <v>206914676</v>
      </c>
      <c r="AE46" s="4">
        <v>16088189</v>
      </c>
      <c r="AG46" s="4" t="s">
        <v>167</v>
      </c>
      <c r="AH46" s="4" t="s">
        <v>168</v>
      </c>
      <c r="AI46" s="4" t="s">
        <v>107</v>
      </c>
    </row>
    <row r="47" spans="1:35" ht="18.75" x14ac:dyDescent="0.25">
      <c r="A47" s="10" t="s">
        <v>196</v>
      </c>
      <c r="B47" s="10"/>
      <c r="C47" s="16" t="s">
        <v>197</v>
      </c>
      <c r="D47" s="12"/>
      <c r="E47" s="12" t="s">
        <v>198</v>
      </c>
      <c r="F47" s="17" t="s">
        <v>111</v>
      </c>
      <c r="G47" s="18">
        <v>1.8</v>
      </c>
      <c r="H47" s="22"/>
      <c r="I47" s="22">
        <v>17327.7</v>
      </c>
      <c r="J47" s="19">
        <v>7.41</v>
      </c>
      <c r="M47" s="20">
        <f>ROUND(ROUND(J47, 2)*I47, 2)</f>
        <v>128398.26</v>
      </c>
      <c r="P47" s="19">
        <v>7.41</v>
      </c>
      <c r="S47" s="20">
        <f>ROUND(ROUND(P47, 2)*I47, 2)</f>
        <v>128398.26</v>
      </c>
      <c r="V47" s="9">
        <f>ROUND(ROUND(P47, 2)/1.2, 2)</f>
        <v>6.18</v>
      </c>
      <c r="Y47" s="9">
        <f t="shared" si="6"/>
        <v>106998.55</v>
      </c>
      <c r="AD47" s="4" t="s">
        <v>199</v>
      </c>
      <c r="AE47" s="4" t="s">
        <v>200</v>
      </c>
      <c r="AF47" s="4" t="s">
        <v>201</v>
      </c>
    </row>
    <row r="48" spans="1:35" ht="18.75" x14ac:dyDescent="0.25">
      <c r="A48" s="10" t="s">
        <v>202</v>
      </c>
      <c r="B48" s="10"/>
      <c r="C48" s="16" t="s">
        <v>149</v>
      </c>
      <c r="D48" s="12"/>
      <c r="E48" s="12"/>
      <c r="F48" s="17" t="s">
        <v>59</v>
      </c>
      <c r="G48" s="18">
        <v>1.1000000000000001</v>
      </c>
      <c r="H48" s="22"/>
      <c r="I48" s="22">
        <v>162.91</v>
      </c>
      <c r="J48" s="19">
        <v>155.01</v>
      </c>
      <c r="M48" s="20">
        <f>ROUND(ROUND(J48, 2)*I48, 2)</f>
        <v>25252.68</v>
      </c>
      <c r="P48" s="19">
        <v>155.01</v>
      </c>
      <c r="S48" s="20">
        <f>ROUND(ROUND(P48, 2)*I48, 2)</f>
        <v>25252.68</v>
      </c>
      <c r="V48" s="9">
        <f>ROUND(ROUND(P48, 2)/1.2, 2)</f>
        <v>129.18</v>
      </c>
      <c r="Y48" s="9">
        <f t="shared" si="6"/>
        <v>21043.9</v>
      </c>
      <c r="AD48" s="4" t="s">
        <v>203</v>
      </c>
      <c r="AE48" s="4" t="s">
        <v>204</v>
      </c>
      <c r="AF48" s="4" t="s">
        <v>152</v>
      </c>
    </row>
    <row r="49" spans="1:35" ht="37.5" x14ac:dyDescent="0.25">
      <c r="A49" s="10" t="s">
        <v>205</v>
      </c>
      <c r="B49" s="10"/>
      <c r="C49" s="16" t="s">
        <v>154</v>
      </c>
      <c r="D49" s="12"/>
      <c r="E49" s="12"/>
      <c r="F49" s="17" t="s">
        <v>71</v>
      </c>
      <c r="G49" s="18">
        <v>1</v>
      </c>
      <c r="H49" s="22"/>
      <c r="I49" s="22">
        <v>148.1</v>
      </c>
      <c r="J49" s="19">
        <v>10.4</v>
      </c>
      <c r="M49" s="20">
        <f>ROUND(ROUND(J49, 2)*I49, 2)</f>
        <v>1540.24</v>
      </c>
      <c r="P49" s="19">
        <v>10.4</v>
      </c>
      <c r="S49" s="20">
        <f>ROUND(ROUND(P49, 2)*I49, 2)</f>
        <v>1540.24</v>
      </c>
      <c r="V49" s="9">
        <f>ROUND(ROUND(P49, 2)/1.2, 2)</f>
        <v>8.67</v>
      </c>
      <c r="Y49" s="9">
        <f t="shared" si="6"/>
        <v>1283.53</v>
      </c>
      <c r="AD49" s="4" t="s">
        <v>206</v>
      </c>
      <c r="AE49" s="4" t="s">
        <v>207</v>
      </c>
      <c r="AF49" s="4" t="s">
        <v>157</v>
      </c>
    </row>
    <row r="50" spans="1:35" ht="17.100000000000001" customHeight="1" x14ac:dyDescent="0.25">
      <c r="A50" s="10" t="s">
        <v>208</v>
      </c>
      <c r="B50" s="10" t="s">
        <v>209</v>
      </c>
      <c r="C50" s="47" t="s">
        <v>210</v>
      </c>
      <c r="D50" s="48"/>
      <c r="E50" s="48"/>
      <c r="F50" s="48"/>
      <c r="G50" s="48"/>
      <c r="H50" s="48"/>
      <c r="I50" s="49"/>
      <c r="M50" s="6">
        <f>SUM(M51,M54,M57)</f>
        <v>2801904.2</v>
      </c>
      <c r="N50" s="6">
        <f>SUM(N51,N54,N57)</f>
        <v>254254.3</v>
      </c>
      <c r="O50" s="6">
        <f>SUM(O51,O54,O57)</f>
        <v>3056158.4999999995</v>
      </c>
      <c r="S50" s="6">
        <f>SUM(S51,S54,S57)</f>
        <v>2801904.2</v>
      </c>
      <c r="T50" s="6">
        <f>SUM(T51,T54,T57)</f>
        <v>254254.3</v>
      </c>
      <c r="U50" s="6">
        <f>SUM(U51,U54,U57)</f>
        <v>3056158.4999999995</v>
      </c>
      <c r="Y50" s="9">
        <f>SUM(Y51,Y54,Y57)</f>
        <v>2334920.17</v>
      </c>
      <c r="Z50" s="9">
        <f>SUM(Z51,Z54,Z57)</f>
        <v>211878.58999999997</v>
      </c>
      <c r="AA50" s="9">
        <f>SUM(AA51,AA54,AA57)</f>
        <v>2546798.7599999998</v>
      </c>
      <c r="AD50" s="4">
        <v>206914642</v>
      </c>
      <c r="AE50" s="4">
        <v>16077960</v>
      </c>
    </row>
    <row r="51" spans="1:35" ht="37.5" x14ac:dyDescent="0.25">
      <c r="A51" s="10" t="s">
        <v>211</v>
      </c>
      <c r="B51" s="10" t="s">
        <v>212</v>
      </c>
      <c r="C51" s="11" t="s">
        <v>213</v>
      </c>
      <c r="D51" s="12"/>
      <c r="E51" s="12" t="s">
        <v>214</v>
      </c>
      <c r="F51" s="12" t="s">
        <v>59</v>
      </c>
      <c r="G51" s="13">
        <v>1</v>
      </c>
      <c r="H51" s="13"/>
      <c r="I51" s="13">
        <v>362.4</v>
      </c>
      <c r="J51" s="14">
        <f>IFERROR(ROUND(SUM(M52,M53)/I51, 2),0)</f>
        <v>5429.9</v>
      </c>
      <c r="K51" s="15">
        <v>439</v>
      </c>
      <c r="L51" s="14">
        <f>J51+ROUND(K51, 2)</f>
        <v>5868.9</v>
      </c>
      <c r="M51" s="14">
        <f>ROUND(J51*I51, 2)</f>
        <v>1967795.76</v>
      </c>
      <c r="N51" s="14">
        <f>ROUND(I51*ROUND(K51, 2), 2)</f>
        <v>159093.6</v>
      </c>
      <c r="O51" s="14">
        <f>M51+N51</f>
        <v>2126889.36</v>
      </c>
      <c r="P51" s="14">
        <f>IFERROR(ROUND(SUM(S52,S53)/I51, 2),0)</f>
        <v>5429.9</v>
      </c>
      <c r="Q51" s="15">
        <v>439</v>
      </c>
      <c r="R51" s="14">
        <f>P51+ROUND(Q51, 2)</f>
        <v>5868.9</v>
      </c>
      <c r="S51" s="14">
        <f>ROUND(P51*I51, 2)</f>
        <v>1967795.76</v>
      </c>
      <c r="T51" s="14">
        <f>ROUND(I51*ROUND(Q51, 2), 2)</f>
        <v>159093.6</v>
      </c>
      <c r="U51" s="14">
        <f>S51+T51</f>
        <v>2126889.36</v>
      </c>
      <c r="V51" s="9">
        <f>ROUND(P51 / 1.2, 2)</f>
        <v>4524.92</v>
      </c>
      <c r="W51" s="9">
        <f>ROUND(Q51 / 1.2, 2)</f>
        <v>365.83</v>
      </c>
      <c r="X51" s="9">
        <f>ROUND(R51 / 1.2, 2)</f>
        <v>4890.75</v>
      </c>
      <c r="Y51" s="9">
        <f>ROUND(S51 / 1.2, 2)</f>
        <v>1639829.8</v>
      </c>
      <c r="Z51" s="9">
        <f>ROUND(T51 / 1.2, 2)</f>
        <v>132578</v>
      </c>
      <c r="AA51" s="9">
        <f>Y51+Z51</f>
        <v>1772407.8</v>
      </c>
      <c r="AD51" s="4">
        <v>206914644</v>
      </c>
      <c r="AE51" s="4">
        <v>16077964</v>
      </c>
      <c r="AG51" s="4" t="s">
        <v>215</v>
      </c>
      <c r="AH51" s="4" t="s">
        <v>216</v>
      </c>
      <c r="AI51" s="4" t="s">
        <v>107</v>
      </c>
    </row>
    <row r="52" spans="1:35" ht="18.75" x14ac:dyDescent="0.25">
      <c r="A52" s="10" t="s">
        <v>217</v>
      </c>
      <c r="B52" s="10"/>
      <c r="C52" s="16" t="s">
        <v>218</v>
      </c>
      <c r="D52" s="12"/>
      <c r="E52" s="12"/>
      <c r="F52" s="17" t="s">
        <v>219</v>
      </c>
      <c r="G52" s="18">
        <v>0.1</v>
      </c>
      <c r="H52" s="22"/>
      <c r="I52" s="22">
        <v>36.24</v>
      </c>
      <c r="J52" s="19">
        <v>600</v>
      </c>
      <c r="M52" s="20">
        <f>ROUND(ROUND(J52, 2)*I52, 2)</f>
        <v>21744</v>
      </c>
      <c r="P52" s="19">
        <v>600</v>
      </c>
      <c r="S52" s="20">
        <f>ROUND(ROUND(P52, 2)*I52, 2)</f>
        <v>21744</v>
      </c>
      <c r="V52" s="9">
        <f>ROUND(ROUND(P52, 2)/1.2, 2)</f>
        <v>500</v>
      </c>
      <c r="Y52" s="9">
        <f t="shared" ref="Y52:Y58" si="7">ROUND(S52 / 1.2, 2)</f>
        <v>18120</v>
      </c>
      <c r="AD52" s="4" t="s">
        <v>220</v>
      </c>
      <c r="AE52" s="4" t="s">
        <v>221</v>
      </c>
      <c r="AF52" s="4" t="s">
        <v>222</v>
      </c>
    </row>
    <row r="53" spans="1:35" ht="18.75" x14ac:dyDescent="0.25">
      <c r="A53" s="10" t="s">
        <v>223</v>
      </c>
      <c r="B53" s="10"/>
      <c r="C53" s="21" t="s">
        <v>224</v>
      </c>
      <c r="D53" s="12"/>
      <c r="E53" s="12"/>
      <c r="F53" s="17" t="s">
        <v>225</v>
      </c>
      <c r="G53" s="18">
        <v>1.03</v>
      </c>
      <c r="H53" s="22"/>
      <c r="I53" s="22">
        <v>373.27199999999999</v>
      </c>
      <c r="J53" s="19">
        <v>5213.5</v>
      </c>
      <c r="M53" s="20">
        <f>ROUND(ROUND(J53, 2)*I53, 2)</f>
        <v>1946053.57</v>
      </c>
      <c r="P53" s="19">
        <v>5213.5</v>
      </c>
      <c r="S53" s="20">
        <f>ROUND(ROUND(P53, 2)*I53, 2)</f>
        <v>1946053.57</v>
      </c>
      <c r="V53" s="9">
        <f>ROUND(ROUND(P53, 2)/1.2, 2)</f>
        <v>4344.58</v>
      </c>
      <c r="Y53" s="9">
        <f t="shared" si="7"/>
        <v>1621711.31</v>
      </c>
      <c r="AD53" s="4" t="s">
        <v>226</v>
      </c>
      <c r="AE53" s="4" t="s">
        <v>227</v>
      </c>
      <c r="AF53" s="4" t="s">
        <v>228</v>
      </c>
    </row>
    <row r="54" spans="1:35" ht="37.5" x14ac:dyDescent="0.25">
      <c r="A54" s="10" t="s">
        <v>229</v>
      </c>
      <c r="B54" s="10" t="s">
        <v>212</v>
      </c>
      <c r="C54" s="11" t="s">
        <v>213</v>
      </c>
      <c r="D54" s="12"/>
      <c r="E54" s="12" t="s">
        <v>230</v>
      </c>
      <c r="F54" s="12" t="s">
        <v>59</v>
      </c>
      <c r="G54" s="13">
        <v>1</v>
      </c>
      <c r="H54" s="13"/>
      <c r="I54" s="13">
        <v>148.1</v>
      </c>
      <c r="J54" s="14">
        <f>IFERROR(ROUND(SUM(M55,M56)/I54, 2),0)</f>
        <v>5429.9</v>
      </c>
      <c r="K54" s="15">
        <v>439</v>
      </c>
      <c r="L54" s="14">
        <f>J54+ROUND(K54, 2)</f>
        <v>5868.9</v>
      </c>
      <c r="M54" s="14">
        <f>ROUND(J54*I54, 2)</f>
        <v>804168.19</v>
      </c>
      <c r="N54" s="14">
        <f>ROUND(I54*ROUND(K54, 2), 2)</f>
        <v>65015.9</v>
      </c>
      <c r="O54" s="14">
        <f>M54+N54</f>
        <v>869184.09</v>
      </c>
      <c r="P54" s="14">
        <f>IFERROR(ROUND(SUM(S55,S56)/I54, 2),0)</f>
        <v>5429.9</v>
      </c>
      <c r="Q54" s="15">
        <v>439</v>
      </c>
      <c r="R54" s="14">
        <f>P54+ROUND(Q54, 2)</f>
        <v>5868.9</v>
      </c>
      <c r="S54" s="14">
        <f>ROUND(P54*I54, 2)</f>
        <v>804168.19</v>
      </c>
      <c r="T54" s="14">
        <f>ROUND(I54*ROUND(Q54, 2), 2)</f>
        <v>65015.9</v>
      </c>
      <c r="U54" s="14">
        <f>S54+T54</f>
        <v>869184.09</v>
      </c>
      <c r="V54" s="9">
        <f>ROUND(P54 / 1.2, 2)</f>
        <v>4524.92</v>
      </c>
      <c r="W54" s="9">
        <f>ROUND(Q54 / 1.2, 2)</f>
        <v>365.83</v>
      </c>
      <c r="X54" s="9">
        <f>ROUND(R54 / 1.2, 2)</f>
        <v>4890.75</v>
      </c>
      <c r="Y54" s="9">
        <f t="shared" si="7"/>
        <v>670140.16000000003</v>
      </c>
      <c r="Z54" s="9">
        <f>ROUND(T54 / 1.2, 2)</f>
        <v>54179.92</v>
      </c>
      <c r="AA54" s="9">
        <f>Y54+Z54</f>
        <v>724320.08000000007</v>
      </c>
      <c r="AD54" s="4">
        <v>206914677</v>
      </c>
      <c r="AE54" s="4">
        <v>16088188</v>
      </c>
      <c r="AG54" s="4" t="s">
        <v>215</v>
      </c>
      <c r="AH54" s="4" t="s">
        <v>216</v>
      </c>
      <c r="AI54" s="4" t="s">
        <v>107</v>
      </c>
    </row>
    <row r="55" spans="1:35" ht="18.75" x14ac:dyDescent="0.25">
      <c r="A55" s="10" t="s">
        <v>231</v>
      </c>
      <c r="B55" s="10"/>
      <c r="C55" s="21" t="s">
        <v>224</v>
      </c>
      <c r="D55" s="12"/>
      <c r="E55" s="12"/>
      <c r="F55" s="17" t="s">
        <v>225</v>
      </c>
      <c r="G55" s="18">
        <v>1.03</v>
      </c>
      <c r="H55" s="22"/>
      <c r="I55" s="22">
        <v>152.54300000000001</v>
      </c>
      <c r="J55" s="19">
        <v>5213.5</v>
      </c>
      <c r="M55" s="20">
        <f>ROUND(ROUND(J55, 2)*I55, 2)</f>
        <v>795282.93</v>
      </c>
      <c r="P55" s="19">
        <v>5213.5</v>
      </c>
      <c r="S55" s="20">
        <f>ROUND(ROUND(P55, 2)*I55, 2)</f>
        <v>795282.93</v>
      </c>
      <c r="V55" s="9">
        <f>ROUND(ROUND(P55, 2)/1.2, 2)</f>
        <v>4344.58</v>
      </c>
      <c r="Y55" s="9">
        <f t="shared" si="7"/>
        <v>662735.78</v>
      </c>
      <c r="AD55" s="4" t="s">
        <v>232</v>
      </c>
      <c r="AE55" s="4" t="s">
        <v>233</v>
      </c>
      <c r="AF55" s="4" t="s">
        <v>228</v>
      </c>
    </row>
    <row r="56" spans="1:35" ht="18.75" x14ac:dyDescent="0.25">
      <c r="A56" s="10" t="s">
        <v>234</v>
      </c>
      <c r="B56" s="10"/>
      <c r="C56" s="16" t="s">
        <v>218</v>
      </c>
      <c r="D56" s="12"/>
      <c r="E56" s="12"/>
      <c r="F56" s="17" t="s">
        <v>219</v>
      </c>
      <c r="G56" s="18">
        <v>0.1</v>
      </c>
      <c r="H56" s="22"/>
      <c r="I56" s="22">
        <v>14.81</v>
      </c>
      <c r="J56" s="19">
        <v>600</v>
      </c>
      <c r="M56" s="20">
        <f>ROUND(ROUND(J56, 2)*I56, 2)</f>
        <v>8886</v>
      </c>
      <c r="P56" s="19">
        <v>600</v>
      </c>
      <c r="S56" s="20">
        <f>ROUND(ROUND(P56, 2)*I56, 2)</f>
        <v>8886</v>
      </c>
      <c r="V56" s="9">
        <f>ROUND(ROUND(P56, 2)/1.2, 2)</f>
        <v>500</v>
      </c>
      <c r="Y56" s="9">
        <f t="shared" si="7"/>
        <v>7405</v>
      </c>
      <c r="AD56" s="4" t="s">
        <v>235</v>
      </c>
      <c r="AE56" s="4" t="s">
        <v>236</v>
      </c>
      <c r="AF56" s="4" t="s">
        <v>222</v>
      </c>
    </row>
    <row r="57" spans="1:35" ht="37.5" x14ac:dyDescent="0.25">
      <c r="A57" s="10" t="s">
        <v>237</v>
      </c>
      <c r="B57" s="10" t="s">
        <v>238</v>
      </c>
      <c r="C57" s="11" t="s">
        <v>239</v>
      </c>
      <c r="D57" s="12"/>
      <c r="E57" s="12" t="s">
        <v>240</v>
      </c>
      <c r="F57" s="12" t="s">
        <v>59</v>
      </c>
      <c r="G57" s="13">
        <v>1</v>
      </c>
      <c r="H57" s="13"/>
      <c r="I57" s="13">
        <v>538.29999999999995</v>
      </c>
      <c r="J57" s="14">
        <f>IFERROR(ROUND(SUM(M58)/I57, 2),0)</f>
        <v>55.62</v>
      </c>
      <c r="K57" s="15">
        <v>56</v>
      </c>
      <c r="L57" s="14">
        <f>J57+ROUND(K57, 2)</f>
        <v>111.62</v>
      </c>
      <c r="M57" s="14">
        <f>ROUND(J57*I57, 2)</f>
        <v>29940.25</v>
      </c>
      <c r="N57" s="14">
        <f>ROUND(I57*ROUND(K57, 2), 2)</f>
        <v>30144.799999999999</v>
      </c>
      <c r="O57" s="14">
        <f>M57+N57</f>
        <v>60085.05</v>
      </c>
      <c r="P57" s="14">
        <f>IFERROR(ROUND(SUM(S58)/I57, 2),0)</f>
        <v>55.62</v>
      </c>
      <c r="Q57" s="15">
        <v>56</v>
      </c>
      <c r="R57" s="14">
        <f>P57+ROUND(Q57, 2)</f>
        <v>111.62</v>
      </c>
      <c r="S57" s="14">
        <f>ROUND(P57*I57, 2)</f>
        <v>29940.25</v>
      </c>
      <c r="T57" s="14">
        <f>ROUND(I57*ROUND(Q57, 2), 2)</f>
        <v>30144.799999999999</v>
      </c>
      <c r="U57" s="14">
        <f>S57+T57</f>
        <v>60085.05</v>
      </c>
      <c r="V57" s="9">
        <f>ROUND(P57 / 1.2, 2)</f>
        <v>46.35</v>
      </c>
      <c r="W57" s="9">
        <f>ROUND(Q57 / 1.2, 2)</f>
        <v>46.67</v>
      </c>
      <c r="X57" s="9">
        <f>ROUND(R57 / 1.2, 2)</f>
        <v>93.02</v>
      </c>
      <c r="Y57" s="9">
        <f t="shared" si="7"/>
        <v>24950.21</v>
      </c>
      <c r="Z57" s="9">
        <f>ROUND(T57 / 1.2, 2)</f>
        <v>25120.67</v>
      </c>
      <c r="AA57" s="9">
        <f>Y57+Z57</f>
        <v>50070.879999999997</v>
      </c>
      <c r="AD57" s="4">
        <v>206914645</v>
      </c>
      <c r="AE57" s="4">
        <v>16078329</v>
      </c>
      <c r="AG57" s="4" t="s">
        <v>241</v>
      </c>
      <c r="AH57" s="4" t="s">
        <v>242</v>
      </c>
      <c r="AI57" s="4" t="s">
        <v>107</v>
      </c>
    </row>
    <row r="58" spans="1:35" ht="56.25" x14ac:dyDescent="0.25">
      <c r="A58" s="10" t="s">
        <v>243</v>
      </c>
      <c r="B58" s="10"/>
      <c r="C58" s="16" t="s">
        <v>244</v>
      </c>
      <c r="D58" s="12"/>
      <c r="E58" s="12" t="s">
        <v>245</v>
      </c>
      <c r="F58" s="17" t="s">
        <v>59</v>
      </c>
      <c r="G58" s="18">
        <v>1.03</v>
      </c>
      <c r="H58" s="18"/>
      <c r="I58" s="18">
        <v>554.44899999999996</v>
      </c>
      <c r="J58" s="19">
        <v>54</v>
      </c>
      <c r="M58" s="20">
        <f>ROUND(ROUND(J58, 2)*I58, 2)</f>
        <v>29940.25</v>
      </c>
      <c r="P58" s="19">
        <v>54</v>
      </c>
      <c r="S58" s="20">
        <f>ROUND(ROUND(P58, 2)*I58, 2)</f>
        <v>29940.25</v>
      </c>
      <c r="V58" s="9">
        <f>ROUND(ROUND(P58, 2)/1.2, 2)</f>
        <v>45</v>
      </c>
      <c r="Y58" s="9">
        <f t="shared" si="7"/>
        <v>24950.21</v>
      </c>
      <c r="AD58" s="4" t="s">
        <v>246</v>
      </c>
      <c r="AE58" s="4" t="s">
        <v>247</v>
      </c>
      <c r="AF58" s="4" t="s">
        <v>248</v>
      </c>
    </row>
    <row r="59" spans="1:35" ht="17.100000000000001" customHeight="1" x14ac:dyDescent="0.25">
      <c r="A59" s="10" t="s">
        <v>249</v>
      </c>
      <c r="B59" s="10" t="s">
        <v>250</v>
      </c>
      <c r="C59" s="47" t="s">
        <v>251</v>
      </c>
      <c r="D59" s="48"/>
      <c r="E59" s="48"/>
      <c r="F59" s="48"/>
      <c r="G59" s="48"/>
      <c r="H59" s="48"/>
      <c r="I59" s="49"/>
      <c r="M59" s="6">
        <f>SUM(M60,M65,M70,M75,M79,M82,M87)</f>
        <v>2027279.7499999998</v>
      </c>
      <c r="N59" s="6">
        <f>SUM(N60,N65,N70,N75,N79,N82,N87)</f>
        <v>899044.50000000012</v>
      </c>
      <c r="O59" s="6">
        <f>SUM(O60,O65,O70,O75,O79,O82,O87)</f>
        <v>2926324.2500000005</v>
      </c>
      <c r="S59" s="6">
        <f>SUM(S60,S65,S70,S75,S79,S82,S87)</f>
        <v>1882297.46</v>
      </c>
      <c r="T59" s="6">
        <f>SUM(T60,T65,T70,T75,T79,T82,T87)</f>
        <v>899044.50000000012</v>
      </c>
      <c r="U59" s="6">
        <f>SUM(U60,U65,U70,U75,U79,U82,U87)</f>
        <v>2781341.9600000004</v>
      </c>
      <c r="Y59" s="9">
        <f>SUM(Y60,Y65,Y70,Y75,Y79,Y82,Y87)</f>
        <v>1568581.22</v>
      </c>
      <c r="Z59" s="9">
        <f>SUM(Z60,Z65,Z70,Z75,Z79,Z82,Z87)</f>
        <v>749203.75000000012</v>
      </c>
      <c r="AA59" s="9">
        <f>SUM(AA60,AA65,AA70,AA75,AA79,AA82,AA87)</f>
        <v>2317784.9700000007</v>
      </c>
      <c r="AD59" s="4">
        <v>206914646</v>
      </c>
      <c r="AE59" s="4">
        <v>16075337</v>
      </c>
    </row>
    <row r="60" spans="1:35" ht="56.25" x14ac:dyDescent="0.25">
      <c r="A60" s="10" t="s">
        <v>252</v>
      </c>
      <c r="B60" s="10" t="s">
        <v>253</v>
      </c>
      <c r="C60" s="11" t="s">
        <v>254</v>
      </c>
      <c r="D60" s="12"/>
      <c r="E60" s="12" t="s">
        <v>255</v>
      </c>
      <c r="F60" s="12" t="s">
        <v>59</v>
      </c>
      <c r="G60" s="13">
        <v>1</v>
      </c>
      <c r="H60" s="13"/>
      <c r="I60" s="13">
        <v>21.4</v>
      </c>
      <c r="J60" s="14">
        <f>IFERROR(ROUND(SUM(M61,M62,M63,M64)/I60, 2),0)</f>
        <v>626.08000000000004</v>
      </c>
      <c r="K60" s="15">
        <v>1251</v>
      </c>
      <c r="L60" s="14">
        <f>J60+ROUND(K60, 2)</f>
        <v>1877.08</v>
      </c>
      <c r="M60" s="14">
        <f>ROUND(J60*I60, 2)</f>
        <v>13398.11</v>
      </c>
      <c r="N60" s="14">
        <f>ROUND(I60*ROUND(K60, 2), 2)</f>
        <v>26771.4</v>
      </c>
      <c r="O60" s="14">
        <f>M60+N60</f>
        <v>40169.51</v>
      </c>
      <c r="P60" s="14">
        <f>IFERROR(ROUND(SUM(S61,S62,S63,S64)/I60, 2),0)</f>
        <v>1246.25</v>
      </c>
      <c r="Q60" s="15">
        <v>1251</v>
      </c>
      <c r="R60" s="14">
        <f>P60+ROUND(Q60, 2)</f>
        <v>2497.25</v>
      </c>
      <c r="S60" s="14">
        <f>ROUND(P60*I60, 2)</f>
        <v>26669.75</v>
      </c>
      <c r="T60" s="14">
        <f>ROUND(I60*ROUND(Q60, 2), 2)</f>
        <v>26771.4</v>
      </c>
      <c r="U60" s="14">
        <f>S60+T60</f>
        <v>53441.15</v>
      </c>
      <c r="V60" s="9">
        <f>ROUND(P60 / 1.2, 2)</f>
        <v>1038.54</v>
      </c>
      <c r="W60" s="9">
        <f>ROUND(Q60 / 1.2, 2)</f>
        <v>1042.5</v>
      </c>
      <c r="X60" s="9">
        <f>ROUND(R60 / 1.2, 2)</f>
        <v>2081.04</v>
      </c>
      <c r="Y60" s="9">
        <f>ROUND(S60 / 1.2, 2)</f>
        <v>22224.79</v>
      </c>
      <c r="Z60" s="9">
        <f>ROUND(T60 / 1.2, 2)</f>
        <v>22309.5</v>
      </c>
      <c r="AA60" s="9">
        <f>Y60+Z60</f>
        <v>44534.29</v>
      </c>
      <c r="AD60" s="4">
        <v>206914648</v>
      </c>
      <c r="AE60" s="4">
        <v>16080908</v>
      </c>
      <c r="AG60" s="4" t="s">
        <v>256</v>
      </c>
      <c r="AH60" s="4" t="s">
        <v>257</v>
      </c>
      <c r="AI60" s="4" t="s">
        <v>107</v>
      </c>
    </row>
    <row r="61" spans="1:35" ht="37.5" x14ac:dyDescent="0.25">
      <c r="A61" s="10" t="s">
        <v>258</v>
      </c>
      <c r="B61" s="10"/>
      <c r="C61" s="21" t="s">
        <v>259</v>
      </c>
      <c r="D61" s="12"/>
      <c r="E61" s="12" t="s">
        <v>260</v>
      </c>
      <c r="F61" s="17" t="s">
        <v>111</v>
      </c>
      <c r="G61" s="18">
        <v>1.2</v>
      </c>
      <c r="H61" s="22"/>
      <c r="I61" s="22">
        <v>128.4</v>
      </c>
      <c r="J61" s="19">
        <v>6.28</v>
      </c>
      <c r="M61" s="20">
        <f>ROUND(ROUND(J61, 2)*I61, 2)</f>
        <v>806.35</v>
      </c>
      <c r="P61" s="19">
        <v>6.28</v>
      </c>
      <c r="S61" s="20">
        <f>ROUND(ROUND(P61, 2)*I61, 2)</f>
        <v>806.35</v>
      </c>
      <c r="V61" s="9">
        <f>ROUND(ROUND(P61, 2)/1.2, 2)</f>
        <v>5.23</v>
      </c>
      <c r="Y61" s="9">
        <f t="shared" ref="Y61:Y91" si="8">ROUND(S61 / 1.2, 2)</f>
        <v>671.96</v>
      </c>
      <c r="AD61" s="4" t="s">
        <v>261</v>
      </c>
      <c r="AE61" s="4" t="s">
        <v>262</v>
      </c>
      <c r="AF61" s="4" t="s">
        <v>263</v>
      </c>
    </row>
    <row r="62" spans="1:35" ht="75" x14ac:dyDescent="0.25">
      <c r="A62" s="10" t="s">
        <v>264</v>
      </c>
      <c r="B62" s="10"/>
      <c r="C62" s="21" t="s">
        <v>265</v>
      </c>
      <c r="D62" s="12"/>
      <c r="E62" s="12" t="s">
        <v>266</v>
      </c>
      <c r="F62" s="17" t="s">
        <v>59</v>
      </c>
      <c r="G62" s="18">
        <v>1.07</v>
      </c>
      <c r="H62" s="22"/>
      <c r="I62" s="22">
        <v>22.898</v>
      </c>
      <c r="J62" s="19">
        <v>504</v>
      </c>
      <c r="M62" s="20">
        <f>ROUND(ROUND(J62, 2)*I62, 2)</f>
        <v>11540.59</v>
      </c>
      <c r="P62" s="19">
        <v>1083.5999999999999</v>
      </c>
      <c r="S62" s="20">
        <f>ROUND(ROUND(P62, 2)*I62, 2)</f>
        <v>24812.27</v>
      </c>
      <c r="V62" s="9">
        <f>ROUND(ROUND(P62, 2)/1.2, 2)</f>
        <v>903</v>
      </c>
      <c r="Y62" s="9">
        <f t="shared" si="8"/>
        <v>20676.89</v>
      </c>
      <c r="AD62" s="4" t="s">
        <v>267</v>
      </c>
      <c r="AE62" s="4" t="s">
        <v>268</v>
      </c>
      <c r="AF62" s="4" t="s">
        <v>269</v>
      </c>
    </row>
    <row r="63" spans="1:35" ht="37.5" x14ac:dyDescent="0.25">
      <c r="A63" s="10" t="s">
        <v>270</v>
      </c>
      <c r="B63" s="10"/>
      <c r="C63" s="16" t="s">
        <v>271</v>
      </c>
      <c r="D63" s="12"/>
      <c r="E63" s="12"/>
      <c r="F63" s="17" t="s">
        <v>111</v>
      </c>
      <c r="G63" s="18">
        <v>0.25</v>
      </c>
      <c r="H63" s="22"/>
      <c r="I63" s="22">
        <v>19.024999999999999</v>
      </c>
      <c r="J63" s="19">
        <v>40.270000000000003</v>
      </c>
      <c r="M63" s="20">
        <f>ROUND(ROUND(J63, 2)*I63, 2)</f>
        <v>766.14</v>
      </c>
      <c r="P63" s="19">
        <v>40.270000000000003</v>
      </c>
      <c r="S63" s="20">
        <f>ROUND(ROUND(P63, 2)*I63, 2)</f>
        <v>766.14</v>
      </c>
      <c r="V63" s="9">
        <f>ROUND(ROUND(P63, 2)/1.2, 2)</f>
        <v>33.56</v>
      </c>
      <c r="Y63" s="9">
        <f t="shared" si="8"/>
        <v>638.45000000000005</v>
      </c>
      <c r="AD63" s="4" t="s">
        <v>272</v>
      </c>
      <c r="AE63" s="4" t="s">
        <v>273</v>
      </c>
      <c r="AF63" s="4" t="s">
        <v>274</v>
      </c>
    </row>
    <row r="64" spans="1:35" ht="37.5" x14ac:dyDescent="0.25">
      <c r="A64" s="10" t="s">
        <v>275</v>
      </c>
      <c r="B64" s="10"/>
      <c r="C64" s="16" t="s">
        <v>276</v>
      </c>
      <c r="D64" s="12"/>
      <c r="E64" s="12"/>
      <c r="F64" s="17" t="s">
        <v>111</v>
      </c>
      <c r="G64" s="18">
        <v>0.15</v>
      </c>
      <c r="H64" s="18"/>
      <c r="I64" s="18">
        <v>3.21</v>
      </c>
      <c r="J64" s="19">
        <v>88.8</v>
      </c>
      <c r="M64" s="20">
        <f>ROUND(ROUND(J64, 2)*I64, 2)</f>
        <v>285.05</v>
      </c>
      <c r="P64" s="19">
        <v>88.8</v>
      </c>
      <c r="S64" s="20">
        <f>ROUND(ROUND(P64, 2)*I64, 2)</f>
        <v>285.05</v>
      </c>
      <c r="V64" s="9">
        <f>ROUND(ROUND(P64, 2)/1.2, 2)</f>
        <v>74</v>
      </c>
      <c r="Y64" s="9">
        <f t="shared" si="8"/>
        <v>237.54</v>
      </c>
      <c r="AD64" s="4" t="s">
        <v>277</v>
      </c>
      <c r="AE64" s="4" t="s">
        <v>278</v>
      </c>
      <c r="AF64" s="4" t="s">
        <v>279</v>
      </c>
    </row>
    <row r="65" spans="1:35" ht="56.25" x14ac:dyDescent="0.25">
      <c r="A65" s="10" t="s">
        <v>280</v>
      </c>
      <c r="B65" s="10" t="s">
        <v>253</v>
      </c>
      <c r="C65" s="11" t="s">
        <v>254</v>
      </c>
      <c r="D65" s="12"/>
      <c r="E65" s="12" t="s">
        <v>281</v>
      </c>
      <c r="F65" s="12" t="s">
        <v>59</v>
      </c>
      <c r="G65" s="13">
        <v>1</v>
      </c>
      <c r="H65" s="13"/>
      <c r="I65" s="13">
        <v>54</v>
      </c>
      <c r="J65" s="14">
        <f>IFERROR(ROUND(SUM(M66,M67,M68,M69)/I65, 2),0)</f>
        <v>2264.25</v>
      </c>
      <c r="K65" s="15">
        <v>1251</v>
      </c>
      <c r="L65" s="14">
        <f>J65+ROUND(K65, 2)</f>
        <v>3515.25</v>
      </c>
      <c r="M65" s="14">
        <f>ROUND(J65*I65, 2)</f>
        <v>122269.5</v>
      </c>
      <c r="N65" s="14">
        <f>ROUND(I65*ROUND(K65, 2), 2)</f>
        <v>67554</v>
      </c>
      <c r="O65" s="14">
        <f>M65+N65</f>
        <v>189823.5</v>
      </c>
      <c r="P65" s="14">
        <f>IFERROR(ROUND(SUM(S66,S67,S68,S69)/I65, 2),0)</f>
        <v>1486.31</v>
      </c>
      <c r="Q65" s="15">
        <v>1251</v>
      </c>
      <c r="R65" s="14">
        <f>P65+ROUND(Q65, 2)</f>
        <v>2737.31</v>
      </c>
      <c r="S65" s="14">
        <f>ROUND(P65*I65, 2)</f>
        <v>80260.740000000005</v>
      </c>
      <c r="T65" s="14">
        <f>ROUND(I65*ROUND(Q65, 2), 2)</f>
        <v>67554</v>
      </c>
      <c r="U65" s="14">
        <f>S65+T65</f>
        <v>147814.74</v>
      </c>
      <c r="V65" s="9">
        <f>ROUND(P65 / 1.2, 2)</f>
        <v>1238.5899999999999</v>
      </c>
      <c r="W65" s="9">
        <f>ROUND(Q65 / 1.2, 2)</f>
        <v>1042.5</v>
      </c>
      <c r="X65" s="9">
        <f>ROUND(R65 / 1.2, 2)</f>
        <v>2281.09</v>
      </c>
      <c r="Y65" s="9">
        <f t="shared" si="8"/>
        <v>66883.95</v>
      </c>
      <c r="Z65" s="9">
        <f>ROUND(T65 / 1.2, 2)</f>
        <v>56295</v>
      </c>
      <c r="AA65" s="9">
        <f>Y65+Z65</f>
        <v>123178.95</v>
      </c>
      <c r="AD65" s="4">
        <v>206914678</v>
      </c>
      <c r="AE65" s="4">
        <v>16080909</v>
      </c>
      <c r="AG65" s="4" t="s">
        <v>256</v>
      </c>
      <c r="AH65" s="4" t="s">
        <v>257</v>
      </c>
      <c r="AI65" s="4" t="s">
        <v>107</v>
      </c>
    </row>
    <row r="66" spans="1:35" ht="37.5" x14ac:dyDescent="0.25">
      <c r="A66" s="10" t="s">
        <v>282</v>
      </c>
      <c r="B66" s="10"/>
      <c r="C66" s="16" t="s">
        <v>276</v>
      </c>
      <c r="D66" s="12"/>
      <c r="E66" s="12"/>
      <c r="F66" s="17" t="s">
        <v>111</v>
      </c>
      <c r="G66" s="18">
        <v>0.15</v>
      </c>
      <c r="H66" s="18"/>
      <c r="I66" s="18">
        <v>8.1</v>
      </c>
      <c r="J66" s="19">
        <v>88.8</v>
      </c>
      <c r="M66" s="20">
        <f>ROUND(ROUND(J66, 2)*I66, 2)</f>
        <v>719.28</v>
      </c>
      <c r="P66" s="19">
        <v>88.8</v>
      </c>
      <c r="S66" s="20">
        <f>ROUND(ROUND(P66, 2)*I66, 2)</f>
        <v>719.28</v>
      </c>
      <c r="V66" s="9">
        <f>ROUND(ROUND(P66, 2)/1.2, 2)</f>
        <v>74</v>
      </c>
      <c r="Y66" s="9">
        <f t="shared" si="8"/>
        <v>599.4</v>
      </c>
      <c r="AD66" s="4" t="s">
        <v>283</v>
      </c>
      <c r="AE66" s="4" t="s">
        <v>284</v>
      </c>
      <c r="AF66" s="4" t="s">
        <v>279</v>
      </c>
    </row>
    <row r="67" spans="1:35" ht="37.5" x14ac:dyDescent="0.25">
      <c r="A67" s="10" t="s">
        <v>285</v>
      </c>
      <c r="B67" s="10"/>
      <c r="C67" s="16" t="s">
        <v>271</v>
      </c>
      <c r="D67" s="12"/>
      <c r="E67" s="12"/>
      <c r="F67" s="17" t="s">
        <v>111</v>
      </c>
      <c r="G67" s="18">
        <v>0.25</v>
      </c>
      <c r="H67" s="22"/>
      <c r="I67" s="22">
        <v>13.5</v>
      </c>
      <c r="J67" s="19">
        <v>40.270000000000003</v>
      </c>
      <c r="M67" s="20">
        <f>ROUND(ROUND(J67, 2)*I67, 2)</f>
        <v>543.65</v>
      </c>
      <c r="P67" s="19">
        <v>40.270000000000003</v>
      </c>
      <c r="S67" s="20">
        <f>ROUND(ROUND(P67, 2)*I67, 2)</f>
        <v>543.65</v>
      </c>
      <c r="V67" s="9">
        <f>ROUND(ROUND(P67, 2)/1.2, 2)</f>
        <v>33.56</v>
      </c>
      <c r="Y67" s="9">
        <f t="shared" si="8"/>
        <v>453.04</v>
      </c>
      <c r="AD67" s="4" t="s">
        <v>286</v>
      </c>
      <c r="AE67" s="4" t="s">
        <v>287</v>
      </c>
      <c r="AF67" s="4" t="s">
        <v>274</v>
      </c>
    </row>
    <row r="68" spans="1:35" ht="37.5" x14ac:dyDescent="0.25">
      <c r="A68" s="10" t="s">
        <v>288</v>
      </c>
      <c r="B68" s="10"/>
      <c r="C68" s="21" t="s">
        <v>259</v>
      </c>
      <c r="D68" s="12"/>
      <c r="E68" s="12"/>
      <c r="F68" s="17" t="s">
        <v>111</v>
      </c>
      <c r="G68" s="18">
        <v>1.2</v>
      </c>
      <c r="H68" s="22"/>
      <c r="I68" s="22">
        <v>324</v>
      </c>
      <c r="J68" s="19">
        <v>6.28</v>
      </c>
      <c r="M68" s="20">
        <f>ROUND(ROUND(J68, 2)*I68, 2)</f>
        <v>2034.72</v>
      </c>
      <c r="P68" s="19">
        <v>6.28</v>
      </c>
      <c r="S68" s="20">
        <f>ROUND(ROUND(P68, 2)*I68, 2)</f>
        <v>2034.72</v>
      </c>
      <c r="V68" s="9">
        <f>ROUND(ROUND(P68, 2)/1.2, 2)</f>
        <v>5.23</v>
      </c>
      <c r="Y68" s="9">
        <f t="shared" si="8"/>
        <v>1695.6</v>
      </c>
      <c r="AD68" s="4" t="s">
        <v>289</v>
      </c>
      <c r="AE68" s="4" t="s">
        <v>290</v>
      </c>
      <c r="AF68" s="4" t="s">
        <v>263</v>
      </c>
    </row>
    <row r="69" spans="1:35" ht="75" x14ac:dyDescent="0.25">
      <c r="A69" s="10" t="s">
        <v>291</v>
      </c>
      <c r="B69" s="10"/>
      <c r="C69" s="16" t="s">
        <v>292</v>
      </c>
      <c r="D69" s="12"/>
      <c r="E69" s="12" t="s">
        <v>293</v>
      </c>
      <c r="F69" s="17" t="s">
        <v>59</v>
      </c>
      <c r="G69" s="18">
        <v>1.07</v>
      </c>
      <c r="H69" s="22"/>
      <c r="I69" s="22">
        <v>57.78</v>
      </c>
      <c r="J69" s="19">
        <v>2059.0500000000002</v>
      </c>
      <c r="M69" s="20">
        <f>ROUND(ROUND(J69, 2)*I69, 2)</f>
        <v>118971.91</v>
      </c>
      <c r="P69" s="19">
        <v>1332</v>
      </c>
      <c r="S69" s="20">
        <f>ROUND(ROUND(P69, 2)*I69, 2)</f>
        <v>76962.960000000006</v>
      </c>
      <c r="V69" s="9">
        <f>ROUND(ROUND(P69, 2)/1.2, 2)</f>
        <v>1110</v>
      </c>
      <c r="Y69" s="9">
        <f t="shared" si="8"/>
        <v>64135.8</v>
      </c>
      <c r="AD69" s="4" t="s">
        <v>294</v>
      </c>
      <c r="AE69" s="4" t="s">
        <v>295</v>
      </c>
      <c r="AF69" s="4" t="s">
        <v>296</v>
      </c>
    </row>
    <row r="70" spans="1:35" ht="56.25" x14ac:dyDescent="0.25">
      <c r="A70" s="10" t="s">
        <v>297</v>
      </c>
      <c r="B70" s="10" t="s">
        <v>253</v>
      </c>
      <c r="C70" s="11" t="s">
        <v>254</v>
      </c>
      <c r="D70" s="12"/>
      <c r="E70" s="12" t="s">
        <v>298</v>
      </c>
      <c r="F70" s="12" t="s">
        <v>59</v>
      </c>
      <c r="G70" s="13">
        <v>1</v>
      </c>
      <c r="H70" s="13"/>
      <c r="I70" s="13">
        <v>148.1</v>
      </c>
      <c r="J70" s="14">
        <f>IFERROR(ROUND(SUM(M71,M72,M73,M74)/I70, 2),0)</f>
        <v>1996.86</v>
      </c>
      <c r="K70" s="15">
        <v>1251</v>
      </c>
      <c r="L70" s="14">
        <f>J70+ROUND(K70, 2)</f>
        <v>3247.8599999999997</v>
      </c>
      <c r="M70" s="14">
        <f>ROUND(J70*I70, 2)</f>
        <v>295734.96999999997</v>
      </c>
      <c r="N70" s="14">
        <f>ROUND(I70*ROUND(K70, 2), 2)</f>
        <v>185273.1</v>
      </c>
      <c r="O70" s="14">
        <f>M70+N70</f>
        <v>481008.06999999995</v>
      </c>
      <c r="P70" s="14">
        <f>IFERROR(ROUND(SUM(S71,S72,S73,S74)/I70, 2),0)</f>
        <v>1211.95</v>
      </c>
      <c r="Q70" s="15">
        <v>1251</v>
      </c>
      <c r="R70" s="14">
        <f>P70+ROUND(Q70, 2)</f>
        <v>2462.9499999999998</v>
      </c>
      <c r="S70" s="14">
        <f>ROUND(P70*I70, 2)</f>
        <v>179489.8</v>
      </c>
      <c r="T70" s="14">
        <f>ROUND(I70*ROUND(Q70, 2), 2)</f>
        <v>185273.1</v>
      </c>
      <c r="U70" s="14">
        <f>S70+T70</f>
        <v>364762.9</v>
      </c>
      <c r="V70" s="9">
        <f>ROUND(P70 / 1.2, 2)</f>
        <v>1009.96</v>
      </c>
      <c r="W70" s="9">
        <f>ROUND(Q70 / 1.2, 2)</f>
        <v>1042.5</v>
      </c>
      <c r="X70" s="9">
        <f>ROUND(R70 / 1.2, 2)</f>
        <v>2052.46</v>
      </c>
      <c r="Y70" s="9">
        <f t="shared" si="8"/>
        <v>149574.82999999999</v>
      </c>
      <c r="Z70" s="9">
        <f>ROUND(T70 / 1.2, 2)</f>
        <v>154394.25</v>
      </c>
      <c r="AA70" s="9">
        <f>Y70+Z70</f>
        <v>303969.07999999996</v>
      </c>
      <c r="AD70" s="4">
        <v>206914679</v>
      </c>
      <c r="AE70" s="4">
        <v>16087569</v>
      </c>
      <c r="AG70" s="4" t="s">
        <v>256</v>
      </c>
      <c r="AH70" s="4" t="s">
        <v>257</v>
      </c>
      <c r="AI70" s="4" t="s">
        <v>107</v>
      </c>
    </row>
    <row r="71" spans="1:35" ht="37.5" x14ac:dyDescent="0.25">
      <c r="A71" s="10" t="s">
        <v>299</v>
      </c>
      <c r="B71" s="10"/>
      <c r="C71" s="21" t="s">
        <v>259</v>
      </c>
      <c r="D71" s="12"/>
      <c r="E71" s="12" t="s">
        <v>260</v>
      </c>
      <c r="F71" s="17" t="s">
        <v>111</v>
      </c>
      <c r="G71" s="18">
        <v>1.2</v>
      </c>
      <c r="H71" s="22"/>
      <c r="I71" s="22">
        <v>888.6</v>
      </c>
      <c r="J71" s="19">
        <v>6.28</v>
      </c>
      <c r="M71" s="20">
        <f>ROUND(ROUND(J71, 2)*I71, 2)</f>
        <v>5580.41</v>
      </c>
      <c r="P71" s="19">
        <v>6.28</v>
      </c>
      <c r="S71" s="20">
        <f>ROUND(ROUND(P71, 2)*I71, 2)</f>
        <v>5580.41</v>
      </c>
      <c r="V71" s="9">
        <f>ROUND(ROUND(P71, 2)/1.2, 2)</f>
        <v>5.23</v>
      </c>
      <c r="Y71" s="9">
        <f t="shared" si="8"/>
        <v>4650.34</v>
      </c>
      <c r="AD71" s="4" t="s">
        <v>300</v>
      </c>
      <c r="AE71" s="4" t="s">
        <v>301</v>
      </c>
      <c r="AF71" s="4" t="s">
        <v>263</v>
      </c>
    </row>
    <row r="72" spans="1:35" ht="112.5" x14ac:dyDescent="0.25">
      <c r="A72" s="10" t="s">
        <v>302</v>
      </c>
      <c r="B72" s="10"/>
      <c r="C72" s="16" t="s">
        <v>303</v>
      </c>
      <c r="D72" s="12"/>
      <c r="E72" s="12" t="s">
        <v>304</v>
      </c>
      <c r="F72" s="17" t="s">
        <v>59</v>
      </c>
      <c r="G72" s="18">
        <v>1.07</v>
      </c>
      <c r="H72" s="22"/>
      <c r="I72" s="22">
        <v>158.46700000000001</v>
      </c>
      <c r="J72" s="19">
        <v>1809.15</v>
      </c>
      <c r="M72" s="20">
        <f>ROUND(ROUND(J72, 2)*I72, 2)</f>
        <v>286690.57</v>
      </c>
      <c r="P72" s="19">
        <v>1083.5999999999999</v>
      </c>
      <c r="S72" s="20">
        <f>ROUND(ROUND(P72, 2)*I72, 2)</f>
        <v>171714.84</v>
      </c>
      <c r="V72" s="9">
        <f>ROUND(ROUND(P72, 2)/1.2, 2)</f>
        <v>903</v>
      </c>
      <c r="Y72" s="9">
        <f t="shared" si="8"/>
        <v>143095.70000000001</v>
      </c>
      <c r="AD72" s="4" t="s">
        <v>305</v>
      </c>
      <c r="AE72" s="4" t="s">
        <v>306</v>
      </c>
      <c r="AF72" s="4" t="s">
        <v>307</v>
      </c>
    </row>
    <row r="73" spans="1:35" ht="37.5" x14ac:dyDescent="0.25">
      <c r="A73" s="10" t="s">
        <v>308</v>
      </c>
      <c r="B73" s="10"/>
      <c r="C73" s="16" t="s">
        <v>271</v>
      </c>
      <c r="D73" s="12"/>
      <c r="E73" s="12"/>
      <c r="F73" s="17" t="s">
        <v>111</v>
      </c>
      <c r="G73" s="18">
        <v>0.25</v>
      </c>
      <c r="H73" s="22"/>
      <c r="I73" s="22">
        <v>37.024999999999999</v>
      </c>
      <c r="J73" s="19">
        <v>40.270000000000003</v>
      </c>
      <c r="M73" s="20">
        <f>ROUND(ROUND(J73, 2)*I73, 2)</f>
        <v>1491</v>
      </c>
      <c r="P73" s="19">
        <v>6</v>
      </c>
      <c r="S73" s="20">
        <f>ROUND(ROUND(P73, 2)*I73, 2)</f>
        <v>222.15</v>
      </c>
      <c r="V73" s="9">
        <f>ROUND(ROUND(P73, 2)/1.2, 2)</f>
        <v>5</v>
      </c>
      <c r="Y73" s="9">
        <f t="shared" si="8"/>
        <v>185.13</v>
      </c>
      <c r="AD73" s="4" t="s">
        <v>309</v>
      </c>
      <c r="AE73" s="4" t="s">
        <v>310</v>
      </c>
      <c r="AF73" s="4" t="s">
        <v>274</v>
      </c>
    </row>
    <row r="74" spans="1:35" ht="37.5" x14ac:dyDescent="0.25">
      <c r="A74" s="10" t="s">
        <v>311</v>
      </c>
      <c r="B74" s="10"/>
      <c r="C74" s="16" t="s">
        <v>276</v>
      </c>
      <c r="D74" s="12"/>
      <c r="E74" s="12"/>
      <c r="F74" s="17" t="s">
        <v>111</v>
      </c>
      <c r="G74" s="18">
        <v>0.15</v>
      </c>
      <c r="H74" s="18"/>
      <c r="I74" s="18">
        <v>22.215</v>
      </c>
      <c r="J74" s="19">
        <v>88.8</v>
      </c>
      <c r="M74" s="20">
        <f>ROUND(ROUND(J74, 2)*I74, 2)</f>
        <v>1972.69</v>
      </c>
      <c r="P74" s="19">
        <v>88.8</v>
      </c>
      <c r="S74" s="20">
        <f>ROUND(ROUND(P74, 2)*I74, 2)</f>
        <v>1972.69</v>
      </c>
      <c r="V74" s="9">
        <f>ROUND(ROUND(P74, 2)/1.2, 2)</f>
        <v>74</v>
      </c>
      <c r="Y74" s="9">
        <f t="shared" si="8"/>
        <v>1643.91</v>
      </c>
      <c r="AD74" s="4" t="s">
        <v>312</v>
      </c>
      <c r="AE74" s="4" t="s">
        <v>313</v>
      </c>
      <c r="AF74" s="4" t="s">
        <v>279</v>
      </c>
    </row>
    <row r="75" spans="1:35" ht="37.5" x14ac:dyDescent="0.25">
      <c r="A75" s="10" t="s">
        <v>314</v>
      </c>
      <c r="B75" s="10" t="s">
        <v>315</v>
      </c>
      <c r="C75" s="11" t="s">
        <v>316</v>
      </c>
      <c r="D75" s="12" t="s">
        <v>317</v>
      </c>
      <c r="E75" s="12" t="s">
        <v>318</v>
      </c>
      <c r="F75" s="12" t="s">
        <v>59</v>
      </c>
      <c r="G75" s="13">
        <v>1</v>
      </c>
      <c r="H75" s="13"/>
      <c r="I75" s="13">
        <v>900.7</v>
      </c>
      <c r="J75" s="14">
        <f>IFERROR(ROUND(SUM(M76,M77,M78)/I75, 2),0)</f>
        <v>1608.47</v>
      </c>
      <c r="K75" s="15">
        <v>412</v>
      </c>
      <c r="L75" s="14">
        <f>J75+ROUND(K75, 2)</f>
        <v>2020.47</v>
      </c>
      <c r="M75" s="14">
        <f>ROUND(J75*I75, 2)</f>
        <v>1448748.93</v>
      </c>
      <c r="N75" s="14">
        <f>ROUND(I75*ROUND(K75, 2), 2)</f>
        <v>371088.4</v>
      </c>
      <c r="O75" s="14">
        <f>M75+N75</f>
        <v>1819837.33</v>
      </c>
      <c r="P75" s="14">
        <f>IFERROR(ROUND(SUM(S76,S77,S78)/I75, 2),0)</f>
        <v>1608.47</v>
      </c>
      <c r="Q75" s="15">
        <v>412</v>
      </c>
      <c r="R75" s="14">
        <f>P75+ROUND(Q75, 2)</f>
        <v>2020.47</v>
      </c>
      <c r="S75" s="14">
        <f>ROUND(P75*I75, 2)</f>
        <v>1448748.93</v>
      </c>
      <c r="T75" s="14">
        <f>ROUND(I75*ROUND(Q75, 2), 2)</f>
        <v>371088.4</v>
      </c>
      <c r="U75" s="14">
        <f>S75+T75</f>
        <v>1819837.33</v>
      </c>
      <c r="V75" s="9">
        <f>ROUND(P75 / 1.2, 2)</f>
        <v>1340.39</v>
      </c>
      <c r="W75" s="9">
        <f>ROUND(Q75 / 1.2, 2)</f>
        <v>343.33</v>
      </c>
      <c r="X75" s="9">
        <f>ROUND(R75 / 1.2, 2)</f>
        <v>1683.73</v>
      </c>
      <c r="Y75" s="9">
        <f t="shared" si="8"/>
        <v>1207290.78</v>
      </c>
      <c r="Z75" s="9">
        <f>ROUND(T75 / 1.2, 2)</f>
        <v>309240.33</v>
      </c>
      <c r="AA75" s="9">
        <f>Y75+Z75</f>
        <v>1516531.11</v>
      </c>
      <c r="AD75" s="4">
        <v>206914650</v>
      </c>
      <c r="AE75" s="4">
        <v>16075343</v>
      </c>
      <c r="AG75" s="4" t="s">
        <v>319</v>
      </c>
      <c r="AH75" s="4" t="s">
        <v>320</v>
      </c>
      <c r="AI75" s="4" t="s">
        <v>107</v>
      </c>
    </row>
    <row r="76" spans="1:35" ht="75" x14ac:dyDescent="0.25">
      <c r="A76" s="10" t="s">
        <v>321</v>
      </c>
      <c r="B76" s="10"/>
      <c r="C76" s="16" t="s">
        <v>322</v>
      </c>
      <c r="D76" s="12"/>
      <c r="E76" s="12"/>
      <c r="F76" s="17" t="s">
        <v>71</v>
      </c>
      <c r="G76" s="18">
        <v>1</v>
      </c>
      <c r="H76" s="22"/>
      <c r="I76" s="22">
        <v>900.7</v>
      </c>
      <c r="J76" s="19">
        <v>33.25</v>
      </c>
      <c r="M76" s="20">
        <f>ROUND(ROUND(J76, 2)*I76, 2)</f>
        <v>29948.28</v>
      </c>
      <c r="P76" s="19">
        <v>33.25</v>
      </c>
      <c r="S76" s="20">
        <f>ROUND(ROUND(P76, 2)*I76, 2)</f>
        <v>29948.28</v>
      </c>
      <c r="V76" s="9">
        <f>ROUND(ROUND(P76, 2)/1.2, 2)</f>
        <v>27.71</v>
      </c>
      <c r="Y76" s="9">
        <f t="shared" si="8"/>
        <v>24956.9</v>
      </c>
      <c r="AD76" s="4" t="s">
        <v>323</v>
      </c>
      <c r="AE76" s="4" t="s">
        <v>324</v>
      </c>
      <c r="AF76" s="4" t="s">
        <v>325</v>
      </c>
    </row>
    <row r="77" spans="1:35" ht="56.25" x14ac:dyDescent="0.25">
      <c r="A77" s="10" t="s">
        <v>326</v>
      </c>
      <c r="B77" s="10"/>
      <c r="C77" s="16" t="s">
        <v>327</v>
      </c>
      <c r="D77" s="12"/>
      <c r="E77" s="12"/>
      <c r="F77" s="17" t="s">
        <v>59</v>
      </c>
      <c r="G77" s="18">
        <v>1.1000000000000001</v>
      </c>
      <c r="H77" s="22"/>
      <c r="I77" s="22">
        <v>990.77</v>
      </c>
      <c r="J77" s="19">
        <v>1339</v>
      </c>
      <c r="M77" s="20">
        <f>ROUND(ROUND(J77, 2)*I77, 2)</f>
        <v>1326641.03</v>
      </c>
      <c r="P77" s="19">
        <v>1339</v>
      </c>
      <c r="S77" s="20">
        <f>ROUND(ROUND(P77, 2)*I77, 2)</f>
        <v>1326641.03</v>
      </c>
      <c r="V77" s="9">
        <f>ROUND(ROUND(P77, 2)/1.2, 2)</f>
        <v>1115.83</v>
      </c>
      <c r="Y77" s="9">
        <f t="shared" si="8"/>
        <v>1105534.19</v>
      </c>
      <c r="AD77" s="4" t="s">
        <v>328</v>
      </c>
      <c r="AE77" s="4" t="s">
        <v>329</v>
      </c>
      <c r="AF77" s="4" t="s">
        <v>330</v>
      </c>
    </row>
    <row r="78" spans="1:35" ht="18.75" x14ac:dyDescent="0.25">
      <c r="A78" s="10" t="s">
        <v>331</v>
      </c>
      <c r="B78" s="10"/>
      <c r="C78" s="16" t="s">
        <v>332</v>
      </c>
      <c r="D78" s="12"/>
      <c r="E78" s="12"/>
      <c r="F78" s="17" t="s">
        <v>111</v>
      </c>
      <c r="G78" s="18">
        <v>0.3</v>
      </c>
      <c r="H78" s="18"/>
      <c r="I78" s="18">
        <v>270.20999999999998</v>
      </c>
      <c r="J78" s="19">
        <v>341.05</v>
      </c>
      <c r="M78" s="20">
        <f>ROUND(ROUND(J78, 2)*I78, 2)</f>
        <v>92155.12</v>
      </c>
      <c r="P78" s="19">
        <v>341.05</v>
      </c>
      <c r="S78" s="20">
        <f>ROUND(ROUND(P78, 2)*I78, 2)</f>
        <v>92155.12</v>
      </c>
      <c r="V78" s="9">
        <f>ROUND(ROUND(P78, 2)/1.2, 2)</f>
        <v>284.20999999999998</v>
      </c>
      <c r="Y78" s="9">
        <f t="shared" si="8"/>
        <v>76795.929999999993</v>
      </c>
      <c r="AD78" s="4" t="s">
        <v>333</v>
      </c>
      <c r="AE78" s="4" t="s">
        <v>334</v>
      </c>
      <c r="AF78" s="4" t="s">
        <v>335</v>
      </c>
    </row>
    <row r="79" spans="1:35" ht="18.75" x14ac:dyDescent="0.25">
      <c r="A79" s="10" t="s">
        <v>336</v>
      </c>
      <c r="B79" s="10" t="s">
        <v>337</v>
      </c>
      <c r="C79" s="11" t="s">
        <v>338</v>
      </c>
      <c r="D79" s="12"/>
      <c r="E79" s="12" t="s">
        <v>339</v>
      </c>
      <c r="F79" s="12" t="s">
        <v>71</v>
      </c>
      <c r="G79" s="13">
        <v>1</v>
      </c>
      <c r="H79" s="13"/>
      <c r="I79" s="13">
        <v>900.7</v>
      </c>
      <c r="J79" s="14">
        <f>IFERROR(ROUND(SUM(M80,M81)/I79, 2),0)</f>
        <v>104.52</v>
      </c>
      <c r="K79" s="15">
        <v>200</v>
      </c>
      <c r="L79" s="14">
        <f>J79+ROUND(K79, 2)</f>
        <v>304.52</v>
      </c>
      <c r="M79" s="14">
        <f>ROUND(J79*I79, 2)</f>
        <v>94141.16</v>
      </c>
      <c r="N79" s="14">
        <f>ROUND(I79*ROUND(K79, 2), 2)</f>
        <v>180140</v>
      </c>
      <c r="O79" s="14">
        <f>M79+N79</f>
        <v>274281.16000000003</v>
      </c>
      <c r="P79" s="14">
        <f>IFERROR(ROUND(SUM(S80,S81)/I79, 2),0)</f>
        <v>104.52</v>
      </c>
      <c r="Q79" s="15">
        <v>200</v>
      </c>
      <c r="R79" s="14">
        <f>P79+ROUND(Q79, 2)</f>
        <v>304.52</v>
      </c>
      <c r="S79" s="14">
        <f>ROUND(P79*I79, 2)</f>
        <v>94141.16</v>
      </c>
      <c r="T79" s="14">
        <f>ROUND(I79*ROUND(Q79, 2), 2)</f>
        <v>180140</v>
      </c>
      <c r="U79" s="14">
        <f>S79+T79</f>
        <v>274281.16000000003</v>
      </c>
      <c r="V79" s="9">
        <f>ROUND(P79 / 1.2, 2)</f>
        <v>87.1</v>
      </c>
      <c r="W79" s="9">
        <f>ROUND(Q79 / 1.2, 2)</f>
        <v>166.67</v>
      </c>
      <c r="X79" s="9">
        <f>ROUND(R79 / 1.2, 2)</f>
        <v>253.77</v>
      </c>
      <c r="Y79" s="9">
        <f t="shared" si="8"/>
        <v>78450.97</v>
      </c>
      <c r="Z79" s="9">
        <f>ROUND(T79 / 1.2, 2)</f>
        <v>150116.67000000001</v>
      </c>
      <c r="AA79" s="9">
        <f>Y79+Z79</f>
        <v>228567.64</v>
      </c>
      <c r="AD79" s="4">
        <v>206914652</v>
      </c>
      <c r="AE79" s="4">
        <v>16076862</v>
      </c>
      <c r="AG79" s="4" t="s">
        <v>340</v>
      </c>
      <c r="AH79" s="4" t="s">
        <v>341</v>
      </c>
      <c r="AI79" s="4" t="s">
        <v>107</v>
      </c>
    </row>
    <row r="80" spans="1:35" ht="37.5" x14ac:dyDescent="0.25">
      <c r="A80" s="10" t="s">
        <v>342</v>
      </c>
      <c r="B80" s="10"/>
      <c r="C80" s="16" t="s">
        <v>343</v>
      </c>
      <c r="D80" s="12"/>
      <c r="E80" s="12"/>
      <c r="F80" s="17" t="s">
        <v>71</v>
      </c>
      <c r="G80" s="18">
        <v>1.05</v>
      </c>
      <c r="H80" s="22"/>
      <c r="I80" s="22">
        <v>945.73500000000001</v>
      </c>
      <c r="J80" s="19">
        <v>90.97</v>
      </c>
      <c r="M80" s="20">
        <f>ROUND(ROUND(J80, 2)*I80, 2)</f>
        <v>86033.51</v>
      </c>
      <c r="P80" s="19">
        <v>90.97</v>
      </c>
      <c r="S80" s="20">
        <f>ROUND(ROUND(P80, 2)*I80, 2)</f>
        <v>86033.51</v>
      </c>
      <c r="V80" s="9">
        <f>ROUND(ROUND(P80, 2)/1.2, 2)</f>
        <v>75.81</v>
      </c>
      <c r="Y80" s="9">
        <f t="shared" si="8"/>
        <v>71694.59</v>
      </c>
      <c r="AD80" s="4" t="s">
        <v>344</v>
      </c>
      <c r="AE80" s="4" t="s">
        <v>345</v>
      </c>
      <c r="AF80" s="4" t="s">
        <v>346</v>
      </c>
    </row>
    <row r="81" spans="1:35" ht="18.75" x14ac:dyDescent="0.25">
      <c r="A81" s="10" t="s">
        <v>347</v>
      </c>
      <c r="B81" s="10"/>
      <c r="C81" s="16" t="s">
        <v>348</v>
      </c>
      <c r="D81" s="12"/>
      <c r="E81" s="12"/>
      <c r="F81" s="17" t="s">
        <v>219</v>
      </c>
      <c r="G81" s="23">
        <v>0.09</v>
      </c>
      <c r="H81" s="18"/>
      <c r="I81" s="18">
        <v>81.063000000000002</v>
      </c>
      <c r="J81" s="19">
        <v>100</v>
      </c>
      <c r="M81" s="20">
        <f>ROUND(ROUND(J81, 2)*I81, 2)</f>
        <v>8106.3</v>
      </c>
      <c r="P81" s="19">
        <v>100</v>
      </c>
      <c r="S81" s="20">
        <f>ROUND(ROUND(P81, 2)*I81, 2)</f>
        <v>8106.3</v>
      </c>
      <c r="V81" s="9">
        <f>ROUND(ROUND(P81, 2)/1.2, 2)</f>
        <v>83.33</v>
      </c>
      <c r="Y81" s="9">
        <f t="shared" si="8"/>
        <v>6755.25</v>
      </c>
      <c r="AD81" s="4" t="s">
        <v>349</v>
      </c>
      <c r="AE81" s="4" t="s">
        <v>350</v>
      </c>
      <c r="AF81" s="4" t="s">
        <v>351</v>
      </c>
    </row>
    <row r="82" spans="1:35" ht="56.25" x14ac:dyDescent="0.25">
      <c r="A82" s="10" t="s">
        <v>352</v>
      </c>
      <c r="B82" s="10" t="s">
        <v>353</v>
      </c>
      <c r="C82" s="11" t="s">
        <v>354</v>
      </c>
      <c r="D82" s="12"/>
      <c r="E82" s="12" t="s">
        <v>355</v>
      </c>
      <c r="F82" s="12" t="s">
        <v>71</v>
      </c>
      <c r="G82" s="13">
        <v>1</v>
      </c>
      <c r="H82" s="13"/>
      <c r="I82" s="13">
        <v>125.7</v>
      </c>
      <c r="J82" s="14">
        <f>IFERROR(ROUND(SUM(M83,M84,M85,M86)/I82, 2),0)</f>
        <v>367.98</v>
      </c>
      <c r="K82" s="15">
        <v>374</v>
      </c>
      <c r="L82" s="14">
        <f>J82+ROUND(K82, 2)</f>
        <v>741.98</v>
      </c>
      <c r="M82" s="14">
        <f>ROUND(J82*I82, 2)</f>
        <v>46255.09</v>
      </c>
      <c r="N82" s="14">
        <f>ROUND(I82*ROUND(K82, 2), 2)</f>
        <v>47011.8</v>
      </c>
      <c r="O82" s="14">
        <f>M82+N82</f>
        <v>93266.89</v>
      </c>
      <c r="P82" s="14">
        <f>IFERROR(ROUND(SUM(S83,S84,S85,S86)/I82, 2),0)</f>
        <v>367.98</v>
      </c>
      <c r="Q82" s="15">
        <v>374</v>
      </c>
      <c r="R82" s="14">
        <f>P82+ROUND(Q82, 2)</f>
        <v>741.98</v>
      </c>
      <c r="S82" s="14">
        <f>ROUND(P82*I82, 2)</f>
        <v>46255.09</v>
      </c>
      <c r="T82" s="14">
        <f>ROUND(I82*ROUND(Q82, 2), 2)</f>
        <v>47011.8</v>
      </c>
      <c r="U82" s="14">
        <f>S82+T82</f>
        <v>93266.89</v>
      </c>
      <c r="V82" s="9">
        <f>ROUND(P82 / 1.2, 2)</f>
        <v>306.64999999999998</v>
      </c>
      <c r="W82" s="9">
        <f>ROUND(Q82 / 1.2, 2)</f>
        <v>311.67</v>
      </c>
      <c r="X82" s="9">
        <f>ROUND(R82 / 1.2, 2)</f>
        <v>618.32000000000005</v>
      </c>
      <c r="Y82" s="9">
        <f t="shared" si="8"/>
        <v>38545.910000000003</v>
      </c>
      <c r="Z82" s="9">
        <f>ROUND(T82 / 1.2, 2)</f>
        <v>39176.5</v>
      </c>
      <c r="AA82" s="9">
        <f>Y82+Z82</f>
        <v>77722.41</v>
      </c>
      <c r="AD82" s="4">
        <v>206914654</v>
      </c>
      <c r="AE82" s="4">
        <v>16082192</v>
      </c>
      <c r="AG82" s="4" t="s">
        <v>356</v>
      </c>
      <c r="AH82" s="4" t="s">
        <v>357</v>
      </c>
      <c r="AI82" s="4" t="s">
        <v>107</v>
      </c>
    </row>
    <row r="83" spans="1:35" ht="150" x14ac:dyDescent="0.25">
      <c r="A83" s="10" t="s">
        <v>358</v>
      </c>
      <c r="B83" s="10"/>
      <c r="C83" s="16" t="s">
        <v>359</v>
      </c>
      <c r="D83" s="12"/>
      <c r="E83" s="12" t="s">
        <v>360</v>
      </c>
      <c r="F83" s="17" t="s">
        <v>219</v>
      </c>
      <c r="G83" s="18">
        <v>1.84</v>
      </c>
      <c r="H83" s="18"/>
      <c r="I83" s="18">
        <v>231.28800000000001</v>
      </c>
      <c r="J83" s="19">
        <v>196</v>
      </c>
      <c r="M83" s="20">
        <f>ROUND(ROUND(J83, 2)*I83, 2)</f>
        <v>45332.45</v>
      </c>
      <c r="P83" s="19">
        <v>196</v>
      </c>
      <c r="S83" s="20">
        <f>ROUND(ROUND(P83, 2)*I83, 2)</f>
        <v>45332.45</v>
      </c>
      <c r="V83" s="9">
        <f>ROUND(ROUND(P83, 2)/1.2, 2)</f>
        <v>163.33000000000001</v>
      </c>
      <c r="Y83" s="9">
        <f t="shared" si="8"/>
        <v>37777.040000000001</v>
      </c>
      <c r="AD83" s="4" t="s">
        <v>361</v>
      </c>
      <c r="AE83" s="4" t="s">
        <v>362</v>
      </c>
      <c r="AF83" s="4" t="s">
        <v>363</v>
      </c>
    </row>
    <row r="84" spans="1:35" ht="37.5" x14ac:dyDescent="0.25">
      <c r="A84" s="10" t="s">
        <v>364</v>
      </c>
      <c r="B84" s="10"/>
      <c r="C84" s="21" t="s">
        <v>365</v>
      </c>
      <c r="D84" s="12"/>
      <c r="E84" s="12"/>
      <c r="F84" s="17" t="s">
        <v>111</v>
      </c>
      <c r="G84" s="18">
        <v>0.7</v>
      </c>
      <c r="H84" s="22"/>
      <c r="I84" s="22">
        <v>87.99</v>
      </c>
      <c r="J84" s="19">
        <v>6.28</v>
      </c>
      <c r="M84" s="20">
        <f>ROUND(ROUND(J84, 2)*I84, 2)</f>
        <v>552.58000000000004</v>
      </c>
      <c r="P84" s="19">
        <v>6.28</v>
      </c>
      <c r="S84" s="20">
        <f>ROUND(ROUND(P84, 2)*I84, 2)</f>
        <v>552.58000000000004</v>
      </c>
      <c r="V84" s="9">
        <f>ROUND(ROUND(P84, 2)/1.2, 2)</f>
        <v>5.23</v>
      </c>
      <c r="Y84" s="9">
        <f t="shared" si="8"/>
        <v>460.48</v>
      </c>
      <c r="AD84" s="4" t="s">
        <v>366</v>
      </c>
      <c r="AE84" s="4" t="s">
        <v>367</v>
      </c>
      <c r="AF84" s="4" t="s">
        <v>368</v>
      </c>
    </row>
    <row r="85" spans="1:35" ht="37.5" x14ac:dyDescent="0.25">
      <c r="A85" s="10" t="s">
        <v>369</v>
      </c>
      <c r="B85" s="10"/>
      <c r="C85" s="16" t="s">
        <v>271</v>
      </c>
      <c r="D85" s="12"/>
      <c r="E85" s="12"/>
      <c r="F85" s="17" t="s">
        <v>111</v>
      </c>
      <c r="G85" s="18">
        <v>0.04</v>
      </c>
      <c r="H85" s="18"/>
      <c r="I85" s="18">
        <v>5.0279999999999996</v>
      </c>
      <c r="J85" s="19">
        <v>40.270000000000003</v>
      </c>
      <c r="M85" s="20">
        <f>ROUND(ROUND(J85, 2)*I85, 2)</f>
        <v>202.48</v>
      </c>
      <c r="P85" s="19">
        <v>40.270000000000003</v>
      </c>
      <c r="S85" s="20">
        <f>ROUND(ROUND(P85, 2)*I85, 2)</f>
        <v>202.48</v>
      </c>
      <c r="V85" s="9">
        <f>ROUND(ROUND(P85, 2)/1.2, 2)</f>
        <v>33.56</v>
      </c>
      <c r="Y85" s="9">
        <f t="shared" si="8"/>
        <v>168.73</v>
      </c>
      <c r="AD85" s="4" t="s">
        <v>370</v>
      </c>
      <c r="AE85" s="4" t="s">
        <v>371</v>
      </c>
      <c r="AF85" s="4" t="s">
        <v>274</v>
      </c>
    </row>
    <row r="86" spans="1:35" ht="37.5" x14ac:dyDescent="0.25">
      <c r="A86" s="10" t="s">
        <v>372</v>
      </c>
      <c r="B86" s="10"/>
      <c r="C86" s="16" t="s">
        <v>276</v>
      </c>
      <c r="D86" s="12"/>
      <c r="E86" s="12"/>
      <c r="F86" s="17" t="s">
        <v>111</v>
      </c>
      <c r="G86" s="18">
        <v>1.4999999999999999E-2</v>
      </c>
      <c r="H86" s="18"/>
      <c r="I86" s="18">
        <v>1.8859999999999999</v>
      </c>
      <c r="J86" s="19">
        <v>88.8</v>
      </c>
      <c r="M86" s="20">
        <f>ROUND(ROUND(J86, 2)*I86, 2)</f>
        <v>167.48</v>
      </c>
      <c r="P86" s="19">
        <v>88.8</v>
      </c>
      <c r="S86" s="20">
        <f>ROUND(ROUND(P86, 2)*I86, 2)</f>
        <v>167.48</v>
      </c>
      <c r="V86" s="9">
        <f>ROUND(ROUND(P86, 2)/1.2, 2)</f>
        <v>74</v>
      </c>
      <c r="Y86" s="9">
        <f t="shared" si="8"/>
        <v>139.57</v>
      </c>
      <c r="AD86" s="4" t="s">
        <v>373</v>
      </c>
      <c r="AE86" s="4" t="s">
        <v>374</v>
      </c>
      <c r="AF86" s="4" t="s">
        <v>279</v>
      </c>
    </row>
    <row r="87" spans="1:35" ht="56.25" x14ac:dyDescent="0.25">
      <c r="A87" s="10" t="s">
        <v>375</v>
      </c>
      <c r="B87" s="10" t="s">
        <v>353</v>
      </c>
      <c r="C87" s="11" t="s">
        <v>354</v>
      </c>
      <c r="D87" s="12"/>
      <c r="E87" s="12" t="s">
        <v>195</v>
      </c>
      <c r="F87" s="12" t="s">
        <v>71</v>
      </c>
      <c r="G87" s="13">
        <v>1</v>
      </c>
      <c r="H87" s="13"/>
      <c r="I87" s="13">
        <v>56.7</v>
      </c>
      <c r="J87" s="14">
        <f>IFERROR(ROUND(SUM(M88,M89,M90,M91)/I87, 2),0)</f>
        <v>118.73</v>
      </c>
      <c r="K87" s="15">
        <v>374</v>
      </c>
      <c r="L87" s="14">
        <f>J87+ROUND(K87, 2)</f>
        <v>492.73</v>
      </c>
      <c r="M87" s="14">
        <f>ROUND(J87*I87, 2)</f>
        <v>6731.99</v>
      </c>
      <c r="N87" s="14">
        <f>ROUND(I87*ROUND(K87, 2), 2)</f>
        <v>21205.8</v>
      </c>
      <c r="O87" s="14">
        <f>M87+N87</f>
        <v>27937.79</v>
      </c>
      <c r="P87" s="14">
        <f>IFERROR(ROUND(SUM(S88,S89,S90,S91)/I87, 2),0)</f>
        <v>118.73</v>
      </c>
      <c r="Q87" s="15">
        <v>374</v>
      </c>
      <c r="R87" s="14">
        <f>P87+ROUND(Q87, 2)</f>
        <v>492.73</v>
      </c>
      <c r="S87" s="14">
        <f>ROUND(P87*I87, 2)</f>
        <v>6731.99</v>
      </c>
      <c r="T87" s="14">
        <f>ROUND(I87*ROUND(Q87, 2), 2)</f>
        <v>21205.8</v>
      </c>
      <c r="U87" s="14">
        <f>S87+T87</f>
        <v>27937.79</v>
      </c>
      <c r="V87" s="9">
        <f>ROUND(P87 / 1.2, 2)</f>
        <v>98.94</v>
      </c>
      <c r="W87" s="9">
        <f>ROUND(Q87 / 1.2, 2)</f>
        <v>311.67</v>
      </c>
      <c r="X87" s="9">
        <f>ROUND(R87 / 1.2, 2)</f>
        <v>410.61</v>
      </c>
      <c r="Y87" s="9">
        <f t="shared" si="8"/>
        <v>5609.99</v>
      </c>
      <c r="Z87" s="9">
        <f>ROUND(T87 / 1.2, 2)</f>
        <v>17671.5</v>
      </c>
      <c r="AA87" s="9">
        <f>Y87+Z87</f>
        <v>23281.489999999998</v>
      </c>
      <c r="AD87" s="4">
        <v>206914680</v>
      </c>
      <c r="AE87" s="4">
        <v>16087853</v>
      </c>
      <c r="AG87" s="4" t="s">
        <v>356</v>
      </c>
      <c r="AH87" s="4" t="s">
        <v>357</v>
      </c>
      <c r="AI87" s="4" t="s">
        <v>107</v>
      </c>
    </row>
    <row r="88" spans="1:35" ht="37.5" x14ac:dyDescent="0.25">
      <c r="A88" s="10" t="s">
        <v>376</v>
      </c>
      <c r="B88" s="10"/>
      <c r="C88" s="16" t="s">
        <v>276</v>
      </c>
      <c r="D88" s="12"/>
      <c r="E88" s="12"/>
      <c r="F88" s="17" t="s">
        <v>111</v>
      </c>
      <c r="G88" s="18">
        <v>1.4999999999999999E-2</v>
      </c>
      <c r="H88" s="18"/>
      <c r="I88" s="18">
        <v>0.85099999999999998</v>
      </c>
      <c r="J88" s="19">
        <v>88.8</v>
      </c>
      <c r="M88" s="20">
        <f>ROUND(ROUND(J88, 2)*I88, 2)</f>
        <v>75.569999999999993</v>
      </c>
      <c r="P88" s="19">
        <v>88.8</v>
      </c>
      <c r="S88" s="20">
        <f>ROUND(ROUND(P88, 2)*I88, 2)</f>
        <v>75.569999999999993</v>
      </c>
      <c r="V88" s="9">
        <f>ROUND(ROUND(P88, 2)/1.2, 2)</f>
        <v>74</v>
      </c>
      <c r="Y88" s="9">
        <f t="shared" si="8"/>
        <v>62.98</v>
      </c>
      <c r="AD88" s="4" t="s">
        <v>377</v>
      </c>
      <c r="AE88" s="4" t="s">
        <v>378</v>
      </c>
      <c r="AF88" s="4" t="s">
        <v>279</v>
      </c>
    </row>
    <row r="89" spans="1:35" ht="37.5" x14ac:dyDescent="0.25">
      <c r="A89" s="10" t="s">
        <v>379</v>
      </c>
      <c r="B89" s="10"/>
      <c r="C89" s="16" t="s">
        <v>271</v>
      </c>
      <c r="D89" s="12"/>
      <c r="E89" s="12"/>
      <c r="F89" s="17" t="s">
        <v>111</v>
      </c>
      <c r="G89" s="18">
        <v>0.04</v>
      </c>
      <c r="H89" s="18"/>
      <c r="I89" s="18">
        <v>2.2679999999999998</v>
      </c>
      <c r="J89" s="19">
        <v>40.270000000000003</v>
      </c>
      <c r="M89" s="20">
        <f>ROUND(ROUND(J89, 2)*I89, 2)</f>
        <v>91.33</v>
      </c>
      <c r="P89" s="19">
        <v>40.270000000000003</v>
      </c>
      <c r="S89" s="20">
        <f>ROUND(ROUND(P89, 2)*I89, 2)</f>
        <v>91.33</v>
      </c>
      <c r="V89" s="9">
        <f>ROUND(ROUND(P89, 2)/1.2, 2)</f>
        <v>33.56</v>
      </c>
      <c r="Y89" s="9">
        <f t="shared" si="8"/>
        <v>76.11</v>
      </c>
      <c r="AD89" s="4" t="s">
        <v>380</v>
      </c>
      <c r="AE89" s="4" t="s">
        <v>381</v>
      </c>
      <c r="AF89" s="4" t="s">
        <v>274</v>
      </c>
    </row>
    <row r="90" spans="1:35" ht="150" x14ac:dyDescent="0.25">
      <c r="A90" s="10" t="s">
        <v>382</v>
      </c>
      <c r="B90" s="10"/>
      <c r="C90" s="21" t="s">
        <v>383</v>
      </c>
      <c r="D90" s="12"/>
      <c r="E90" s="12" t="s">
        <v>360</v>
      </c>
      <c r="F90" s="17" t="s">
        <v>59</v>
      </c>
      <c r="G90" s="18">
        <v>0.11</v>
      </c>
      <c r="H90" s="18"/>
      <c r="I90" s="18">
        <v>6.2370000000000001</v>
      </c>
      <c r="J90" s="19">
        <v>1012.6</v>
      </c>
      <c r="M90" s="20">
        <f>ROUND(ROUND(J90, 2)*I90, 2)</f>
        <v>6315.59</v>
      </c>
      <c r="P90" s="19">
        <v>1012.6</v>
      </c>
      <c r="S90" s="20">
        <f>ROUND(ROUND(P90, 2)*I90, 2)</f>
        <v>6315.59</v>
      </c>
      <c r="V90" s="9">
        <f>ROUND(ROUND(P90, 2)/1.2, 2)</f>
        <v>843.83</v>
      </c>
      <c r="Y90" s="9">
        <f t="shared" si="8"/>
        <v>5262.99</v>
      </c>
      <c r="AD90" s="4" t="s">
        <v>384</v>
      </c>
      <c r="AE90" s="4" t="s">
        <v>385</v>
      </c>
      <c r="AF90" s="4" t="s">
        <v>386</v>
      </c>
    </row>
    <row r="91" spans="1:35" ht="37.5" x14ac:dyDescent="0.25">
      <c r="A91" s="10" t="s">
        <v>387</v>
      </c>
      <c r="B91" s="10"/>
      <c r="C91" s="21" t="s">
        <v>388</v>
      </c>
      <c r="D91" s="12"/>
      <c r="E91" s="12"/>
      <c r="F91" s="17" t="s">
        <v>111</v>
      </c>
      <c r="G91" s="18">
        <v>0.7</v>
      </c>
      <c r="H91" s="22"/>
      <c r="I91" s="22">
        <v>39.69</v>
      </c>
      <c r="J91" s="19">
        <v>6.28</v>
      </c>
      <c r="M91" s="20">
        <f>ROUND(ROUND(J91, 2)*I91, 2)</f>
        <v>249.25</v>
      </c>
      <c r="P91" s="19">
        <v>6.28</v>
      </c>
      <c r="S91" s="20">
        <f>ROUND(ROUND(P91, 2)*I91, 2)</f>
        <v>249.25</v>
      </c>
      <c r="V91" s="9">
        <f>ROUND(ROUND(P91, 2)/1.2, 2)</f>
        <v>5.23</v>
      </c>
      <c r="Y91" s="9">
        <f t="shared" si="8"/>
        <v>207.71</v>
      </c>
      <c r="AD91" s="4" t="s">
        <v>389</v>
      </c>
      <c r="AE91" s="4" t="s">
        <v>390</v>
      </c>
      <c r="AF91" s="4" t="s">
        <v>391</v>
      </c>
    </row>
    <row r="92" spans="1:35" ht="17.100000000000001" customHeight="1" x14ac:dyDescent="0.25">
      <c r="A92" s="10" t="s">
        <v>392</v>
      </c>
      <c r="B92" s="10" t="s">
        <v>393</v>
      </c>
      <c r="C92" s="47" t="s">
        <v>394</v>
      </c>
      <c r="D92" s="48"/>
      <c r="E92" s="48"/>
      <c r="F92" s="48"/>
      <c r="G92" s="48"/>
      <c r="H92" s="48"/>
      <c r="I92" s="49"/>
      <c r="M92" s="6">
        <f>SUM(M93,M167)</f>
        <v>627271.60000000021</v>
      </c>
      <c r="N92" s="6">
        <f>SUM(N93,N167)</f>
        <v>2525329.6</v>
      </c>
      <c r="O92" s="6">
        <f>SUM(O93,O167)</f>
        <v>3152601.2</v>
      </c>
      <c r="S92" s="6">
        <f>SUM(S93,S167)</f>
        <v>546786.61</v>
      </c>
      <c r="T92" s="6">
        <f>SUM(T93,T167)</f>
        <v>2525329.6</v>
      </c>
      <c r="U92" s="6">
        <f>SUM(U93,U167)</f>
        <v>3072116.2100000004</v>
      </c>
      <c r="Y92" s="9">
        <f>SUM(Y93,Y167)</f>
        <v>455655.50999999989</v>
      </c>
      <c r="Z92" s="9">
        <f>SUM(Z93,Z167)</f>
        <v>2104441.33</v>
      </c>
      <c r="AA92" s="9">
        <f>SUM(AA93,AA167)</f>
        <v>2560096.84</v>
      </c>
      <c r="AD92" s="4">
        <v>206914655</v>
      </c>
      <c r="AE92" s="4">
        <v>16076852</v>
      </c>
    </row>
    <row r="93" spans="1:35" ht="17.100000000000001" customHeight="1" x14ac:dyDescent="0.25">
      <c r="A93" s="10" t="s">
        <v>395</v>
      </c>
      <c r="B93" s="10" t="s">
        <v>396</v>
      </c>
      <c r="C93" s="47" t="s">
        <v>397</v>
      </c>
      <c r="D93" s="48"/>
      <c r="E93" s="48"/>
      <c r="F93" s="48"/>
      <c r="G93" s="48"/>
      <c r="H93" s="48"/>
      <c r="I93" s="49"/>
      <c r="M93" s="6">
        <f>SUM(M94,M99,M104,M108,M112,M117,M122,M126,M130,M134,M138,M143,M148,M152,M157,M162)</f>
        <v>613448.95000000019</v>
      </c>
      <c r="N93" s="6">
        <f>SUM(N94,N99,N104,N108,N112,N117,N122,N126,N130,N134,N138,N143,N148,N152,N157,N162)</f>
        <v>2336050.5</v>
      </c>
      <c r="O93" s="6">
        <f>SUM(O94,O99,O104,O108,O112,O117,O122,O126,O130,O134,O138,O143,O148,O152,O157,O162)</f>
        <v>2949499.45</v>
      </c>
      <c r="S93" s="6">
        <f>SUM(S94,S99,S104,S108,S112,S117,S122,S126,S130,S134,S138,S143,S148,S152,S157,S162)</f>
        <v>532963.96</v>
      </c>
      <c r="T93" s="6">
        <f>SUM(T94,T99,T104,T108,T112,T117,T122,T126,T130,T134,T138,T143,T148,T152,T157,T162)</f>
        <v>2336050.5</v>
      </c>
      <c r="U93" s="6">
        <f>SUM(U94,U99,U104,U108,U112,U117,U122,U126,U130,U134,U138,U143,U148,U152,U157,U162)</f>
        <v>2869014.4600000004</v>
      </c>
      <c r="Y93" s="9">
        <f>SUM(Y94,Y99,Y104,Y108,Y112,Y117,Y122,Y126,Y130,Y134,Y138,Y143,Y148,Y152,Y157,Y162)</f>
        <v>444136.62999999989</v>
      </c>
      <c r="Z93" s="9">
        <f>SUM(Z94,Z99,Z104,Z108,Z112,Z117,Z122,Z126,Z130,Z134,Z138,Z143,Z148,Z152,Z157,Z162)</f>
        <v>1946708.75</v>
      </c>
      <c r="AA93" s="9">
        <f>SUM(AA94,AA99,AA104,AA108,AA112,AA117,AA122,AA126,AA130,AA134,AA138,AA143,AA148,AA152,AA157,AA162)</f>
        <v>2390845.38</v>
      </c>
      <c r="AD93" s="4">
        <v>206914656</v>
      </c>
      <c r="AE93" s="4">
        <v>16077161</v>
      </c>
    </row>
    <row r="94" spans="1:35" ht="56.25" x14ac:dyDescent="0.25">
      <c r="A94" s="10" t="s">
        <v>398</v>
      </c>
      <c r="B94" s="10" t="s">
        <v>399</v>
      </c>
      <c r="C94" s="11" t="s">
        <v>400</v>
      </c>
      <c r="D94" s="12"/>
      <c r="E94" s="12" t="s">
        <v>401</v>
      </c>
      <c r="F94" s="12" t="s">
        <v>59</v>
      </c>
      <c r="G94" s="13">
        <v>1</v>
      </c>
      <c r="H94" s="13"/>
      <c r="I94" s="13">
        <v>220.1</v>
      </c>
      <c r="J94" s="14">
        <f>IFERROR(ROUND(SUM(M95,M96,M97,M98)/I94, 2),0)</f>
        <v>286.08</v>
      </c>
      <c r="K94" s="15">
        <v>826</v>
      </c>
      <c r="L94" s="14">
        <f>J94+ROUND(K94, 2)</f>
        <v>1112.08</v>
      </c>
      <c r="M94" s="14">
        <f>ROUND(J94*I94, 2)</f>
        <v>62966.21</v>
      </c>
      <c r="N94" s="14">
        <f>ROUND(I94*ROUND(K94, 2), 2)</f>
        <v>181802.6</v>
      </c>
      <c r="O94" s="14">
        <f>M94+N94</f>
        <v>244768.81</v>
      </c>
      <c r="P94" s="14">
        <f>IFERROR(ROUND(SUM(S95,S96,S97,S98)/I94, 2),0)</f>
        <v>286.08</v>
      </c>
      <c r="Q94" s="15">
        <v>826</v>
      </c>
      <c r="R94" s="14">
        <f>P94+ROUND(Q94, 2)</f>
        <v>1112.08</v>
      </c>
      <c r="S94" s="14">
        <f>ROUND(P94*I94, 2)</f>
        <v>62966.21</v>
      </c>
      <c r="T94" s="14">
        <f>ROUND(I94*ROUND(Q94, 2), 2)</f>
        <v>181802.6</v>
      </c>
      <c r="U94" s="14">
        <f>S94+T94</f>
        <v>244768.81</v>
      </c>
      <c r="V94" s="9">
        <f>ROUND(P94 / 1.2, 2)</f>
        <v>238.4</v>
      </c>
      <c r="W94" s="9">
        <f>ROUND(Q94 / 1.2, 2)</f>
        <v>688.33</v>
      </c>
      <c r="X94" s="9">
        <f>ROUND(R94 / 1.2, 2)</f>
        <v>926.73</v>
      </c>
      <c r="Y94" s="9">
        <f>ROUND(S94 / 1.2, 2)</f>
        <v>52471.839999999997</v>
      </c>
      <c r="Z94" s="9">
        <f>ROUND(T94 / 1.2, 2)</f>
        <v>151502.17000000001</v>
      </c>
      <c r="AA94" s="9">
        <f>Y94+Z94</f>
        <v>203974.01</v>
      </c>
      <c r="AD94" s="4">
        <v>206914658</v>
      </c>
      <c r="AE94" s="4">
        <v>16077164</v>
      </c>
      <c r="AG94" s="4" t="s">
        <v>402</v>
      </c>
      <c r="AH94" s="4" t="s">
        <v>403</v>
      </c>
      <c r="AI94" s="4" t="s">
        <v>107</v>
      </c>
    </row>
    <row r="95" spans="1:35" ht="37.5" x14ac:dyDescent="0.25">
      <c r="A95" s="10" t="s">
        <v>404</v>
      </c>
      <c r="B95" s="10"/>
      <c r="C95" s="16" t="s">
        <v>405</v>
      </c>
      <c r="D95" s="12"/>
      <c r="E95" s="12"/>
      <c r="F95" s="17" t="s">
        <v>59</v>
      </c>
      <c r="G95" s="18">
        <v>1.1000000000000001</v>
      </c>
      <c r="H95" s="18"/>
      <c r="I95" s="18">
        <v>242.11</v>
      </c>
      <c r="J95" s="19">
        <v>27.55</v>
      </c>
      <c r="M95" s="20">
        <f>ROUND(ROUND(J95, 2)*I95, 2)</f>
        <v>6670.13</v>
      </c>
      <c r="P95" s="19">
        <v>27.55</v>
      </c>
      <c r="S95" s="20">
        <f>ROUND(ROUND(P95, 2)*I95, 2)</f>
        <v>6670.13</v>
      </c>
      <c r="V95" s="9">
        <f>ROUND(ROUND(P95, 2)/1.2, 2)</f>
        <v>22.96</v>
      </c>
      <c r="Y95" s="9">
        <f t="shared" ref="Y95:Y126" si="9">ROUND(S95 / 1.2, 2)</f>
        <v>5558.44</v>
      </c>
      <c r="AD95" s="4" t="s">
        <v>406</v>
      </c>
      <c r="AE95" s="4" t="s">
        <v>407</v>
      </c>
      <c r="AF95" s="4" t="s">
        <v>408</v>
      </c>
    </row>
    <row r="96" spans="1:35" ht="18.75" x14ac:dyDescent="0.25">
      <c r="A96" s="10" t="s">
        <v>409</v>
      </c>
      <c r="B96" s="10"/>
      <c r="C96" s="16" t="s">
        <v>159</v>
      </c>
      <c r="D96" s="12"/>
      <c r="E96" s="12"/>
      <c r="F96" s="17" t="s">
        <v>111</v>
      </c>
      <c r="G96" s="18">
        <v>0.25</v>
      </c>
      <c r="H96" s="18"/>
      <c r="I96" s="18">
        <v>55.024999999999999</v>
      </c>
      <c r="J96" s="19">
        <v>100</v>
      </c>
      <c r="M96" s="20">
        <f>ROUND(ROUND(J96, 2)*I96, 2)</f>
        <v>5502.5</v>
      </c>
      <c r="P96" s="19">
        <v>100</v>
      </c>
      <c r="S96" s="20">
        <f>ROUND(ROUND(P96, 2)*I96, 2)</f>
        <v>5502.5</v>
      </c>
      <c r="V96" s="9">
        <f>ROUND(ROUND(P96, 2)/1.2, 2)</f>
        <v>83.33</v>
      </c>
      <c r="Y96" s="9">
        <f t="shared" si="9"/>
        <v>4585.42</v>
      </c>
      <c r="AD96" s="4" t="s">
        <v>410</v>
      </c>
      <c r="AE96" s="4" t="s">
        <v>411</v>
      </c>
      <c r="AF96" s="4" t="s">
        <v>162</v>
      </c>
    </row>
    <row r="97" spans="1:35" ht="18.75" x14ac:dyDescent="0.25">
      <c r="A97" s="10" t="s">
        <v>412</v>
      </c>
      <c r="B97" s="10"/>
      <c r="C97" s="16" t="s">
        <v>413</v>
      </c>
      <c r="D97" s="12"/>
      <c r="E97" s="12" t="s">
        <v>414</v>
      </c>
      <c r="F97" s="17" t="s">
        <v>111</v>
      </c>
      <c r="G97" s="18">
        <v>1.8</v>
      </c>
      <c r="H97" s="22"/>
      <c r="I97" s="22">
        <v>7923.6</v>
      </c>
      <c r="J97" s="19">
        <v>5.85</v>
      </c>
      <c r="M97" s="20">
        <f>ROUND(ROUND(J97, 2)*I97, 2)</f>
        <v>46353.06</v>
      </c>
      <c r="P97" s="19">
        <v>5.85</v>
      </c>
      <c r="S97" s="20">
        <f>ROUND(ROUND(P97, 2)*I97, 2)</f>
        <v>46353.06</v>
      </c>
      <c r="V97" s="9">
        <f>ROUND(ROUND(P97, 2)/1.2, 2)</f>
        <v>4.88</v>
      </c>
      <c r="Y97" s="9">
        <f t="shared" si="9"/>
        <v>38627.550000000003</v>
      </c>
      <c r="AD97" s="4" t="s">
        <v>415</v>
      </c>
      <c r="AE97" s="4" t="s">
        <v>416</v>
      </c>
      <c r="AF97" s="4" t="s">
        <v>417</v>
      </c>
    </row>
    <row r="98" spans="1:35" ht="18.75" x14ac:dyDescent="0.25">
      <c r="A98" s="10" t="s">
        <v>418</v>
      </c>
      <c r="B98" s="10"/>
      <c r="C98" s="16" t="s">
        <v>419</v>
      </c>
      <c r="D98" s="12"/>
      <c r="E98" s="12"/>
      <c r="F98" s="17" t="s">
        <v>71</v>
      </c>
      <c r="G98" s="18">
        <v>1.1000000000000001</v>
      </c>
      <c r="H98" s="22"/>
      <c r="I98" s="22">
        <v>242.11</v>
      </c>
      <c r="J98" s="19">
        <v>18.34</v>
      </c>
      <c r="M98" s="20">
        <f>ROUND(ROUND(J98, 2)*I98, 2)</f>
        <v>4440.3</v>
      </c>
      <c r="P98" s="19">
        <v>18.34</v>
      </c>
      <c r="S98" s="20">
        <f>ROUND(ROUND(P98, 2)*I98, 2)</f>
        <v>4440.3</v>
      </c>
      <c r="V98" s="9">
        <f>ROUND(ROUND(P98, 2)/1.2, 2)</f>
        <v>15.28</v>
      </c>
      <c r="Y98" s="9">
        <f t="shared" si="9"/>
        <v>3700.25</v>
      </c>
      <c r="AD98" s="4" t="s">
        <v>420</v>
      </c>
      <c r="AE98" s="4" t="s">
        <v>421</v>
      </c>
      <c r="AF98" s="4" t="s">
        <v>422</v>
      </c>
    </row>
    <row r="99" spans="1:35" ht="56.25" x14ac:dyDescent="0.25">
      <c r="A99" s="10" t="s">
        <v>423</v>
      </c>
      <c r="B99" s="10" t="s">
        <v>399</v>
      </c>
      <c r="C99" s="11" t="s">
        <v>400</v>
      </c>
      <c r="D99" s="12"/>
      <c r="E99" s="12" t="s">
        <v>424</v>
      </c>
      <c r="F99" s="12" t="s">
        <v>59</v>
      </c>
      <c r="G99" s="13">
        <v>1</v>
      </c>
      <c r="H99" s="13"/>
      <c r="I99" s="13">
        <v>534</v>
      </c>
      <c r="J99" s="14">
        <f>IFERROR(ROUND(SUM(M100,M101,M102,M103)/I99, 2),0)</f>
        <v>273.08</v>
      </c>
      <c r="K99" s="15">
        <v>826</v>
      </c>
      <c r="L99" s="14">
        <f>J99+ROUND(K99, 2)</f>
        <v>1099.08</v>
      </c>
      <c r="M99" s="14">
        <f>ROUND(J99*I99, 2)</f>
        <v>145824.72</v>
      </c>
      <c r="N99" s="14">
        <f>ROUND(I99*ROUND(K99, 2), 2)</f>
        <v>441084</v>
      </c>
      <c r="O99" s="14">
        <f>M99+N99</f>
        <v>586908.72</v>
      </c>
      <c r="P99" s="14">
        <f>IFERROR(ROUND(SUM(S100,S101,S102,S103)/I99, 2),0)</f>
        <v>273.08</v>
      </c>
      <c r="Q99" s="15">
        <v>826</v>
      </c>
      <c r="R99" s="14">
        <f>P99+ROUND(Q99, 2)</f>
        <v>1099.08</v>
      </c>
      <c r="S99" s="14">
        <f>ROUND(P99*I99, 2)</f>
        <v>145824.72</v>
      </c>
      <c r="T99" s="14">
        <f>ROUND(I99*ROUND(Q99, 2), 2)</f>
        <v>441084</v>
      </c>
      <c r="U99" s="14">
        <f>S99+T99</f>
        <v>586908.72</v>
      </c>
      <c r="V99" s="9">
        <f>ROUND(P99 / 1.2, 2)</f>
        <v>227.57</v>
      </c>
      <c r="W99" s="9">
        <f>ROUND(Q99 / 1.2, 2)</f>
        <v>688.33</v>
      </c>
      <c r="X99" s="9">
        <f>ROUND(R99 / 1.2, 2)</f>
        <v>915.9</v>
      </c>
      <c r="Y99" s="9">
        <f t="shared" si="9"/>
        <v>121520.6</v>
      </c>
      <c r="Z99" s="9">
        <f>ROUND(T99 / 1.2, 2)</f>
        <v>367570</v>
      </c>
      <c r="AA99" s="9">
        <f>Y99+Z99</f>
        <v>489090.6</v>
      </c>
      <c r="AD99" s="4">
        <v>206914681</v>
      </c>
      <c r="AE99" s="4">
        <v>16077288</v>
      </c>
      <c r="AG99" s="4" t="s">
        <v>402</v>
      </c>
      <c r="AH99" s="4" t="s">
        <v>403</v>
      </c>
      <c r="AI99" s="4" t="s">
        <v>107</v>
      </c>
    </row>
    <row r="100" spans="1:35" ht="37.5" x14ac:dyDescent="0.25">
      <c r="A100" s="10" t="s">
        <v>425</v>
      </c>
      <c r="B100" s="10"/>
      <c r="C100" s="16" t="s">
        <v>426</v>
      </c>
      <c r="D100" s="12"/>
      <c r="E100" s="12"/>
      <c r="F100" s="17" t="s">
        <v>111</v>
      </c>
      <c r="G100" s="18">
        <v>0.15</v>
      </c>
      <c r="H100" s="18"/>
      <c r="I100" s="18">
        <v>80.099999999999994</v>
      </c>
      <c r="J100" s="19">
        <v>80</v>
      </c>
      <c r="M100" s="20">
        <f>ROUND(ROUND(J100, 2)*I100, 2)</f>
        <v>6408</v>
      </c>
      <c r="P100" s="19">
        <v>80</v>
      </c>
      <c r="S100" s="20">
        <f>ROUND(ROUND(P100, 2)*I100, 2)</f>
        <v>6408</v>
      </c>
      <c r="V100" s="9">
        <f>ROUND(ROUND(P100, 2)/1.2, 2)</f>
        <v>66.67</v>
      </c>
      <c r="Y100" s="9">
        <f t="shared" si="9"/>
        <v>5340</v>
      </c>
      <c r="AD100" s="4" t="s">
        <v>427</v>
      </c>
      <c r="AE100" s="4" t="s">
        <v>428</v>
      </c>
      <c r="AF100" s="4" t="s">
        <v>429</v>
      </c>
    </row>
    <row r="101" spans="1:35" ht="18.75" x14ac:dyDescent="0.25">
      <c r="A101" s="10" t="s">
        <v>430</v>
      </c>
      <c r="B101" s="10"/>
      <c r="C101" s="16" t="s">
        <v>419</v>
      </c>
      <c r="D101" s="12"/>
      <c r="E101" s="12"/>
      <c r="F101" s="17" t="s">
        <v>71</v>
      </c>
      <c r="G101" s="18">
        <v>1.1000000000000001</v>
      </c>
      <c r="H101" s="22"/>
      <c r="I101" s="22">
        <v>587.4</v>
      </c>
      <c r="J101" s="19">
        <v>18.34</v>
      </c>
      <c r="M101" s="20">
        <f>ROUND(ROUND(J101, 2)*I101, 2)</f>
        <v>10772.92</v>
      </c>
      <c r="P101" s="19">
        <v>18.34</v>
      </c>
      <c r="S101" s="20">
        <f>ROUND(ROUND(P101, 2)*I101, 2)</f>
        <v>10772.92</v>
      </c>
      <c r="V101" s="9">
        <f>ROUND(ROUND(P101, 2)/1.2, 2)</f>
        <v>15.28</v>
      </c>
      <c r="Y101" s="9">
        <f t="shared" si="9"/>
        <v>8977.43</v>
      </c>
      <c r="AD101" s="4" t="s">
        <v>431</v>
      </c>
      <c r="AE101" s="4" t="s">
        <v>432</v>
      </c>
      <c r="AF101" s="4" t="s">
        <v>422</v>
      </c>
    </row>
    <row r="102" spans="1:35" ht="18.75" x14ac:dyDescent="0.25">
      <c r="A102" s="10" t="s">
        <v>433</v>
      </c>
      <c r="B102" s="10"/>
      <c r="C102" s="16" t="s">
        <v>413</v>
      </c>
      <c r="D102" s="12"/>
      <c r="E102" s="12" t="s">
        <v>414</v>
      </c>
      <c r="F102" s="17" t="s">
        <v>111</v>
      </c>
      <c r="G102" s="18">
        <v>1.8</v>
      </c>
      <c r="H102" s="22"/>
      <c r="I102" s="22">
        <v>19224</v>
      </c>
      <c r="J102" s="19">
        <v>5.85</v>
      </c>
      <c r="M102" s="20">
        <f>ROUND(ROUND(J102, 2)*I102, 2)</f>
        <v>112460.4</v>
      </c>
      <c r="P102" s="19">
        <v>5.85</v>
      </c>
      <c r="S102" s="20">
        <f>ROUND(ROUND(P102, 2)*I102, 2)</f>
        <v>112460.4</v>
      </c>
      <c r="V102" s="9">
        <f>ROUND(ROUND(P102, 2)/1.2, 2)</f>
        <v>4.88</v>
      </c>
      <c r="Y102" s="9">
        <f t="shared" si="9"/>
        <v>93717</v>
      </c>
      <c r="AD102" s="4" t="s">
        <v>434</v>
      </c>
      <c r="AE102" s="4" t="s">
        <v>435</v>
      </c>
      <c r="AF102" s="4" t="s">
        <v>417</v>
      </c>
    </row>
    <row r="103" spans="1:35" ht="37.5" x14ac:dyDescent="0.25">
      <c r="A103" s="10" t="s">
        <v>436</v>
      </c>
      <c r="B103" s="10"/>
      <c r="C103" s="16" t="s">
        <v>405</v>
      </c>
      <c r="D103" s="12"/>
      <c r="E103" s="12"/>
      <c r="F103" s="17" t="s">
        <v>59</v>
      </c>
      <c r="G103" s="18">
        <v>1.1000000000000001</v>
      </c>
      <c r="H103" s="18"/>
      <c r="I103" s="18">
        <v>587.4</v>
      </c>
      <c r="J103" s="19">
        <v>27.55</v>
      </c>
      <c r="M103" s="20">
        <f>ROUND(ROUND(J103, 2)*I103, 2)</f>
        <v>16182.87</v>
      </c>
      <c r="P103" s="19">
        <v>27.55</v>
      </c>
      <c r="S103" s="20">
        <f>ROUND(ROUND(P103, 2)*I103, 2)</f>
        <v>16182.87</v>
      </c>
      <c r="V103" s="9">
        <f>ROUND(ROUND(P103, 2)/1.2, 2)</f>
        <v>22.96</v>
      </c>
      <c r="Y103" s="9">
        <f t="shared" si="9"/>
        <v>13485.73</v>
      </c>
      <c r="AD103" s="4" t="s">
        <v>437</v>
      </c>
      <c r="AE103" s="4" t="s">
        <v>438</v>
      </c>
      <c r="AF103" s="4" t="s">
        <v>408</v>
      </c>
    </row>
    <row r="104" spans="1:35" ht="56.25" x14ac:dyDescent="0.25">
      <c r="A104" s="10" t="s">
        <v>439</v>
      </c>
      <c r="B104" s="10" t="s">
        <v>399</v>
      </c>
      <c r="C104" s="11" t="s">
        <v>400</v>
      </c>
      <c r="D104" s="12"/>
      <c r="E104" s="12" t="s">
        <v>440</v>
      </c>
      <c r="F104" s="12" t="s">
        <v>59</v>
      </c>
      <c r="G104" s="13">
        <v>1</v>
      </c>
      <c r="H104" s="13"/>
      <c r="I104" s="13">
        <v>53.9</v>
      </c>
      <c r="J104" s="14">
        <f>IFERROR(ROUND(SUM(M105,M106,M107)/I104, 2),0)</f>
        <v>196.97</v>
      </c>
      <c r="K104" s="15">
        <v>826</v>
      </c>
      <c r="L104" s="14">
        <f>J104+ROUND(K104, 2)</f>
        <v>1022.97</v>
      </c>
      <c r="M104" s="14">
        <f>ROUND(J104*I104, 2)</f>
        <v>10616.68</v>
      </c>
      <c r="N104" s="14">
        <f>ROUND(I104*ROUND(K104, 2), 2)</f>
        <v>44521.4</v>
      </c>
      <c r="O104" s="14">
        <f>M104+N104</f>
        <v>55138.080000000002</v>
      </c>
      <c r="P104" s="14">
        <f>IFERROR(ROUND(SUM(S105,S106,S107)/I104, 2),0)</f>
        <v>212.17</v>
      </c>
      <c r="Q104" s="15">
        <v>826</v>
      </c>
      <c r="R104" s="14">
        <f>P104+ROUND(Q104, 2)</f>
        <v>1038.17</v>
      </c>
      <c r="S104" s="14">
        <f>ROUND(P104*I104, 2)</f>
        <v>11435.96</v>
      </c>
      <c r="T104" s="14">
        <f>ROUND(I104*ROUND(Q104, 2), 2)</f>
        <v>44521.4</v>
      </c>
      <c r="U104" s="14">
        <f>S104+T104</f>
        <v>55957.36</v>
      </c>
      <c r="V104" s="9">
        <f>ROUND(P104 / 1.2, 2)</f>
        <v>176.81</v>
      </c>
      <c r="W104" s="9">
        <f>ROUND(Q104 / 1.2, 2)</f>
        <v>688.33</v>
      </c>
      <c r="X104" s="9">
        <f>ROUND(R104 / 1.2, 2)</f>
        <v>865.14</v>
      </c>
      <c r="Y104" s="9">
        <f t="shared" si="9"/>
        <v>9529.9699999999993</v>
      </c>
      <c r="Z104" s="9">
        <f>ROUND(T104 / 1.2, 2)</f>
        <v>37101.17</v>
      </c>
      <c r="AA104" s="9">
        <f>Y104+Z104</f>
        <v>46631.14</v>
      </c>
      <c r="AD104" s="4">
        <v>206914682</v>
      </c>
      <c r="AE104" s="4">
        <v>16081379</v>
      </c>
      <c r="AG104" s="4" t="s">
        <v>402</v>
      </c>
      <c r="AH104" s="4" t="s">
        <v>403</v>
      </c>
      <c r="AI104" s="4" t="s">
        <v>107</v>
      </c>
    </row>
    <row r="105" spans="1:35" ht="37.5" x14ac:dyDescent="0.25">
      <c r="A105" s="10" t="s">
        <v>441</v>
      </c>
      <c r="B105" s="10"/>
      <c r="C105" s="21" t="s">
        <v>442</v>
      </c>
      <c r="D105" s="12"/>
      <c r="E105" s="12" t="s">
        <v>414</v>
      </c>
      <c r="F105" s="17" t="s">
        <v>111</v>
      </c>
      <c r="G105" s="18">
        <v>1</v>
      </c>
      <c r="H105" s="22"/>
      <c r="I105" s="22">
        <v>1078</v>
      </c>
      <c r="J105" s="19">
        <v>7.59</v>
      </c>
      <c r="M105" s="20">
        <f>ROUND(ROUND(J105, 2)*I105, 2)</f>
        <v>8182.02</v>
      </c>
      <c r="P105" s="19">
        <v>8.35</v>
      </c>
      <c r="S105" s="20">
        <f>ROUND(ROUND(P105, 2)*I105, 2)</f>
        <v>9001.2999999999993</v>
      </c>
      <c r="V105" s="9">
        <f>ROUND(ROUND(P105, 2)/1.2, 2)</f>
        <v>6.96</v>
      </c>
      <c r="Y105" s="9">
        <f t="shared" si="9"/>
        <v>7501.08</v>
      </c>
      <c r="AD105" s="4" t="s">
        <v>443</v>
      </c>
      <c r="AE105" s="4" t="s">
        <v>444</v>
      </c>
      <c r="AF105" s="4" t="s">
        <v>445</v>
      </c>
    </row>
    <row r="106" spans="1:35" ht="18.75" x14ac:dyDescent="0.25">
      <c r="A106" s="10" t="s">
        <v>446</v>
      </c>
      <c r="B106" s="10"/>
      <c r="C106" s="16" t="s">
        <v>159</v>
      </c>
      <c r="D106" s="12"/>
      <c r="E106" s="12"/>
      <c r="F106" s="17" t="s">
        <v>111</v>
      </c>
      <c r="G106" s="18">
        <v>0.25</v>
      </c>
      <c r="H106" s="18"/>
      <c r="I106" s="18">
        <v>13.475</v>
      </c>
      <c r="J106" s="19">
        <v>100</v>
      </c>
      <c r="M106" s="20">
        <f>ROUND(ROUND(J106, 2)*I106, 2)</f>
        <v>1347.5</v>
      </c>
      <c r="P106" s="19">
        <v>100</v>
      </c>
      <c r="S106" s="20">
        <f>ROUND(ROUND(P106, 2)*I106, 2)</f>
        <v>1347.5</v>
      </c>
      <c r="V106" s="9">
        <f>ROUND(ROUND(P106, 2)/1.2, 2)</f>
        <v>83.33</v>
      </c>
      <c r="Y106" s="9">
        <f t="shared" si="9"/>
        <v>1122.92</v>
      </c>
      <c r="AD106" s="4" t="s">
        <v>447</v>
      </c>
      <c r="AE106" s="4" t="s">
        <v>448</v>
      </c>
      <c r="AF106" s="4" t="s">
        <v>162</v>
      </c>
    </row>
    <row r="107" spans="1:35" ht="18.75" x14ac:dyDescent="0.25">
      <c r="A107" s="10" t="s">
        <v>449</v>
      </c>
      <c r="B107" s="10"/>
      <c r="C107" s="16" t="s">
        <v>419</v>
      </c>
      <c r="D107" s="12"/>
      <c r="E107" s="12"/>
      <c r="F107" s="17" t="s">
        <v>71</v>
      </c>
      <c r="G107" s="18">
        <v>1.1000000000000001</v>
      </c>
      <c r="H107" s="22"/>
      <c r="I107" s="22">
        <v>59.29</v>
      </c>
      <c r="J107" s="19">
        <v>18.34</v>
      </c>
      <c r="M107" s="20">
        <f>ROUND(ROUND(J107, 2)*I107, 2)</f>
        <v>1087.3800000000001</v>
      </c>
      <c r="P107" s="19">
        <v>18.34</v>
      </c>
      <c r="S107" s="20">
        <f>ROUND(ROUND(P107, 2)*I107, 2)</f>
        <v>1087.3800000000001</v>
      </c>
      <c r="V107" s="9">
        <f>ROUND(ROUND(P107, 2)/1.2, 2)</f>
        <v>15.28</v>
      </c>
      <c r="Y107" s="9">
        <f t="shared" si="9"/>
        <v>906.15</v>
      </c>
      <c r="AD107" s="4" t="s">
        <v>450</v>
      </c>
      <c r="AE107" s="4" t="s">
        <v>451</v>
      </c>
      <c r="AF107" s="4" t="s">
        <v>422</v>
      </c>
    </row>
    <row r="108" spans="1:35" ht="56.25" x14ac:dyDescent="0.25">
      <c r="A108" s="10" t="s">
        <v>452</v>
      </c>
      <c r="B108" s="10" t="s">
        <v>399</v>
      </c>
      <c r="C108" s="11" t="s">
        <v>400</v>
      </c>
      <c r="D108" s="12"/>
      <c r="E108" s="12" t="s">
        <v>453</v>
      </c>
      <c r="F108" s="12" t="s">
        <v>59</v>
      </c>
      <c r="G108" s="13">
        <v>1</v>
      </c>
      <c r="H108" s="13"/>
      <c r="I108" s="13">
        <v>260.60000000000002</v>
      </c>
      <c r="J108" s="14">
        <f>IFERROR(ROUND(SUM(M109,M110,M111)/I108, 2),0)</f>
        <v>183.97</v>
      </c>
      <c r="K108" s="15">
        <v>826</v>
      </c>
      <c r="L108" s="14">
        <f>J108+ROUND(K108, 2)</f>
        <v>1009.97</v>
      </c>
      <c r="M108" s="14">
        <f>ROUND(J108*I108, 2)</f>
        <v>47942.58</v>
      </c>
      <c r="N108" s="14">
        <f>ROUND(I108*ROUND(K108, 2), 2)</f>
        <v>215255.6</v>
      </c>
      <c r="O108" s="14">
        <f>M108+N108</f>
        <v>263198.18</v>
      </c>
      <c r="P108" s="14">
        <f>IFERROR(ROUND(SUM(S109,S110,S111)/I108, 2),0)</f>
        <v>199.17</v>
      </c>
      <c r="Q108" s="15">
        <v>826</v>
      </c>
      <c r="R108" s="14">
        <f>P108+ROUND(Q108, 2)</f>
        <v>1025.17</v>
      </c>
      <c r="S108" s="14">
        <f>ROUND(P108*I108, 2)</f>
        <v>51903.7</v>
      </c>
      <c r="T108" s="14">
        <f>ROUND(I108*ROUND(Q108, 2), 2)</f>
        <v>215255.6</v>
      </c>
      <c r="U108" s="14">
        <f>S108+T108</f>
        <v>267159.3</v>
      </c>
      <c r="V108" s="9">
        <f>ROUND(P108 / 1.2, 2)</f>
        <v>165.98</v>
      </c>
      <c r="W108" s="9">
        <f>ROUND(Q108 / 1.2, 2)</f>
        <v>688.33</v>
      </c>
      <c r="X108" s="9">
        <f>ROUND(R108 / 1.2, 2)</f>
        <v>854.31</v>
      </c>
      <c r="Y108" s="9">
        <f t="shared" si="9"/>
        <v>43253.08</v>
      </c>
      <c r="Z108" s="9">
        <f>ROUND(T108 / 1.2, 2)</f>
        <v>179379.67</v>
      </c>
      <c r="AA108" s="9">
        <f>Y108+Z108</f>
        <v>222632.75</v>
      </c>
      <c r="AD108" s="4">
        <v>206914683</v>
      </c>
      <c r="AE108" s="4">
        <v>16081378</v>
      </c>
      <c r="AG108" s="4" t="s">
        <v>402</v>
      </c>
      <c r="AH108" s="4" t="s">
        <v>403</v>
      </c>
      <c r="AI108" s="4" t="s">
        <v>107</v>
      </c>
    </row>
    <row r="109" spans="1:35" ht="18.75" x14ac:dyDescent="0.25">
      <c r="A109" s="10" t="s">
        <v>454</v>
      </c>
      <c r="B109" s="10"/>
      <c r="C109" s="16" t="s">
        <v>419</v>
      </c>
      <c r="D109" s="12"/>
      <c r="E109" s="12"/>
      <c r="F109" s="17" t="s">
        <v>71</v>
      </c>
      <c r="G109" s="18">
        <v>1.1000000000000001</v>
      </c>
      <c r="H109" s="22"/>
      <c r="I109" s="22">
        <v>286.66000000000003</v>
      </c>
      <c r="J109" s="19">
        <v>18.34</v>
      </c>
      <c r="M109" s="20">
        <f>ROUND(ROUND(J109, 2)*I109, 2)</f>
        <v>5257.34</v>
      </c>
      <c r="P109" s="19">
        <v>18.34</v>
      </c>
      <c r="S109" s="20">
        <f>ROUND(ROUND(P109, 2)*I109, 2)</f>
        <v>5257.34</v>
      </c>
      <c r="V109" s="9">
        <f>ROUND(ROUND(P109, 2)/1.2, 2)</f>
        <v>15.28</v>
      </c>
      <c r="Y109" s="9">
        <f t="shared" si="9"/>
        <v>4381.12</v>
      </c>
      <c r="AD109" s="4" t="s">
        <v>455</v>
      </c>
      <c r="AE109" s="4" t="s">
        <v>456</v>
      </c>
      <c r="AF109" s="4" t="s">
        <v>422</v>
      </c>
    </row>
    <row r="110" spans="1:35" ht="37.5" x14ac:dyDescent="0.25">
      <c r="A110" s="10" t="s">
        <v>457</v>
      </c>
      <c r="B110" s="10"/>
      <c r="C110" s="16" t="s">
        <v>458</v>
      </c>
      <c r="D110" s="12"/>
      <c r="E110" s="12"/>
      <c r="F110" s="17" t="s">
        <v>111</v>
      </c>
      <c r="G110" s="18">
        <v>0.15</v>
      </c>
      <c r="H110" s="22"/>
      <c r="I110" s="22">
        <v>39.090000000000003</v>
      </c>
      <c r="J110" s="19">
        <v>80</v>
      </c>
      <c r="M110" s="20">
        <f>ROUND(ROUND(J110, 2)*I110, 2)</f>
        <v>3127.2</v>
      </c>
      <c r="P110" s="19">
        <v>80</v>
      </c>
      <c r="S110" s="20">
        <f>ROUND(ROUND(P110, 2)*I110, 2)</f>
        <v>3127.2</v>
      </c>
      <c r="V110" s="9">
        <f>ROUND(ROUND(P110, 2)/1.2, 2)</f>
        <v>66.67</v>
      </c>
      <c r="Y110" s="9">
        <f t="shared" si="9"/>
        <v>2606</v>
      </c>
      <c r="AD110" s="4" t="s">
        <v>459</v>
      </c>
      <c r="AE110" s="4" t="s">
        <v>460</v>
      </c>
      <c r="AF110" s="4" t="s">
        <v>461</v>
      </c>
    </row>
    <row r="111" spans="1:35" ht="37.5" x14ac:dyDescent="0.25">
      <c r="A111" s="10" t="s">
        <v>462</v>
      </c>
      <c r="B111" s="10"/>
      <c r="C111" s="21" t="s">
        <v>442</v>
      </c>
      <c r="D111" s="12"/>
      <c r="E111" s="12" t="s">
        <v>414</v>
      </c>
      <c r="F111" s="17" t="s">
        <v>111</v>
      </c>
      <c r="G111" s="18">
        <v>1</v>
      </c>
      <c r="H111" s="22"/>
      <c r="I111" s="22">
        <v>5212</v>
      </c>
      <c r="J111" s="19">
        <v>7.59</v>
      </c>
      <c r="M111" s="20">
        <f>ROUND(ROUND(J111, 2)*I111, 2)</f>
        <v>39559.08</v>
      </c>
      <c r="P111" s="19">
        <v>8.35</v>
      </c>
      <c r="S111" s="20">
        <f>ROUND(ROUND(P111, 2)*I111, 2)</f>
        <v>43520.2</v>
      </c>
      <c r="V111" s="9">
        <f>ROUND(ROUND(P111, 2)/1.2, 2)</f>
        <v>6.96</v>
      </c>
      <c r="Y111" s="9">
        <f t="shared" si="9"/>
        <v>36266.83</v>
      </c>
      <c r="AD111" s="4" t="s">
        <v>463</v>
      </c>
      <c r="AE111" s="4" t="s">
        <v>464</v>
      </c>
      <c r="AF111" s="4" t="s">
        <v>445</v>
      </c>
    </row>
    <row r="112" spans="1:35" ht="56.25" x14ac:dyDescent="0.25">
      <c r="A112" s="10" t="s">
        <v>465</v>
      </c>
      <c r="B112" s="10" t="s">
        <v>399</v>
      </c>
      <c r="C112" s="11" t="s">
        <v>400</v>
      </c>
      <c r="D112" s="12"/>
      <c r="E112" s="12" t="s">
        <v>466</v>
      </c>
      <c r="F112" s="12" t="s">
        <v>59</v>
      </c>
      <c r="G112" s="13">
        <v>1</v>
      </c>
      <c r="H112" s="13"/>
      <c r="I112" s="13">
        <v>36.700000000000003</v>
      </c>
      <c r="J112" s="14">
        <f>IFERROR(ROUND(SUM(M113,M114,M115,M116)/I112, 2),0)</f>
        <v>286.08</v>
      </c>
      <c r="K112" s="15">
        <v>826</v>
      </c>
      <c r="L112" s="14">
        <f>J112+ROUND(K112, 2)</f>
        <v>1112.08</v>
      </c>
      <c r="M112" s="14">
        <f>ROUND(J112*I112, 2)</f>
        <v>10499.14</v>
      </c>
      <c r="N112" s="14">
        <f>ROUND(I112*ROUND(K112, 2), 2)</f>
        <v>30314.2</v>
      </c>
      <c r="O112" s="14">
        <f>M112+N112</f>
        <v>40813.339999999997</v>
      </c>
      <c r="P112" s="14">
        <f>IFERROR(ROUND(SUM(S113,S114,S115,S116)/I112, 2),0)</f>
        <v>286.08</v>
      </c>
      <c r="Q112" s="15">
        <v>826</v>
      </c>
      <c r="R112" s="14">
        <f>P112+ROUND(Q112, 2)</f>
        <v>1112.08</v>
      </c>
      <c r="S112" s="14">
        <f>ROUND(P112*I112, 2)</f>
        <v>10499.14</v>
      </c>
      <c r="T112" s="14">
        <f>ROUND(I112*ROUND(Q112, 2), 2)</f>
        <v>30314.2</v>
      </c>
      <c r="U112" s="14">
        <f>S112+T112</f>
        <v>40813.339999999997</v>
      </c>
      <c r="V112" s="9">
        <f>ROUND(P112 / 1.2, 2)</f>
        <v>238.4</v>
      </c>
      <c r="W112" s="9">
        <f>ROUND(Q112 / 1.2, 2)</f>
        <v>688.33</v>
      </c>
      <c r="X112" s="9">
        <f>ROUND(R112 / 1.2, 2)</f>
        <v>926.73</v>
      </c>
      <c r="Y112" s="9">
        <f t="shared" si="9"/>
        <v>8749.2800000000007</v>
      </c>
      <c r="Z112" s="9">
        <f>ROUND(T112 / 1.2, 2)</f>
        <v>25261.83</v>
      </c>
      <c r="AA112" s="9">
        <f>Y112+Z112</f>
        <v>34011.11</v>
      </c>
      <c r="AD112" s="4">
        <v>206914684</v>
      </c>
      <c r="AE112" s="4">
        <v>16086783</v>
      </c>
      <c r="AG112" s="4" t="s">
        <v>402</v>
      </c>
      <c r="AH112" s="4" t="s">
        <v>403</v>
      </c>
      <c r="AI112" s="4" t="s">
        <v>107</v>
      </c>
    </row>
    <row r="113" spans="1:35" ht="37.5" x14ac:dyDescent="0.25">
      <c r="A113" s="10" t="s">
        <v>467</v>
      </c>
      <c r="B113" s="10"/>
      <c r="C113" s="16" t="s">
        <v>405</v>
      </c>
      <c r="D113" s="12"/>
      <c r="E113" s="12"/>
      <c r="F113" s="17" t="s">
        <v>59</v>
      </c>
      <c r="G113" s="18">
        <v>1.1000000000000001</v>
      </c>
      <c r="H113" s="18"/>
      <c r="I113" s="18">
        <v>40.369999999999997</v>
      </c>
      <c r="J113" s="19">
        <v>27.55</v>
      </c>
      <c r="M113" s="20">
        <f>ROUND(ROUND(J113, 2)*I113, 2)</f>
        <v>1112.19</v>
      </c>
      <c r="P113" s="19">
        <v>27.55</v>
      </c>
      <c r="S113" s="20">
        <f>ROUND(ROUND(P113, 2)*I113, 2)</f>
        <v>1112.19</v>
      </c>
      <c r="V113" s="9">
        <f>ROUND(ROUND(P113, 2)/1.2, 2)</f>
        <v>22.96</v>
      </c>
      <c r="Y113" s="9">
        <f t="shared" si="9"/>
        <v>926.83</v>
      </c>
      <c r="AD113" s="4" t="s">
        <v>468</v>
      </c>
      <c r="AE113" s="4" t="s">
        <v>469</v>
      </c>
      <c r="AF113" s="4" t="s">
        <v>408</v>
      </c>
    </row>
    <row r="114" spans="1:35" ht="18.75" x14ac:dyDescent="0.25">
      <c r="A114" s="10" t="s">
        <v>470</v>
      </c>
      <c r="B114" s="10"/>
      <c r="C114" s="16" t="s">
        <v>159</v>
      </c>
      <c r="D114" s="12"/>
      <c r="E114" s="12"/>
      <c r="F114" s="17" t="s">
        <v>111</v>
      </c>
      <c r="G114" s="18">
        <v>0.25</v>
      </c>
      <c r="H114" s="18"/>
      <c r="I114" s="18">
        <v>9.1750000000000007</v>
      </c>
      <c r="J114" s="19">
        <v>100</v>
      </c>
      <c r="M114" s="20">
        <f>ROUND(ROUND(J114, 2)*I114, 2)</f>
        <v>917.5</v>
      </c>
      <c r="P114" s="19">
        <v>100</v>
      </c>
      <c r="S114" s="20">
        <f>ROUND(ROUND(P114, 2)*I114, 2)</f>
        <v>917.5</v>
      </c>
      <c r="V114" s="9">
        <f>ROUND(ROUND(P114, 2)/1.2, 2)</f>
        <v>83.33</v>
      </c>
      <c r="Y114" s="9">
        <f t="shared" si="9"/>
        <v>764.58</v>
      </c>
      <c r="AD114" s="4" t="s">
        <v>471</v>
      </c>
      <c r="AE114" s="4" t="s">
        <v>472</v>
      </c>
      <c r="AF114" s="4" t="s">
        <v>162</v>
      </c>
    </row>
    <row r="115" spans="1:35" ht="18.75" x14ac:dyDescent="0.25">
      <c r="A115" s="10" t="s">
        <v>473</v>
      </c>
      <c r="B115" s="10"/>
      <c r="C115" s="16" t="s">
        <v>413</v>
      </c>
      <c r="D115" s="12"/>
      <c r="E115" s="12" t="s">
        <v>414</v>
      </c>
      <c r="F115" s="17" t="s">
        <v>111</v>
      </c>
      <c r="G115" s="18">
        <v>1.8</v>
      </c>
      <c r="H115" s="22"/>
      <c r="I115" s="22">
        <v>1321.2</v>
      </c>
      <c r="J115" s="19">
        <v>5.85</v>
      </c>
      <c r="M115" s="20">
        <f>ROUND(ROUND(J115, 2)*I115, 2)</f>
        <v>7729.02</v>
      </c>
      <c r="P115" s="19">
        <v>5.85</v>
      </c>
      <c r="S115" s="20">
        <f>ROUND(ROUND(P115, 2)*I115, 2)</f>
        <v>7729.02</v>
      </c>
      <c r="V115" s="9">
        <f>ROUND(ROUND(P115, 2)/1.2, 2)</f>
        <v>4.88</v>
      </c>
      <c r="Y115" s="9">
        <f t="shared" si="9"/>
        <v>6440.85</v>
      </c>
      <c r="AD115" s="4" t="s">
        <v>474</v>
      </c>
      <c r="AE115" s="4" t="s">
        <v>475</v>
      </c>
      <c r="AF115" s="4" t="s">
        <v>417</v>
      </c>
    </row>
    <row r="116" spans="1:35" ht="18.75" x14ac:dyDescent="0.25">
      <c r="A116" s="10" t="s">
        <v>476</v>
      </c>
      <c r="B116" s="10"/>
      <c r="C116" s="16" t="s">
        <v>419</v>
      </c>
      <c r="D116" s="12"/>
      <c r="E116" s="12"/>
      <c r="F116" s="17" t="s">
        <v>71</v>
      </c>
      <c r="G116" s="18">
        <v>1.1000000000000001</v>
      </c>
      <c r="H116" s="22"/>
      <c r="I116" s="22">
        <v>40.369999999999997</v>
      </c>
      <c r="J116" s="19">
        <v>18.34</v>
      </c>
      <c r="M116" s="20">
        <f>ROUND(ROUND(J116, 2)*I116, 2)</f>
        <v>740.39</v>
      </c>
      <c r="P116" s="19">
        <v>18.34</v>
      </c>
      <c r="S116" s="20">
        <f>ROUND(ROUND(P116, 2)*I116, 2)</f>
        <v>740.39</v>
      </c>
      <c r="V116" s="9">
        <f>ROUND(ROUND(P116, 2)/1.2, 2)</f>
        <v>15.28</v>
      </c>
      <c r="Y116" s="9">
        <f t="shared" si="9"/>
        <v>616.99</v>
      </c>
      <c r="AD116" s="4" t="s">
        <v>477</v>
      </c>
      <c r="AE116" s="4" t="s">
        <v>478</v>
      </c>
      <c r="AF116" s="4" t="s">
        <v>422</v>
      </c>
    </row>
    <row r="117" spans="1:35" ht="56.25" x14ac:dyDescent="0.25">
      <c r="A117" s="10" t="s">
        <v>479</v>
      </c>
      <c r="B117" s="10" t="s">
        <v>399</v>
      </c>
      <c r="C117" s="11" t="s">
        <v>400</v>
      </c>
      <c r="D117" s="12"/>
      <c r="E117" s="12" t="s">
        <v>480</v>
      </c>
      <c r="F117" s="12" t="s">
        <v>59</v>
      </c>
      <c r="G117" s="13">
        <v>1</v>
      </c>
      <c r="H117" s="13"/>
      <c r="I117" s="13">
        <v>144.4</v>
      </c>
      <c r="J117" s="14">
        <f>IFERROR(ROUND(SUM(M118,M119,M120,M121)/I117, 2),0)</f>
        <v>273.08</v>
      </c>
      <c r="K117" s="15">
        <v>826</v>
      </c>
      <c r="L117" s="14">
        <f>J117+ROUND(K117, 2)</f>
        <v>1099.08</v>
      </c>
      <c r="M117" s="14">
        <f>ROUND(J117*I117, 2)</f>
        <v>39432.75</v>
      </c>
      <c r="N117" s="14">
        <f>ROUND(I117*ROUND(K117, 2), 2)</f>
        <v>119274.4</v>
      </c>
      <c r="O117" s="14">
        <f>M117+N117</f>
        <v>158707.15</v>
      </c>
      <c r="P117" s="14">
        <f>IFERROR(ROUND(SUM(S118,S119,S120,S121)/I117, 2),0)</f>
        <v>273.08</v>
      </c>
      <c r="Q117" s="15">
        <v>826</v>
      </c>
      <c r="R117" s="14">
        <f>P117+ROUND(Q117, 2)</f>
        <v>1099.08</v>
      </c>
      <c r="S117" s="14">
        <f>ROUND(P117*I117, 2)</f>
        <v>39432.75</v>
      </c>
      <c r="T117" s="14">
        <f>ROUND(I117*ROUND(Q117, 2), 2)</f>
        <v>119274.4</v>
      </c>
      <c r="U117" s="14">
        <f>S117+T117</f>
        <v>158707.15</v>
      </c>
      <c r="V117" s="9">
        <f>ROUND(P117 / 1.2, 2)</f>
        <v>227.57</v>
      </c>
      <c r="W117" s="9">
        <f>ROUND(Q117 / 1.2, 2)</f>
        <v>688.33</v>
      </c>
      <c r="X117" s="9">
        <f>ROUND(R117 / 1.2, 2)</f>
        <v>915.9</v>
      </c>
      <c r="Y117" s="9">
        <f t="shared" si="9"/>
        <v>32860.629999999997</v>
      </c>
      <c r="Z117" s="9">
        <f>ROUND(T117 / 1.2, 2)</f>
        <v>99395.33</v>
      </c>
      <c r="AA117" s="9">
        <f>Y117+Z117</f>
        <v>132255.96</v>
      </c>
      <c r="AD117" s="4">
        <v>206914685</v>
      </c>
      <c r="AE117" s="4">
        <v>16086782</v>
      </c>
      <c r="AG117" s="4" t="s">
        <v>402</v>
      </c>
      <c r="AH117" s="4" t="s">
        <v>403</v>
      </c>
      <c r="AI117" s="4" t="s">
        <v>107</v>
      </c>
    </row>
    <row r="118" spans="1:35" ht="18.75" x14ac:dyDescent="0.25">
      <c r="A118" s="10" t="s">
        <v>481</v>
      </c>
      <c r="B118" s="10"/>
      <c r="C118" s="16" t="s">
        <v>419</v>
      </c>
      <c r="D118" s="12"/>
      <c r="E118" s="12"/>
      <c r="F118" s="17" t="s">
        <v>71</v>
      </c>
      <c r="G118" s="18">
        <v>1.1000000000000001</v>
      </c>
      <c r="H118" s="22"/>
      <c r="I118" s="22">
        <v>158.84</v>
      </c>
      <c r="J118" s="19">
        <v>18.34</v>
      </c>
      <c r="M118" s="20">
        <f>ROUND(ROUND(J118, 2)*I118, 2)</f>
        <v>2913.13</v>
      </c>
      <c r="P118" s="19">
        <v>18.34</v>
      </c>
      <c r="S118" s="20">
        <f>ROUND(ROUND(P118, 2)*I118, 2)</f>
        <v>2913.13</v>
      </c>
      <c r="V118" s="9">
        <f>ROUND(ROUND(P118, 2)/1.2, 2)</f>
        <v>15.28</v>
      </c>
      <c r="Y118" s="9">
        <f t="shared" si="9"/>
        <v>2427.61</v>
      </c>
      <c r="AD118" s="4" t="s">
        <v>482</v>
      </c>
      <c r="AE118" s="4" t="s">
        <v>483</v>
      </c>
      <c r="AF118" s="4" t="s">
        <v>422</v>
      </c>
    </row>
    <row r="119" spans="1:35" ht="18.75" x14ac:dyDescent="0.25">
      <c r="A119" s="10" t="s">
        <v>484</v>
      </c>
      <c r="B119" s="10"/>
      <c r="C119" s="16" t="s">
        <v>413</v>
      </c>
      <c r="D119" s="12"/>
      <c r="E119" s="12" t="s">
        <v>414</v>
      </c>
      <c r="F119" s="17" t="s">
        <v>111</v>
      </c>
      <c r="G119" s="18">
        <v>1.8</v>
      </c>
      <c r="H119" s="22"/>
      <c r="I119" s="22">
        <v>5198.3999999999996</v>
      </c>
      <c r="J119" s="19">
        <v>5.85</v>
      </c>
      <c r="M119" s="20">
        <f>ROUND(ROUND(J119, 2)*I119, 2)</f>
        <v>30410.639999999999</v>
      </c>
      <c r="P119" s="19">
        <v>5.85</v>
      </c>
      <c r="S119" s="20">
        <f>ROUND(ROUND(P119, 2)*I119, 2)</f>
        <v>30410.639999999999</v>
      </c>
      <c r="V119" s="9">
        <f>ROUND(ROUND(P119, 2)/1.2, 2)</f>
        <v>4.88</v>
      </c>
      <c r="Y119" s="9">
        <f t="shared" si="9"/>
        <v>25342.2</v>
      </c>
      <c r="AD119" s="4" t="s">
        <v>485</v>
      </c>
      <c r="AE119" s="4" t="s">
        <v>486</v>
      </c>
      <c r="AF119" s="4" t="s">
        <v>417</v>
      </c>
    </row>
    <row r="120" spans="1:35" ht="37.5" x14ac:dyDescent="0.25">
      <c r="A120" s="10" t="s">
        <v>487</v>
      </c>
      <c r="B120" s="10"/>
      <c r="C120" s="16" t="s">
        <v>458</v>
      </c>
      <c r="D120" s="12"/>
      <c r="E120" s="12"/>
      <c r="F120" s="17" t="s">
        <v>111</v>
      </c>
      <c r="G120" s="18">
        <v>0.15</v>
      </c>
      <c r="H120" s="22"/>
      <c r="I120" s="22">
        <v>21.66</v>
      </c>
      <c r="J120" s="19">
        <v>80</v>
      </c>
      <c r="M120" s="20">
        <f>ROUND(ROUND(J120, 2)*I120, 2)</f>
        <v>1732.8</v>
      </c>
      <c r="P120" s="19">
        <v>80</v>
      </c>
      <c r="S120" s="20">
        <f>ROUND(ROUND(P120, 2)*I120, 2)</f>
        <v>1732.8</v>
      </c>
      <c r="V120" s="9">
        <f>ROUND(ROUND(P120, 2)/1.2, 2)</f>
        <v>66.67</v>
      </c>
      <c r="Y120" s="9">
        <f t="shared" si="9"/>
        <v>1444</v>
      </c>
      <c r="AD120" s="4" t="s">
        <v>488</v>
      </c>
      <c r="AE120" s="4" t="s">
        <v>489</v>
      </c>
      <c r="AF120" s="4" t="s">
        <v>461</v>
      </c>
    </row>
    <row r="121" spans="1:35" ht="37.5" x14ac:dyDescent="0.25">
      <c r="A121" s="10" t="s">
        <v>490</v>
      </c>
      <c r="B121" s="10"/>
      <c r="C121" s="16" t="s">
        <v>405</v>
      </c>
      <c r="D121" s="12"/>
      <c r="E121" s="12"/>
      <c r="F121" s="17" t="s">
        <v>59</v>
      </c>
      <c r="G121" s="18">
        <v>1.1000000000000001</v>
      </c>
      <c r="H121" s="18"/>
      <c r="I121" s="18">
        <v>158.84</v>
      </c>
      <c r="J121" s="19">
        <v>27.55</v>
      </c>
      <c r="M121" s="20">
        <f>ROUND(ROUND(J121, 2)*I121, 2)</f>
        <v>4376.04</v>
      </c>
      <c r="P121" s="19">
        <v>27.55</v>
      </c>
      <c r="S121" s="20">
        <f>ROUND(ROUND(P121, 2)*I121, 2)</f>
        <v>4376.04</v>
      </c>
      <c r="V121" s="9">
        <f>ROUND(ROUND(P121, 2)/1.2, 2)</f>
        <v>22.96</v>
      </c>
      <c r="Y121" s="9">
        <f t="shared" si="9"/>
        <v>3646.7</v>
      </c>
      <c r="AD121" s="4" t="s">
        <v>491</v>
      </c>
      <c r="AE121" s="4" t="s">
        <v>492</v>
      </c>
      <c r="AF121" s="4" t="s">
        <v>408</v>
      </c>
    </row>
    <row r="122" spans="1:35" ht="56.25" x14ac:dyDescent="0.25">
      <c r="A122" s="10" t="s">
        <v>493</v>
      </c>
      <c r="B122" s="10" t="s">
        <v>399</v>
      </c>
      <c r="C122" s="11" t="s">
        <v>400</v>
      </c>
      <c r="D122" s="12"/>
      <c r="E122" s="12" t="s">
        <v>494</v>
      </c>
      <c r="F122" s="12" t="s">
        <v>59</v>
      </c>
      <c r="G122" s="13">
        <v>1</v>
      </c>
      <c r="H122" s="13"/>
      <c r="I122" s="13">
        <v>38.799999999999997</v>
      </c>
      <c r="J122" s="14">
        <f>IFERROR(ROUND(SUM(M123,M124,M125)/I122, 2),0)</f>
        <v>252.9</v>
      </c>
      <c r="K122" s="15">
        <v>826</v>
      </c>
      <c r="L122" s="14">
        <f>J122+ROUND(K122, 2)</f>
        <v>1078.9000000000001</v>
      </c>
      <c r="M122" s="14">
        <f>ROUND(J122*I122, 2)</f>
        <v>9812.52</v>
      </c>
      <c r="N122" s="14">
        <f>ROUND(I122*ROUND(K122, 2), 2)</f>
        <v>32048.799999999999</v>
      </c>
      <c r="O122" s="14">
        <f>M122+N122</f>
        <v>41861.32</v>
      </c>
      <c r="P122" s="14">
        <f>IFERROR(ROUND(SUM(S123,S124,S125)/I122, 2),0)</f>
        <v>252.9</v>
      </c>
      <c r="Q122" s="15">
        <v>826</v>
      </c>
      <c r="R122" s="14">
        <f>P122+ROUND(Q122, 2)</f>
        <v>1078.9000000000001</v>
      </c>
      <c r="S122" s="14">
        <f>ROUND(P122*I122, 2)</f>
        <v>9812.52</v>
      </c>
      <c r="T122" s="14">
        <f>ROUND(I122*ROUND(Q122, 2), 2)</f>
        <v>32048.799999999999</v>
      </c>
      <c r="U122" s="14">
        <f>S122+T122</f>
        <v>41861.32</v>
      </c>
      <c r="V122" s="9">
        <f>ROUND(P122 / 1.2, 2)</f>
        <v>210.75</v>
      </c>
      <c r="W122" s="9">
        <f>ROUND(Q122 / 1.2, 2)</f>
        <v>688.33</v>
      </c>
      <c r="X122" s="9">
        <f>ROUND(R122 / 1.2, 2)</f>
        <v>899.08</v>
      </c>
      <c r="Y122" s="9">
        <f t="shared" si="9"/>
        <v>8177.1</v>
      </c>
      <c r="Z122" s="9">
        <f>ROUND(T122 / 1.2, 2)</f>
        <v>26707.33</v>
      </c>
      <c r="AA122" s="9">
        <f>Y122+Z122</f>
        <v>34884.43</v>
      </c>
      <c r="AD122" s="4">
        <v>206914686</v>
      </c>
      <c r="AE122" s="4">
        <v>16087273</v>
      </c>
      <c r="AG122" s="4" t="s">
        <v>402</v>
      </c>
      <c r="AH122" s="4" t="s">
        <v>403</v>
      </c>
      <c r="AI122" s="4" t="s">
        <v>107</v>
      </c>
    </row>
    <row r="123" spans="1:35" ht="37.5" x14ac:dyDescent="0.25">
      <c r="A123" s="10" t="s">
        <v>495</v>
      </c>
      <c r="B123" s="10"/>
      <c r="C123" s="16" t="s">
        <v>405</v>
      </c>
      <c r="D123" s="12"/>
      <c r="E123" s="12"/>
      <c r="F123" s="17" t="s">
        <v>59</v>
      </c>
      <c r="G123" s="18">
        <v>1.1000000000000001</v>
      </c>
      <c r="H123" s="18"/>
      <c r="I123" s="18">
        <v>42.68</v>
      </c>
      <c r="J123" s="19">
        <v>27.55</v>
      </c>
      <c r="M123" s="20">
        <f>ROUND(ROUND(J123, 2)*I123, 2)</f>
        <v>1175.83</v>
      </c>
      <c r="P123" s="19">
        <v>27.55</v>
      </c>
      <c r="S123" s="20">
        <f>ROUND(ROUND(P123, 2)*I123, 2)</f>
        <v>1175.83</v>
      </c>
      <c r="V123" s="9">
        <f>ROUND(ROUND(P123, 2)/1.2, 2)</f>
        <v>22.96</v>
      </c>
      <c r="Y123" s="9">
        <f t="shared" si="9"/>
        <v>979.86</v>
      </c>
      <c r="AD123" s="4" t="s">
        <v>496</v>
      </c>
      <c r="AE123" s="4" t="s">
        <v>497</v>
      </c>
      <c r="AF123" s="4" t="s">
        <v>408</v>
      </c>
    </row>
    <row r="124" spans="1:35" ht="37.5" x14ac:dyDescent="0.25">
      <c r="A124" s="10" t="s">
        <v>498</v>
      </c>
      <c r="B124" s="10"/>
      <c r="C124" s="16" t="s">
        <v>458</v>
      </c>
      <c r="D124" s="12"/>
      <c r="E124" s="12"/>
      <c r="F124" s="17" t="s">
        <v>111</v>
      </c>
      <c r="G124" s="18">
        <v>0.15</v>
      </c>
      <c r="H124" s="22"/>
      <c r="I124" s="22">
        <v>5.82</v>
      </c>
      <c r="J124" s="19">
        <v>80</v>
      </c>
      <c r="M124" s="20">
        <f>ROUND(ROUND(J124, 2)*I124, 2)</f>
        <v>465.6</v>
      </c>
      <c r="P124" s="19">
        <v>80</v>
      </c>
      <c r="S124" s="20">
        <f>ROUND(ROUND(P124, 2)*I124, 2)</f>
        <v>465.6</v>
      </c>
      <c r="V124" s="9">
        <f>ROUND(ROUND(P124, 2)/1.2, 2)</f>
        <v>66.67</v>
      </c>
      <c r="Y124" s="9">
        <f t="shared" si="9"/>
        <v>388</v>
      </c>
      <c r="AD124" s="4" t="s">
        <v>499</v>
      </c>
      <c r="AE124" s="4" t="s">
        <v>500</v>
      </c>
      <c r="AF124" s="4" t="s">
        <v>461</v>
      </c>
    </row>
    <row r="125" spans="1:35" ht="18.75" x14ac:dyDescent="0.25">
      <c r="A125" s="10" t="s">
        <v>501</v>
      </c>
      <c r="B125" s="10"/>
      <c r="C125" s="16" t="s">
        <v>413</v>
      </c>
      <c r="D125" s="12"/>
      <c r="E125" s="12" t="s">
        <v>502</v>
      </c>
      <c r="F125" s="17" t="s">
        <v>111</v>
      </c>
      <c r="G125" s="18">
        <v>1.8</v>
      </c>
      <c r="H125" s="22"/>
      <c r="I125" s="22">
        <v>1396.8</v>
      </c>
      <c r="J125" s="19">
        <v>5.85</v>
      </c>
      <c r="M125" s="20">
        <f>ROUND(ROUND(J125, 2)*I125, 2)</f>
        <v>8171.28</v>
      </c>
      <c r="P125" s="19">
        <v>5.85</v>
      </c>
      <c r="S125" s="20">
        <f>ROUND(ROUND(P125, 2)*I125, 2)</f>
        <v>8171.28</v>
      </c>
      <c r="V125" s="9">
        <f>ROUND(ROUND(P125, 2)/1.2, 2)</f>
        <v>4.88</v>
      </c>
      <c r="Y125" s="9">
        <f t="shared" si="9"/>
        <v>6809.4</v>
      </c>
      <c r="AD125" s="4" t="s">
        <v>503</v>
      </c>
      <c r="AE125" s="4" t="s">
        <v>504</v>
      </c>
      <c r="AF125" s="4" t="s">
        <v>417</v>
      </c>
    </row>
    <row r="126" spans="1:35" ht="56.25" x14ac:dyDescent="0.25">
      <c r="A126" s="10" t="s">
        <v>505</v>
      </c>
      <c r="B126" s="10" t="s">
        <v>506</v>
      </c>
      <c r="C126" s="11" t="s">
        <v>507</v>
      </c>
      <c r="D126" s="12"/>
      <c r="E126" s="12" t="s">
        <v>508</v>
      </c>
      <c r="F126" s="12" t="s">
        <v>59</v>
      </c>
      <c r="G126" s="13">
        <v>1</v>
      </c>
      <c r="H126" s="13"/>
      <c r="I126" s="13">
        <v>754.1</v>
      </c>
      <c r="J126" s="14">
        <f>IFERROR(ROUND(SUM(M127,M128,M129)/I126, 2),0)</f>
        <v>70.430000000000007</v>
      </c>
      <c r="K126" s="15">
        <v>329</v>
      </c>
      <c r="L126" s="14">
        <f>J126+ROUND(K126, 2)</f>
        <v>399.43</v>
      </c>
      <c r="M126" s="14">
        <f>ROUND(J126*I126, 2)</f>
        <v>53111.26</v>
      </c>
      <c r="N126" s="14">
        <f>ROUND(I126*ROUND(K126, 2), 2)</f>
        <v>248098.9</v>
      </c>
      <c r="O126" s="14">
        <f>M126+N126</f>
        <v>301210.15999999997</v>
      </c>
      <c r="P126" s="14">
        <f>IFERROR(ROUND(SUM(S127,S128,S129)/I126, 2),0)</f>
        <v>70.430000000000007</v>
      </c>
      <c r="Q126" s="15">
        <v>329</v>
      </c>
      <c r="R126" s="14">
        <f>P126+ROUND(Q126, 2)</f>
        <v>399.43</v>
      </c>
      <c r="S126" s="14">
        <f>ROUND(P126*I126, 2)</f>
        <v>53111.26</v>
      </c>
      <c r="T126" s="14">
        <f>ROUND(I126*ROUND(Q126, 2), 2)</f>
        <v>248098.9</v>
      </c>
      <c r="U126" s="14">
        <f>S126+T126</f>
        <v>301210.15999999997</v>
      </c>
      <c r="V126" s="9">
        <f>ROUND(P126 / 1.2, 2)</f>
        <v>58.69</v>
      </c>
      <c r="W126" s="9">
        <f>ROUND(Q126 / 1.2, 2)</f>
        <v>274.17</v>
      </c>
      <c r="X126" s="9">
        <f>ROUND(R126 / 1.2, 2)</f>
        <v>332.86</v>
      </c>
      <c r="Y126" s="9">
        <f t="shared" si="9"/>
        <v>44259.38</v>
      </c>
      <c r="Z126" s="9">
        <f>ROUND(T126 / 1.2, 2)</f>
        <v>206749.08</v>
      </c>
      <c r="AA126" s="9">
        <f>Y126+Z126</f>
        <v>251008.46</v>
      </c>
      <c r="AD126" s="4">
        <v>206914660</v>
      </c>
      <c r="AE126" s="4">
        <v>16077289</v>
      </c>
      <c r="AG126" s="4" t="s">
        <v>509</v>
      </c>
      <c r="AH126" s="4" t="s">
        <v>510</v>
      </c>
      <c r="AI126" s="4" t="s">
        <v>107</v>
      </c>
    </row>
    <row r="127" spans="1:35" ht="18.75" x14ac:dyDescent="0.25">
      <c r="A127" s="10" t="s">
        <v>511</v>
      </c>
      <c r="B127" s="10"/>
      <c r="C127" s="16" t="s">
        <v>512</v>
      </c>
      <c r="D127" s="12"/>
      <c r="E127" s="12"/>
      <c r="F127" s="17" t="s">
        <v>111</v>
      </c>
      <c r="G127" s="18">
        <v>2</v>
      </c>
      <c r="H127" s="18"/>
      <c r="I127" s="18">
        <v>1508.2</v>
      </c>
      <c r="J127" s="19">
        <v>23</v>
      </c>
      <c r="M127" s="20">
        <f>ROUND(ROUND(J127, 2)*I127, 2)</f>
        <v>34688.6</v>
      </c>
      <c r="P127" s="19">
        <v>23</v>
      </c>
      <c r="S127" s="20">
        <f>ROUND(ROUND(P127, 2)*I127, 2)</f>
        <v>34688.6</v>
      </c>
      <c r="V127" s="9">
        <f>ROUND(ROUND(P127, 2)/1.2, 2)</f>
        <v>19.170000000000002</v>
      </c>
      <c r="Y127" s="9">
        <f t="shared" ref="Y127:Y158" si="10">ROUND(S127 / 1.2, 2)</f>
        <v>28907.17</v>
      </c>
      <c r="AD127" s="4" t="s">
        <v>513</v>
      </c>
      <c r="AE127" s="4" t="s">
        <v>514</v>
      </c>
      <c r="AF127" s="4" t="s">
        <v>515</v>
      </c>
    </row>
    <row r="128" spans="1:35" ht="18.75" x14ac:dyDescent="0.25">
      <c r="A128" s="10" t="s">
        <v>516</v>
      </c>
      <c r="B128" s="10"/>
      <c r="C128" s="16" t="s">
        <v>517</v>
      </c>
      <c r="D128" s="12"/>
      <c r="E128" s="12"/>
      <c r="F128" s="17" t="s">
        <v>219</v>
      </c>
      <c r="G128" s="18">
        <v>0.3</v>
      </c>
      <c r="H128" s="22"/>
      <c r="I128" s="22">
        <v>226.23</v>
      </c>
      <c r="J128" s="19">
        <v>37.049999999999997</v>
      </c>
      <c r="M128" s="20">
        <f>ROUND(ROUND(J128, 2)*I128, 2)</f>
        <v>8381.82</v>
      </c>
      <c r="P128" s="19">
        <v>37.049999999999997</v>
      </c>
      <c r="S128" s="20">
        <f>ROUND(ROUND(P128, 2)*I128, 2)</f>
        <v>8381.82</v>
      </c>
      <c r="V128" s="9">
        <f>ROUND(ROUND(P128, 2)/1.2, 2)</f>
        <v>30.88</v>
      </c>
      <c r="Y128" s="9">
        <f t="shared" si="10"/>
        <v>6984.85</v>
      </c>
      <c r="AD128" s="4" t="s">
        <v>518</v>
      </c>
      <c r="AE128" s="4" t="s">
        <v>519</v>
      </c>
      <c r="AF128" s="4" t="s">
        <v>520</v>
      </c>
    </row>
    <row r="129" spans="1:35" ht="37.5" x14ac:dyDescent="0.25">
      <c r="A129" s="10" t="s">
        <v>521</v>
      </c>
      <c r="B129" s="10"/>
      <c r="C129" s="16" t="s">
        <v>276</v>
      </c>
      <c r="D129" s="12"/>
      <c r="E129" s="12"/>
      <c r="F129" s="17" t="s">
        <v>111</v>
      </c>
      <c r="G129" s="18">
        <v>0.15</v>
      </c>
      <c r="H129" s="18"/>
      <c r="I129" s="18">
        <v>113.11499999999999</v>
      </c>
      <c r="J129" s="19">
        <v>88.8</v>
      </c>
      <c r="M129" s="20">
        <f>ROUND(ROUND(J129, 2)*I129, 2)</f>
        <v>10044.61</v>
      </c>
      <c r="P129" s="19">
        <v>88.8</v>
      </c>
      <c r="S129" s="20">
        <f>ROUND(ROUND(P129, 2)*I129, 2)</f>
        <v>10044.61</v>
      </c>
      <c r="V129" s="9">
        <f>ROUND(ROUND(P129, 2)/1.2, 2)</f>
        <v>74</v>
      </c>
      <c r="Y129" s="9">
        <f t="shared" si="10"/>
        <v>8370.51</v>
      </c>
      <c r="AD129" s="4" t="s">
        <v>522</v>
      </c>
      <c r="AE129" s="4" t="s">
        <v>523</v>
      </c>
      <c r="AF129" s="4" t="s">
        <v>279</v>
      </c>
    </row>
    <row r="130" spans="1:35" ht="56.25" x14ac:dyDescent="0.25">
      <c r="A130" s="10" t="s">
        <v>524</v>
      </c>
      <c r="B130" s="10" t="s">
        <v>506</v>
      </c>
      <c r="C130" s="11" t="s">
        <v>507</v>
      </c>
      <c r="D130" s="12"/>
      <c r="E130" s="12" t="s">
        <v>508</v>
      </c>
      <c r="F130" s="12" t="s">
        <v>59</v>
      </c>
      <c r="G130" s="13">
        <v>1</v>
      </c>
      <c r="H130" s="13"/>
      <c r="I130" s="13">
        <v>754.1</v>
      </c>
      <c r="J130" s="14">
        <f>IFERROR(ROUND(SUM(M131,M132,M133)/I130, 2),0)</f>
        <v>84.43</v>
      </c>
      <c r="K130" s="15">
        <v>329</v>
      </c>
      <c r="L130" s="14">
        <f>J130+ROUND(K130, 2)</f>
        <v>413.43</v>
      </c>
      <c r="M130" s="14">
        <f>ROUND(J130*I130, 2)</f>
        <v>63668.66</v>
      </c>
      <c r="N130" s="14">
        <f>ROUND(I130*ROUND(K130, 2), 2)</f>
        <v>248098.9</v>
      </c>
      <c r="O130" s="14">
        <f>M130+N130</f>
        <v>311767.56</v>
      </c>
      <c r="P130" s="14">
        <f>IFERROR(ROUND(SUM(S131,S132,S133)/I130, 2),0)</f>
        <v>37.01</v>
      </c>
      <c r="Q130" s="15">
        <v>329</v>
      </c>
      <c r="R130" s="14">
        <f>P130+ROUND(Q130, 2)</f>
        <v>366.01</v>
      </c>
      <c r="S130" s="14">
        <f>ROUND(P130*I130, 2)</f>
        <v>27909.24</v>
      </c>
      <c r="T130" s="14">
        <f>ROUND(I130*ROUND(Q130, 2), 2)</f>
        <v>248098.9</v>
      </c>
      <c r="U130" s="14">
        <f>S130+T130</f>
        <v>276008.14</v>
      </c>
      <c r="V130" s="9">
        <f>ROUND(P130 / 1.2, 2)</f>
        <v>30.84</v>
      </c>
      <c r="W130" s="9">
        <f>ROUND(Q130 / 1.2, 2)</f>
        <v>274.17</v>
      </c>
      <c r="X130" s="9">
        <f>ROUND(R130 / 1.2, 2)</f>
        <v>305.01</v>
      </c>
      <c r="Y130" s="9">
        <f t="shared" si="10"/>
        <v>23257.7</v>
      </c>
      <c r="Z130" s="9">
        <f>ROUND(T130 / 1.2, 2)</f>
        <v>206749.08</v>
      </c>
      <c r="AA130" s="9">
        <f>Y130+Z130</f>
        <v>230006.78</v>
      </c>
      <c r="AD130" s="4">
        <v>206914687</v>
      </c>
      <c r="AE130" s="4">
        <v>16077336</v>
      </c>
      <c r="AG130" s="4" t="s">
        <v>509</v>
      </c>
      <c r="AH130" s="4" t="s">
        <v>510</v>
      </c>
      <c r="AI130" s="4" t="s">
        <v>107</v>
      </c>
    </row>
    <row r="131" spans="1:35" ht="37.5" x14ac:dyDescent="0.25">
      <c r="A131" s="10" t="s">
        <v>525</v>
      </c>
      <c r="B131" s="10"/>
      <c r="C131" s="16" t="s">
        <v>276</v>
      </c>
      <c r="D131" s="12"/>
      <c r="E131" s="12"/>
      <c r="F131" s="17" t="s">
        <v>111</v>
      </c>
      <c r="G131" s="18">
        <v>0.15</v>
      </c>
      <c r="H131" s="18"/>
      <c r="I131" s="18">
        <v>113.11499999999999</v>
      </c>
      <c r="J131" s="19">
        <v>88.8</v>
      </c>
      <c r="M131" s="20">
        <f>ROUND(ROUND(J131, 2)*I131, 2)</f>
        <v>10044.61</v>
      </c>
      <c r="P131" s="19">
        <v>88.8</v>
      </c>
      <c r="S131" s="20">
        <f>ROUND(ROUND(P131, 2)*I131, 2)</f>
        <v>10044.61</v>
      </c>
      <c r="V131" s="9">
        <f>ROUND(ROUND(P131, 2)/1.2, 2)</f>
        <v>74</v>
      </c>
      <c r="Y131" s="9">
        <f t="shared" si="10"/>
        <v>8370.51</v>
      </c>
      <c r="AD131" s="4" t="s">
        <v>526</v>
      </c>
      <c r="AE131" s="4" t="s">
        <v>527</v>
      </c>
      <c r="AF131" s="4" t="s">
        <v>279</v>
      </c>
    </row>
    <row r="132" spans="1:35" ht="18.75" x14ac:dyDescent="0.25">
      <c r="A132" s="10" t="s">
        <v>528</v>
      </c>
      <c r="B132" s="10"/>
      <c r="C132" s="16" t="s">
        <v>517</v>
      </c>
      <c r="D132" s="12"/>
      <c r="E132" s="12"/>
      <c r="F132" s="17" t="s">
        <v>219</v>
      </c>
      <c r="G132" s="18">
        <v>0.3</v>
      </c>
      <c r="H132" s="22"/>
      <c r="I132" s="22">
        <v>226.23</v>
      </c>
      <c r="J132" s="19">
        <v>37.049999999999997</v>
      </c>
      <c r="M132" s="20">
        <f>ROUND(ROUND(J132, 2)*I132, 2)</f>
        <v>8381.82</v>
      </c>
      <c r="P132" s="19">
        <v>37.049999999999997</v>
      </c>
      <c r="S132" s="20">
        <f>ROUND(ROUND(P132, 2)*I132, 2)</f>
        <v>8381.82</v>
      </c>
      <c r="V132" s="9">
        <f>ROUND(ROUND(P132, 2)/1.2, 2)</f>
        <v>30.88</v>
      </c>
      <c r="Y132" s="9">
        <f t="shared" si="10"/>
        <v>6984.85</v>
      </c>
      <c r="AD132" s="4" t="s">
        <v>529</v>
      </c>
      <c r="AE132" s="4" t="s">
        <v>530</v>
      </c>
      <c r="AF132" s="4" t="s">
        <v>520</v>
      </c>
    </row>
    <row r="133" spans="1:35" ht="37.5" x14ac:dyDescent="0.25">
      <c r="A133" s="10" t="s">
        <v>531</v>
      </c>
      <c r="B133" s="10"/>
      <c r="C133" s="16" t="s">
        <v>532</v>
      </c>
      <c r="D133" s="12"/>
      <c r="E133" s="12"/>
      <c r="F133" s="17" t="s">
        <v>111</v>
      </c>
      <c r="G133" s="18">
        <v>1</v>
      </c>
      <c r="H133" s="18"/>
      <c r="I133" s="18">
        <v>754.1</v>
      </c>
      <c r="J133" s="19">
        <v>60</v>
      </c>
      <c r="M133" s="20">
        <f>ROUND(ROUND(J133, 2)*I133, 2)</f>
        <v>45246</v>
      </c>
      <c r="P133" s="19">
        <v>12.58</v>
      </c>
      <c r="S133" s="20">
        <f>ROUND(ROUND(P133, 2)*I133, 2)</f>
        <v>9486.58</v>
      </c>
      <c r="V133" s="9">
        <f>ROUND(ROUND(P133, 2)/1.2, 2)</f>
        <v>10.48</v>
      </c>
      <c r="Y133" s="9">
        <f t="shared" si="10"/>
        <v>7905.48</v>
      </c>
      <c r="AD133" s="4" t="s">
        <v>533</v>
      </c>
      <c r="AE133" s="4" t="s">
        <v>534</v>
      </c>
      <c r="AF133" s="4" t="s">
        <v>535</v>
      </c>
    </row>
    <row r="134" spans="1:35" ht="56.25" x14ac:dyDescent="0.25">
      <c r="A134" s="10" t="s">
        <v>536</v>
      </c>
      <c r="B134" s="10" t="s">
        <v>506</v>
      </c>
      <c r="C134" s="11" t="s">
        <v>507</v>
      </c>
      <c r="D134" s="12"/>
      <c r="E134" s="12" t="s">
        <v>508</v>
      </c>
      <c r="F134" s="12" t="s">
        <v>59</v>
      </c>
      <c r="G134" s="13">
        <v>1</v>
      </c>
      <c r="H134" s="13"/>
      <c r="I134" s="13">
        <v>754.1</v>
      </c>
      <c r="J134" s="14">
        <f>IFERROR(ROUND(SUM(M135,M136,M137)/I134, 2),0)</f>
        <v>65.83</v>
      </c>
      <c r="K134" s="15">
        <v>329</v>
      </c>
      <c r="L134" s="14">
        <f>J134+ROUND(K134, 2)</f>
        <v>394.83</v>
      </c>
      <c r="M134" s="14">
        <f>ROUND(J134*I134, 2)</f>
        <v>49642.400000000001</v>
      </c>
      <c r="N134" s="14">
        <f>ROUND(I134*ROUND(K134, 2), 2)</f>
        <v>248098.9</v>
      </c>
      <c r="O134" s="14">
        <f>M134+N134</f>
        <v>297741.3</v>
      </c>
      <c r="P134" s="14">
        <f>IFERROR(ROUND(SUM(S135,S136,S137)/I134, 2),0)</f>
        <v>47.08</v>
      </c>
      <c r="Q134" s="15">
        <v>329</v>
      </c>
      <c r="R134" s="14">
        <f>P134+ROUND(Q134, 2)</f>
        <v>376.08</v>
      </c>
      <c r="S134" s="14">
        <f>ROUND(P134*I134, 2)</f>
        <v>35503.03</v>
      </c>
      <c r="T134" s="14">
        <f>ROUND(I134*ROUND(Q134, 2), 2)</f>
        <v>248098.9</v>
      </c>
      <c r="U134" s="14">
        <f>S134+T134</f>
        <v>283601.93</v>
      </c>
      <c r="V134" s="9">
        <f>ROUND(P134 / 1.2, 2)</f>
        <v>39.229999999999997</v>
      </c>
      <c r="W134" s="9">
        <f>ROUND(Q134 / 1.2, 2)</f>
        <v>274.17</v>
      </c>
      <c r="X134" s="9">
        <f>ROUND(R134 / 1.2, 2)</f>
        <v>313.39999999999998</v>
      </c>
      <c r="Y134" s="9">
        <f t="shared" si="10"/>
        <v>29585.86</v>
      </c>
      <c r="Z134" s="9">
        <f>ROUND(T134 / 1.2, 2)</f>
        <v>206749.08</v>
      </c>
      <c r="AA134" s="9">
        <f>Y134+Z134</f>
        <v>236334.94</v>
      </c>
      <c r="AD134" s="4">
        <v>206914688</v>
      </c>
      <c r="AE134" s="4">
        <v>16077337</v>
      </c>
      <c r="AG134" s="4" t="s">
        <v>509</v>
      </c>
      <c r="AH134" s="4" t="s">
        <v>510</v>
      </c>
      <c r="AI134" s="4" t="s">
        <v>107</v>
      </c>
    </row>
    <row r="135" spans="1:35" ht="37.5" x14ac:dyDescent="0.25">
      <c r="A135" s="10" t="s">
        <v>537</v>
      </c>
      <c r="B135" s="10"/>
      <c r="C135" s="16" t="s">
        <v>538</v>
      </c>
      <c r="D135" s="12"/>
      <c r="E135" s="12"/>
      <c r="F135" s="17" t="s">
        <v>111</v>
      </c>
      <c r="G135" s="18">
        <v>1.8</v>
      </c>
      <c r="H135" s="18"/>
      <c r="I135" s="18">
        <v>1357.38</v>
      </c>
      <c r="J135" s="19">
        <v>23</v>
      </c>
      <c r="M135" s="20">
        <f>ROUND(ROUND(J135, 2)*I135, 2)</f>
        <v>31219.74</v>
      </c>
      <c r="P135" s="19">
        <v>12.58</v>
      </c>
      <c r="S135" s="20">
        <f>ROUND(ROUND(P135, 2)*I135, 2)</f>
        <v>17075.84</v>
      </c>
      <c r="V135" s="9">
        <f>ROUND(ROUND(P135, 2)/1.2, 2)</f>
        <v>10.48</v>
      </c>
      <c r="Y135" s="9">
        <f t="shared" si="10"/>
        <v>14229.87</v>
      </c>
      <c r="AD135" s="4" t="s">
        <v>539</v>
      </c>
      <c r="AE135" s="4" t="s">
        <v>540</v>
      </c>
      <c r="AF135" s="4" t="s">
        <v>541</v>
      </c>
    </row>
    <row r="136" spans="1:35" ht="18.75" x14ac:dyDescent="0.25">
      <c r="A136" s="10" t="s">
        <v>542</v>
      </c>
      <c r="B136" s="10"/>
      <c r="C136" s="16" t="s">
        <v>517</v>
      </c>
      <c r="D136" s="12"/>
      <c r="E136" s="12"/>
      <c r="F136" s="17" t="s">
        <v>219</v>
      </c>
      <c r="G136" s="18">
        <v>0.3</v>
      </c>
      <c r="H136" s="22"/>
      <c r="I136" s="22">
        <v>226.23</v>
      </c>
      <c r="J136" s="19">
        <v>37.049999999999997</v>
      </c>
      <c r="M136" s="20">
        <f>ROUND(ROUND(J136, 2)*I136, 2)</f>
        <v>8381.82</v>
      </c>
      <c r="P136" s="19">
        <v>37.049999999999997</v>
      </c>
      <c r="S136" s="20">
        <f>ROUND(ROUND(P136, 2)*I136, 2)</f>
        <v>8381.82</v>
      </c>
      <c r="V136" s="9">
        <f>ROUND(ROUND(P136, 2)/1.2, 2)</f>
        <v>30.88</v>
      </c>
      <c r="Y136" s="9">
        <f t="shared" si="10"/>
        <v>6984.85</v>
      </c>
      <c r="AD136" s="4" t="s">
        <v>543</v>
      </c>
      <c r="AE136" s="4" t="s">
        <v>544</v>
      </c>
      <c r="AF136" s="4" t="s">
        <v>520</v>
      </c>
    </row>
    <row r="137" spans="1:35" ht="37.5" x14ac:dyDescent="0.25">
      <c r="A137" s="10" t="s">
        <v>545</v>
      </c>
      <c r="B137" s="10"/>
      <c r="C137" s="16" t="s">
        <v>276</v>
      </c>
      <c r="D137" s="12"/>
      <c r="E137" s="12"/>
      <c r="F137" s="17" t="s">
        <v>111</v>
      </c>
      <c r="G137" s="18">
        <v>0.15</v>
      </c>
      <c r="H137" s="18"/>
      <c r="I137" s="18">
        <v>113.11499999999999</v>
      </c>
      <c r="J137" s="19">
        <v>88.8</v>
      </c>
      <c r="M137" s="20">
        <f>ROUND(ROUND(J137, 2)*I137, 2)</f>
        <v>10044.61</v>
      </c>
      <c r="P137" s="19">
        <v>88.8</v>
      </c>
      <c r="S137" s="20">
        <f>ROUND(ROUND(P137, 2)*I137, 2)</f>
        <v>10044.61</v>
      </c>
      <c r="V137" s="9">
        <f>ROUND(ROUND(P137, 2)/1.2, 2)</f>
        <v>74</v>
      </c>
      <c r="Y137" s="9">
        <f t="shared" si="10"/>
        <v>8370.51</v>
      </c>
      <c r="AD137" s="4" t="s">
        <v>546</v>
      </c>
      <c r="AE137" s="4" t="s">
        <v>547</v>
      </c>
      <c r="AF137" s="4" t="s">
        <v>279</v>
      </c>
    </row>
    <row r="138" spans="1:35" ht="56.25" x14ac:dyDescent="0.25">
      <c r="A138" s="10" t="s">
        <v>548</v>
      </c>
      <c r="B138" s="10" t="s">
        <v>506</v>
      </c>
      <c r="C138" s="11" t="s">
        <v>507</v>
      </c>
      <c r="D138" s="12"/>
      <c r="E138" s="12" t="s">
        <v>549</v>
      </c>
      <c r="F138" s="12" t="s">
        <v>59</v>
      </c>
      <c r="G138" s="13">
        <v>1</v>
      </c>
      <c r="H138" s="13"/>
      <c r="I138" s="13">
        <v>314.5</v>
      </c>
      <c r="J138" s="14">
        <f>IFERROR(ROUND(SUM(M139,M140,M141,M142)/I138, 2),0)</f>
        <v>55.05</v>
      </c>
      <c r="K138" s="15">
        <v>329</v>
      </c>
      <c r="L138" s="14">
        <f>J138+ROUND(K138, 2)</f>
        <v>384.05</v>
      </c>
      <c r="M138" s="14">
        <f>ROUND(J138*I138, 2)</f>
        <v>17313.23</v>
      </c>
      <c r="N138" s="14">
        <f>ROUND(I138*ROUND(K138, 2), 2)</f>
        <v>103470.5</v>
      </c>
      <c r="O138" s="14">
        <f>M138+N138</f>
        <v>120783.73</v>
      </c>
      <c r="P138" s="14">
        <f>IFERROR(ROUND(SUM(S139,S140,S141,S142)/I138, 2),0)</f>
        <v>55.05</v>
      </c>
      <c r="Q138" s="15">
        <v>329</v>
      </c>
      <c r="R138" s="14">
        <f>P138+ROUND(Q138, 2)</f>
        <v>384.05</v>
      </c>
      <c r="S138" s="14">
        <f>ROUND(P138*I138, 2)</f>
        <v>17313.23</v>
      </c>
      <c r="T138" s="14">
        <f>ROUND(I138*ROUND(Q138, 2), 2)</f>
        <v>103470.5</v>
      </c>
      <c r="U138" s="14">
        <f>S138+T138</f>
        <v>120783.73</v>
      </c>
      <c r="V138" s="9">
        <f>ROUND(P138 / 1.2, 2)</f>
        <v>45.88</v>
      </c>
      <c r="W138" s="9">
        <f>ROUND(Q138 / 1.2, 2)</f>
        <v>274.17</v>
      </c>
      <c r="X138" s="9">
        <f>ROUND(R138 / 1.2, 2)</f>
        <v>320.04000000000002</v>
      </c>
      <c r="Y138" s="9">
        <f t="shared" si="10"/>
        <v>14427.69</v>
      </c>
      <c r="Z138" s="9">
        <f>ROUND(T138 / 1.2, 2)</f>
        <v>86225.42</v>
      </c>
      <c r="AA138" s="9">
        <f>Y138+Z138</f>
        <v>100653.11</v>
      </c>
      <c r="AD138" s="4">
        <v>206914689</v>
      </c>
      <c r="AE138" s="4">
        <v>16081445</v>
      </c>
      <c r="AG138" s="4" t="s">
        <v>509</v>
      </c>
      <c r="AH138" s="4" t="s">
        <v>510</v>
      </c>
      <c r="AI138" s="4" t="s">
        <v>107</v>
      </c>
    </row>
    <row r="139" spans="1:35" ht="37.5" x14ac:dyDescent="0.25">
      <c r="A139" s="10" t="s">
        <v>550</v>
      </c>
      <c r="B139" s="10"/>
      <c r="C139" s="16" t="s">
        <v>551</v>
      </c>
      <c r="D139" s="12"/>
      <c r="E139" s="12"/>
      <c r="F139" s="17" t="s">
        <v>111</v>
      </c>
      <c r="G139" s="18">
        <v>0.1</v>
      </c>
      <c r="H139" s="18"/>
      <c r="I139" s="18">
        <v>31.45</v>
      </c>
      <c r="J139" s="19">
        <v>142.9</v>
      </c>
      <c r="M139" s="20">
        <f>ROUND(ROUND(J139, 2)*I139, 2)</f>
        <v>4494.21</v>
      </c>
      <c r="P139" s="19">
        <v>142.9</v>
      </c>
      <c r="S139" s="20">
        <f>ROUND(ROUND(P139, 2)*I139, 2)</f>
        <v>4494.21</v>
      </c>
      <c r="V139" s="9">
        <f>ROUND(ROUND(P139, 2)/1.2, 2)</f>
        <v>119.08</v>
      </c>
      <c r="Y139" s="9">
        <f t="shared" si="10"/>
        <v>3745.18</v>
      </c>
      <c r="AD139" s="4" t="s">
        <v>552</v>
      </c>
      <c r="AE139" s="4" t="s">
        <v>553</v>
      </c>
      <c r="AF139" s="4" t="s">
        <v>554</v>
      </c>
    </row>
    <row r="140" spans="1:35" ht="18.75" x14ac:dyDescent="0.25">
      <c r="A140" s="10" t="s">
        <v>555</v>
      </c>
      <c r="B140" s="10"/>
      <c r="C140" s="16" t="s">
        <v>556</v>
      </c>
      <c r="D140" s="12"/>
      <c r="E140" s="12"/>
      <c r="F140" s="17" t="s">
        <v>71</v>
      </c>
      <c r="G140" s="18">
        <v>1</v>
      </c>
      <c r="H140" s="22"/>
      <c r="I140" s="22">
        <v>314.5</v>
      </c>
      <c r="J140" s="19">
        <v>7</v>
      </c>
      <c r="M140" s="20">
        <f>ROUND(ROUND(J140, 2)*I140, 2)</f>
        <v>2201.5</v>
      </c>
      <c r="P140" s="19">
        <v>7</v>
      </c>
      <c r="S140" s="20">
        <f>ROUND(ROUND(P140, 2)*I140, 2)</f>
        <v>2201.5</v>
      </c>
      <c r="V140" s="9">
        <f>ROUND(ROUND(P140, 2)/1.2, 2)</f>
        <v>5.83</v>
      </c>
      <c r="Y140" s="9">
        <f t="shared" si="10"/>
        <v>1834.58</v>
      </c>
      <c r="AD140" s="4" t="s">
        <v>557</v>
      </c>
      <c r="AE140" s="4" t="s">
        <v>558</v>
      </c>
      <c r="AF140" s="4" t="s">
        <v>559</v>
      </c>
    </row>
    <row r="141" spans="1:35" ht="18.75" x14ac:dyDescent="0.25">
      <c r="A141" s="10" t="s">
        <v>560</v>
      </c>
      <c r="B141" s="10"/>
      <c r="C141" s="16" t="s">
        <v>517</v>
      </c>
      <c r="D141" s="12"/>
      <c r="E141" s="12"/>
      <c r="F141" s="17" t="s">
        <v>219</v>
      </c>
      <c r="G141" s="18">
        <v>0.3</v>
      </c>
      <c r="H141" s="22"/>
      <c r="I141" s="22">
        <v>94.35</v>
      </c>
      <c r="J141" s="19">
        <v>37.049999999999997</v>
      </c>
      <c r="M141" s="20">
        <f>ROUND(ROUND(J141, 2)*I141, 2)</f>
        <v>3495.67</v>
      </c>
      <c r="P141" s="19">
        <v>37.049999999999997</v>
      </c>
      <c r="S141" s="20">
        <f>ROUND(ROUND(P141, 2)*I141, 2)</f>
        <v>3495.67</v>
      </c>
      <c r="V141" s="9">
        <f>ROUND(ROUND(P141, 2)/1.2, 2)</f>
        <v>30.88</v>
      </c>
      <c r="Y141" s="9">
        <f t="shared" si="10"/>
        <v>2913.06</v>
      </c>
      <c r="AD141" s="4" t="s">
        <v>561</v>
      </c>
      <c r="AE141" s="4" t="s">
        <v>562</v>
      </c>
      <c r="AF141" s="4" t="s">
        <v>520</v>
      </c>
    </row>
    <row r="142" spans="1:35" ht="37.5" x14ac:dyDescent="0.25">
      <c r="A142" s="10" t="s">
        <v>563</v>
      </c>
      <c r="B142" s="10"/>
      <c r="C142" s="21" t="s">
        <v>564</v>
      </c>
      <c r="D142" s="12"/>
      <c r="E142" s="12"/>
      <c r="F142" s="17" t="s">
        <v>111</v>
      </c>
      <c r="G142" s="18">
        <v>1.8</v>
      </c>
      <c r="H142" s="18"/>
      <c r="I142" s="18">
        <v>566.1</v>
      </c>
      <c r="J142" s="19">
        <v>12.58</v>
      </c>
      <c r="M142" s="20">
        <f>ROUND(ROUND(J142, 2)*I142, 2)</f>
        <v>7121.54</v>
      </c>
      <c r="P142" s="19">
        <v>12.58</v>
      </c>
      <c r="S142" s="20">
        <f>ROUND(ROUND(P142, 2)*I142, 2)</f>
        <v>7121.54</v>
      </c>
      <c r="V142" s="9">
        <f>ROUND(ROUND(P142, 2)/1.2, 2)</f>
        <v>10.48</v>
      </c>
      <c r="Y142" s="9">
        <f t="shared" si="10"/>
        <v>5934.62</v>
      </c>
      <c r="AD142" s="4" t="s">
        <v>565</v>
      </c>
      <c r="AE142" s="4" t="s">
        <v>566</v>
      </c>
      <c r="AF142" s="4" t="s">
        <v>567</v>
      </c>
    </row>
    <row r="143" spans="1:35" ht="56.25" x14ac:dyDescent="0.25">
      <c r="A143" s="10" t="s">
        <v>568</v>
      </c>
      <c r="B143" s="10" t="s">
        <v>506</v>
      </c>
      <c r="C143" s="11" t="s">
        <v>507</v>
      </c>
      <c r="D143" s="12"/>
      <c r="E143" s="12" t="s">
        <v>569</v>
      </c>
      <c r="F143" s="12" t="s">
        <v>59</v>
      </c>
      <c r="G143" s="13">
        <v>1</v>
      </c>
      <c r="H143" s="13"/>
      <c r="I143" s="13">
        <v>314.5</v>
      </c>
      <c r="J143" s="14">
        <f>IFERROR(ROUND(SUM(M144,M145,M146,M147)/I143, 2),0)</f>
        <v>91.44</v>
      </c>
      <c r="K143" s="15">
        <v>329</v>
      </c>
      <c r="L143" s="14">
        <f>J143+ROUND(K143, 2)</f>
        <v>420.44</v>
      </c>
      <c r="M143" s="14">
        <f>ROUND(J143*I143, 2)</f>
        <v>28757.88</v>
      </c>
      <c r="N143" s="14">
        <f>ROUND(I143*ROUND(K143, 2), 2)</f>
        <v>103470.5</v>
      </c>
      <c r="O143" s="14">
        <f>M143+N143</f>
        <v>132228.38</v>
      </c>
      <c r="P143" s="14">
        <f>IFERROR(ROUND(SUM(S144,S145,S146,S147)/I143, 2),0)</f>
        <v>44.02</v>
      </c>
      <c r="Q143" s="15">
        <v>329</v>
      </c>
      <c r="R143" s="14">
        <f>P143+ROUND(Q143, 2)</f>
        <v>373.02</v>
      </c>
      <c r="S143" s="14">
        <f>ROUND(P143*I143, 2)</f>
        <v>13844.29</v>
      </c>
      <c r="T143" s="14">
        <f>ROUND(I143*ROUND(Q143, 2), 2)</f>
        <v>103470.5</v>
      </c>
      <c r="U143" s="14">
        <f>S143+T143</f>
        <v>117314.79000000001</v>
      </c>
      <c r="V143" s="9">
        <f>ROUND(P143 / 1.2, 2)</f>
        <v>36.68</v>
      </c>
      <c r="W143" s="9">
        <f>ROUND(Q143 / 1.2, 2)</f>
        <v>274.17</v>
      </c>
      <c r="X143" s="9">
        <f>ROUND(R143 / 1.2, 2)</f>
        <v>310.85000000000002</v>
      </c>
      <c r="Y143" s="9">
        <f t="shared" si="10"/>
        <v>11536.91</v>
      </c>
      <c r="Z143" s="9">
        <f>ROUND(T143 / 1.2, 2)</f>
        <v>86225.42</v>
      </c>
      <c r="AA143" s="9">
        <f>Y143+Z143</f>
        <v>97762.33</v>
      </c>
      <c r="AD143" s="4">
        <v>206914690</v>
      </c>
      <c r="AE143" s="4">
        <v>16081650</v>
      </c>
      <c r="AG143" s="4" t="s">
        <v>509</v>
      </c>
      <c r="AH143" s="4" t="s">
        <v>510</v>
      </c>
      <c r="AI143" s="4" t="s">
        <v>107</v>
      </c>
    </row>
    <row r="144" spans="1:35" ht="37.5" x14ac:dyDescent="0.25">
      <c r="A144" s="10" t="s">
        <v>570</v>
      </c>
      <c r="B144" s="10"/>
      <c r="C144" s="16" t="s">
        <v>532</v>
      </c>
      <c r="D144" s="12"/>
      <c r="E144" s="12"/>
      <c r="F144" s="17" t="s">
        <v>111</v>
      </c>
      <c r="G144" s="18">
        <v>1</v>
      </c>
      <c r="H144" s="18"/>
      <c r="I144" s="18">
        <v>314.5</v>
      </c>
      <c r="J144" s="19">
        <v>60</v>
      </c>
      <c r="M144" s="20">
        <f>ROUND(ROUND(J144, 2)*I144, 2)</f>
        <v>18870</v>
      </c>
      <c r="P144" s="19">
        <v>12.58</v>
      </c>
      <c r="S144" s="20">
        <f>ROUND(ROUND(P144, 2)*I144, 2)</f>
        <v>3956.41</v>
      </c>
      <c r="V144" s="9">
        <f>ROUND(ROUND(P144, 2)/1.2, 2)</f>
        <v>10.48</v>
      </c>
      <c r="Y144" s="9">
        <f t="shared" si="10"/>
        <v>3297.01</v>
      </c>
      <c r="AD144" s="4" t="s">
        <v>571</v>
      </c>
      <c r="AE144" s="4" t="s">
        <v>572</v>
      </c>
      <c r="AF144" s="4" t="s">
        <v>535</v>
      </c>
    </row>
    <row r="145" spans="1:35" ht="18.75" x14ac:dyDescent="0.25">
      <c r="A145" s="10" t="s">
        <v>573</v>
      </c>
      <c r="B145" s="10"/>
      <c r="C145" s="16" t="s">
        <v>517</v>
      </c>
      <c r="D145" s="12"/>
      <c r="E145" s="12"/>
      <c r="F145" s="17" t="s">
        <v>219</v>
      </c>
      <c r="G145" s="18">
        <v>0.3</v>
      </c>
      <c r="H145" s="22"/>
      <c r="I145" s="22">
        <v>94.35</v>
      </c>
      <c r="J145" s="19">
        <v>37.049999999999997</v>
      </c>
      <c r="M145" s="20">
        <f>ROUND(ROUND(J145, 2)*I145, 2)</f>
        <v>3495.67</v>
      </c>
      <c r="P145" s="19">
        <v>37.049999999999997</v>
      </c>
      <c r="S145" s="20">
        <f>ROUND(ROUND(P145, 2)*I145, 2)</f>
        <v>3495.67</v>
      </c>
      <c r="V145" s="9">
        <f>ROUND(ROUND(P145, 2)/1.2, 2)</f>
        <v>30.88</v>
      </c>
      <c r="Y145" s="9">
        <f t="shared" si="10"/>
        <v>2913.06</v>
      </c>
      <c r="AD145" s="4" t="s">
        <v>574</v>
      </c>
      <c r="AE145" s="4" t="s">
        <v>575</v>
      </c>
      <c r="AF145" s="4" t="s">
        <v>520</v>
      </c>
    </row>
    <row r="146" spans="1:35" ht="18.75" x14ac:dyDescent="0.25">
      <c r="A146" s="10" t="s">
        <v>576</v>
      </c>
      <c r="B146" s="10"/>
      <c r="C146" s="16" t="s">
        <v>556</v>
      </c>
      <c r="D146" s="12"/>
      <c r="E146" s="12"/>
      <c r="F146" s="17" t="s">
        <v>71</v>
      </c>
      <c r="G146" s="18">
        <v>1</v>
      </c>
      <c r="H146" s="22"/>
      <c r="I146" s="22">
        <v>314.5</v>
      </c>
      <c r="J146" s="19">
        <v>7</v>
      </c>
      <c r="M146" s="20">
        <f>ROUND(ROUND(J146, 2)*I146, 2)</f>
        <v>2201.5</v>
      </c>
      <c r="P146" s="19">
        <v>7</v>
      </c>
      <c r="S146" s="20">
        <f>ROUND(ROUND(P146, 2)*I146, 2)</f>
        <v>2201.5</v>
      </c>
      <c r="V146" s="9">
        <f>ROUND(ROUND(P146, 2)/1.2, 2)</f>
        <v>5.83</v>
      </c>
      <c r="Y146" s="9">
        <f t="shared" si="10"/>
        <v>1834.58</v>
      </c>
      <c r="AD146" s="4" t="s">
        <v>577</v>
      </c>
      <c r="AE146" s="4" t="s">
        <v>578</v>
      </c>
      <c r="AF146" s="4" t="s">
        <v>559</v>
      </c>
    </row>
    <row r="147" spans="1:35" ht="37.5" x14ac:dyDescent="0.25">
      <c r="A147" s="10" t="s">
        <v>579</v>
      </c>
      <c r="B147" s="10"/>
      <c r="C147" s="16" t="s">
        <v>276</v>
      </c>
      <c r="D147" s="12"/>
      <c r="E147" s="12"/>
      <c r="F147" s="17" t="s">
        <v>111</v>
      </c>
      <c r="G147" s="18">
        <v>0.15</v>
      </c>
      <c r="H147" s="18"/>
      <c r="I147" s="18">
        <v>47.174999999999997</v>
      </c>
      <c r="J147" s="19">
        <v>88.8</v>
      </c>
      <c r="M147" s="20">
        <f>ROUND(ROUND(J147, 2)*I147, 2)</f>
        <v>4189.1400000000003</v>
      </c>
      <c r="P147" s="19">
        <v>88.8</v>
      </c>
      <c r="S147" s="20">
        <f>ROUND(ROUND(P147, 2)*I147, 2)</f>
        <v>4189.1400000000003</v>
      </c>
      <c r="V147" s="9">
        <f>ROUND(ROUND(P147, 2)/1.2, 2)</f>
        <v>74</v>
      </c>
      <c r="Y147" s="9">
        <f t="shared" si="10"/>
        <v>3490.95</v>
      </c>
      <c r="AD147" s="4" t="s">
        <v>580</v>
      </c>
      <c r="AE147" s="4" t="s">
        <v>581</v>
      </c>
      <c r="AF147" s="4" t="s">
        <v>279</v>
      </c>
    </row>
    <row r="148" spans="1:35" ht="56.25" x14ac:dyDescent="0.25">
      <c r="A148" s="10" t="s">
        <v>582</v>
      </c>
      <c r="B148" s="10" t="s">
        <v>506</v>
      </c>
      <c r="C148" s="11" t="s">
        <v>507</v>
      </c>
      <c r="D148" s="12"/>
      <c r="E148" s="12" t="s">
        <v>569</v>
      </c>
      <c r="F148" s="12" t="s">
        <v>59</v>
      </c>
      <c r="G148" s="13">
        <v>1</v>
      </c>
      <c r="H148" s="13"/>
      <c r="I148" s="13">
        <v>314.5</v>
      </c>
      <c r="J148" s="14">
        <f>IFERROR(ROUND(SUM(M149,M150,M151)/I148, 2),0)</f>
        <v>65.84</v>
      </c>
      <c r="K148" s="15">
        <v>329</v>
      </c>
      <c r="L148" s="14">
        <f>J148+ROUND(K148, 2)</f>
        <v>394.84000000000003</v>
      </c>
      <c r="M148" s="14">
        <f>ROUND(J148*I148, 2)</f>
        <v>20706.68</v>
      </c>
      <c r="N148" s="14">
        <f>ROUND(I148*ROUND(K148, 2), 2)</f>
        <v>103470.5</v>
      </c>
      <c r="O148" s="14">
        <f>M148+N148</f>
        <v>124177.18</v>
      </c>
      <c r="P148" s="14">
        <f>IFERROR(ROUND(SUM(S149,S150,S151)/I148, 2),0)</f>
        <v>47.08</v>
      </c>
      <c r="Q148" s="15">
        <v>329</v>
      </c>
      <c r="R148" s="14">
        <f>P148+ROUND(Q148, 2)</f>
        <v>376.08</v>
      </c>
      <c r="S148" s="14">
        <f>ROUND(P148*I148, 2)</f>
        <v>14806.66</v>
      </c>
      <c r="T148" s="14">
        <f>ROUND(I148*ROUND(Q148, 2), 2)</f>
        <v>103470.5</v>
      </c>
      <c r="U148" s="14">
        <f>S148+T148</f>
        <v>118277.16</v>
      </c>
      <c r="V148" s="9">
        <f>ROUND(P148 / 1.2, 2)</f>
        <v>39.229999999999997</v>
      </c>
      <c r="W148" s="9">
        <f>ROUND(Q148 / 1.2, 2)</f>
        <v>274.17</v>
      </c>
      <c r="X148" s="9">
        <f>ROUND(R148 / 1.2, 2)</f>
        <v>313.39999999999998</v>
      </c>
      <c r="Y148" s="9">
        <f t="shared" si="10"/>
        <v>12338.88</v>
      </c>
      <c r="Z148" s="9">
        <f>ROUND(T148 / 1.2, 2)</f>
        <v>86225.42</v>
      </c>
      <c r="AA148" s="9">
        <f>Y148+Z148</f>
        <v>98564.3</v>
      </c>
      <c r="AD148" s="4">
        <v>206914691</v>
      </c>
      <c r="AE148" s="4">
        <v>16081685</v>
      </c>
      <c r="AG148" s="4" t="s">
        <v>509</v>
      </c>
      <c r="AH148" s="4" t="s">
        <v>510</v>
      </c>
      <c r="AI148" s="4" t="s">
        <v>107</v>
      </c>
    </row>
    <row r="149" spans="1:35" ht="37.5" x14ac:dyDescent="0.25">
      <c r="A149" s="10" t="s">
        <v>583</v>
      </c>
      <c r="B149" s="10"/>
      <c r="C149" s="16" t="s">
        <v>276</v>
      </c>
      <c r="D149" s="12"/>
      <c r="E149" s="12"/>
      <c r="F149" s="17" t="s">
        <v>111</v>
      </c>
      <c r="G149" s="18">
        <v>0.15</v>
      </c>
      <c r="H149" s="18"/>
      <c r="I149" s="18">
        <v>47.174999999999997</v>
      </c>
      <c r="J149" s="19">
        <v>88.8</v>
      </c>
      <c r="M149" s="20">
        <f>ROUND(ROUND(J149, 2)*I149, 2)</f>
        <v>4189.1400000000003</v>
      </c>
      <c r="P149" s="19">
        <v>88.8</v>
      </c>
      <c r="S149" s="20">
        <f>ROUND(ROUND(P149, 2)*I149, 2)</f>
        <v>4189.1400000000003</v>
      </c>
      <c r="V149" s="9">
        <f>ROUND(ROUND(P149, 2)/1.2, 2)</f>
        <v>74</v>
      </c>
      <c r="Y149" s="9">
        <f t="shared" si="10"/>
        <v>3490.95</v>
      </c>
      <c r="AD149" s="4" t="s">
        <v>584</v>
      </c>
      <c r="AE149" s="4" t="s">
        <v>585</v>
      </c>
      <c r="AF149" s="4" t="s">
        <v>279</v>
      </c>
    </row>
    <row r="150" spans="1:35" ht="18.75" x14ac:dyDescent="0.25">
      <c r="A150" s="10" t="s">
        <v>586</v>
      </c>
      <c r="B150" s="10"/>
      <c r="C150" s="16" t="s">
        <v>517</v>
      </c>
      <c r="D150" s="12"/>
      <c r="E150" s="12"/>
      <c r="F150" s="17" t="s">
        <v>219</v>
      </c>
      <c r="G150" s="18">
        <v>0.3</v>
      </c>
      <c r="H150" s="22"/>
      <c r="I150" s="22">
        <v>94.35</v>
      </c>
      <c r="J150" s="19">
        <v>37.049999999999997</v>
      </c>
      <c r="M150" s="20">
        <f>ROUND(ROUND(J150, 2)*I150, 2)</f>
        <v>3495.67</v>
      </c>
      <c r="P150" s="19">
        <v>37.049999999999997</v>
      </c>
      <c r="S150" s="20">
        <f>ROUND(ROUND(P150, 2)*I150, 2)</f>
        <v>3495.67</v>
      </c>
      <c r="V150" s="9">
        <f>ROUND(ROUND(P150, 2)/1.2, 2)</f>
        <v>30.88</v>
      </c>
      <c r="Y150" s="9">
        <f t="shared" si="10"/>
        <v>2913.06</v>
      </c>
      <c r="AD150" s="4" t="s">
        <v>587</v>
      </c>
      <c r="AE150" s="4" t="s">
        <v>588</v>
      </c>
      <c r="AF150" s="4" t="s">
        <v>520</v>
      </c>
    </row>
    <row r="151" spans="1:35" ht="37.5" x14ac:dyDescent="0.25">
      <c r="A151" s="10" t="s">
        <v>589</v>
      </c>
      <c r="B151" s="10"/>
      <c r="C151" s="16" t="s">
        <v>538</v>
      </c>
      <c r="D151" s="12"/>
      <c r="E151" s="12"/>
      <c r="F151" s="17" t="s">
        <v>111</v>
      </c>
      <c r="G151" s="18">
        <v>1.8</v>
      </c>
      <c r="H151" s="18"/>
      <c r="I151" s="18">
        <v>566.1</v>
      </c>
      <c r="J151" s="19">
        <v>23</v>
      </c>
      <c r="M151" s="20">
        <f>ROUND(ROUND(J151, 2)*I151, 2)</f>
        <v>13020.3</v>
      </c>
      <c r="P151" s="19">
        <v>12.58</v>
      </c>
      <c r="S151" s="20">
        <f>ROUND(ROUND(P151, 2)*I151, 2)</f>
        <v>7121.54</v>
      </c>
      <c r="V151" s="9">
        <f>ROUND(ROUND(P151, 2)/1.2, 2)</f>
        <v>10.48</v>
      </c>
      <c r="Y151" s="9">
        <f t="shared" si="10"/>
        <v>5934.62</v>
      </c>
      <c r="AD151" s="4" t="s">
        <v>590</v>
      </c>
      <c r="AE151" s="4" t="s">
        <v>591</v>
      </c>
      <c r="AF151" s="4" t="s">
        <v>541</v>
      </c>
    </row>
    <row r="152" spans="1:35" ht="56.25" x14ac:dyDescent="0.25">
      <c r="A152" s="10" t="s">
        <v>592</v>
      </c>
      <c r="B152" s="10" t="s">
        <v>506</v>
      </c>
      <c r="C152" s="11" t="s">
        <v>507</v>
      </c>
      <c r="D152" s="12"/>
      <c r="E152" s="12" t="s">
        <v>195</v>
      </c>
      <c r="F152" s="12" t="s">
        <v>59</v>
      </c>
      <c r="G152" s="13">
        <v>1</v>
      </c>
      <c r="H152" s="13"/>
      <c r="I152" s="13">
        <v>219.9</v>
      </c>
      <c r="J152" s="14">
        <f>IFERROR(ROUND(SUM(M153,M154,M155,M156)/I152, 2),0)</f>
        <v>77.44</v>
      </c>
      <c r="K152" s="15">
        <v>329</v>
      </c>
      <c r="L152" s="14">
        <f>J152+ROUND(K152, 2)</f>
        <v>406.44</v>
      </c>
      <c r="M152" s="14">
        <f>ROUND(J152*I152, 2)</f>
        <v>17029.060000000001</v>
      </c>
      <c r="N152" s="14">
        <f>ROUND(I152*ROUND(K152, 2), 2)</f>
        <v>72347.100000000006</v>
      </c>
      <c r="O152" s="14">
        <f>M152+N152</f>
        <v>89376.16</v>
      </c>
      <c r="P152" s="14">
        <f>IFERROR(ROUND(SUM(S153,S154,S155,S156)/I152, 2),0)</f>
        <v>77.44</v>
      </c>
      <c r="Q152" s="15">
        <v>329</v>
      </c>
      <c r="R152" s="14">
        <f>P152+ROUND(Q152, 2)</f>
        <v>406.44</v>
      </c>
      <c r="S152" s="14">
        <f>ROUND(P152*I152, 2)</f>
        <v>17029.060000000001</v>
      </c>
      <c r="T152" s="14">
        <f>ROUND(I152*ROUND(Q152, 2), 2)</f>
        <v>72347.100000000006</v>
      </c>
      <c r="U152" s="14">
        <f>S152+T152</f>
        <v>89376.16</v>
      </c>
      <c r="V152" s="9">
        <f>ROUND(P152 / 1.2, 2)</f>
        <v>64.53</v>
      </c>
      <c r="W152" s="9">
        <f>ROUND(Q152 / 1.2, 2)</f>
        <v>274.17</v>
      </c>
      <c r="X152" s="9">
        <f>ROUND(R152 / 1.2, 2)</f>
        <v>338.7</v>
      </c>
      <c r="Y152" s="9">
        <f t="shared" si="10"/>
        <v>14190.88</v>
      </c>
      <c r="Z152" s="9">
        <f>ROUND(T152 / 1.2, 2)</f>
        <v>60289.25</v>
      </c>
      <c r="AA152" s="9">
        <f>Y152+Z152</f>
        <v>74480.13</v>
      </c>
      <c r="AD152" s="4">
        <v>206914692</v>
      </c>
      <c r="AE152" s="4">
        <v>16086874</v>
      </c>
      <c r="AG152" s="4" t="s">
        <v>509</v>
      </c>
      <c r="AH152" s="4" t="s">
        <v>510</v>
      </c>
      <c r="AI152" s="4" t="s">
        <v>107</v>
      </c>
    </row>
    <row r="153" spans="1:35" ht="18.75" x14ac:dyDescent="0.25">
      <c r="A153" s="10" t="s">
        <v>593</v>
      </c>
      <c r="B153" s="10"/>
      <c r="C153" s="16" t="s">
        <v>512</v>
      </c>
      <c r="D153" s="12"/>
      <c r="E153" s="12"/>
      <c r="F153" s="17" t="s">
        <v>111</v>
      </c>
      <c r="G153" s="18">
        <v>2</v>
      </c>
      <c r="H153" s="18"/>
      <c r="I153" s="18">
        <v>439.8</v>
      </c>
      <c r="J153" s="19">
        <v>23</v>
      </c>
      <c r="M153" s="20">
        <f>ROUND(ROUND(J153, 2)*I153, 2)</f>
        <v>10115.4</v>
      </c>
      <c r="P153" s="19">
        <v>23</v>
      </c>
      <c r="S153" s="20">
        <f>ROUND(ROUND(P153, 2)*I153, 2)</f>
        <v>10115.4</v>
      </c>
      <c r="V153" s="9">
        <f>ROUND(ROUND(P153, 2)/1.2, 2)</f>
        <v>19.170000000000002</v>
      </c>
      <c r="Y153" s="9">
        <f t="shared" si="10"/>
        <v>8429.5</v>
      </c>
      <c r="AD153" s="4" t="s">
        <v>594</v>
      </c>
      <c r="AE153" s="4" t="s">
        <v>595</v>
      </c>
      <c r="AF153" s="4" t="s">
        <v>515</v>
      </c>
    </row>
    <row r="154" spans="1:35" ht="18.75" x14ac:dyDescent="0.25">
      <c r="A154" s="10" t="s">
        <v>596</v>
      </c>
      <c r="B154" s="10"/>
      <c r="C154" s="16" t="s">
        <v>517</v>
      </c>
      <c r="D154" s="12"/>
      <c r="E154" s="12"/>
      <c r="F154" s="17" t="s">
        <v>219</v>
      </c>
      <c r="G154" s="18">
        <v>0.3</v>
      </c>
      <c r="H154" s="22"/>
      <c r="I154" s="22">
        <v>65.97</v>
      </c>
      <c r="J154" s="19">
        <v>37.049999999999997</v>
      </c>
      <c r="M154" s="20">
        <f>ROUND(ROUND(J154, 2)*I154, 2)</f>
        <v>2444.19</v>
      </c>
      <c r="P154" s="19">
        <v>37.049999999999997</v>
      </c>
      <c r="S154" s="20">
        <f>ROUND(ROUND(P154, 2)*I154, 2)</f>
        <v>2444.19</v>
      </c>
      <c r="V154" s="9">
        <f>ROUND(ROUND(P154, 2)/1.2, 2)</f>
        <v>30.88</v>
      </c>
      <c r="Y154" s="9">
        <f t="shared" si="10"/>
        <v>2036.83</v>
      </c>
      <c r="AD154" s="4" t="s">
        <v>597</v>
      </c>
      <c r="AE154" s="4" t="s">
        <v>598</v>
      </c>
      <c r="AF154" s="4" t="s">
        <v>520</v>
      </c>
    </row>
    <row r="155" spans="1:35" ht="18.75" x14ac:dyDescent="0.25">
      <c r="A155" s="10" t="s">
        <v>599</v>
      </c>
      <c r="B155" s="10"/>
      <c r="C155" s="16" t="s">
        <v>556</v>
      </c>
      <c r="D155" s="12"/>
      <c r="E155" s="12"/>
      <c r="F155" s="17" t="s">
        <v>71</v>
      </c>
      <c r="G155" s="18">
        <v>1</v>
      </c>
      <c r="H155" s="22"/>
      <c r="I155" s="22">
        <v>219.9</v>
      </c>
      <c r="J155" s="19">
        <v>7</v>
      </c>
      <c r="M155" s="20">
        <f>ROUND(ROUND(J155, 2)*I155, 2)</f>
        <v>1539.3</v>
      </c>
      <c r="P155" s="19">
        <v>7</v>
      </c>
      <c r="S155" s="20">
        <f>ROUND(ROUND(P155, 2)*I155, 2)</f>
        <v>1539.3</v>
      </c>
      <c r="V155" s="9">
        <f>ROUND(ROUND(P155, 2)/1.2, 2)</f>
        <v>5.83</v>
      </c>
      <c r="Y155" s="9">
        <f t="shared" si="10"/>
        <v>1282.75</v>
      </c>
      <c r="AD155" s="4" t="s">
        <v>600</v>
      </c>
      <c r="AE155" s="4" t="s">
        <v>601</v>
      </c>
      <c r="AF155" s="4" t="s">
        <v>559</v>
      </c>
    </row>
    <row r="156" spans="1:35" ht="37.5" x14ac:dyDescent="0.25">
      <c r="A156" s="10" t="s">
        <v>602</v>
      </c>
      <c r="B156" s="10"/>
      <c r="C156" s="16" t="s">
        <v>276</v>
      </c>
      <c r="D156" s="12"/>
      <c r="E156" s="12"/>
      <c r="F156" s="17" t="s">
        <v>111</v>
      </c>
      <c r="G156" s="18">
        <v>0.15</v>
      </c>
      <c r="H156" s="18"/>
      <c r="I156" s="18">
        <v>32.984999999999999</v>
      </c>
      <c r="J156" s="19">
        <v>88.8</v>
      </c>
      <c r="M156" s="20">
        <f>ROUND(ROUND(J156, 2)*I156, 2)</f>
        <v>2929.07</v>
      </c>
      <c r="P156" s="19">
        <v>88.8</v>
      </c>
      <c r="S156" s="20">
        <f>ROUND(ROUND(P156, 2)*I156, 2)</f>
        <v>2929.07</v>
      </c>
      <c r="V156" s="9">
        <f>ROUND(ROUND(P156, 2)/1.2, 2)</f>
        <v>74</v>
      </c>
      <c r="Y156" s="9">
        <f t="shared" si="10"/>
        <v>2440.89</v>
      </c>
      <c r="AD156" s="4" t="s">
        <v>603</v>
      </c>
      <c r="AE156" s="4" t="s">
        <v>604</v>
      </c>
      <c r="AF156" s="4" t="s">
        <v>279</v>
      </c>
    </row>
    <row r="157" spans="1:35" ht="56.25" x14ac:dyDescent="0.25">
      <c r="A157" s="10" t="s">
        <v>605</v>
      </c>
      <c r="B157" s="10" t="s">
        <v>506</v>
      </c>
      <c r="C157" s="11" t="s">
        <v>507</v>
      </c>
      <c r="D157" s="12"/>
      <c r="E157" s="12" t="s">
        <v>195</v>
      </c>
      <c r="F157" s="12" t="s">
        <v>59</v>
      </c>
      <c r="G157" s="13">
        <v>1</v>
      </c>
      <c r="H157" s="13"/>
      <c r="I157" s="13">
        <v>219.9</v>
      </c>
      <c r="J157" s="14">
        <f>IFERROR(ROUND(SUM(M158,M159,M160,M161)/I157, 2),0)</f>
        <v>91.44</v>
      </c>
      <c r="K157" s="15">
        <v>329</v>
      </c>
      <c r="L157" s="14">
        <f>J157+ROUND(K157, 2)</f>
        <v>420.44</v>
      </c>
      <c r="M157" s="14">
        <f>ROUND(J157*I157, 2)</f>
        <v>20107.66</v>
      </c>
      <c r="N157" s="14">
        <f>ROUND(I157*ROUND(K157, 2), 2)</f>
        <v>72347.100000000006</v>
      </c>
      <c r="O157" s="14">
        <f>M157+N157</f>
        <v>92454.760000000009</v>
      </c>
      <c r="P157" s="14">
        <f>IFERROR(ROUND(SUM(S158,S159,S160,S161)/I157, 2),0)</f>
        <v>44.02</v>
      </c>
      <c r="Q157" s="15">
        <v>329</v>
      </c>
      <c r="R157" s="14">
        <f>P157+ROUND(Q157, 2)</f>
        <v>373.02</v>
      </c>
      <c r="S157" s="14">
        <f>ROUND(P157*I157, 2)</f>
        <v>9680</v>
      </c>
      <c r="T157" s="14">
        <f>ROUND(I157*ROUND(Q157, 2), 2)</f>
        <v>72347.100000000006</v>
      </c>
      <c r="U157" s="14">
        <f>S157+T157</f>
        <v>82027.100000000006</v>
      </c>
      <c r="V157" s="9">
        <f>ROUND(P157 / 1.2, 2)</f>
        <v>36.68</v>
      </c>
      <c r="W157" s="9">
        <f>ROUND(Q157 / 1.2, 2)</f>
        <v>274.17</v>
      </c>
      <c r="X157" s="9">
        <f>ROUND(R157 / 1.2, 2)</f>
        <v>310.85000000000002</v>
      </c>
      <c r="Y157" s="9">
        <f t="shared" si="10"/>
        <v>8066.67</v>
      </c>
      <c r="Z157" s="9">
        <f>ROUND(T157 / 1.2, 2)</f>
        <v>60289.25</v>
      </c>
      <c r="AA157" s="9">
        <f>Y157+Z157</f>
        <v>68355.92</v>
      </c>
      <c r="AD157" s="4">
        <v>206914693</v>
      </c>
      <c r="AE157" s="4">
        <v>16086875</v>
      </c>
      <c r="AG157" s="4" t="s">
        <v>509</v>
      </c>
      <c r="AH157" s="4" t="s">
        <v>510</v>
      </c>
      <c r="AI157" s="4" t="s">
        <v>107</v>
      </c>
    </row>
    <row r="158" spans="1:35" ht="37.5" x14ac:dyDescent="0.25">
      <c r="A158" s="10" t="s">
        <v>606</v>
      </c>
      <c r="B158" s="10"/>
      <c r="C158" s="16" t="s">
        <v>276</v>
      </c>
      <c r="D158" s="12"/>
      <c r="E158" s="12"/>
      <c r="F158" s="17" t="s">
        <v>111</v>
      </c>
      <c r="G158" s="18">
        <v>0.15</v>
      </c>
      <c r="H158" s="18"/>
      <c r="I158" s="18">
        <v>32.984999999999999</v>
      </c>
      <c r="J158" s="19">
        <v>88.8</v>
      </c>
      <c r="M158" s="20">
        <f>ROUND(ROUND(J158, 2)*I158, 2)</f>
        <v>2929.07</v>
      </c>
      <c r="P158" s="19">
        <v>88.8</v>
      </c>
      <c r="S158" s="20">
        <f>ROUND(ROUND(P158, 2)*I158, 2)</f>
        <v>2929.07</v>
      </c>
      <c r="V158" s="9">
        <f>ROUND(ROUND(P158, 2)/1.2, 2)</f>
        <v>74</v>
      </c>
      <c r="Y158" s="9">
        <f t="shared" si="10"/>
        <v>2440.89</v>
      </c>
      <c r="AD158" s="4" t="s">
        <v>607</v>
      </c>
      <c r="AE158" s="4" t="s">
        <v>608</v>
      </c>
      <c r="AF158" s="4" t="s">
        <v>279</v>
      </c>
    </row>
    <row r="159" spans="1:35" ht="18.75" x14ac:dyDescent="0.25">
      <c r="A159" s="10" t="s">
        <v>609</v>
      </c>
      <c r="B159" s="10"/>
      <c r="C159" s="16" t="s">
        <v>556</v>
      </c>
      <c r="D159" s="12"/>
      <c r="E159" s="12"/>
      <c r="F159" s="17" t="s">
        <v>71</v>
      </c>
      <c r="G159" s="18">
        <v>1</v>
      </c>
      <c r="H159" s="22"/>
      <c r="I159" s="22">
        <v>219.9</v>
      </c>
      <c r="J159" s="19">
        <v>7</v>
      </c>
      <c r="M159" s="20">
        <f>ROUND(ROUND(J159, 2)*I159, 2)</f>
        <v>1539.3</v>
      </c>
      <c r="P159" s="19">
        <v>7</v>
      </c>
      <c r="S159" s="20">
        <f>ROUND(ROUND(P159, 2)*I159, 2)</f>
        <v>1539.3</v>
      </c>
      <c r="V159" s="9">
        <f>ROUND(ROUND(P159, 2)/1.2, 2)</f>
        <v>5.83</v>
      </c>
      <c r="Y159" s="9">
        <f t="shared" ref="Y159:Y166" si="11">ROUND(S159 / 1.2, 2)</f>
        <v>1282.75</v>
      </c>
      <c r="AD159" s="4" t="s">
        <v>610</v>
      </c>
      <c r="AE159" s="4" t="s">
        <v>611</v>
      </c>
      <c r="AF159" s="4" t="s">
        <v>559</v>
      </c>
    </row>
    <row r="160" spans="1:35" ht="18.75" x14ac:dyDescent="0.25">
      <c r="A160" s="10" t="s">
        <v>612</v>
      </c>
      <c r="B160" s="10"/>
      <c r="C160" s="16" t="s">
        <v>517</v>
      </c>
      <c r="D160" s="12"/>
      <c r="E160" s="12"/>
      <c r="F160" s="17" t="s">
        <v>219</v>
      </c>
      <c r="G160" s="18">
        <v>0.3</v>
      </c>
      <c r="H160" s="22"/>
      <c r="I160" s="22">
        <v>65.97</v>
      </c>
      <c r="J160" s="19">
        <v>37.049999999999997</v>
      </c>
      <c r="M160" s="20">
        <f>ROUND(ROUND(J160, 2)*I160, 2)</f>
        <v>2444.19</v>
      </c>
      <c r="P160" s="19">
        <v>37.049999999999997</v>
      </c>
      <c r="S160" s="20">
        <f>ROUND(ROUND(P160, 2)*I160, 2)</f>
        <v>2444.19</v>
      </c>
      <c r="V160" s="9">
        <f>ROUND(ROUND(P160, 2)/1.2, 2)</f>
        <v>30.88</v>
      </c>
      <c r="Y160" s="9">
        <f t="shared" si="11"/>
        <v>2036.83</v>
      </c>
      <c r="AD160" s="4" t="s">
        <v>613</v>
      </c>
      <c r="AE160" s="4" t="s">
        <v>614</v>
      </c>
      <c r="AF160" s="4" t="s">
        <v>520</v>
      </c>
    </row>
    <row r="161" spans="1:35" ht="37.5" x14ac:dyDescent="0.25">
      <c r="A161" s="10" t="s">
        <v>615</v>
      </c>
      <c r="B161" s="10"/>
      <c r="C161" s="16" t="s">
        <v>532</v>
      </c>
      <c r="D161" s="12"/>
      <c r="E161" s="12"/>
      <c r="F161" s="17" t="s">
        <v>111</v>
      </c>
      <c r="G161" s="18">
        <v>1</v>
      </c>
      <c r="H161" s="18"/>
      <c r="I161" s="18">
        <v>219.9</v>
      </c>
      <c r="J161" s="19">
        <v>60</v>
      </c>
      <c r="M161" s="20">
        <f>ROUND(ROUND(J161, 2)*I161, 2)</f>
        <v>13194</v>
      </c>
      <c r="P161" s="19">
        <v>12.58</v>
      </c>
      <c r="S161" s="20">
        <f>ROUND(ROUND(P161, 2)*I161, 2)</f>
        <v>2766.34</v>
      </c>
      <c r="V161" s="9">
        <f>ROUND(ROUND(P161, 2)/1.2, 2)</f>
        <v>10.48</v>
      </c>
      <c r="Y161" s="9">
        <f t="shared" si="11"/>
        <v>2305.2800000000002</v>
      </c>
      <c r="AD161" s="4" t="s">
        <v>616</v>
      </c>
      <c r="AE161" s="4" t="s">
        <v>617</v>
      </c>
      <c r="AF161" s="4" t="s">
        <v>535</v>
      </c>
    </row>
    <row r="162" spans="1:35" ht="56.25" x14ac:dyDescent="0.25">
      <c r="A162" s="10" t="s">
        <v>618</v>
      </c>
      <c r="B162" s="10" t="s">
        <v>506</v>
      </c>
      <c r="C162" s="11" t="s">
        <v>507</v>
      </c>
      <c r="D162" s="12"/>
      <c r="E162" s="12" t="s">
        <v>195</v>
      </c>
      <c r="F162" s="12" t="s">
        <v>59</v>
      </c>
      <c r="G162" s="13">
        <v>1</v>
      </c>
      <c r="H162" s="13"/>
      <c r="I162" s="13">
        <v>219.9</v>
      </c>
      <c r="J162" s="14">
        <f>IFERROR(ROUND(SUM(M163,M164,M165,M166)/I162, 2),0)</f>
        <v>72.84</v>
      </c>
      <c r="K162" s="15">
        <v>329</v>
      </c>
      <c r="L162" s="14">
        <f>J162+ROUND(K162, 2)</f>
        <v>401.84000000000003</v>
      </c>
      <c r="M162" s="14">
        <f>ROUND(J162*I162, 2)</f>
        <v>16017.52</v>
      </c>
      <c r="N162" s="14">
        <f>ROUND(I162*ROUND(K162, 2), 2)</f>
        <v>72347.100000000006</v>
      </c>
      <c r="O162" s="14">
        <f>M162+N162</f>
        <v>88364.62000000001</v>
      </c>
      <c r="P162" s="14">
        <f>IFERROR(ROUND(SUM(S163,S164,S165,S166)/I162, 2),0)</f>
        <v>54.08</v>
      </c>
      <c r="Q162" s="15">
        <v>329</v>
      </c>
      <c r="R162" s="14">
        <f>P162+ROUND(Q162, 2)</f>
        <v>383.08</v>
      </c>
      <c r="S162" s="14">
        <f>ROUND(P162*I162, 2)</f>
        <v>11892.19</v>
      </c>
      <c r="T162" s="14">
        <f>ROUND(I162*ROUND(Q162, 2), 2)</f>
        <v>72347.100000000006</v>
      </c>
      <c r="U162" s="14">
        <f>S162+T162</f>
        <v>84239.290000000008</v>
      </c>
      <c r="V162" s="9">
        <f>ROUND(P162 / 1.2, 2)</f>
        <v>45.07</v>
      </c>
      <c r="W162" s="9">
        <f>ROUND(Q162 / 1.2, 2)</f>
        <v>274.17</v>
      </c>
      <c r="X162" s="9">
        <f>ROUND(R162 / 1.2, 2)</f>
        <v>319.23</v>
      </c>
      <c r="Y162" s="9">
        <f t="shared" si="11"/>
        <v>9910.16</v>
      </c>
      <c r="Z162" s="9">
        <f>ROUND(T162 / 1.2, 2)</f>
        <v>60289.25</v>
      </c>
      <c r="AA162" s="9">
        <f>Y162+Z162</f>
        <v>70199.41</v>
      </c>
      <c r="AD162" s="4">
        <v>206914694</v>
      </c>
      <c r="AE162" s="4">
        <v>16087151</v>
      </c>
      <c r="AG162" s="4" t="s">
        <v>509</v>
      </c>
      <c r="AH162" s="4" t="s">
        <v>510</v>
      </c>
      <c r="AI162" s="4" t="s">
        <v>107</v>
      </c>
    </row>
    <row r="163" spans="1:35" ht="37.5" x14ac:dyDescent="0.25">
      <c r="A163" s="10" t="s">
        <v>619</v>
      </c>
      <c r="B163" s="10"/>
      <c r="C163" s="16" t="s">
        <v>538</v>
      </c>
      <c r="D163" s="12"/>
      <c r="E163" s="12"/>
      <c r="F163" s="17" t="s">
        <v>111</v>
      </c>
      <c r="G163" s="18">
        <v>1.8</v>
      </c>
      <c r="H163" s="18"/>
      <c r="I163" s="18">
        <v>395.82</v>
      </c>
      <c r="J163" s="19">
        <v>23</v>
      </c>
      <c r="M163" s="20">
        <f>ROUND(ROUND(J163, 2)*I163, 2)</f>
        <v>9103.86</v>
      </c>
      <c r="P163" s="19">
        <v>12.58</v>
      </c>
      <c r="S163" s="20">
        <f>ROUND(ROUND(P163, 2)*I163, 2)</f>
        <v>4979.42</v>
      </c>
      <c r="V163" s="9">
        <f>ROUND(ROUND(P163, 2)/1.2, 2)</f>
        <v>10.48</v>
      </c>
      <c r="Y163" s="9">
        <f t="shared" si="11"/>
        <v>4149.5200000000004</v>
      </c>
      <c r="AD163" s="4" t="s">
        <v>620</v>
      </c>
      <c r="AE163" s="4" t="s">
        <v>621</v>
      </c>
      <c r="AF163" s="4" t="s">
        <v>541</v>
      </c>
    </row>
    <row r="164" spans="1:35" ht="18.75" x14ac:dyDescent="0.25">
      <c r="A164" s="10" t="s">
        <v>622</v>
      </c>
      <c r="B164" s="10"/>
      <c r="C164" s="16" t="s">
        <v>517</v>
      </c>
      <c r="D164" s="12"/>
      <c r="E164" s="12"/>
      <c r="F164" s="17" t="s">
        <v>219</v>
      </c>
      <c r="G164" s="18">
        <v>0.3</v>
      </c>
      <c r="H164" s="22"/>
      <c r="I164" s="22">
        <v>65.97</v>
      </c>
      <c r="J164" s="19">
        <v>37.049999999999997</v>
      </c>
      <c r="M164" s="20">
        <f>ROUND(ROUND(J164, 2)*I164, 2)</f>
        <v>2444.19</v>
      </c>
      <c r="P164" s="19">
        <v>37.049999999999997</v>
      </c>
      <c r="S164" s="20">
        <f>ROUND(ROUND(P164, 2)*I164, 2)</f>
        <v>2444.19</v>
      </c>
      <c r="V164" s="9">
        <f>ROUND(ROUND(P164, 2)/1.2, 2)</f>
        <v>30.88</v>
      </c>
      <c r="Y164" s="9">
        <f t="shared" si="11"/>
        <v>2036.83</v>
      </c>
      <c r="AD164" s="4" t="s">
        <v>623</v>
      </c>
      <c r="AE164" s="4" t="s">
        <v>624</v>
      </c>
      <c r="AF164" s="4" t="s">
        <v>520</v>
      </c>
    </row>
    <row r="165" spans="1:35" ht="18.75" x14ac:dyDescent="0.25">
      <c r="A165" s="10" t="s">
        <v>625</v>
      </c>
      <c r="B165" s="10"/>
      <c r="C165" s="16" t="s">
        <v>556</v>
      </c>
      <c r="D165" s="12"/>
      <c r="E165" s="12"/>
      <c r="F165" s="17" t="s">
        <v>71</v>
      </c>
      <c r="G165" s="18">
        <v>1</v>
      </c>
      <c r="H165" s="22"/>
      <c r="I165" s="22">
        <v>219.9</v>
      </c>
      <c r="J165" s="19">
        <v>7</v>
      </c>
      <c r="M165" s="20">
        <f>ROUND(ROUND(J165, 2)*I165, 2)</f>
        <v>1539.3</v>
      </c>
      <c r="P165" s="19">
        <v>7</v>
      </c>
      <c r="S165" s="20">
        <f>ROUND(ROUND(P165, 2)*I165, 2)</f>
        <v>1539.3</v>
      </c>
      <c r="V165" s="9">
        <f>ROUND(ROUND(P165, 2)/1.2, 2)</f>
        <v>5.83</v>
      </c>
      <c r="Y165" s="9">
        <f t="shared" si="11"/>
        <v>1282.75</v>
      </c>
      <c r="AD165" s="4" t="s">
        <v>626</v>
      </c>
      <c r="AE165" s="4" t="s">
        <v>627</v>
      </c>
      <c r="AF165" s="4" t="s">
        <v>559</v>
      </c>
    </row>
    <row r="166" spans="1:35" ht="37.5" x14ac:dyDescent="0.25">
      <c r="A166" s="10" t="s">
        <v>628</v>
      </c>
      <c r="B166" s="10"/>
      <c r="C166" s="16" t="s">
        <v>276</v>
      </c>
      <c r="D166" s="12"/>
      <c r="E166" s="12"/>
      <c r="F166" s="17" t="s">
        <v>111</v>
      </c>
      <c r="G166" s="18">
        <v>0.15</v>
      </c>
      <c r="H166" s="18"/>
      <c r="I166" s="18">
        <v>32.984999999999999</v>
      </c>
      <c r="J166" s="19">
        <v>88.8</v>
      </c>
      <c r="M166" s="20">
        <f>ROUND(ROUND(J166, 2)*I166, 2)</f>
        <v>2929.07</v>
      </c>
      <c r="P166" s="19">
        <v>88.8</v>
      </c>
      <c r="S166" s="20">
        <f>ROUND(ROUND(P166, 2)*I166, 2)</f>
        <v>2929.07</v>
      </c>
      <c r="V166" s="9">
        <f>ROUND(ROUND(P166, 2)/1.2, 2)</f>
        <v>74</v>
      </c>
      <c r="Y166" s="9">
        <f t="shared" si="11"/>
        <v>2440.89</v>
      </c>
      <c r="AD166" s="4" t="s">
        <v>629</v>
      </c>
      <c r="AE166" s="4" t="s">
        <v>630</v>
      </c>
      <c r="AF166" s="4" t="s">
        <v>279</v>
      </c>
    </row>
    <row r="167" spans="1:35" ht="17.100000000000001" customHeight="1" x14ac:dyDescent="0.25">
      <c r="A167" s="10" t="s">
        <v>631</v>
      </c>
      <c r="B167" s="10" t="s">
        <v>632</v>
      </c>
      <c r="C167" s="47" t="s">
        <v>633</v>
      </c>
      <c r="D167" s="48"/>
      <c r="E167" s="48"/>
      <c r="F167" s="48"/>
      <c r="G167" s="48"/>
      <c r="H167" s="48"/>
      <c r="I167" s="49"/>
      <c r="M167" s="6">
        <f>SUM(M168)</f>
        <v>13822.65</v>
      </c>
      <c r="N167" s="6">
        <f>SUM(N168)</f>
        <v>189279.1</v>
      </c>
      <c r="O167" s="6">
        <f>SUM(O168)</f>
        <v>203101.75</v>
      </c>
      <c r="S167" s="6">
        <f>SUM(S168)</f>
        <v>13822.65</v>
      </c>
      <c r="T167" s="6">
        <f>SUM(T168)</f>
        <v>189279.1</v>
      </c>
      <c r="U167" s="6">
        <f>SUM(U168)</f>
        <v>203101.75</v>
      </c>
      <c r="Y167" s="9">
        <f>SUM(Y168)</f>
        <v>11518.88</v>
      </c>
      <c r="Z167" s="9">
        <f>SUM(Z168)</f>
        <v>157732.57999999999</v>
      </c>
      <c r="AA167" s="9">
        <f>SUM(AA168)</f>
        <v>169251.46</v>
      </c>
      <c r="AD167" s="4">
        <v>206914661</v>
      </c>
      <c r="AE167" s="4">
        <v>16076860</v>
      </c>
    </row>
    <row r="168" spans="1:35" ht="37.5" x14ac:dyDescent="0.25">
      <c r="A168" s="10" t="s">
        <v>634</v>
      </c>
      <c r="B168" s="10" t="s">
        <v>635</v>
      </c>
      <c r="C168" s="11" t="s">
        <v>636</v>
      </c>
      <c r="D168" s="12"/>
      <c r="E168" s="12" t="s">
        <v>637</v>
      </c>
      <c r="F168" s="12" t="s">
        <v>59</v>
      </c>
      <c r="G168" s="13">
        <v>1</v>
      </c>
      <c r="H168" s="13"/>
      <c r="I168" s="13">
        <v>754.1</v>
      </c>
      <c r="J168" s="14">
        <f>IFERROR(ROUND(SUM(M169,M170)/I168, 2),0)</f>
        <v>18.329999999999998</v>
      </c>
      <c r="K168" s="15">
        <v>251</v>
      </c>
      <c r="L168" s="14">
        <f>J168+ROUND(K168, 2)</f>
        <v>269.33</v>
      </c>
      <c r="M168" s="14">
        <f>ROUND(J168*I168, 2)</f>
        <v>13822.65</v>
      </c>
      <c r="N168" s="14">
        <f>ROUND(I168*ROUND(K168, 2), 2)</f>
        <v>189279.1</v>
      </c>
      <c r="O168" s="14">
        <f>M168+N168</f>
        <v>203101.75</v>
      </c>
      <c r="P168" s="14">
        <f>IFERROR(ROUND(SUM(S169,S170)/I168, 2),0)</f>
        <v>18.329999999999998</v>
      </c>
      <c r="Q168" s="15">
        <v>251</v>
      </c>
      <c r="R168" s="14">
        <f>P168+ROUND(Q168, 2)</f>
        <v>269.33</v>
      </c>
      <c r="S168" s="14">
        <f>ROUND(P168*I168, 2)</f>
        <v>13822.65</v>
      </c>
      <c r="T168" s="14">
        <f>ROUND(I168*ROUND(Q168, 2), 2)</f>
        <v>189279.1</v>
      </c>
      <c r="U168" s="14">
        <f>S168+T168</f>
        <v>203101.75</v>
      </c>
      <c r="V168" s="9">
        <f>ROUND(P168 / 1.2, 2)</f>
        <v>15.28</v>
      </c>
      <c r="W168" s="9">
        <f>ROUND(Q168 / 1.2, 2)</f>
        <v>209.17</v>
      </c>
      <c r="X168" s="9">
        <f>ROUND(R168 / 1.2, 2)</f>
        <v>224.44</v>
      </c>
      <c r="Y168" s="9">
        <f>ROUND(S168 / 1.2, 2)</f>
        <v>11518.88</v>
      </c>
      <c r="Z168" s="9">
        <f>ROUND(T168 / 1.2, 2)</f>
        <v>157732.57999999999</v>
      </c>
      <c r="AA168" s="9">
        <f>Y168+Z168</f>
        <v>169251.46</v>
      </c>
      <c r="AD168" s="4">
        <v>206914663</v>
      </c>
      <c r="AE168" s="4">
        <v>16076863</v>
      </c>
      <c r="AG168" s="4" t="s">
        <v>638</v>
      </c>
      <c r="AH168" s="4" t="s">
        <v>639</v>
      </c>
      <c r="AI168" s="4" t="s">
        <v>107</v>
      </c>
    </row>
    <row r="169" spans="1:35" ht="37.5" x14ac:dyDescent="0.25">
      <c r="A169" s="10" t="s">
        <v>640</v>
      </c>
      <c r="B169" s="10"/>
      <c r="C169" s="16" t="s">
        <v>426</v>
      </c>
      <c r="D169" s="12"/>
      <c r="E169" s="12"/>
      <c r="F169" s="17" t="s">
        <v>111</v>
      </c>
      <c r="G169" s="18">
        <v>0.15</v>
      </c>
      <c r="H169" s="18"/>
      <c r="I169" s="18">
        <v>113.11499999999999</v>
      </c>
      <c r="J169" s="19">
        <v>80</v>
      </c>
      <c r="M169" s="20">
        <f>ROUND(ROUND(J169, 2)*I169, 2)</f>
        <v>9049.2000000000007</v>
      </c>
      <c r="P169" s="19">
        <v>80</v>
      </c>
      <c r="S169" s="20">
        <f>ROUND(ROUND(P169, 2)*I169, 2)</f>
        <v>9049.2000000000007</v>
      </c>
      <c r="V169" s="9">
        <f>ROUND(ROUND(P169, 2)/1.2, 2)</f>
        <v>66.67</v>
      </c>
      <c r="Y169" s="9">
        <f>ROUND(S169 / 1.2, 2)</f>
        <v>7541</v>
      </c>
      <c r="AD169" s="4" t="s">
        <v>641</v>
      </c>
      <c r="AE169" s="4" t="s">
        <v>642</v>
      </c>
      <c r="AF169" s="4" t="s">
        <v>429</v>
      </c>
    </row>
    <row r="170" spans="1:35" ht="112.5" x14ac:dyDescent="0.25">
      <c r="A170" s="10" t="s">
        <v>643</v>
      </c>
      <c r="B170" s="10"/>
      <c r="C170" s="16" t="s">
        <v>644</v>
      </c>
      <c r="D170" s="12"/>
      <c r="E170" s="12" t="s">
        <v>645</v>
      </c>
      <c r="F170" s="17" t="s">
        <v>111</v>
      </c>
      <c r="G170" s="18">
        <v>0.3</v>
      </c>
      <c r="H170" s="18"/>
      <c r="I170" s="18">
        <v>226.23</v>
      </c>
      <c r="J170" s="19">
        <v>21.1</v>
      </c>
      <c r="M170" s="20">
        <f>ROUND(ROUND(J170, 2)*I170, 2)</f>
        <v>4773.45</v>
      </c>
      <c r="P170" s="19">
        <v>21.1</v>
      </c>
      <c r="S170" s="20">
        <f>ROUND(ROUND(P170, 2)*I170, 2)</f>
        <v>4773.45</v>
      </c>
      <c r="V170" s="9">
        <f>ROUND(ROUND(P170, 2)/1.2, 2)</f>
        <v>17.579999999999998</v>
      </c>
      <c r="Y170" s="9">
        <f>ROUND(S170 / 1.2, 2)</f>
        <v>3977.88</v>
      </c>
      <c r="AD170" s="4" t="s">
        <v>646</v>
      </c>
      <c r="AE170" s="4" t="s">
        <v>647</v>
      </c>
      <c r="AF170" s="4" t="s">
        <v>648</v>
      </c>
    </row>
    <row r="171" spans="1:35" ht="17.100000000000001" customHeight="1" x14ac:dyDescent="0.25">
      <c r="A171" s="10" t="s">
        <v>649</v>
      </c>
      <c r="B171" s="10" t="s">
        <v>650</v>
      </c>
      <c r="C171" s="47" t="s">
        <v>651</v>
      </c>
      <c r="D171" s="48"/>
      <c r="E171" s="48"/>
      <c r="F171" s="48"/>
      <c r="G171" s="48"/>
      <c r="H171" s="48"/>
      <c r="I171" s="49"/>
      <c r="M171" s="6">
        <f>SUM(M172,M194)</f>
        <v>453255.09000000008</v>
      </c>
      <c r="N171" s="6">
        <f>SUM(N172,N194)</f>
        <v>2617997.5999999996</v>
      </c>
      <c r="O171" s="6">
        <f>SUM(O172,O194)</f>
        <v>3071252.6899999995</v>
      </c>
      <c r="S171" s="6">
        <f>SUM(S172,S194)</f>
        <v>282252.31000000006</v>
      </c>
      <c r="T171" s="6">
        <f>SUM(T172,T194)</f>
        <v>2617997.5999999996</v>
      </c>
      <c r="U171" s="6">
        <f>SUM(U172,U194)</f>
        <v>2900249.91</v>
      </c>
      <c r="Y171" s="9">
        <f>SUM(Y172,Y194)</f>
        <v>235210.26</v>
      </c>
      <c r="Z171" s="9">
        <f>SUM(Z172,Z194)</f>
        <v>2181664.6800000002</v>
      </c>
      <c r="AA171" s="9">
        <f>SUM(AA172,AA194)</f>
        <v>2416874.9400000004</v>
      </c>
      <c r="AD171" s="4">
        <v>206914664</v>
      </c>
      <c r="AE171" s="4">
        <v>16077436</v>
      </c>
    </row>
    <row r="172" spans="1:35" ht="17.100000000000001" customHeight="1" x14ac:dyDescent="0.25">
      <c r="A172" s="10" t="s">
        <v>652</v>
      </c>
      <c r="B172" s="10" t="s">
        <v>653</v>
      </c>
      <c r="C172" s="47" t="s">
        <v>654</v>
      </c>
      <c r="D172" s="48"/>
      <c r="E172" s="48"/>
      <c r="F172" s="48"/>
      <c r="G172" s="48"/>
      <c r="H172" s="48"/>
      <c r="I172" s="49"/>
      <c r="M172" s="6">
        <f>SUM(M173,M176,M179,M182,M185,M188,M191)</f>
        <v>362095.37000000005</v>
      </c>
      <c r="N172" s="6">
        <f>SUM(N173,N176,N179,N182,N185,N188,N191)</f>
        <v>2306359.5999999996</v>
      </c>
      <c r="O172" s="6">
        <f>SUM(O173,O176,O179,O182,O185,O188,O191)</f>
        <v>2668454.9699999997</v>
      </c>
      <c r="S172" s="6">
        <f>SUM(S173,S176,S179,S182,S185,S188,S191)</f>
        <v>221796.78000000003</v>
      </c>
      <c r="T172" s="6">
        <f>SUM(T173,T176,T179,T182,T185,T188,T191)</f>
        <v>2306359.5999999996</v>
      </c>
      <c r="U172" s="6">
        <f>SUM(U173,U176,U179,U182,U185,U188,U191)</f>
        <v>2528156.3800000004</v>
      </c>
      <c r="Y172" s="9">
        <f>SUM(Y173,Y176,Y179,Y182,Y185,Y188,Y191)</f>
        <v>184830.65</v>
      </c>
      <c r="Z172" s="9">
        <f>SUM(Z173,Z176,Z179,Z182,Z185,Z188,Z191)</f>
        <v>1921966.35</v>
      </c>
      <c r="AA172" s="9">
        <f>SUM(AA173,AA176,AA179,AA182,AA185,AA188,AA191)</f>
        <v>2106797.0000000005</v>
      </c>
      <c r="AD172" s="4">
        <v>206914665</v>
      </c>
      <c r="AE172" s="4">
        <v>16077440</v>
      </c>
    </row>
    <row r="173" spans="1:35" ht="37.5" x14ac:dyDescent="0.25">
      <c r="A173" s="10" t="s">
        <v>655</v>
      </c>
      <c r="B173" s="10" t="s">
        <v>656</v>
      </c>
      <c r="C173" s="11" t="s">
        <v>657</v>
      </c>
      <c r="D173" s="12"/>
      <c r="E173" s="12" t="s">
        <v>658</v>
      </c>
      <c r="F173" s="12" t="s">
        <v>59</v>
      </c>
      <c r="G173" s="13">
        <v>1</v>
      </c>
      <c r="H173" s="13"/>
      <c r="I173" s="13">
        <v>897.5</v>
      </c>
      <c r="J173" s="14">
        <f>IFERROR(ROUND(SUM(M174,M175)/I173, 2),0)</f>
        <v>130</v>
      </c>
      <c r="K173" s="15">
        <v>718</v>
      </c>
      <c r="L173" s="14">
        <f>J173+ROUND(K173, 2)</f>
        <v>848</v>
      </c>
      <c r="M173" s="14">
        <f>ROUND(J173*I173, 2)</f>
        <v>116675</v>
      </c>
      <c r="N173" s="14">
        <f>ROUND(I173*ROUND(K173, 2), 2)</f>
        <v>644405</v>
      </c>
      <c r="O173" s="14">
        <f>M173+N173</f>
        <v>761080</v>
      </c>
      <c r="P173" s="14">
        <f>IFERROR(ROUND(SUM(S174,S175)/I173, 2),0)</f>
        <v>130</v>
      </c>
      <c r="Q173" s="15">
        <v>718</v>
      </c>
      <c r="R173" s="14">
        <f>P173+ROUND(Q173, 2)</f>
        <v>848</v>
      </c>
      <c r="S173" s="14">
        <f>ROUND(P173*I173, 2)</f>
        <v>116675</v>
      </c>
      <c r="T173" s="14">
        <f>ROUND(I173*ROUND(Q173, 2), 2)</f>
        <v>644405</v>
      </c>
      <c r="U173" s="14">
        <f>S173+T173</f>
        <v>761080</v>
      </c>
      <c r="V173" s="9">
        <f>ROUND(P173 / 1.2, 2)</f>
        <v>108.33</v>
      </c>
      <c r="W173" s="9">
        <f>ROUND(Q173 / 1.2, 2)</f>
        <v>598.33000000000004</v>
      </c>
      <c r="X173" s="9">
        <f>ROUND(R173 / 1.2, 2)</f>
        <v>706.67</v>
      </c>
      <c r="Y173" s="9">
        <f>ROUND(S173 / 1.2, 2)</f>
        <v>97229.17</v>
      </c>
      <c r="Z173" s="9">
        <f>ROUND(T173 / 1.2, 2)</f>
        <v>537004.17000000004</v>
      </c>
      <c r="AA173" s="9">
        <f>Y173+Z173</f>
        <v>634233.34000000008</v>
      </c>
      <c r="AD173" s="4">
        <v>206914667</v>
      </c>
      <c r="AE173" s="4">
        <v>16077787</v>
      </c>
      <c r="AG173" s="4" t="s">
        <v>659</v>
      </c>
      <c r="AH173" s="4" t="s">
        <v>660</v>
      </c>
      <c r="AI173" s="4" t="s">
        <v>107</v>
      </c>
    </row>
    <row r="174" spans="1:35" ht="18.75" x14ac:dyDescent="0.25">
      <c r="A174" s="10" t="s">
        <v>661</v>
      </c>
      <c r="B174" s="10"/>
      <c r="C174" s="16" t="s">
        <v>512</v>
      </c>
      <c r="D174" s="12"/>
      <c r="E174" s="12"/>
      <c r="F174" s="17" t="s">
        <v>111</v>
      </c>
      <c r="G174" s="18">
        <v>5</v>
      </c>
      <c r="H174" s="18"/>
      <c r="I174" s="18">
        <v>4487.5</v>
      </c>
      <c r="J174" s="19">
        <v>23</v>
      </c>
      <c r="M174" s="20">
        <f>ROUND(ROUND(J174, 2)*I174, 2)</f>
        <v>103212.5</v>
      </c>
      <c r="P174" s="19">
        <v>23</v>
      </c>
      <c r="S174" s="20">
        <f>ROUND(ROUND(P174, 2)*I174, 2)</f>
        <v>103212.5</v>
      </c>
      <c r="V174" s="9">
        <f>ROUND(ROUND(P174, 2)/1.2, 2)</f>
        <v>19.170000000000002</v>
      </c>
      <c r="Y174" s="9">
        <f t="shared" ref="Y174:Y193" si="12">ROUND(S174 / 1.2, 2)</f>
        <v>86010.42</v>
      </c>
      <c r="AD174" s="4" t="s">
        <v>662</v>
      </c>
      <c r="AE174" s="4" t="s">
        <v>663</v>
      </c>
      <c r="AF174" s="4" t="s">
        <v>515</v>
      </c>
    </row>
    <row r="175" spans="1:35" ht="37.5" x14ac:dyDescent="0.25">
      <c r="A175" s="10" t="s">
        <v>664</v>
      </c>
      <c r="B175" s="10"/>
      <c r="C175" s="16" t="s">
        <v>159</v>
      </c>
      <c r="D175" s="12"/>
      <c r="E175" s="12" t="s">
        <v>665</v>
      </c>
      <c r="F175" s="17" t="s">
        <v>111</v>
      </c>
      <c r="G175" s="18">
        <v>0.15</v>
      </c>
      <c r="H175" s="18"/>
      <c r="I175" s="18">
        <v>134.625</v>
      </c>
      <c r="J175" s="19">
        <v>100</v>
      </c>
      <c r="M175" s="20">
        <f>ROUND(ROUND(J175, 2)*I175, 2)</f>
        <v>13462.5</v>
      </c>
      <c r="P175" s="19">
        <v>100</v>
      </c>
      <c r="S175" s="20">
        <f>ROUND(ROUND(P175, 2)*I175, 2)</f>
        <v>13462.5</v>
      </c>
      <c r="V175" s="9">
        <f>ROUND(ROUND(P175, 2)/1.2, 2)</f>
        <v>83.33</v>
      </c>
      <c r="Y175" s="9">
        <f t="shared" si="12"/>
        <v>11218.75</v>
      </c>
      <c r="AD175" s="4" t="s">
        <v>666</v>
      </c>
      <c r="AE175" s="4" t="s">
        <v>667</v>
      </c>
      <c r="AF175" s="4" t="s">
        <v>162</v>
      </c>
    </row>
    <row r="176" spans="1:35" ht="37.5" x14ac:dyDescent="0.25">
      <c r="A176" s="10" t="s">
        <v>668</v>
      </c>
      <c r="B176" s="10" t="s">
        <v>656</v>
      </c>
      <c r="C176" s="11" t="s">
        <v>657</v>
      </c>
      <c r="D176" s="12"/>
      <c r="E176" s="12" t="s">
        <v>658</v>
      </c>
      <c r="F176" s="12" t="s">
        <v>59</v>
      </c>
      <c r="G176" s="13">
        <v>1</v>
      </c>
      <c r="H176" s="13"/>
      <c r="I176" s="13">
        <v>897.5</v>
      </c>
      <c r="J176" s="14">
        <f>IFERROR(ROUND(SUM(M177,M178)/I176, 2),0)</f>
        <v>163.32</v>
      </c>
      <c r="K176" s="15">
        <v>718</v>
      </c>
      <c r="L176" s="14">
        <f>J176+ROUND(K176, 2)</f>
        <v>881.31999999999994</v>
      </c>
      <c r="M176" s="14">
        <f>ROUND(J176*I176, 2)</f>
        <v>146579.70000000001</v>
      </c>
      <c r="N176" s="14">
        <f>ROUND(I176*ROUND(K176, 2), 2)</f>
        <v>644405</v>
      </c>
      <c r="O176" s="14">
        <f>M176+N176</f>
        <v>790984.7</v>
      </c>
      <c r="P176" s="14">
        <f>IFERROR(ROUND(SUM(S177,S178)/I176, 2),0)</f>
        <v>44.77</v>
      </c>
      <c r="Q176" s="15">
        <v>718</v>
      </c>
      <c r="R176" s="14">
        <f>P176+ROUND(Q176, 2)</f>
        <v>762.77</v>
      </c>
      <c r="S176" s="14">
        <f>ROUND(P176*I176, 2)</f>
        <v>40181.08</v>
      </c>
      <c r="T176" s="14">
        <f>ROUND(I176*ROUND(Q176, 2), 2)</f>
        <v>644405</v>
      </c>
      <c r="U176" s="14">
        <f>S176+T176</f>
        <v>684586.08</v>
      </c>
      <c r="V176" s="9">
        <f>ROUND(P176 / 1.2, 2)</f>
        <v>37.31</v>
      </c>
      <c r="W176" s="9">
        <f>ROUND(Q176 / 1.2, 2)</f>
        <v>598.33000000000004</v>
      </c>
      <c r="X176" s="9">
        <f>ROUND(R176 / 1.2, 2)</f>
        <v>635.64</v>
      </c>
      <c r="Y176" s="9">
        <f t="shared" si="12"/>
        <v>33484.230000000003</v>
      </c>
      <c r="Z176" s="9">
        <f>ROUND(T176 / 1.2, 2)</f>
        <v>537004.17000000004</v>
      </c>
      <c r="AA176" s="9">
        <f>Y176+Z176</f>
        <v>570488.4</v>
      </c>
      <c r="AD176" s="4">
        <v>206914695</v>
      </c>
      <c r="AE176" s="4">
        <v>16077788</v>
      </c>
      <c r="AG176" s="4" t="s">
        <v>659</v>
      </c>
      <c r="AH176" s="4" t="s">
        <v>660</v>
      </c>
      <c r="AI176" s="4" t="s">
        <v>107</v>
      </c>
    </row>
    <row r="177" spans="1:35" ht="37.5" x14ac:dyDescent="0.25">
      <c r="A177" s="10" t="s">
        <v>669</v>
      </c>
      <c r="B177" s="10"/>
      <c r="C177" s="16" t="s">
        <v>276</v>
      </c>
      <c r="D177" s="12"/>
      <c r="E177" s="12"/>
      <c r="F177" s="17" t="s">
        <v>111</v>
      </c>
      <c r="G177" s="18">
        <v>0.15</v>
      </c>
      <c r="H177" s="18"/>
      <c r="I177" s="18">
        <v>134.625</v>
      </c>
      <c r="J177" s="19">
        <v>88.8</v>
      </c>
      <c r="M177" s="20">
        <f>ROUND(ROUND(J177, 2)*I177, 2)</f>
        <v>11954.7</v>
      </c>
      <c r="P177" s="19">
        <v>88.8</v>
      </c>
      <c r="S177" s="20">
        <f>ROUND(ROUND(P177, 2)*I177, 2)</f>
        <v>11954.7</v>
      </c>
      <c r="V177" s="9">
        <f>ROUND(ROUND(P177, 2)/1.2, 2)</f>
        <v>74</v>
      </c>
      <c r="Y177" s="9">
        <f t="shared" si="12"/>
        <v>9962.25</v>
      </c>
      <c r="AD177" s="4" t="s">
        <v>670</v>
      </c>
      <c r="AE177" s="4" t="s">
        <v>671</v>
      </c>
      <c r="AF177" s="4" t="s">
        <v>279</v>
      </c>
    </row>
    <row r="178" spans="1:35" ht="37.5" x14ac:dyDescent="0.25">
      <c r="A178" s="10" t="s">
        <v>672</v>
      </c>
      <c r="B178" s="10"/>
      <c r="C178" s="16" t="s">
        <v>532</v>
      </c>
      <c r="D178" s="12"/>
      <c r="E178" s="12"/>
      <c r="F178" s="17" t="s">
        <v>111</v>
      </c>
      <c r="G178" s="18">
        <v>2.5</v>
      </c>
      <c r="H178" s="18"/>
      <c r="I178" s="18">
        <v>2243.75</v>
      </c>
      <c r="J178" s="19">
        <v>60</v>
      </c>
      <c r="M178" s="20">
        <f>ROUND(ROUND(J178, 2)*I178, 2)</f>
        <v>134625</v>
      </c>
      <c r="P178" s="19">
        <v>12.58</v>
      </c>
      <c r="S178" s="20">
        <f>ROUND(ROUND(P178, 2)*I178, 2)</f>
        <v>28226.38</v>
      </c>
      <c r="V178" s="9">
        <f>ROUND(ROUND(P178, 2)/1.2, 2)</f>
        <v>10.48</v>
      </c>
      <c r="Y178" s="9">
        <f t="shared" si="12"/>
        <v>23521.98</v>
      </c>
      <c r="AD178" s="4" t="s">
        <v>673</v>
      </c>
      <c r="AE178" s="4" t="s">
        <v>674</v>
      </c>
      <c r="AF178" s="4" t="s">
        <v>535</v>
      </c>
    </row>
    <row r="179" spans="1:35" ht="37.5" x14ac:dyDescent="0.25">
      <c r="A179" s="10" t="s">
        <v>675</v>
      </c>
      <c r="B179" s="10" t="s">
        <v>656</v>
      </c>
      <c r="C179" s="11" t="s">
        <v>657</v>
      </c>
      <c r="D179" s="12"/>
      <c r="E179" s="12" t="s">
        <v>658</v>
      </c>
      <c r="F179" s="12" t="s">
        <v>59</v>
      </c>
      <c r="G179" s="13">
        <v>1</v>
      </c>
      <c r="H179" s="13"/>
      <c r="I179" s="13">
        <v>897.5</v>
      </c>
      <c r="J179" s="14">
        <f>IFERROR(ROUND(SUM(M180,M181)/I179, 2),0)</f>
        <v>47.82</v>
      </c>
      <c r="K179" s="15">
        <v>718</v>
      </c>
      <c r="L179" s="14">
        <f>J179+ROUND(K179, 2)</f>
        <v>765.82</v>
      </c>
      <c r="M179" s="14">
        <f>ROUND(J179*I179, 2)</f>
        <v>42918.45</v>
      </c>
      <c r="N179" s="14">
        <f>ROUND(I179*ROUND(K179, 2), 2)</f>
        <v>644405</v>
      </c>
      <c r="O179" s="14">
        <f>M179+N179</f>
        <v>687323.45</v>
      </c>
      <c r="P179" s="14">
        <f>IFERROR(ROUND(SUM(S180,S181)/I179, 2),0)</f>
        <v>32.19</v>
      </c>
      <c r="Q179" s="15">
        <v>718</v>
      </c>
      <c r="R179" s="14">
        <f>P179+ROUND(Q179, 2)</f>
        <v>750.19</v>
      </c>
      <c r="S179" s="14">
        <f>ROUND(P179*I179, 2)</f>
        <v>28890.53</v>
      </c>
      <c r="T179" s="14">
        <f>ROUND(I179*ROUND(Q179, 2), 2)</f>
        <v>644405</v>
      </c>
      <c r="U179" s="14">
        <f>S179+T179</f>
        <v>673295.53</v>
      </c>
      <c r="V179" s="9">
        <f>ROUND(P179 / 1.2, 2)</f>
        <v>26.83</v>
      </c>
      <c r="W179" s="9">
        <f>ROUND(Q179 / 1.2, 2)</f>
        <v>598.33000000000004</v>
      </c>
      <c r="X179" s="9">
        <f>ROUND(R179 / 1.2, 2)</f>
        <v>625.16</v>
      </c>
      <c r="Y179" s="9">
        <f t="shared" si="12"/>
        <v>24075.439999999999</v>
      </c>
      <c r="Z179" s="9">
        <f>ROUND(T179 / 1.2, 2)</f>
        <v>537004.17000000004</v>
      </c>
      <c r="AA179" s="9">
        <f>Y179+Z179</f>
        <v>561079.61</v>
      </c>
      <c r="AD179" s="4">
        <v>206914696</v>
      </c>
      <c r="AE179" s="4">
        <v>16077789</v>
      </c>
      <c r="AG179" s="4" t="s">
        <v>659</v>
      </c>
      <c r="AH179" s="4" t="s">
        <v>660</v>
      </c>
      <c r="AI179" s="4" t="s">
        <v>107</v>
      </c>
    </row>
    <row r="180" spans="1:35" ht="37.5" x14ac:dyDescent="0.25">
      <c r="A180" s="10" t="s">
        <v>676</v>
      </c>
      <c r="B180" s="10"/>
      <c r="C180" s="16" t="s">
        <v>538</v>
      </c>
      <c r="D180" s="12"/>
      <c r="E180" s="12"/>
      <c r="F180" s="17" t="s">
        <v>111</v>
      </c>
      <c r="G180" s="18">
        <v>1.5</v>
      </c>
      <c r="H180" s="18"/>
      <c r="I180" s="18">
        <v>1346.25</v>
      </c>
      <c r="J180" s="19">
        <v>23</v>
      </c>
      <c r="M180" s="20">
        <f>ROUND(ROUND(J180, 2)*I180, 2)</f>
        <v>30963.75</v>
      </c>
      <c r="P180" s="19">
        <v>12.58</v>
      </c>
      <c r="S180" s="20">
        <f>ROUND(ROUND(P180, 2)*I180, 2)</f>
        <v>16935.830000000002</v>
      </c>
      <c r="V180" s="9">
        <f>ROUND(ROUND(P180, 2)/1.2, 2)</f>
        <v>10.48</v>
      </c>
      <c r="Y180" s="9">
        <f t="shared" si="12"/>
        <v>14113.19</v>
      </c>
      <c r="AD180" s="4" t="s">
        <v>677</v>
      </c>
      <c r="AE180" s="4" t="s">
        <v>678</v>
      </c>
      <c r="AF180" s="4" t="s">
        <v>541</v>
      </c>
    </row>
    <row r="181" spans="1:35" ht="37.5" x14ac:dyDescent="0.25">
      <c r="A181" s="10" t="s">
        <v>679</v>
      </c>
      <c r="B181" s="10"/>
      <c r="C181" s="16" t="s">
        <v>276</v>
      </c>
      <c r="D181" s="12"/>
      <c r="E181" s="12"/>
      <c r="F181" s="17" t="s">
        <v>111</v>
      </c>
      <c r="G181" s="18">
        <v>0.15</v>
      </c>
      <c r="H181" s="18"/>
      <c r="I181" s="18">
        <v>134.625</v>
      </c>
      <c r="J181" s="19">
        <v>88.8</v>
      </c>
      <c r="M181" s="20">
        <f>ROUND(ROUND(J181, 2)*I181, 2)</f>
        <v>11954.7</v>
      </c>
      <c r="P181" s="19">
        <v>88.8</v>
      </c>
      <c r="S181" s="20">
        <f>ROUND(ROUND(P181, 2)*I181, 2)</f>
        <v>11954.7</v>
      </c>
      <c r="V181" s="9">
        <f>ROUND(ROUND(P181, 2)/1.2, 2)</f>
        <v>74</v>
      </c>
      <c r="Y181" s="9">
        <f t="shared" si="12"/>
        <v>9962.25</v>
      </c>
      <c r="AD181" s="4" t="s">
        <v>680</v>
      </c>
      <c r="AE181" s="4" t="s">
        <v>681</v>
      </c>
      <c r="AF181" s="4" t="s">
        <v>279</v>
      </c>
    </row>
    <row r="182" spans="1:35" ht="37.5" x14ac:dyDescent="0.25">
      <c r="A182" s="10" t="s">
        <v>682</v>
      </c>
      <c r="B182" s="10" t="s">
        <v>656</v>
      </c>
      <c r="C182" s="11" t="s">
        <v>657</v>
      </c>
      <c r="D182" s="12"/>
      <c r="E182" s="12" t="s">
        <v>683</v>
      </c>
      <c r="F182" s="12" t="s">
        <v>59</v>
      </c>
      <c r="G182" s="13">
        <v>1</v>
      </c>
      <c r="H182" s="13"/>
      <c r="I182" s="13">
        <v>75.400000000000006</v>
      </c>
      <c r="J182" s="14">
        <f>IFERROR(ROUND(SUM(M183,M184)/I182, 2),0)</f>
        <v>71.61</v>
      </c>
      <c r="K182" s="15">
        <v>718</v>
      </c>
      <c r="L182" s="14">
        <f>J182+ROUND(K182, 2)</f>
        <v>789.61</v>
      </c>
      <c r="M182" s="14">
        <f>ROUND(J182*I182, 2)</f>
        <v>5399.39</v>
      </c>
      <c r="N182" s="14">
        <f>ROUND(I182*ROUND(K182, 2), 2)</f>
        <v>54137.2</v>
      </c>
      <c r="O182" s="14">
        <f>M182+N182</f>
        <v>59536.59</v>
      </c>
      <c r="P182" s="14">
        <f>IFERROR(ROUND(SUM(S183,S184)/I182, 2),0)</f>
        <v>71.61</v>
      </c>
      <c r="Q182" s="15">
        <v>718</v>
      </c>
      <c r="R182" s="14">
        <f>P182+ROUND(Q182, 2)</f>
        <v>789.61</v>
      </c>
      <c r="S182" s="14">
        <f>ROUND(P182*I182, 2)</f>
        <v>5399.39</v>
      </c>
      <c r="T182" s="14">
        <f>ROUND(I182*ROUND(Q182, 2), 2)</f>
        <v>54137.2</v>
      </c>
      <c r="U182" s="14">
        <f>S182+T182</f>
        <v>59536.59</v>
      </c>
      <c r="V182" s="9">
        <f>ROUND(P182 / 1.2, 2)</f>
        <v>59.68</v>
      </c>
      <c r="W182" s="9">
        <f>ROUND(Q182 / 1.2, 2)</f>
        <v>598.33000000000004</v>
      </c>
      <c r="X182" s="9">
        <f>ROUND(R182 / 1.2, 2)</f>
        <v>658.01</v>
      </c>
      <c r="Y182" s="9">
        <f t="shared" si="12"/>
        <v>4499.49</v>
      </c>
      <c r="Z182" s="9">
        <f>ROUND(T182 / 1.2, 2)</f>
        <v>45114.33</v>
      </c>
      <c r="AA182" s="9">
        <f>Y182+Z182</f>
        <v>49613.82</v>
      </c>
      <c r="AD182" s="4">
        <v>206914697</v>
      </c>
      <c r="AE182" s="4">
        <v>16082313</v>
      </c>
      <c r="AG182" s="4" t="s">
        <v>659</v>
      </c>
      <c r="AH182" s="4" t="s">
        <v>660</v>
      </c>
      <c r="AI182" s="4" t="s">
        <v>107</v>
      </c>
    </row>
    <row r="183" spans="1:35" ht="18.75" x14ac:dyDescent="0.25">
      <c r="A183" s="10" t="s">
        <v>684</v>
      </c>
      <c r="B183" s="10"/>
      <c r="C183" s="16" t="s">
        <v>159</v>
      </c>
      <c r="D183" s="12"/>
      <c r="E183" s="12"/>
      <c r="F183" s="17" t="s">
        <v>111</v>
      </c>
      <c r="G183" s="18">
        <v>0.15</v>
      </c>
      <c r="H183" s="18"/>
      <c r="I183" s="18">
        <v>11.31</v>
      </c>
      <c r="J183" s="19">
        <v>100</v>
      </c>
      <c r="M183" s="20">
        <f>ROUND(ROUND(J183, 2)*I183, 2)</f>
        <v>1131</v>
      </c>
      <c r="P183" s="19">
        <v>100</v>
      </c>
      <c r="S183" s="20">
        <f>ROUND(ROUND(P183, 2)*I183, 2)</f>
        <v>1131</v>
      </c>
      <c r="V183" s="9">
        <f>ROUND(ROUND(P183, 2)/1.2, 2)</f>
        <v>83.33</v>
      </c>
      <c r="Y183" s="9">
        <f t="shared" si="12"/>
        <v>942.5</v>
      </c>
      <c r="AD183" s="4" t="s">
        <v>685</v>
      </c>
      <c r="AE183" s="4" t="s">
        <v>686</v>
      </c>
      <c r="AF183" s="4" t="s">
        <v>162</v>
      </c>
    </row>
    <row r="184" spans="1:35" ht="56.25" x14ac:dyDescent="0.25">
      <c r="A184" s="10" t="s">
        <v>687</v>
      </c>
      <c r="B184" s="10"/>
      <c r="C184" s="21" t="s">
        <v>564</v>
      </c>
      <c r="D184" s="12"/>
      <c r="E184" s="12"/>
      <c r="F184" s="17" t="s">
        <v>111</v>
      </c>
      <c r="G184" s="18">
        <v>4.5</v>
      </c>
      <c r="H184" s="18"/>
      <c r="I184" s="18">
        <v>339.3</v>
      </c>
      <c r="J184" s="19">
        <v>12.58</v>
      </c>
      <c r="M184" s="20">
        <f>ROUND(ROUND(J184, 2)*I184, 2)</f>
        <v>4268.3900000000003</v>
      </c>
      <c r="P184" s="19">
        <v>12.58</v>
      </c>
      <c r="S184" s="20">
        <f>ROUND(ROUND(P184, 2)*I184, 2)</f>
        <v>4268.3900000000003</v>
      </c>
      <c r="V184" s="9">
        <f>ROUND(ROUND(P184, 2)/1.2, 2)</f>
        <v>10.48</v>
      </c>
      <c r="Y184" s="9">
        <f t="shared" si="12"/>
        <v>3556.99</v>
      </c>
      <c r="AD184" s="4" t="s">
        <v>688</v>
      </c>
      <c r="AE184" s="4" t="s">
        <v>689</v>
      </c>
      <c r="AF184" s="4" t="s">
        <v>690</v>
      </c>
    </row>
    <row r="185" spans="1:35" ht="37.5" x14ac:dyDescent="0.25">
      <c r="A185" s="10" t="s">
        <v>691</v>
      </c>
      <c r="B185" s="10" t="s">
        <v>656</v>
      </c>
      <c r="C185" s="11" t="s">
        <v>657</v>
      </c>
      <c r="D185" s="12"/>
      <c r="E185" s="12" t="s">
        <v>494</v>
      </c>
      <c r="F185" s="12" t="s">
        <v>59</v>
      </c>
      <c r="G185" s="13">
        <v>1</v>
      </c>
      <c r="H185" s="13"/>
      <c r="I185" s="13">
        <v>148.1</v>
      </c>
      <c r="J185" s="14">
        <f>IFERROR(ROUND(SUM(M186,M187)/I185, 2),0)</f>
        <v>130</v>
      </c>
      <c r="K185" s="15">
        <v>718</v>
      </c>
      <c r="L185" s="14">
        <f>J185+ROUND(K185, 2)</f>
        <v>848</v>
      </c>
      <c r="M185" s="14">
        <f>ROUND(J185*I185, 2)</f>
        <v>19253</v>
      </c>
      <c r="N185" s="14">
        <f>ROUND(I185*ROUND(K185, 2), 2)</f>
        <v>106335.8</v>
      </c>
      <c r="O185" s="14">
        <f>M185+N185</f>
        <v>125588.8</v>
      </c>
      <c r="P185" s="14">
        <f>IFERROR(ROUND(SUM(S186,S187)/I185, 2),0)</f>
        <v>130</v>
      </c>
      <c r="Q185" s="15">
        <v>718</v>
      </c>
      <c r="R185" s="14">
        <f>P185+ROUND(Q185, 2)</f>
        <v>848</v>
      </c>
      <c r="S185" s="14">
        <f>ROUND(P185*I185, 2)</f>
        <v>19253</v>
      </c>
      <c r="T185" s="14">
        <f>ROUND(I185*ROUND(Q185, 2), 2)</f>
        <v>106335.8</v>
      </c>
      <c r="U185" s="14">
        <f>S185+T185</f>
        <v>125588.8</v>
      </c>
      <c r="V185" s="9">
        <f>ROUND(P185 / 1.2, 2)</f>
        <v>108.33</v>
      </c>
      <c r="W185" s="9">
        <f>ROUND(Q185 / 1.2, 2)</f>
        <v>598.33000000000004</v>
      </c>
      <c r="X185" s="9">
        <f>ROUND(R185 / 1.2, 2)</f>
        <v>706.67</v>
      </c>
      <c r="Y185" s="9">
        <f t="shared" si="12"/>
        <v>16044.17</v>
      </c>
      <c r="Z185" s="9">
        <f>ROUND(T185 / 1.2, 2)</f>
        <v>88613.17</v>
      </c>
      <c r="AA185" s="9">
        <f>Y185+Z185</f>
        <v>104657.34</v>
      </c>
      <c r="AD185" s="4">
        <v>206914698</v>
      </c>
      <c r="AE185" s="4">
        <v>16087382</v>
      </c>
      <c r="AG185" s="4" t="s">
        <v>659</v>
      </c>
      <c r="AH185" s="4" t="s">
        <v>660</v>
      </c>
      <c r="AI185" s="4" t="s">
        <v>107</v>
      </c>
    </row>
    <row r="186" spans="1:35" ht="18.75" x14ac:dyDescent="0.25">
      <c r="A186" s="10" t="s">
        <v>692</v>
      </c>
      <c r="B186" s="10"/>
      <c r="C186" s="16" t="s">
        <v>512</v>
      </c>
      <c r="D186" s="12"/>
      <c r="E186" s="12" t="s">
        <v>195</v>
      </c>
      <c r="F186" s="17" t="s">
        <v>111</v>
      </c>
      <c r="G186" s="18">
        <v>5</v>
      </c>
      <c r="H186" s="18"/>
      <c r="I186" s="18">
        <v>740.5</v>
      </c>
      <c r="J186" s="19">
        <v>23</v>
      </c>
      <c r="M186" s="20">
        <f>ROUND(ROUND(J186, 2)*I186, 2)</f>
        <v>17031.5</v>
      </c>
      <c r="P186" s="19">
        <v>23</v>
      </c>
      <c r="S186" s="20">
        <f>ROUND(ROUND(P186, 2)*I186, 2)</f>
        <v>17031.5</v>
      </c>
      <c r="V186" s="9">
        <f>ROUND(ROUND(P186, 2)/1.2, 2)</f>
        <v>19.170000000000002</v>
      </c>
      <c r="Y186" s="9">
        <f t="shared" si="12"/>
        <v>14192.92</v>
      </c>
      <c r="AD186" s="4" t="s">
        <v>693</v>
      </c>
      <c r="AE186" s="4" t="s">
        <v>694</v>
      </c>
      <c r="AF186" s="4" t="s">
        <v>515</v>
      </c>
    </row>
    <row r="187" spans="1:35" ht="18.75" x14ac:dyDescent="0.25">
      <c r="A187" s="10" t="s">
        <v>695</v>
      </c>
      <c r="B187" s="10"/>
      <c r="C187" s="16" t="s">
        <v>159</v>
      </c>
      <c r="D187" s="12"/>
      <c r="E187" s="12"/>
      <c r="F187" s="17" t="s">
        <v>111</v>
      </c>
      <c r="G187" s="18">
        <v>0.15</v>
      </c>
      <c r="H187" s="18"/>
      <c r="I187" s="18">
        <v>22.215</v>
      </c>
      <c r="J187" s="19">
        <v>100</v>
      </c>
      <c r="M187" s="20">
        <f>ROUND(ROUND(J187, 2)*I187, 2)</f>
        <v>2221.5</v>
      </c>
      <c r="P187" s="19">
        <v>100</v>
      </c>
      <c r="S187" s="20">
        <f>ROUND(ROUND(P187, 2)*I187, 2)</f>
        <v>2221.5</v>
      </c>
      <c r="V187" s="9">
        <f>ROUND(ROUND(P187, 2)/1.2, 2)</f>
        <v>83.33</v>
      </c>
      <c r="Y187" s="9">
        <f t="shared" si="12"/>
        <v>1851.25</v>
      </c>
      <c r="AD187" s="4" t="s">
        <v>696</v>
      </c>
      <c r="AE187" s="4" t="s">
        <v>697</v>
      </c>
      <c r="AF187" s="4" t="s">
        <v>162</v>
      </c>
    </row>
    <row r="188" spans="1:35" ht="37.5" x14ac:dyDescent="0.25">
      <c r="A188" s="10" t="s">
        <v>698</v>
      </c>
      <c r="B188" s="10" t="s">
        <v>656</v>
      </c>
      <c r="C188" s="11" t="s">
        <v>657</v>
      </c>
      <c r="D188" s="12"/>
      <c r="E188" s="12" t="s">
        <v>494</v>
      </c>
      <c r="F188" s="12" t="s">
        <v>59</v>
      </c>
      <c r="G188" s="13">
        <v>1</v>
      </c>
      <c r="H188" s="13"/>
      <c r="I188" s="13">
        <v>148.1</v>
      </c>
      <c r="J188" s="14">
        <f>IFERROR(ROUND(SUM(M189,M190)/I188, 2),0)</f>
        <v>163.32</v>
      </c>
      <c r="K188" s="15">
        <v>718</v>
      </c>
      <c r="L188" s="14">
        <f>J188+ROUND(K188, 2)</f>
        <v>881.31999999999994</v>
      </c>
      <c r="M188" s="14">
        <f>ROUND(J188*I188, 2)</f>
        <v>24187.69</v>
      </c>
      <c r="N188" s="14">
        <f>ROUND(I188*ROUND(K188, 2), 2)</f>
        <v>106335.8</v>
      </c>
      <c r="O188" s="14">
        <f>M188+N188</f>
        <v>130523.49</v>
      </c>
      <c r="P188" s="14">
        <f>IFERROR(ROUND(SUM(S189,S190)/I188, 2),0)</f>
        <v>44.77</v>
      </c>
      <c r="Q188" s="15">
        <v>718</v>
      </c>
      <c r="R188" s="14">
        <f>P188+ROUND(Q188, 2)</f>
        <v>762.77</v>
      </c>
      <c r="S188" s="14">
        <f>ROUND(P188*I188, 2)</f>
        <v>6630.44</v>
      </c>
      <c r="T188" s="14">
        <f>ROUND(I188*ROUND(Q188, 2), 2)</f>
        <v>106335.8</v>
      </c>
      <c r="U188" s="14">
        <f>S188+T188</f>
        <v>112966.24</v>
      </c>
      <c r="V188" s="9">
        <f>ROUND(P188 / 1.2, 2)</f>
        <v>37.31</v>
      </c>
      <c r="W188" s="9">
        <f>ROUND(Q188 / 1.2, 2)</f>
        <v>598.33000000000004</v>
      </c>
      <c r="X188" s="9">
        <f>ROUND(R188 / 1.2, 2)</f>
        <v>635.64</v>
      </c>
      <c r="Y188" s="9">
        <f t="shared" si="12"/>
        <v>5525.37</v>
      </c>
      <c r="Z188" s="9">
        <f>ROUND(T188 / 1.2, 2)</f>
        <v>88613.17</v>
      </c>
      <c r="AA188" s="9">
        <f>Y188+Z188</f>
        <v>94138.54</v>
      </c>
      <c r="AD188" s="4">
        <v>206914699</v>
      </c>
      <c r="AE188" s="4">
        <v>16087383</v>
      </c>
      <c r="AG188" s="4" t="s">
        <v>659</v>
      </c>
      <c r="AH188" s="4" t="s">
        <v>660</v>
      </c>
      <c r="AI188" s="4" t="s">
        <v>107</v>
      </c>
    </row>
    <row r="189" spans="1:35" ht="37.5" x14ac:dyDescent="0.25">
      <c r="A189" s="10" t="s">
        <v>699</v>
      </c>
      <c r="B189" s="10"/>
      <c r="C189" s="16" t="s">
        <v>276</v>
      </c>
      <c r="D189" s="12"/>
      <c r="E189" s="12"/>
      <c r="F189" s="17" t="s">
        <v>111</v>
      </c>
      <c r="G189" s="18">
        <v>0.15</v>
      </c>
      <c r="H189" s="18"/>
      <c r="I189" s="18">
        <v>22.215</v>
      </c>
      <c r="J189" s="19">
        <v>88.8</v>
      </c>
      <c r="M189" s="20">
        <f>ROUND(ROUND(J189, 2)*I189, 2)</f>
        <v>1972.69</v>
      </c>
      <c r="P189" s="19">
        <v>88.8</v>
      </c>
      <c r="S189" s="20">
        <f>ROUND(ROUND(P189, 2)*I189, 2)</f>
        <v>1972.69</v>
      </c>
      <c r="V189" s="9">
        <f>ROUND(ROUND(P189, 2)/1.2, 2)</f>
        <v>74</v>
      </c>
      <c r="Y189" s="9">
        <f t="shared" si="12"/>
        <v>1643.91</v>
      </c>
      <c r="AD189" s="4" t="s">
        <v>700</v>
      </c>
      <c r="AE189" s="4" t="s">
        <v>701</v>
      </c>
      <c r="AF189" s="4" t="s">
        <v>279</v>
      </c>
    </row>
    <row r="190" spans="1:35" ht="37.5" x14ac:dyDescent="0.25">
      <c r="A190" s="10" t="s">
        <v>702</v>
      </c>
      <c r="B190" s="10"/>
      <c r="C190" s="16" t="s">
        <v>532</v>
      </c>
      <c r="D190" s="12"/>
      <c r="E190" s="12"/>
      <c r="F190" s="17" t="s">
        <v>111</v>
      </c>
      <c r="G190" s="18">
        <v>2.5</v>
      </c>
      <c r="H190" s="18"/>
      <c r="I190" s="18">
        <v>370.25</v>
      </c>
      <c r="J190" s="19">
        <v>60</v>
      </c>
      <c r="M190" s="20">
        <f>ROUND(ROUND(J190, 2)*I190, 2)</f>
        <v>22215</v>
      </c>
      <c r="P190" s="19">
        <v>12.58</v>
      </c>
      <c r="S190" s="20">
        <f>ROUND(ROUND(P190, 2)*I190, 2)</f>
        <v>4657.75</v>
      </c>
      <c r="V190" s="9">
        <f>ROUND(ROUND(P190, 2)/1.2, 2)</f>
        <v>10.48</v>
      </c>
      <c r="Y190" s="9">
        <f t="shared" si="12"/>
        <v>3881.46</v>
      </c>
      <c r="AD190" s="4" t="s">
        <v>703</v>
      </c>
      <c r="AE190" s="4" t="s">
        <v>704</v>
      </c>
      <c r="AF190" s="4" t="s">
        <v>535</v>
      </c>
    </row>
    <row r="191" spans="1:35" ht="37.5" x14ac:dyDescent="0.25">
      <c r="A191" s="10" t="s">
        <v>705</v>
      </c>
      <c r="B191" s="10" t="s">
        <v>656</v>
      </c>
      <c r="C191" s="11" t="s">
        <v>657</v>
      </c>
      <c r="D191" s="12"/>
      <c r="E191" s="12" t="s">
        <v>494</v>
      </c>
      <c r="F191" s="12" t="s">
        <v>59</v>
      </c>
      <c r="G191" s="13">
        <v>1</v>
      </c>
      <c r="H191" s="13"/>
      <c r="I191" s="13">
        <v>148.1</v>
      </c>
      <c r="J191" s="14">
        <f>IFERROR(ROUND(SUM(M192,M193)/I191, 2),0)</f>
        <v>47.82</v>
      </c>
      <c r="K191" s="15">
        <v>718</v>
      </c>
      <c r="L191" s="14">
        <f>J191+ROUND(K191, 2)</f>
        <v>765.82</v>
      </c>
      <c r="M191" s="14">
        <f>ROUND(J191*I191, 2)</f>
        <v>7082.14</v>
      </c>
      <c r="N191" s="14">
        <f>ROUND(I191*ROUND(K191, 2), 2)</f>
        <v>106335.8</v>
      </c>
      <c r="O191" s="14">
        <f>M191+N191</f>
        <v>113417.94</v>
      </c>
      <c r="P191" s="14">
        <f>IFERROR(ROUND(SUM(S192,S193)/I191, 2),0)</f>
        <v>32.19</v>
      </c>
      <c r="Q191" s="15">
        <v>718</v>
      </c>
      <c r="R191" s="14">
        <f>P191+ROUND(Q191, 2)</f>
        <v>750.19</v>
      </c>
      <c r="S191" s="14">
        <f>ROUND(P191*I191, 2)</f>
        <v>4767.34</v>
      </c>
      <c r="T191" s="14">
        <f>ROUND(I191*ROUND(Q191, 2), 2)</f>
        <v>106335.8</v>
      </c>
      <c r="U191" s="14">
        <f>S191+T191</f>
        <v>111103.14</v>
      </c>
      <c r="V191" s="9">
        <f>ROUND(P191 / 1.2, 2)</f>
        <v>26.83</v>
      </c>
      <c r="W191" s="9">
        <f>ROUND(Q191 / 1.2, 2)</f>
        <v>598.33000000000004</v>
      </c>
      <c r="X191" s="9">
        <f>ROUND(R191 / 1.2, 2)</f>
        <v>625.16</v>
      </c>
      <c r="Y191" s="9">
        <f t="shared" si="12"/>
        <v>3972.78</v>
      </c>
      <c r="Z191" s="9">
        <f>ROUND(T191 / 1.2, 2)</f>
        <v>88613.17</v>
      </c>
      <c r="AA191" s="9">
        <f>Y191+Z191</f>
        <v>92585.95</v>
      </c>
      <c r="AD191" s="4">
        <v>206914700</v>
      </c>
      <c r="AE191" s="4">
        <v>16087384</v>
      </c>
      <c r="AG191" s="4" t="s">
        <v>659</v>
      </c>
      <c r="AH191" s="4" t="s">
        <v>660</v>
      </c>
      <c r="AI191" s="4" t="s">
        <v>107</v>
      </c>
    </row>
    <row r="192" spans="1:35" ht="37.5" x14ac:dyDescent="0.25">
      <c r="A192" s="10" t="s">
        <v>706</v>
      </c>
      <c r="B192" s="10"/>
      <c r="C192" s="16" t="s">
        <v>538</v>
      </c>
      <c r="D192" s="12"/>
      <c r="E192" s="12"/>
      <c r="F192" s="17" t="s">
        <v>111</v>
      </c>
      <c r="G192" s="18">
        <v>1.5</v>
      </c>
      <c r="H192" s="18"/>
      <c r="I192" s="18">
        <v>222.15</v>
      </c>
      <c r="J192" s="19">
        <v>23</v>
      </c>
      <c r="M192" s="20">
        <f>ROUND(ROUND(J192, 2)*I192, 2)</f>
        <v>5109.45</v>
      </c>
      <c r="P192" s="19">
        <v>12.58</v>
      </c>
      <c r="S192" s="20">
        <f>ROUND(ROUND(P192, 2)*I192, 2)</f>
        <v>2794.65</v>
      </c>
      <c r="V192" s="9">
        <f>ROUND(ROUND(P192, 2)/1.2, 2)</f>
        <v>10.48</v>
      </c>
      <c r="Y192" s="9">
        <f t="shared" si="12"/>
        <v>2328.88</v>
      </c>
      <c r="AD192" s="4" t="s">
        <v>707</v>
      </c>
      <c r="AE192" s="4" t="s">
        <v>708</v>
      </c>
      <c r="AF192" s="4" t="s">
        <v>541</v>
      </c>
    </row>
    <row r="193" spans="1:35" ht="37.5" x14ac:dyDescent="0.25">
      <c r="A193" s="10" t="s">
        <v>709</v>
      </c>
      <c r="B193" s="10"/>
      <c r="C193" s="16" t="s">
        <v>276</v>
      </c>
      <c r="D193" s="12"/>
      <c r="E193" s="12"/>
      <c r="F193" s="17" t="s">
        <v>111</v>
      </c>
      <c r="G193" s="18">
        <v>0.15</v>
      </c>
      <c r="H193" s="18"/>
      <c r="I193" s="18">
        <v>22.215</v>
      </c>
      <c r="J193" s="19">
        <v>88.8</v>
      </c>
      <c r="M193" s="20">
        <f>ROUND(ROUND(J193, 2)*I193, 2)</f>
        <v>1972.69</v>
      </c>
      <c r="P193" s="19">
        <v>88.8</v>
      </c>
      <c r="S193" s="20">
        <f>ROUND(ROUND(P193, 2)*I193, 2)</f>
        <v>1972.69</v>
      </c>
      <c r="V193" s="9">
        <f>ROUND(ROUND(P193, 2)/1.2, 2)</f>
        <v>74</v>
      </c>
      <c r="Y193" s="9">
        <f t="shared" si="12"/>
        <v>1643.91</v>
      </c>
      <c r="AD193" s="4" t="s">
        <v>710</v>
      </c>
      <c r="AE193" s="4" t="s">
        <v>711</v>
      </c>
      <c r="AF193" s="4" t="s">
        <v>279</v>
      </c>
    </row>
    <row r="194" spans="1:35" ht="17.100000000000001" customHeight="1" x14ac:dyDescent="0.25">
      <c r="A194" s="10" t="s">
        <v>712</v>
      </c>
      <c r="B194" s="10" t="s">
        <v>713</v>
      </c>
      <c r="C194" s="47" t="s">
        <v>714</v>
      </c>
      <c r="D194" s="48"/>
      <c r="E194" s="48"/>
      <c r="F194" s="48"/>
      <c r="G194" s="48"/>
      <c r="H194" s="48"/>
      <c r="I194" s="49"/>
      <c r="M194" s="6">
        <f>SUM(M195,M198)</f>
        <v>91159.72</v>
      </c>
      <c r="N194" s="6">
        <f>SUM(N195,N198)</f>
        <v>311638</v>
      </c>
      <c r="O194" s="6">
        <f>SUM(O195,O198)</f>
        <v>402797.72</v>
      </c>
      <c r="S194" s="6">
        <f>SUM(S195,S198)</f>
        <v>60455.53</v>
      </c>
      <c r="T194" s="6">
        <f>SUM(T195,T198)</f>
        <v>311638</v>
      </c>
      <c r="U194" s="6">
        <f>SUM(U195,U198)</f>
        <v>372093.53</v>
      </c>
      <c r="Y194" s="9">
        <f>SUM(Y195,Y198)</f>
        <v>50379.61</v>
      </c>
      <c r="Z194" s="9">
        <f>SUM(Z195,Z198)</f>
        <v>259698.33000000002</v>
      </c>
      <c r="AA194" s="9">
        <f>SUM(AA195,AA198)</f>
        <v>310077.94</v>
      </c>
      <c r="AD194" s="4">
        <v>206914668</v>
      </c>
      <c r="AE194" s="4">
        <v>16082936</v>
      </c>
    </row>
    <row r="195" spans="1:35" ht="56.25" x14ac:dyDescent="0.25">
      <c r="A195" s="10" t="s">
        <v>715</v>
      </c>
      <c r="B195" s="10" t="s">
        <v>716</v>
      </c>
      <c r="C195" s="11" t="s">
        <v>717</v>
      </c>
      <c r="D195" s="12"/>
      <c r="E195" s="12" t="s">
        <v>718</v>
      </c>
      <c r="F195" s="12" t="s">
        <v>59</v>
      </c>
      <c r="G195" s="13">
        <v>1</v>
      </c>
      <c r="H195" s="13"/>
      <c r="I195" s="13">
        <v>972.9</v>
      </c>
      <c r="J195" s="14">
        <f>IFERROR(ROUND(SUM(M196,M197)/I195, 2),0)</f>
        <v>81.319999999999993</v>
      </c>
      <c r="K195" s="15">
        <v>278</v>
      </c>
      <c r="L195" s="14">
        <f>J195+ROUND(K195, 2)</f>
        <v>359.32</v>
      </c>
      <c r="M195" s="14">
        <f>ROUND(J195*I195, 2)</f>
        <v>79116.23</v>
      </c>
      <c r="N195" s="14">
        <f>ROUND(I195*ROUND(K195, 2), 2)</f>
        <v>270466.2</v>
      </c>
      <c r="O195" s="14">
        <f>M195+N195</f>
        <v>349582.43</v>
      </c>
      <c r="P195" s="14">
        <f>IFERROR(ROUND(SUM(S196,S197)/I195, 2),0)</f>
        <v>53.93</v>
      </c>
      <c r="Q195" s="15">
        <v>278</v>
      </c>
      <c r="R195" s="14">
        <f>P195+ROUND(Q195, 2)</f>
        <v>331.93</v>
      </c>
      <c r="S195" s="14">
        <f>ROUND(P195*I195, 2)</f>
        <v>52468.5</v>
      </c>
      <c r="T195" s="14">
        <f>ROUND(I195*ROUND(Q195, 2), 2)</f>
        <v>270466.2</v>
      </c>
      <c r="U195" s="14">
        <f>S195+T195</f>
        <v>322934.7</v>
      </c>
      <c r="V195" s="9">
        <f>ROUND(P195 / 1.2, 2)</f>
        <v>44.94</v>
      </c>
      <c r="W195" s="9">
        <f>ROUND(Q195 / 1.2, 2)</f>
        <v>231.67</v>
      </c>
      <c r="X195" s="9">
        <f>ROUND(R195 / 1.2, 2)</f>
        <v>276.61</v>
      </c>
      <c r="Y195" s="9">
        <f>ROUND(S195 / 1.2, 2)</f>
        <v>43723.75</v>
      </c>
      <c r="Z195" s="9">
        <f>ROUND(T195 / 1.2, 2)</f>
        <v>225388.5</v>
      </c>
      <c r="AA195" s="9">
        <f>Y195+Z195</f>
        <v>269112.25</v>
      </c>
      <c r="AD195" s="4">
        <v>206914670</v>
      </c>
      <c r="AE195" s="4">
        <v>16082938</v>
      </c>
      <c r="AG195" s="4" t="s">
        <v>719</v>
      </c>
      <c r="AH195" s="4" t="s">
        <v>720</v>
      </c>
      <c r="AI195" s="4" t="s">
        <v>107</v>
      </c>
    </row>
    <row r="196" spans="1:35" ht="131.25" x14ac:dyDescent="0.25">
      <c r="A196" s="10" t="s">
        <v>721</v>
      </c>
      <c r="B196" s="10"/>
      <c r="C196" s="16" t="s">
        <v>722</v>
      </c>
      <c r="D196" s="12"/>
      <c r="E196" s="12" t="s">
        <v>723</v>
      </c>
      <c r="F196" s="17" t="s">
        <v>111</v>
      </c>
      <c r="G196" s="18">
        <v>0.3</v>
      </c>
      <c r="H196" s="22"/>
      <c r="I196" s="22">
        <v>291.87</v>
      </c>
      <c r="J196" s="19">
        <v>226.67</v>
      </c>
      <c r="M196" s="20">
        <f>ROUND(ROUND(J196, 2)*I196, 2)</f>
        <v>66158.17</v>
      </c>
      <c r="P196" s="19">
        <v>135.36000000000001</v>
      </c>
      <c r="S196" s="20">
        <f>ROUND(ROUND(P196, 2)*I196, 2)</f>
        <v>39507.519999999997</v>
      </c>
      <c r="V196" s="9">
        <f>ROUND(ROUND(P196, 2)/1.2, 2)</f>
        <v>112.8</v>
      </c>
      <c r="Y196" s="9">
        <f>ROUND(S196 / 1.2, 2)</f>
        <v>32922.93</v>
      </c>
      <c r="AD196" s="4" t="s">
        <v>724</v>
      </c>
      <c r="AE196" s="4" t="s">
        <v>725</v>
      </c>
      <c r="AF196" s="4" t="s">
        <v>726</v>
      </c>
    </row>
    <row r="197" spans="1:35" ht="37.5" x14ac:dyDescent="0.25">
      <c r="A197" s="10" t="s">
        <v>727</v>
      </c>
      <c r="B197" s="10"/>
      <c r="C197" s="16" t="s">
        <v>276</v>
      </c>
      <c r="D197" s="12"/>
      <c r="E197" s="12"/>
      <c r="F197" s="17" t="s">
        <v>111</v>
      </c>
      <c r="G197" s="18">
        <v>0.15</v>
      </c>
      <c r="H197" s="22"/>
      <c r="I197" s="22">
        <v>145.935</v>
      </c>
      <c r="J197" s="19">
        <v>88.8</v>
      </c>
      <c r="M197" s="20">
        <f>ROUND(ROUND(J197, 2)*I197, 2)</f>
        <v>12959.03</v>
      </c>
      <c r="P197" s="19">
        <v>88.8</v>
      </c>
      <c r="S197" s="20">
        <f>ROUND(ROUND(P197, 2)*I197, 2)</f>
        <v>12959.03</v>
      </c>
      <c r="V197" s="9">
        <f>ROUND(ROUND(P197, 2)/1.2, 2)</f>
        <v>74</v>
      </c>
      <c r="Y197" s="9">
        <f>ROUND(S197 / 1.2, 2)</f>
        <v>10799.19</v>
      </c>
      <c r="AD197" s="4" t="s">
        <v>728</v>
      </c>
      <c r="AE197" s="4" t="s">
        <v>729</v>
      </c>
      <c r="AF197" s="4" t="s">
        <v>279</v>
      </c>
    </row>
    <row r="198" spans="1:35" ht="56.25" x14ac:dyDescent="0.25">
      <c r="A198" s="10" t="s">
        <v>730</v>
      </c>
      <c r="B198" s="10" t="s">
        <v>716</v>
      </c>
      <c r="C198" s="11" t="s">
        <v>717</v>
      </c>
      <c r="D198" s="12"/>
      <c r="E198" s="12" t="s">
        <v>298</v>
      </c>
      <c r="F198" s="12" t="s">
        <v>59</v>
      </c>
      <c r="G198" s="13">
        <v>1</v>
      </c>
      <c r="H198" s="13"/>
      <c r="I198" s="13">
        <v>148.1</v>
      </c>
      <c r="J198" s="14">
        <f>IFERROR(ROUND(SUM(M199,M200)/I198, 2),0)</f>
        <v>81.319999999999993</v>
      </c>
      <c r="K198" s="15">
        <v>278</v>
      </c>
      <c r="L198" s="14">
        <f>J198+ROUND(K198, 2)</f>
        <v>359.32</v>
      </c>
      <c r="M198" s="14">
        <f>ROUND(J198*I198, 2)</f>
        <v>12043.49</v>
      </c>
      <c r="N198" s="14">
        <f>ROUND(I198*ROUND(K198, 2), 2)</f>
        <v>41171.800000000003</v>
      </c>
      <c r="O198" s="14">
        <f>M198+N198</f>
        <v>53215.29</v>
      </c>
      <c r="P198" s="14">
        <f>IFERROR(ROUND(SUM(S199,S200)/I198, 2),0)</f>
        <v>53.93</v>
      </c>
      <c r="Q198" s="15">
        <v>278</v>
      </c>
      <c r="R198" s="14">
        <f>P198+ROUND(Q198, 2)</f>
        <v>331.93</v>
      </c>
      <c r="S198" s="14">
        <f>ROUND(P198*I198, 2)</f>
        <v>7987.03</v>
      </c>
      <c r="T198" s="14">
        <f>ROUND(I198*ROUND(Q198, 2), 2)</f>
        <v>41171.800000000003</v>
      </c>
      <c r="U198" s="14">
        <f>S198+T198</f>
        <v>49158.83</v>
      </c>
      <c r="V198" s="9">
        <f>ROUND(P198 / 1.2, 2)</f>
        <v>44.94</v>
      </c>
      <c r="W198" s="9">
        <f>ROUND(Q198 / 1.2, 2)</f>
        <v>231.67</v>
      </c>
      <c r="X198" s="9">
        <f>ROUND(R198 / 1.2, 2)</f>
        <v>276.61</v>
      </c>
      <c r="Y198" s="9">
        <f>ROUND(S198 / 1.2, 2)</f>
        <v>6655.86</v>
      </c>
      <c r="Z198" s="9">
        <f>ROUND(T198 / 1.2, 2)</f>
        <v>34309.83</v>
      </c>
      <c r="AA198" s="9">
        <f>Y198+Z198</f>
        <v>40965.69</v>
      </c>
      <c r="AD198" s="4">
        <v>206914701</v>
      </c>
      <c r="AE198" s="4">
        <v>16088066</v>
      </c>
      <c r="AG198" s="4" t="s">
        <v>719</v>
      </c>
      <c r="AH198" s="4" t="s">
        <v>720</v>
      </c>
      <c r="AI198" s="4" t="s">
        <v>107</v>
      </c>
    </row>
    <row r="199" spans="1:35" ht="37.5" x14ac:dyDescent="0.25">
      <c r="A199" s="10" t="s">
        <v>731</v>
      </c>
      <c r="B199" s="10"/>
      <c r="C199" s="16" t="s">
        <v>276</v>
      </c>
      <c r="D199" s="12"/>
      <c r="E199" s="12"/>
      <c r="F199" s="17" t="s">
        <v>111</v>
      </c>
      <c r="G199" s="18">
        <v>0.15</v>
      </c>
      <c r="H199" s="22"/>
      <c r="I199" s="22">
        <v>22.215</v>
      </c>
      <c r="J199" s="19">
        <v>88.8</v>
      </c>
      <c r="M199" s="20">
        <f>ROUND(ROUND(J199, 2)*I199, 2)</f>
        <v>1972.69</v>
      </c>
      <c r="P199" s="19">
        <v>88.8</v>
      </c>
      <c r="S199" s="20">
        <f>ROUND(ROUND(P199, 2)*I199, 2)</f>
        <v>1972.69</v>
      </c>
      <c r="V199" s="9">
        <f>ROUND(ROUND(P199, 2)/1.2, 2)</f>
        <v>74</v>
      </c>
      <c r="Y199" s="9">
        <f>ROUND(S199 / 1.2, 2)</f>
        <v>1643.91</v>
      </c>
      <c r="AD199" s="4" t="s">
        <v>732</v>
      </c>
      <c r="AE199" s="4" t="s">
        <v>733</v>
      </c>
      <c r="AF199" s="4" t="s">
        <v>279</v>
      </c>
    </row>
    <row r="200" spans="1:35" ht="112.5" x14ac:dyDescent="0.25">
      <c r="A200" s="10" t="s">
        <v>734</v>
      </c>
      <c r="B200" s="10"/>
      <c r="C200" s="16" t="s">
        <v>722</v>
      </c>
      <c r="D200" s="12"/>
      <c r="E200" s="12" t="s">
        <v>735</v>
      </c>
      <c r="F200" s="17" t="s">
        <v>111</v>
      </c>
      <c r="G200" s="18">
        <v>0.3</v>
      </c>
      <c r="H200" s="22"/>
      <c r="I200" s="22">
        <v>44.43</v>
      </c>
      <c r="J200" s="19">
        <v>226.67</v>
      </c>
      <c r="M200" s="20">
        <f>ROUND(ROUND(J200, 2)*I200, 2)</f>
        <v>10070.950000000001</v>
      </c>
      <c r="P200" s="19">
        <v>135.36000000000001</v>
      </c>
      <c r="S200" s="20">
        <f>ROUND(ROUND(P200, 2)*I200, 2)</f>
        <v>6014.04</v>
      </c>
      <c r="V200" s="9">
        <f>ROUND(ROUND(P200, 2)/1.2, 2)</f>
        <v>112.8</v>
      </c>
      <c r="Y200" s="9">
        <f>ROUND(S200 / 1.2, 2)</f>
        <v>5011.7</v>
      </c>
      <c r="AD200" s="4" t="s">
        <v>736</v>
      </c>
      <c r="AE200" s="4" t="s">
        <v>737</v>
      </c>
      <c r="AF200" s="4" t="s">
        <v>726</v>
      </c>
    </row>
    <row r="201" spans="1:35" ht="17.100000000000001" customHeight="1" x14ac:dyDescent="0.25">
      <c r="A201" s="10" t="s">
        <v>738</v>
      </c>
      <c r="B201" s="10" t="s">
        <v>739</v>
      </c>
      <c r="C201" s="47" t="s">
        <v>740</v>
      </c>
      <c r="D201" s="48"/>
      <c r="E201" s="48"/>
      <c r="F201" s="48"/>
      <c r="G201" s="48"/>
      <c r="H201" s="48"/>
      <c r="I201" s="49"/>
      <c r="M201" s="6">
        <f>SUM(M202)</f>
        <v>0</v>
      </c>
      <c r="N201" s="6">
        <f>SUM(N202)</f>
        <v>144653.5</v>
      </c>
      <c r="O201" s="6">
        <f>SUM(O202)</f>
        <v>144653.5</v>
      </c>
      <c r="S201" s="6">
        <f>SUM(S202)</f>
        <v>0</v>
      </c>
      <c r="T201" s="6">
        <f>SUM(T202)</f>
        <v>144653.5</v>
      </c>
      <c r="U201" s="6">
        <f>SUM(U202)</f>
        <v>144653.5</v>
      </c>
      <c r="Y201" s="9">
        <f>SUM(Y202)</f>
        <v>0</v>
      </c>
      <c r="Z201" s="9">
        <f>SUM(Z202)</f>
        <v>120544.58</v>
      </c>
      <c r="AA201" s="9">
        <f>SUM(AA202)</f>
        <v>120544.58</v>
      </c>
      <c r="AD201" s="4">
        <v>206914671</v>
      </c>
      <c r="AE201" s="4">
        <v>16083550</v>
      </c>
    </row>
    <row r="202" spans="1:35" ht="37.5" x14ac:dyDescent="0.25">
      <c r="A202" s="10" t="s">
        <v>741</v>
      </c>
      <c r="B202" s="10" t="s">
        <v>742</v>
      </c>
      <c r="C202" s="11" t="s">
        <v>743</v>
      </c>
      <c r="D202" s="12"/>
      <c r="E202" s="12" t="s">
        <v>744</v>
      </c>
      <c r="F202" s="12" t="s">
        <v>59</v>
      </c>
      <c r="G202" s="13">
        <v>1</v>
      </c>
      <c r="H202" s="13"/>
      <c r="I202" s="13">
        <v>96.5</v>
      </c>
      <c r="J202" s="14">
        <f>IFERROR(ROUND(SUM(M203)/I202, 2),0)</f>
        <v>0</v>
      </c>
      <c r="K202" s="15">
        <v>1499</v>
      </c>
      <c r="L202" s="14">
        <f>J202+ROUND(K202, 2)</f>
        <v>1499</v>
      </c>
      <c r="M202" s="14">
        <f>ROUND(J202*I202, 2)</f>
        <v>0</v>
      </c>
      <c r="N202" s="14">
        <f>ROUND(I202*ROUND(K202, 2), 2)</f>
        <v>144653.5</v>
      </c>
      <c r="O202" s="14">
        <f>M202+N202</f>
        <v>144653.5</v>
      </c>
      <c r="P202" s="14">
        <f>IFERROR(ROUND(SUM(S203)/I202, 2),0)</f>
        <v>0</v>
      </c>
      <c r="Q202" s="15">
        <v>1499</v>
      </c>
      <c r="R202" s="14">
        <f>P202+ROUND(Q202, 2)</f>
        <v>1499</v>
      </c>
      <c r="S202" s="14">
        <f>ROUND(P202*I202, 2)</f>
        <v>0</v>
      </c>
      <c r="T202" s="14">
        <f>ROUND(I202*ROUND(Q202, 2), 2)</f>
        <v>144653.5</v>
      </c>
      <c r="U202" s="14">
        <f>S202+T202</f>
        <v>144653.5</v>
      </c>
      <c r="V202" s="9">
        <f>ROUND(P202 / 1.2, 2)</f>
        <v>0</v>
      </c>
      <c r="W202" s="9">
        <f>ROUND(Q202 / 1.2, 2)</f>
        <v>1249.17</v>
      </c>
      <c r="X202" s="9">
        <f>ROUND(R202 / 1.2, 2)</f>
        <v>1249.17</v>
      </c>
      <c r="Y202" s="9">
        <f>ROUND(S202 / 1.2, 2)</f>
        <v>0</v>
      </c>
      <c r="Z202" s="9">
        <f>ROUND(T202 / 1.2, 2)</f>
        <v>120544.58</v>
      </c>
      <c r="AA202" s="9">
        <f>Y202+Z202</f>
        <v>120544.58</v>
      </c>
      <c r="AD202" s="4">
        <v>206914673</v>
      </c>
      <c r="AE202" s="4">
        <v>16084347</v>
      </c>
      <c r="AG202" s="4" t="s">
        <v>745</v>
      </c>
      <c r="AH202" s="4" t="s">
        <v>746</v>
      </c>
      <c r="AI202" s="4" t="s">
        <v>107</v>
      </c>
    </row>
    <row r="203" spans="1:35" ht="168.75" x14ac:dyDescent="0.25">
      <c r="A203" s="10" t="s">
        <v>747</v>
      </c>
      <c r="B203" s="10"/>
      <c r="C203" s="16" t="s">
        <v>748</v>
      </c>
      <c r="D203" s="12"/>
      <c r="E203" s="12" t="s">
        <v>749</v>
      </c>
      <c r="F203" s="17" t="s">
        <v>59</v>
      </c>
      <c r="G203" s="18">
        <v>1</v>
      </c>
      <c r="H203" s="18"/>
      <c r="I203" s="18">
        <v>96.5</v>
      </c>
      <c r="J203" s="19">
        <v>0</v>
      </c>
      <c r="M203" s="20">
        <f>ROUND(ROUND(J203, 2)*I203, 2)</f>
        <v>0</v>
      </c>
      <c r="P203" s="19">
        <v>0</v>
      </c>
      <c r="S203" s="20">
        <f>ROUND(ROUND(P203, 2)*I203, 2)</f>
        <v>0</v>
      </c>
      <c r="V203" s="9">
        <f>ROUND(ROUND(P203, 2)/1.2, 2)</f>
        <v>0</v>
      </c>
      <c r="Y203" s="9">
        <f>ROUND(S203 / 1.2, 2)</f>
        <v>0</v>
      </c>
      <c r="AD203" s="4" t="s">
        <v>750</v>
      </c>
      <c r="AE203" s="4" t="s">
        <v>751</v>
      </c>
      <c r="AF203" s="4" t="s">
        <v>752</v>
      </c>
    </row>
    <row r="204" spans="1:35" ht="24" customHeight="1" x14ac:dyDescent="0.25">
      <c r="A204" s="24"/>
      <c r="B204" s="24"/>
      <c r="C204" s="24"/>
      <c r="D204" s="25" t="s">
        <v>753</v>
      </c>
      <c r="E204" s="24"/>
      <c r="F204" s="24"/>
      <c r="G204" s="24"/>
      <c r="H204" s="24"/>
      <c r="I204" s="24"/>
      <c r="J204" s="24"/>
      <c r="K204" s="24"/>
      <c r="L204" s="24"/>
      <c r="M204" s="26">
        <f>SUM(M8)</f>
        <v>7389478.8500000006</v>
      </c>
      <c r="N204" s="26">
        <f>SUM(N8)</f>
        <v>8380219</v>
      </c>
      <c r="O204" s="26">
        <f>M204+N204</f>
        <v>15769697.850000001</v>
      </c>
      <c r="P204" s="24"/>
      <c r="Q204" s="24"/>
      <c r="R204" s="24"/>
      <c r="S204" s="26">
        <f>SUM(S8)</f>
        <v>6993008.79</v>
      </c>
      <c r="T204" s="26">
        <f>SUM(T8)</f>
        <v>8380219</v>
      </c>
      <c r="U204" s="26">
        <f>S204+T204</f>
        <v>15373227.789999999</v>
      </c>
      <c r="Y204" s="9">
        <f>SUM(Y8)</f>
        <v>5827507.3299999991</v>
      </c>
      <c r="Z204" s="9">
        <f>SUM(Z8)</f>
        <v>6983515.8499999996</v>
      </c>
      <c r="AA204" s="9">
        <f>Y204+Z204</f>
        <v>12811023.18</v>
      </c>
    </row>
    <row r="205" spans="1:35" ht="22.5" x14ac:dyDescent="0.25">
      <c r="A205" s="44" t="s">
        <v>754</v>
      </c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6"/>
    </row>
    <row r="206" spans="1:35" ht="15.75" x14ac:dyDescent="0.25">
      <c r="A206" s="28"/>
      <c r="B206" s="5" t="s">
        <v>755</v>
      </c>
      <c r="C206" s="27" t="s">
        <v>756</v>
      </c>
      <c r="D206" s="27" t="s">
        <v>757</v>
      </c>
      <c r="E206" s="29"/>
      <c r="F206" s="29"/>
      <c r="G206" s="29"/>
      <c r="H206" s="42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43"/>
    </row>
    <row r="207" spans="1:35" ht="15.75" x14ac:dyDescent="0.25">
      <c r="A207" s="28"/>
      <c r="B207" s="5" t="s">
        <v>758</v>
      </c>
      <c r="C207" s="27" t="s">
        <v>759</v>
      </c>
      <c r="D207" s="27" t="s">
        <v>760</v>
      </c>
      <c r="E207" s="29"/>
      <c r="F207" s="29"/>
      <c r="G207" s="29"/>
      <c r="H207" s="42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43"/>
    </row>
    <row r="208" spans="1:35" ht="31.5" x14ac:dyDescent="0.25">
      <c r="A208" s="28"/>
      <c r="B208" s="5" t="s">
        <v>761</v>
      </c>
      <c r="C208" s="27" t="s">
        <v>762</v>
      </c>
      <c r="D208" s="27" t="s">
        <v>763</v>
      </c>
      <c r="E208" s="29"/>
      <c r="F208" s="29"/>
      <c r="G208" s="29"/>
      <c r="H208" s="42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43"/>
    </row>
    <row r="209" spans="1:21" ht="15.75" x14ac:dyDescent="0.25">
      <c r="A209" s="28"/>
      <c r="B209" s="5" t="s">
        <v>764</v>
      </c>
      <c r="C209" s="27" t="s">
        <v>765</v>
      </c>
      <c r="D209" s="27" t="s">
        <v>766</v>
      </c>
      <c r="E209" s="29"/>
      <c r="F209" s="29"/>
      <c r="G209" s="29"/>
      <c r="H209" s="42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43"/>
    </row>
    <row r="210" spans="1:21" ht="15.75" x14ac:dyDescent="0.25">
      <c r="A210" s="28"/>
      <c r="B210" s="5" t="s">
        <v>767</v>
      </c>
      <c r="C210" s="27" t="s">
        <v>768</v>
      </c>
      <c r="D210" s="27" t="s">
        <v>760</v>
      </c>
      <c r="E210" s="29"/>
      <c r="F210" s="29"/>
      <c r="G210" s="29"/>
      <c r="H210" s="42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43"/>
    </row>
    <row r="211" spans="1:21" ht="31.5" x14ac:dyDescent="0.25">
      <c r="A211" s="28"/>
      <c r="B211" s="5" t="s">
        <v>769</v>
      </c>
      <c r="C211" s="27" t="s">
        <v>770</v>
      </c>
      <c r="D211" s="27" t="s">
        <v>771</v>
      </c>
      <c r="E211" s="29"/>
      <c r="F211" s="29"/>
      <c r="G211" s="29"/>
      <c r="H211" s="42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43"/>
    </row>
    <row r="212" spans="1:21" ht="31.5" x14ac:dyDescent="0.25">
      <c r="A212" s="28"/>
      <c r="B212" s="5" t="s">
        <v>772</v>
      </c>
      <c r="C212" s="27" t="s">
        <v>773</v>
      </c>
      <c r="D212" s="27" t="s">
        <v>774</v>
      </c>
      <c r="E212" s="29"/>
      <c r="F212" s="29"/>
      <c r="G212" s="29"/>
      <c r="H212" s="42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43"/>
    </row>
    <row r="213" spans="1:21" ht="15.75" x14ac:dyDescent="0.25">
      <c r="A213" s="28"/>
      <c r="B213" s="5" t="s">
        <v>775</v>
      </c>
      <c r="C213" s="27" t="s">
        <v>776</v>
      </c>
      <c r="D213" s="27" t="s">
        <v>777</v>
      </c>
      <c r="E213" s="29"/>
      <c r="F213" s="29"/>
      <c r="G213" s="29"/>
      <c r="H213" s="42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43"/>
    </row>
    <row r="214" spans="1:21" ht="15.75" x14ac:dyDescent="0.25">
      <c r="A214" s="28"/>
      <c r="B214" s="5" t="s">
        <v>778</v>
      </c>
      <c r="C214" s="27" t="s">
        <v>779</v>
      </c>
      <c r="D214" s="27" t="s">
        <v>780</v>
      </c>
      <c r="E214" s="29"/>
      <c r="F214" s="29"/>
      <c r="G214" s="29"/>
      <c r="H214" s="42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43"/>
    </row>
    <row r="215" spans="1:21" ht="31.5" x14ac:dyDescent="0.25">
      <c r="A215" s="28"/>
      <c r="B215" s="5" t="s">
        <v>781</v>
      </c>
      <c r="C215" s="27" t="s">
        <v>782</v>
      </c>
      <c r="D215" s="27" t="s">
        <v>783</v>
      </c>
      <c r="E215" s="29"/>
      <c r="F215" s="29"/>
      <c r="G215" s="29"/>
      <c r="H215" s="42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43"/>
    </row>
    <row r="216" spans="1:21" ht="47.25" x14ac:dyDescent="0.25">
      <c r="A216" s="28"/>
      <c r="B216" s="5" t="s">
        <v>784</v>
      </c>
      <c r="C216" s="27" t="s">
        <v>785</v>
      </c>
      <c r="D216" s="27" t="s">
        <v>786</v>
      </c>
      <c r="E216" s="29"/>
      <c r="F216" s="29"/>
      <c r="G216" s="29"/>
      <c r="H216" s="42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43"/>
    </row>
    <row r="217" spans="1:21" ht="31.5" x14ac:dyDescent="0.25">
      <c r="A217" s="28"/>
      <c r="B217" s="5" t="s">
        <v>787</v>
      </c>
      <c r="C217" s="27" t="s">
        <v>788</v>
      </c>
      <c r="D217" s="27" t="s">
        <v>789</v>
      </c>
      <c r="E217" s="29"/>
      <c r="F217" s="29"/>
      <c r="G217" s="29"/>
      <c r="H217" s="42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43"/>
    </row>
    <row r="218" spans="1:21" ht="15.75" x14ac:dyDescent="0.25">
      <c r="A218" s="28"/>
      <c r="B218" s="5" t="s">
        <v>790</v>
      </c>
      <c r="C218" s="27" t="s">
        <v>791</v>
      </c>
      <c r="D218" s="27" t="s">
        <v>792</v>
      </c>
      <c r="E218" s="29"/>
      <c r="F218" s="29"/>
      <c r="G218" s="29"/>
      <c r="H218" s="42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43"/>
    </row>
    <row r="219" spans="1:21" ht="48" customHeight="1" x14ac:dyDescent="0.25">
      <c r="A219" s="28"/>
      <c r="B219" s="5" t="s">
        <v>793</v>
      </c>
      <c r="C219" s="27" t="s">
        <v>794</v>
      </c>
      <c r="D219" s="27" t="s">
        <v>795</v>
      </c>
      <c r="E219" s="29"/>
      <c r="F219" s="29"/>
      <c r="G219" s="29"/>
      <c r="H219" s="42" t="s">
        <v>796</v>
      </c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43"/>
    </row>
    <row r="220" spans="1:21" ht="15.75" x14ac:dyDescent="0.25">
      <c r="A220" s="28"/>
      <c r="B220" s="5" t="s">
        <v>797</v>
      </c>
      <c r="C220" s="27" t="s">
        <v>798</v>
      </c>
      <c r="D220" s="27" t="s">
        <v>799</v>
      </c>
      <c r="E220" s="29"/>
      <c r="F220" s="29"/>
      <c r="G220" s="29"/>
      <c r="H220" s="42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43"/>
    </row>
    <row r="221" spans="1:21" ht="31.5" x14ac:dyDescent="0.25">
      <c r="A221" s="28"/>
      <c r="B221" s="5" t="s">
        <v>800</v>
      </c>
      <c r="C221" s="27" t="s">
        <v>801</v>
      </c>
      <c r="D221" s="29"/>
      <c r="E221" s="29"/>
      <c r="F221" s="29"/>
      <c r="G221" s="29"/>
      <c r="H221" s="42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43"/>
    </row>
    <row r="222" spans="1:21" ht="15.75" x14ac:dyDescent="0.25">
      <c r="A222" s="28"/>
      <c r="B222" s="5" t="s">
        <v>802</v>
      </c>
      <c r="C222" s="27" t="s">
        <v>803</v>
      </c>
      <c r="D222" s="29"/>
      <c r="E222" s="29"/>
      <c r="F222" s="29"/>
      <c r="G222" s="29"/>
      <c r="H222" s="42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43"/>
    </row>
    <row r="223" spans="1:21" ht="15.75" x14ac:dyDescent="0.25">
      <c r="A223" s="28"/>
      <c r="B223" s="5" t="s">
        <v>804</v>
      </c>
      <c r="C223" s="27" t="s">
        <v>805</v>
      </c>
      <c r="D223" s="29"/>
      <c r="E223" s="29"/>
      <c r="F223" s="29"/>
      <c r="G223" s="29"/>
      <c r="H223" s="42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43"/>
    </row>
  </sheetData>
  <sheetProtection password="C644" sheet="1" formatColumns="0" autoFilter="0"/>
  <autoFilter ref="A7:U7"/>
  <mergeCells count="63">
    <mergeCell ref="H222:U222"/>
    <mergeCell ref="H223:U223"/>
    <mergeCell ref="H217:U217"/>
    <mergeCell ref="H218:U218"/>
    <mergeCell ref="H219:U219"/>
    <mergeCell ref="H220:U220"/>
    <mergeCell ref="H221:U221"/>
    <mergeCell ref="H212:U212"/>
    <mergeCell ref="H213:U213"/>
    <mergeCell ref="H214:U214"/>
    <mergeCell ref="H215:U215"/>
    <mergeCell ref="H216:U216"/>
    <mergeCell ref="H207:U207"/>
    <mergeCell ref="H208:U208"/>
    <mergeCell ref="H209:U209"/>
    <mergeCell ref="H210:U210"/>
    <mergeCell ref="H211:U211"/>
    <mergeCell ref="C172:I172"/>
    <mergeCell ref="C194:I194"/>
    <mergeCell ref="C201:I201"/>
    <mergeCell ref="A205:U205"/>
    <mergeCell ref="H206:U206"/>
    <mergeCell ref="C59:I59"/>
    <mergeCell ref="C92:I92"/>
    <mergeCell ref="C93:I93"/>
    <mergeCell ref="C167:I167"/>
    <mergeCell ref="C171:I171"/>
    <mergeCell ref="C21:I21"/>
    <mergeCell ref="C22:I22"/>
    <mergeCell ref="C23:I23"/>
    <mergeCell ref="C24:I24"/>
    <mergeCell ref="C50:I50"/>
    <mergeCell ref="C11:I11"/>
    <mergeCell ref="C12:I12"/>
    <mergeCell ref="C13:I13"/>
    <mergeCell ref="C14:I14"/>
    <mergeCell ref="C20:I20"/>
    <mergeCell ref="S6:T6"/>
    <mergeCell ref="U6:U7"/>
    <mergeCell ref="A8:I8"/>
    <mergeCell ref="C9:I9"/>
    <mergeCell ref="C10:I10"/>
    <mergeCell ref="L6:L7"/>
    <mergeCell ref="M6:N6"/>
    <mergeCell ref="O6:O7"/>
    <mergeCell ref="P6:Q6"/>
    <mergeCell ref="R6:R7"/>
    <mergeCell ref="A2:U2"/>
    <mergeCell ref="A3:U3"/>
    <mergeCell ref="A4:U4"/>
    <mergeCell ref="J5:O5"/>
    <mergeCell ref="P5:R5"/>
    <mergeCell ref="S5:U5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6:K6"/>
  </mergeCells>
  <pageMargins left="0.7" right="0.7" top="0.75" bottom="0.75" header="0.3" footer="0.3"/>
  <pageSetup paperSize="8" scale="28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ТКП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МирзаяновИИ</cp:lastModifiedBy>
  <cp:lastPrinted>2025-09-24T14:52:38Z</cp:lastPrinted>
  <dcterms:created xsi:type="dcterms:W3CDTF">2025-09-20T09:59:44Z</dcterms:created>
  <dcterms:modified xsi:type="dcterms:W3CDTF">2025-09-24T15:22:24Z</dcterms:modified>
  <cp:category/>
</cp:coreProperties>
</file>