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jays\OneDrive\Desktop\"/>
    </mc:Choice>
  </mc:AlternateContent>
  <bookViews>
    <workbookView xWindow="0" yWindow="0" windowWidth="22992" windowHeight="9024" activeTab="1"/>
  </bookViews>
  <sheets>
    <sheet name="Project Documentation" sheetId="1" r:id="rId1"/>
    <sheet name="Project Worksheet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5" i="2" l="1"/>
  <c r="B150" i="2"/>
  <c r="B153" i="2" s="1"/>
  <c r="B151" i="2"/>
  <c r="B152" i="2"/>
  <c r="B149" i="2"/>
  <c r="C136" i="2"/>
  <c r="B136" i="2"/>
  <c r="C119" i="2"/>
  <c r="C120" i="2"/>
  <c r="C121" i="2"/>
  <c r="C122" i="2"/>
  <c r="C123" i="2"/>
  <c r="C124" i="2"/>
  <c r="C125" i="2"/>
  <c r="C126" i="2"/>
  <c r="C127" i="2"/>
  <c r="C117" i="2"/>
  <c r="C118" i="2"/>
  <c r="C105" i="2"/>
  <c r="C106" i="2"/>
  <c r="C107" i="2"/>
  <c r="C108" i="2"/>
  <c r="C109" i="2"/>
  <c r="C110" i="2"/>
  <c r="C111" i="2"/>
  <c r="C112" i="2"/>
  <c r="C113" i="2"/>
  <c r="C104" i="2"/>
  <c r="C103" i="2"/>
  <c r="E91" i="2"/>
  <c r="E92" i="2"/>
  <c r="E93" i="2"/>
  <c r="E94" i="2"/>
  <c r="E95" i="2"/>
  <c r="E96" i="2"/>
  <c r="E97" i="2"/>
  <c r="E98" i="2"/>
  <c r="E99" i="2"/>
  <c r="E90" i="2"/>
  <c r="E73" i="2"/>
  <c r="B73" i="2"/>
  <c r="C60" i="2"/>
  <c r="B60" i="2"/>
  <c r="C59" i="2"/>
  <c r="B59" i="2"/>
  <c r="C58" i="2"/>
  <c r="B58" i="2"/>
  <c r="C56" i="2"/>
  <c r="B56" i="2"/>
  <c r="E89" i="2" l="1"/>
  <c r="B46" i="2"/>
  <c r="B40" i="2"/>
  <c r="D25" i="2"/>
  <c r="D24" i="2"/>
  <c r="D22" i="2"/>
  <c r="D21" i="2"/>
  <c r="F29" i="2"/>
  <c r="F28" i="2"/>
  <c r="E29" i="2"/>
  <c r="E30" i="2"/>
  <c r="E31" i="2"/>
  <c r="E32" i="2"/>
  <c r="E33" i="2"/>
  <c r="E34" i="2"/>
  <c r="E35" i="2"/>
  <c r="E28" i="2"/>
  <c r="D29" i="2"/>
  <c r="D30" i="2"/>
  <c r="D31" i="2"/>
  <c r="D32" i="2"/>
  <c r="D33" i="2"/>
  <c r="D34" i="2"/>
  <c r="D35" i="2"/>
  <c r="D28" i="2"/>
  <c r="B25" i="2"/>
  <c r="B12" i="2"/>
  <c r="E7" i="2"/>
  <c r="B7" i="2"/>
  <c r="A95" i="2" l="1"/>
  <c r="B28" i="2"/>
  <c r="B29" i="2" s="1"/>
  <c r="A29" i="2"/>
  <c r="A30" i="2" s="1"/>
  <c r="A31" i="2" s="1"/>
  <c r="A32" i="2" s="1"/>
  <c r="A33" i="2" s="1"/>
  <c r="A34" i="2" s="1"/>
  <c r="A35" i="2" s="1"/>
  <c r="C30" i="2"/>
  <c r="E12" i="2"/>
  <c r="E17" i="2" s="1"/>
  <c r="B14" i="2"/>
  <c r="B18" i="2" s="1"/>
  <c r="C29" i="2" l="1"/>
  <c r="C33" i="2"/>
  <c r="B30" i="2"/>
  <c r="F30" i="2" s="1"/>
  <c r="C28" i="2"/>
  <c r="C32" i="2"/>
  <c r="C35" i="2"/>
  <c r="C34" i="2"/>
  <c r="C31" i="2"/>
  <c r="B31" i="2" l="1"/>
  <c r="F31" i="2" s="1"/>
  <c r="B32" i="2" l="1"/>
  <c r="B33" i="2" l="1"/>
  <c r="F33" i="2" s="1"/>
  <c r="B34" i="2" s="1"/>
  <c r="F34" i="2" s="1"/>
  <c r="F32" i="2"/>
  <c r="B35" i="2" l="1"/>
  <c r="F35" i="2" s="1"/>
</calcChain>
</file>

<file path=xl/sharedStrings.xml><?xml version="1.0" encoding="utf-8"?>
<sst xmlns="http://schemas.openxmlformats.org/spreadsheetml/2006/main" count="103" uniqueCount="51">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</sst>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quot;\ #,##0;[Red]&quot;₹&quot;\ \-#,##0"/>
    <numFmt numFmtId="165" formatCode="&quot;₹&quot;\ #,##0.00;[Red]&quot;₹&quot;\ \-#,##0.00"/>
    <numFmt numFmtId="166" formatCode="dd\/mmm\/yyyy"/>
    <numFmt numFmtId="167" formatCode="d\/m\/yyyy"/>
    <numFmt numFmtId="168"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103">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Alignment="1"/>
    <xf numFmtId="165" fontId="0" fillId="0" borderId="1" xfId="0" applyNumberFormat="1" applyBorder="1" applyAlignment="1">
      <alignment horizontal="center"/>
    </xf>
    <xf numFmtId="0" fontId="1" fillId="0" borderId="1" xfId="0" applyFont="1" applyBorder="1" applyAlignment="1">
      <alignment horizontal="center"/>
    </xf>
    <xf numFmtId="164"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165" fontId="2"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165" fontId="0" fillId="0" borderId="12" xfId="0" applyNumberFormat="1" applyBorder="1" applyAlignment="1">
      <alignment horizontal="center"/>
    </xf>
    <xf numFmtId="0" fontId="0" fillId="0" borderId="14" xfId="0" applyBorder="1" applyAlignment="1">
      <alignment horizontal="center"/>
    </xf>
    <xf numFmtId="165" fontId="0" fillId="0" borderId="3" xfId="0" applyNumberFormat="1" applyBorder="1" applyAlignment="1">
      <alignment horizontal="center"/>
    </xf>
    <xf numFmtId="165"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165"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0" fontId="0" fillId="0" borderId="10" xfId="0" applyNumberFormat="1" applyBorder="1" applyAlignment="1">
      <alignment horizontal="center"/>
    </xf>
    <xf numFmtId="1" fontId="0" fillId="0" borderId="13" xfId="0" applyNumberFormat="1" applyBorder="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0" fillId="0" borderId="1" xfId="0" applyFill="1" applyBorder="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6" fontId="0" fillId="0" borderId="9" xfId="0" applyNumberFormat="1" applyBorder="1" applyAlignment="1">
      <alignment horizontal="center"/>
    </xf>
    <xf numFmtId="166" fontId="0" fillId="0" borderId="11" xfId="0" applyNumberFormat="1" applyBorder="1" applyAlignment="1">
      <alignment horizontal="center"/>
    </xf>
    <xf numFmtId="0" fontId="0" fillId="0" borderId="13" xfId="0" applyBorder="1" applyAlignment="1">
      <alignment horizontal="center"/>
    </xf>
    <xf numFmtId="166"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6" fontId="0" fillId="0" borderId="11" xfId="0" applyNumberFormat="1" applyFill="1" applyBorder="1" applyAlignment="1">
      <alignment horizontal="center"/>
    </xf>
    <xf numFmtId="0" fontId="0" fillId="0" borderId="13" xfId="0" applyFill="1" applyBorder="1" applyAlignment="1">
      <alignment horizontal="center"/>
    </xf>
    <xf numFmtId="166"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165" fontId="0" fillId="0" borderId="30" xfId="0" applyNumberFormat="1" applyBorder="1" applyAlignment="1">
      <alignment horizontal="center"/>
    </xf>
    <xf numFmtId="1" fontId="0" fillId="0" borderId="0" xfId="0" applyNumberForma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0" fontId="0" fillId="0" borderId="19" xfId="0" applyFill="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165" fontId="0" fillId="0" borderId="17" xfId="0" applyNumberFormat="1" applyBorder="1" applyAlignment="1">
      <alignment horizontal="center"/>
    </xf>
    <xf numFmtId="165" fontId="0" fillId="0" borderId="18" xfId="0" applyNumberFormat="1" applyBorder="1" applyAlignment="1">
      <alignment horizontal="center"/>
    </xf>
    <xf numFmtId="167" fontId="0" fillId="0" borderId="1" xfId="0" applyNumberFormat="1" applyBorder="1" applyAlignment="1">
      <alignment horizontal="center"/>
    </xf>
    <xf numFmtId="0"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8"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165" fontId="1" fillId="0" borderId="1" xfId="0" applyNumberFormat="1"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5" fillId="2"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a:t>
          </a:r>
          <a:endParaRPr lang="en-US" sz="1100" b="1"/>
        </a:p>
      </xdr:txBody>
    </xdr:sp>
    <xdr:clientData/>
  </xdr:twoCellAnchor>
  <xdr:twoCellAnchor>
    <xdr:from>
      <xdr:col>0</xdr:col>
      <xdr:colOff>228600</xdr:colOff>
      <xdr:row>14</xdr:row>
      <xdr:rowOff>11421</xdr:rowOff>
    </xdr:from>
    <xdr:to>
      <xdr:col>28</xdr:col>
      <xdr:colOff>504825</xdr:colOff>
      <xdr:row>1158</xdr:row>
      <xdr:rowOff>123825</xdr:rowOff>
    </xdr:to>
    <xdr:sp macro="" textlink="">
      <xdr:nvSpPr>
        <xdr:cNvPr id="3" name="TextBox 2">
          <a:extLst>
            <a:ext uri="{FF2B5EF4-FFF2-40B4-BE49-F238E27FC236}">
              <a16:creationId xmlns:a16="http://schemas.microsoft.com/office/drawing/2014/main" id="{2E51D69B-5DEF-45BF-B0C6-E03A011F00C6}"/>
            </a:ext>
          </a:extLst>
        </xdr:cNvPr>
        <xdr:cNvSpPr txBox="1"/>
      </xdr:nvSpPr>
      <xdr:spPr>
        <a:xfrm>
          <a:off x="228600" y="2551421"/>
          <a:ext cx="17294225" cy="20766669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You can perform financial analysis with Excel in an easy way. Excel provides you several financial functions such as PMT, PV, NPV, XNPV, IRR, MIRR, XIRR, and so on that enable you to quickly arrive at the financial analysis results.</a:t>
          </a:r>
        </a:p>
        <a:p>
          <a:r>
            <a:rPr lang="en-US" sz="1600" b="0" i="0">
              <a:solidFill>
                <a:schemeClr val="dk1"/>
              </a:solidFill>
              <a:effectLst/>
              <a:latin typeface="+mn-lt"/>
              <a:ea typeface="+mn-ea"/>
              <a:cs typeface="+mn-cs"/>
            </a:rPr>
            <a:t>In this project</a:t>
          </a:r>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 you will learn where and how you can use these functions for your analysis.</a:t>
          </a:r>
        </a:p>
        <a:p>
          <a:r>
            <a:rPr lang="en-US" sz="2000" b="1" i="0">
              <a:solidFill>
                <a:schemeClr val="dk1"/>
              </a:solidFill>
              <a:effectLst/>
              <a:latin typeface="+mn-lt"/>
              <a:ea typeface="+mn-ea"/>
              <a:cs typeface="+mn-cs"/>
            </a:rPr>
            <a:t>What is Annuity?</a:t>
          </a:r>
        </a:p>
        <a:p>
          <a:r>
            <a:rPr lang="en-US" sz="1600" b="0" i="0">
              <a:solidFill>
                <a:schemeClr val="dk1"/>
              </a:solidFill>
              <a:effectLst/>
              <a:latin typeface="+mn-lt"/>
              <a:ea typeface="+mn-ea"/>
              <a:cs typeface="+mn-cs"/>
            </a:rPr>
            <a:t>An annuity is a series of constant cash payments made over a continuous period. For example, savings for retirement, insurance payments, home loan, mortgage, etc. In annuity functions −</a:t>
          </a:r>
        </a:p>
        <a:p>
          <a:r>
            <a:rPr lang="en-US" sz="1600" b="0" i="0">
              <a:solidFill>
                <a:schemeClr val="dk1"/>
              </a:solidFill>
              <a:effectLst/>
              <a:latin typeface="+mn-lt"/>
              <a:ea typeface="+mn-ea"/>
              <a:cs typeface="+mn-cs"/>
            </a:rPr>
            <a:t>A positive number represents cash received.</a:t>
          </a:r>
        </a:p>
        <a:p>
          <a:r>
            <a:rPr lang="en-US" sz="1600" b="0" i="0">
              <a:solidFill>
                <a:schemeClr val="dk1"/>
              </a:solidFill>
              <a:effectLst/>
              <a:latin typeface="+mn-lt"/>
              <a:ea typeface="+mn-ea"/>
              <a:cs typeface="+mn-cs"/>
            </a:rPr>
            <a:t>A negative number represents cash paid out.</a:t>
          </a:r>
        </a:p>
        <a:p>
          <a:r>
            <a:rPr lang="en-US" sz="1600" b="0" i="0">
              <a:solidFill>
                <a:schemeClr val="dk1"/>
              </a:solidFill>
              <a:effectLst/>
              <a:latin typeface="+mn-lt"/>
              <a:ea typeface="+mn-ea"/>
              <a:cs typeface="+mn-cs"/>
            </a:rPr>
            <a:t>Present Value of a series of Future Payments</a:t>
          </a:r>
        </a:p>
        <a:p>
          <a:r>
            <a:rPr lang="en-US" sz="1600" b="0" i="0">
              <a:solidFill>
                <a:schemeClr val="dk1"/>
              </a:solidFill>
              <a:effectLst/>
              <a:latin typeface="+mn-lt"/>
              <a:ea typeface="+mn-ea"/>
              <a:cs typeface="+mn-cs"/>
            </a:rPr>
            <a:t>The present value is the total amount that a series of future payments is worth now. You can calculate the present value using the Excel functions −</a:t>
          </a:r>
        </a:p>
        <a:p>
          <a:r>
            <a:rPr lang="en-US" sz="1600" b="1" i="0">
              <a:solidFill>
                <a:schemeClr val="dk1"/>
              </a:solidFill>
              <a:effectLst/>
              <a:latin typeface="+mn-lt"/>
              <a:ea typeface="+mn-ea"/>
              <a:cs typeface="+mn-cs"/>
            </a:rPr>
            <a:t>PV</a:t>
          </a:r>
          <a:r>
            <a:rPr lang="en-US" sz="1600" b="0" i="0">
              <a:solidFill>
                <a:schemeClr val="dk1"/>
              </a:solidFill>
              <a:effectLst/>
              <a:latin typeface="+mn-lt"/>
              <a:ea typeface="+mn-ea"/>
              <a:cs typeface="+mn-cs"/>
            </a:rPr>
            <a:t> − Calculates the present value of an investment by using an interest rate and a series of future payments (negative values) and income (positive values). At least one of the cash flows must be positive and at least one must be negative.</a:t>
          </a:r>
        </a:p>
        <a:p>
          <a:r>
            <a:rPr lang="en-US" sz="1600" b="1" i="0">
              <a:solidFill>
                <a:schemeClr val="dk1"/>
              </a:solidFill>
              <a:effectLst/>
              <a:latin typeface="+mn-lt"/>
              <a:ea typeface="+mn-ea"/>
              <a:cs typeface="+mn-cs"/>
            </a:rPr>
            <a:t>NPV</a:t>
          </a:r>
          <a:r>
            <a:rPr lang="en-US" sz="1600" b="0" i="0">
              <a:solidFill>
                <a:schemeClr val="dk1"/>
              </a:solidFill>
              <a:effectLst/>
              <a:latin typeface="+mn-lt"/>
              <a:ea typeface="+mn-ea"/>
              <a:cs typeface="+mn-cs"/>
            </a:rPr>
            <a:t> − Calculates the net present value of an investment by using a discount rate and a series of periodic future payments (negative values) and income (positive values).</a:t>
          </a:r>
        </a:p>
        <a:p>
          <a:r>
            <a:rPr lang="en-US" sz="1600" b="1" i="0">
              <a:solidFill>
                <a:schemeClr val="dk1"/>
              </a:solidFill>
              <a:effectLst/>
              <a:latin typeface="+mn-lt"/>
              <a:ea typeface="+mn-ea"/>
              <a:cs typeface="+mn-cs"/>
            </a:rPr>
            <a:t>XNPV</a:t>
          </a:r>
          <a:r>
            <a:rPr lang="en-US" sz="1600" b="0" i="0">
              <a:solidFill>
                <a:schemeClr val="dk1"/>
              </a:solidFill>
              <a:effectLst/>
              <a:latin typeface="+mn-lt"/>
              <a:ea typeface="+mn-ea"/>
              <a:cs typeface="+mn-cs"/>
            </a:rPr>
            <a:t> − Calculates the net present value for a schedule of cash flows that is not necessarily periodic.</a:t>
          </a:r>
        </a:p>
        <a:p>
          <a:r>
            <a:rPr lang="en-US" sz="1600" b="1" i="0">
              <a:solidFill>
                <a:schemeClr val="dk1"/>
              </a:solidFill>
              <a:effectLst/>
              <a:latin typeface="+mn-lt"/>
              <a:ea typeface="+mn-ea"/>
              <a:cs typeface="+mn-cs"/>
            </a:rPr>
            <a:t>                  </a:t>
          </a: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PV cash flows must be constant whereas NPV cash flows can be variable.</a:t>
          </a:r>
        </a:p>
        <a:p>
          <a:r>
            <a:rPr lang="en-US" sz="1600" b="0" i="0">
              <a:solidFill>
                <a:schemeClr val="dk1"/>
              </a:solidFill>
              <a:effectLst/>
              <a:latin typeface="+mn-lt"/>
              <a:ea typeface="+mn-ea"/>
              <a:cs typeface="+mn-cs"/>
            </a:rPr>
            <a:t>PV cash flows can be either at the beginning or at the end of the period whereas NPV cash flows must be at the end of the period.</a:t>
          </a:r>
        </a:p>
        <a:p>
          <a:r>
            <a:rPr lang="en-US" sz="1600" b="0" i="0">
              <a:solidFill>
                <a:schemeClr val="dk1"/>
              </a:solidFill>
              <a:effectLst/>
              <a:latin typeface="+mn-lt"/>
              <a:ea typeface="+mn-ea"/>
              <a:cs typeface="+mn-cs"/>
            </a:rPr>
            <a:t>NPV cash flows must be periodic whereas XNPV cash flows need not be periodic.</a:t>
          </a:r>
        </a:p>
        <a:p>
          <a:r>
            <a:rPr lang="en-US" sz="1600" b="0" i="0">
              <a:solidFill>
                <a:schemeClr val="dk1"/>
              </a:solidFill>
              <a:effectLst/>
              <a:latin typeface="+mn-lt"/>
              <a:ea typeface="+mn-ea"/>
              <a:cs typeface="+mn-cs"/>
            </a:rPr>
            <a:t>In this section, you will understand how to work with PV. You will learn about NPV in a later section.</a:t>
          </a:r>
        </a:p>
        <a:p>
          <a:r>
            <a:rPr lang="en-US" sz="1600" b="0" i="0">
              <a:solidFill>
                <a:schemeClr val="dk1"/>
              </a:solidFill>
              <a:effectLst/>
              <a:latin typeface="+mn-lt"/>
              <a:ea typeface="+mn-ea"/>
              <a:cs typeface="+mn-cs"/>
            </a:rPr>
            <a:t>Example</a:t>
          </a:r>
        </a:p>
        <a:p>
          <a:r>
            <a:rPr lang="en-US" sz="1600" b="0" i="0">
              <a:solidFill>
                <a:schemeClr val="dk1"/>
              </a:solidFill>
              <a:effectLst/>
              <a:latin typeface="+mn-lt"/>
              <a:ea typeface="+mn-ea"/>
              <a:cs typeface="+mn-cs"/>
            </a:rPr>
            <a:t>Suppose you are buying a refrigerator. The salesperson tells you that the price of the refrigerator is 32000, but you have an option to pay out the amount in 8 years with an interest rate of 13% per annum and yearly payments of 6000. You also have an option to make the payments either at the beginning or end of each year.</a:t>
          </a:r>
        </a:p>
        <a:p>
          <a:r>
            <a:rPr lang="en-US" sz="1600" b="0" i="0">
              <a:solidFill>
                <a:schemeClr val="dk1"/>
              </a:solidFill>
              <a:effectLst/>
              <a:latin typeface="+mn-lt"/>
              <a:ea typeface="+mn-ea"/>
              <a:cs typeface="+mn-cs"/>
            </a:rPr>
            <a:t>You want to know which of these options is beneficial for you.</a:t>
          </a:r>
        </a:p>
        <a:p>
          <a:r>
            <a:rPr lang="en-US" sz="1600" b="0" i="0">
              <a:solidFill>
                <a:schemeClr val="dk1"/>
              </a:solidFill>
              <a:effectLst/>
              <a:latin typeface="+mn-lt"/>
              <a:ea typeface="+mn-ea"/>
              <a:cs typeface="+mn-cs"/>
            </a:rPr>
            <a:t>You can use Excel function PV −</a:t>
          </a:r>
        </a:p>
        <a:p>
          <a:r>
            <a:rPr lang="en-US" sz="1600" b="1"/>
            <a:t>PV (rate, nper, pmt, [fv ], [type]) </a:t>
          </a:r>
        </a:p>
        <a:p>
          <a:r>
            <a:rPr lang="en-US" sz="1600" b="0" i="0">
              <a:solidFill>
                <a:schemeClr val="dk1"/>
              </a:solidFill>
              <a:effectLst/>
              <a:latin typeface="+mn-lt"/>
              <a:ea typeface="+mn-ea"/>
              <a:cs typeface="+mn-cs"/>
            </a:rPr>
            <a:t>To calculate present value with payments at the end of each year, omit type or specify 0 for type.</a:t>
          </a:r>
        </a:p>
        <a:p>
          <a:r>
            <a:rPr lang="en-US" sz="1600" b="0" i="0">
              <a:solidFill>
                <a:schemeClr val="dk1"/>
              </a:solidFill>
              <a:effectLst/>
              <a:latin typeface="+mn-lt"/>
              <a:ea typeface="+mn-ea"/>
              <a:cs typeface="+mn-cs"/>
            </a:rPr>
            <a:t>To calculate present value with payments at the end of each year, specify 1 for type.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Therefore,</a:t>
          </a:r>
        </a:p>
        <a:p>
          <a:r>
            <a:rPr lang="en-US" sz="1600" b="0" i="0">
              <a:solidFill>
                <a:schemeClr val="dk1"/>
              </a:solidFill>
              <a:effectLst/>
              <a:latin typeface="+mn-lt"/>
              <a:ea typeface="+mn-ea"/>
              <a:cs typeface="+mn-cs"/>
            </a:rPr>
            <a:t>If you make the payment now, you need to pay 32,000 of present value.</a:t>
          </a:r>
        </a:p>
        <a:p>
          <a:r>
            <a:rPr lang="en-US" sz="1600" b="0" i="0">
              <a:solidFill>
                <a:schemeClr val="dk1"/>
              </a:solidFill>
              <a:effectLst/>
              <a:latin typeface="+mn-lt"/>
              <a:ea typeface="+mn-ea"/>
              <a:cs typeface="+mn-cs"/>
            </a:rPr>
            <a:t>If you opt for yearly payments with payment at the end of the year, you need to pay 28, 793 of present value.</a:t>
          </a:r>
        </a:p>
        <a:p>
          <a:r>
            <a:rPr lang="en-US" sz="1600" b="0" i="0">
              <a:solidFill>
                <a:schemeClr val="dk1"/>
              </a:solidFill>
              <a:effectLst/>
              <a:latin typeface="+mn-lt"/>
              <a:ea typeface="+mn-ea"/>
              <a:cs typeface="+mn-cs"/>
            </a:rPr>
            <a:t>If you opt for yearly payments with payment at the end of the year, you need to pay 32,536 of present value.</a:t>
          </a:r>
        </a:p>
        <a:p>
          <a:r>
            <a:rPr lang="en-US" sz="1600" b="0" i="0">
              <a:solidFill>
                <a:schemeClr val="dk1"/>
              </a:solidFill>
              <a:effectLst/>
              <a:latin typeface="+mn-lt"/>
              <a:ea typeface="+mn-ea"/>
              <a:cs typeface="+mn-cs"/>
            </a:rPr>
            <a:t>You can clearly see that option 2 is beneficial for you.</a:t>
          </a:r>
        </a:p>
        <a:p>
          <a:endParaRPr lang="en-US" sz="1100"/>
        </a:p>
        <a:p>
          <a:endParaRPr lang="en-US" sz="1100"/>
        </a:p>
        <a:p>
          <a:endParaRPr lang="en-US" sz="1100"/>
        </a:p>
        <a:p>
          <a:endParaRPr lang="en-US" sz="1100"/>
        </a:p>
        <a:p>
          <a:r>
            <a:rPr lang="en-US" sz="2800" b="1" i="0">
              <a:solidFill>
                <a:schemeClr val="dk1"/>
              </a:solidFill>
              <a:effectLst/>
              <a:latin typeface="+mn-lt"/>
              <a:ea typeface="+mn-ea"/>
              <a:cs typeface="+mn-cs"/>
            </a:rPr>
            <a:t>What is EMI?</a:t>
          </a:r>
        </a:p>
        <a:p>
          <a:r>
            <a:rPr lang="en-US" sz="1400" b="0" i="0">
              <a:solidFill>
                <a:schemeClr val="dk1"/>
              </a:solidFill>
              <a:effectLst/>
              <a:latin typeface="+mn-lt"/>
              <a:ea typeface="+mn-ea"/>
              <a:cs typeface="+mn-cs"/>
            </a:rPr>
            <a:t>An Equated Monthly Installment (EMI) is defined by Investopedia as "A fixed payment amount made by a borrower to a lender at a specified date each calendar month. Equated monthly installments are used to pay off both interest and principal each month, so that over a specified number of years, the loan is paid off in full."</a:t>
          </a:r>
        </a:p>
        <a:p>
          <a:r>
            <a:rPr lang="en-US" sz="1600" b="0" i="0">
              <a:solidFill>
                <a:schemeClr val="dk1"/>
              </a:solidFill>
              <a:effectLst/>
              <a:latin typeface="+mn-lt"/>
              <a:ea typeface="+mn-ea"/>
              <a:cs typeface="+mn-cs"/>
            </a:rPr>
            <a:t>EMI on a Loan</a:t>
          </a:r>
        </a:p>
        <a:p>
          <a:r>
            <a:rPr lang="en-US" sz="1600" b="0" i="0">
              <a:solidFill>
                <a:schemeClr val="dk1"/>
              </a:solidFill>
              <a:effectLst/>
              <a:latin typeface="+mn-lt"/>
              <a:ea typeface="+mn-ea"/>
              <a:cs typeface="+mn-cs"/>
            </a:rPr>
            <a:t>In Excel, you can calculate the EMI on a loan with the PMT function.</a:t>
          </a:r>
        </a:p>
        <a:p>
          <a:r>
            <a:rPr lang="en-US" sz="1600" b="0" i="0">
              <a:solidFill>
                <a:schemeClr val="dk1"/>
              </a:solidFill>
              <a:effectLst/>
              <a:latin typeface="+mn-lt"/>
              <a:ea typeface="+mn-ea"/>
              <a:cs typeface="+mn-cs"/>
            </a:rPr>
            <a:t>Suppose, you want to take a home loan of 5000000 with an annual interest rate of 11.5% and the term of the loan for 25 years. You can find your EMI as follows −</a:t>
          </a:r>
        </a:p>
        <a:p>
          <a:r>
            <a:rPr lang="en-US" sz="1600" b="0" i="0">
              <a:solidFill>
                <a:schemeClr val="dk1"/>
              </a:solidFill>
              <a:effectLst/>
              <a:latin typeface="+mn-lt"/>
              <a:ea typeface="+mn-ea"/>
              <a:cs typeface="+mn-cs"/>
            </a:rPr>
            <a:t>Calculate interest rate per month (Interest Rate per Annum/12)</a:t>
          </a:r>
        </a:p>
        <a:p>
          <a:r>
            <a:rPr lang="en-US" sz="1600" b="0" i="0">
              <a:solidFill>
                <a:schemeClr val="dk1"/>
              </a:solidFill>
              <a:effectLst/>
              <a:latin typeface="+mn-lt"/>
              <a:ea typeface="+mn-ea"/>
              <a:cs typeface="+mn-cs"/>
            </a:rPr>
            <a:t>Calculate number of monthly payments (No. of years * 12)</a:t>
          </a:r>
        </a:p>
        <a:p>
          <a:r>
            <a:rPr lang="en-US" sz="1600" b="0" i="0">
              <a:solidFill>
                <a:schemeClr val="dk1"/>
              </a:solidFill>
              <a:effectLst/>
              <a:latin typeface="+mn-lt"/>
              <a:ea typeface="+mn-ea"/>
              <a:cs typeface="+mn-cs"/>
            </a:rPr>
            <a:t>Use PMT function to calculate EMI</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As you observe,</a:t>
          </a:r>
        </a:p>
        <a:p>
          <a:r>
            <a:rPr lang="en-US" sz="1600" b="0" i="0">
              <a:solidFill>
                <a:schemeClr val="dk1"/>
              </a:solidFill>
              <a:effectLst/>
              <a:latin typeface="+mn-lt"/>
              <a:ea typeface="+mn-ea"/>
              <a:cs typeface="+mn-cs"/>
            </a:rPr>
            <a:t>Present Value (PV) is the loan amount.</a:t>
          </a:r>
        </a:p>
        <a:p>
          <a:r>
            <a:rPr lang="en-US" sz="1600" b="0" i="0">
              <a:solidFill>
                <a:schemeClr val="dk1"/>
              </a:solidFill>
              <a:effectLst/>
              <a:latin typeface="+mn-lt"/>
              <a:ea typeface="+mn-ea"/>
              <a:cs typeface="+mn-cs"/>
            </a:rPr>
            <a:t>Future Value (FV) is 0 as at the end of the term the loan amount should be 0.</a:t>
          </a:r>
        </a:p>
        <a:p>
          <a:r>
            <a:rPr lang="en-US" sz="1600" b="0" i="0">
              <a:solidFill>
                <a:schemeClr val="dk1"/>
              </a:solidFill>
              <a:effectLst/>
              <a:latin typeface="+mn-lt"/>
              <a:ea typeface="+mn-ea"/>
              <a:cs typeface="+mn-cs"/>
            </a:rPr>
            <a:t>Type is 1 as the EMIs are paid at the beginning of each month.</a:t>
          </a:r>
        </a:p>
        <a:p>
          <a:r>
            <a:rPr lang="en-US" sz="1600" b="0" i="0">
              <a:solidFill>
                <a:schemeClr val="dk1"/>
              </a:solidFill>
              <a:effectLst/>
              <a:latin typeface="+mn-lt"/>
              <a:ea typeface="+mn-ea"/>
              <a:cs typeface="+mn-cs"/>
            </a:rPr>
            <a:t>You will get the following results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100" b="0" i="0">
              <a:solidFill>
                <a:schemeClr val="dk1"/>
              </a:solidFill>
              <a:effectLst/>
              <a:latin typeface="+mn-lt"/>
              <a:ea typeface="+mn-ea"/>
              <a:cs typeface="+mn-cs"/>
            </a:rPr>
            <a:t>Monthly Payment of Principal and Interest on a Loan</a:t>
          </a:r>
        </a:p>
        <a:p>
          <a:r>
            <a:rPr lang="en-US" sz="1100" b="0" i="0">
              <a:solidFill>
                <a:schemeClr val="dk1"/>
              </a:solidFill>
              <a:effectLst/>
              <a:latin typeface="+mn-lt"/>
              <a:ea typeface="+mn-ea"/>
              <a:cs typeface="+mn-cs"/>
            </a:rPr>
            <a:t>EMI includes both-interest and a part payment of principal. As the time increases, these two components of EMI will vary, reducing the balance.</a:t>
          </a:r>
        </a:p>
        <a:p>
          <a:r>
            <a:rPr lang="en-US" sz="1100" b="0" i="0">
              <a:solidFill>
                <a:schemeClr val="dk1"/>
              </a:solidFill>
              <a:effectLst/>
              <a:latin typeface="+mn-lt"/>
              <a:ea typeface="+mn-ea"/>
              <a:cs typeface="+mn-cs"/>
            </a:rPr>
            <a:t>To get</a:t>
          </a:r>
        </a:p>
        <a:p>
          <a:r>
            <a:rPr lang="en-US" sz="1100" b="0" i="0">
              <a:solidFill>
                <a:schemeClr val="dk1"/>
              </a:solidFill>
              <a:effectLst/>
              <a:latin typeface="+mn-lt"/>
              <a:ea typeface="+mn-ea"/>
              <a:cs typeface="+mn-cs"/>
            </a:rPr>
            <a:t>The interest part of your monthly payments, you can use the Excel IPMT function.</a:t>
          </a:r>
        </a:p>
        <a:p>
          <a:r>
            <a:rPr lang="en-US" sz="1100" b="0" i="0">
              <a:solidFill>
                <a:schemeClr val="dk1"/>
              </a:solidFill>
              <a:effectLst/>
              <a:latin typeface="+mn-lt"/>
              <a:ea typeface="+mn-ea"/>
              <a:cs typeface="+mn-cs"/>
            </a:rPr>
            <a:t>The payment of principal part of your monthly payments, you can use the Excel PPMT function.</a:t>
          </a:r>
        </a:p>
        <a:p>
          <a:r>
            <a:rPr lang="en-US" sz="1100" b="0" i="0">
              <a:solidFill>
                <a:schemeClr val="dk1"/>
              </a:solidFill>
              <a:effectLst/>
              <a:latin typeface="+mn-lt"/>
              <a:ea typeface="+mn-ea"/>
              <a:cs typeface="+mn-cs"/>
            </a:rPr>
            <a:t>For example, if you have taken a loan of 1,000,000 for a term of 8 months at the rate of 16% per annum. You can get values for the EMI, the decreasing interest amounts, the increasing payment of principal amounts and the diminishing loan balance over the 8 months. At the end of 8 months, loan balance will be 0.</a:t>
          </a:r>
        </a:p>
        <a:p>
          <a:r>
            <a:rPr lang="en-US" sz="1100" b="0" i="0">
              <a:solidFill>
                <a:schemeClr val="dk1"/>
              </a:solidFill>
              <a:effectLst/>
              <a:latin typeface="+mn-lt"/>
              <a:ea typeface="+mn-ea"/>
              <a:cs typeface="+mn-cs"/>
            </a:rPr>
            <a:t>Follow the procedure given below.</a:t>
          </a:r>
        </a:p>
        <a:p>
          <a:r>
            <a:rPr lang="en-US" sz="1100" b="1" i="0">
              <a:solidFill>
                <a:schemeClr val="dk1"/>
              </a:solidFill>
              <a:effectLst/>
              <a:latin typeface="+mn-lt"/>
              <a:ea typeface="+mn-ea"/>
              <a:cs typeface="+mn-cs"/>
            </a:rPr>
            <a:t>Step 1</a:t>
          </a:r>
          <a:r>
            <a:rPr lang="en-US" sz="1100" b="0" i="0">
              <a:solidFill>
                <a:schemeClr val="dk1"/>
              </a:solidFill>
              <a:effectLst/>
              <a:latin typeface="+mn-lt"/>
              <a:ea typeface="+mn-ea"/>
              <a:cs typeface="+mn-cs"/>
            </a:rPr>
            <a:t> − Calculate the EMI as follows.</a:t>
          </a:r>
        </a:p>
        <a:p>
          <a:r>
            <a:rPr lang="en-US"/>
            <a:t/>
          </a:r>
          <a:br>
            <a:rPr lang="en-US"/>
          </a:br>
          <a:r>
            <a:rPr lang="en-US"/>
            <a:t> </a:t>
          </a:r>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This results in an EMI of Rs. 13261.59.</a:t>
          </a:r>
          <a:endParaRPr lang="en-US" sz="1800"/>
        </a:p>
        <a:p>
          <a:endParaRPr lang="en-US" sz="1100"/>
        </a:p>
        <a:p>
          <a:endParaRPr lang="en-US" sz="1100"/>
        </a:p>
        <a:p>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1" i="0">
              <a:solidFill>
                <a:schemeClr val="dk1"/>
              </a:solidFill>
              <a:effectLst/>
              <a:latin typeface="+mn-lt"/>
              <a:ea typeface="+mn-ea"/>
              <a:cs typeface="+mn-cs"/>
            </a:rPr>
            <a:t>Step 2</a:t>
          </a:r>
          <a:r>
            <a:rPr lang="en-US" sz="1600" b="0" i="0">
              <a:solidFill>
                <a:schemeClr val="dk1"/>
              </a:solidFill>
              <a:effectLst/>
              <a:latin typeface="+mn-lt"/>
              <a:ea typeface="+mn-ea"/>
              <a:cs typeface="+mn-cs"/>
            </a:rPr>
            <a:t> − Next calculate the interest and principal parts of the EMI for the 8 months as shown below.</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a:t> </a:t>
          </a:r>
          <a:r>
            <a:rPr lang="en-US" sz="1600" b="0" i="0">
              <a:solidFill>
                <a:schemeClr val="dk1"/>
              </a:solidFill>
              <a:effectLst/>
              <a:latin typeface="+mn-lt"/>
              <a:ea typeface="+mn-ea"/>
              <a:cs typeface="+mn-cs"/>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Interest and Principal paid between two Periods</a:t>
          </a:r>
        </a:p>
        <a:p>
          <a:r>
            <a:rPr lang="en-US" sz="1600" b="0" i="0">
              <a:solidFill>
                <a:schemeClr val="dk1"/>
              </a:solidFill>
              <a:effectLst/>
              <a:latin typeface="+mn-lt"/>
              <a:ea typeface="+mn-ea"/>
              <a:cs typeface="+mn-cs"/>
            </a:rPr>
            <a:t>You can compute the interest and principal paid between two periods, inclusive.</a:t>
          </a:r>
        </a:p>
        <a:p>
          <a:r>
            <a:rPr lang="en-US" sz="1600" b="0" i="0">
              <a:solidFill>
                <a:schemeClr val="dk1"/>
              </a:solidFill>
              <a:effectLst/>
              <a:latin typeface="+mn-lt"/>
              <a:ea typeface="+mn-ea"/>
              <a:cs typeface="+mn-cs"/>
            </a:rPr>
            <a:t>Compute the cumulative interest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CUMIPMT function.</a:t>
          </a:r>
        </a:p>
        <a:p>
          <a:r>
            <a:rPr lang="en-US" sz="1600" b="0" i="0">
              <a:solidFill>
                <a:schemeClr val="dk1"/>
              </a:solidFill>
              <a:effectLst/>
              <a:latin typeface="+mn-lt"/>
              <a:ea typeface="+mn-ea"/>
              <a:cs typeface="+mn-cs"/>
            </a:rPr>
            <a:t>Verify the result summing up the interest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r>
            <a:rPr lang="en-US" sz="1600" b="0" i="0">
              <a:solidFill>
                <a:schemeClr val="dk1"/>
              </a:solidFill>
              <a:effectLst/>
              <a:latin typeface="+mn-lt"/>
              <a:ea typeface="+mn-ea"/>
              <a:cs typeface="+mn-cs"/>
            </a:rPr>
            <a:t>Compute the cumulative principal paid between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 using the CUMPRINC function.</a:t>
          </a:r>
        </a:p>
        <a:p>
          <a:r>
            <a:rPr lang="en-US" sz="1600" b="0" i="0">
              <a:solidFill>
                <a:schemeClr val="dk1"/>
              </a:solidFill>
              <a:effectLst/>
              <a:latin typeface="+mn-lt"/>
              <a:ea typeface="+mn-ea"/>
              <a:cs typeface="+mn-cs"/>
            </a:rPr>
            <a:t>Verify the result summing up the principal values for 2</a:t>
          </a:r>
          <a:r>
            <a:rPr lang="en-US" sz="1600" b="0" i="0" baseline="30000">
              <a:solidFill>
                <a:schemeClr val="dk1"/>
              </a:solidFill>
              <a:effectLst/>
              <a:latin typeface="+mn-lt"/>
              <a:ea typeface="+mn-ea"/>
              <a:cs typeface="+mn-cs"/>
            </a:rPr>
            <a:t>nd</a:t>
          </a:r>
          <a:r>
            <a:rPr lang="en-US" sz="1600" b="0" i="0">
              <a:solidFill>
                <a:schemeClr val="dk1"/>
              </a:solidFill>
              <a:effectLst/>
              <a:latin typeface="+mn-lt"/>
              <a:ea typeface="+mn-ea"/>
              <a:cs typeface="+mn-cs"/>
            </a:rPr>
            <a:t> and 3</a:t>
          </a:r>
          <a:r>
            <a:rPr lang="en-US" sz="1600" b="0" i="0" baseline="30000">
              <a:solidFill>
                <a:schemeClr val="dk1"/>
              </a:solidFill>
              <a:effectLst/>
              <a:latin typeface="+mn-lt"/>
              <a:ea typeface="+mn-ea"/>
              <a:cs typeface="+mn-cs"/>
            </a:rPr>
            <a:t>rd</a:t>
          </a:r>
          <a:r>
            <a:rPr lang="en-US" sz="1600" b="0" i="0">
              <a:solidFill>
                <a:schemeClr val="dk1"/>
              </a:solidFill>
              <a:effectLst/>
              <a:latin typeface="+mn-lt"/>
              <a:ea typeface="+mn-ea"/>
              <a:cs typeface="+mn-cs"/>
            </a:rPr>
            <a:t> months.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rgbClr val="000000"/>
              </a:solidFill>
              <a:effectLst/>
              <a:latin typeface="Nunito" pitchFamily="2" charset="0"/>
            </a:rPr>
            <a:t>You will get the following results.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800"/>
        </a:p>
        <a:p>
          <a:r>
            <a:rPr lang="en-US" sz="1800" b="0" i="0">
              <a:solidFill>
                <a:schemeClr val="dk1"/>
              </a:solidFill>
              <a:effectLst/>
              <a:latin typeface="+mn-lt"/>
              <a:ea typeface="+mn-ea"/>
              <a:cs typeface="+mn-cs"/>
            </a:rPr>
            <a:t>You can see that your calculations match with your verification results.</a:t>
          </a:r>
          <a:endParaRPr lang="en-US" sz="1800"/>
        </a:p>
        <a:p>
          <a:endParaRPr lang="en-US" sz="1100"/>
        </a:p>
        <a:p>
          <a:r>
            <a:rPr lang="en-US" sz="1800" b="0" i="0">
              <a:solidFill>
                <a:schemeClr val="dk1"/>
              </a:solidFill>
              <a:effectLst/>
              <a:latin typeface="+mn-lt"/>
              <a:ea typeface="+mn-ea"/>
              <a:cs typeface="+mn-cs"/>
            </a:rPr>
            <a:t>Calculating Interest Rate</a:t>
          </a:r>
        </a:p>
        <a:p>
          <a:r>
            <a:rPr lang="en-US" sz="1800" b="0" i="0">
              <a:solidFill>
                <a:schemeClr val="dk1"/>
              </a:solidFill>
              <a:effectLst/>
              <a:latin typeface="+mn-lt"/>
              <a:ea typeface="+mn-ea"/>
              <a:cs typeface="+mn-cs"/>
            </a:rPr>
            <a:t>Suppose you take a loan of 100,000 and you want to pay back in 15 months with a maximum monthly payment of 12000. You might want to know the interest rate at which you have to pay.</a:t>
          </a:r>
        </a:p>
        <a:p>
          <a:r>
            <a:rPr lang="en-US" sz="1800" b="0" i="0">
              <a:solidFill>
                <a:schemeClr val="dk1"/>
              </a:solidFill>
              <a:effectLst/>
              <a:latin typeface="+mn-lt"/>
              <a:ea typeface="+mn-ea"/>
              <a:cs typeface="+mn-cs"/>
            </a:rPr>
            <a:t>Find the interest rate with the Excel RATE function −</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result as 8%</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1" i="0">
              <a:solidFill>
                <a:schemeClr val="dk1"/>
              </a:solidFill>
              <a:effectLst/>
              <a:latin typeface="+mn-lt"/>
              <a:ea typeface="+mn-ea"/>
              <a:cs typeface="+mn-cs"/>
            </a:rPr>
            <a:t>Calculating Term of Loan</a:t>
          </a:r>
        </a:p>
        <a:p>
          <a:r>
            <a:rPr lang="en-US" sz="1600" b="0" i="0">
              <a:solidFill>
                <a:schemeClr val="dk1"/>
              </a:solidFill>
              <a:effectLst/>
              <a:latin typeface="+mn-lt"/>
              <a:ea typeface="+mn-ea"/>
              <a:cs typeface="+mn-cs"/>
            </a:rPr>
            <a:t>Suppose you take a loan of 100,000 at the interest rate 10%. You want a maximum monthly payment of 15,000. You might want to know how long it will take for you to clear the loan.</a:t>
          </a:r>
        </a:p>
        <a:p>
          <a:r>
            <a:rPr lang="en-US" sz="1600" b="0" i="0">
              <a:solidFill>
                <a:schemeClr val="dk1"/>
              </a:solidFill>
              <a:effectLst/>
              <a:latin typeface="+mn-lt"/>
              <a:ea typeface="+mn-ea"/>
              <a:cs typeface="+mn-cs"/>
            </a:rPr>
            <a:t>Find the number of payments with Excel NPER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result as 12 months</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1" i="0">
              <a:solidFill>
                <a:schemeClr val="dk1"/>
              </a:solidFill>
              <a:effectLst/>
              <a:latin typeface="+mn-lt"/>
              <a:ea typeface="+mn-ea"/>
              <a:cs typeface="+mn-cs"/>
            </a:rPr>
            <a:t>Decisions on Investments</a:t>
          </a:r>
        </a:p>
        <a:p>
          <a:r>
            <a:rPr lang="en-US" sz="1800" b="0" i="0">
              <a:solidFill>
                <a:schemeClr val="dk1"/>
              </a:solidFill>
              <a:effectLst/>
              <a:latin typeface="+mn-lt"/>
              <a:ea typeface="+mn-ea"/>
              <a:cs typeface="+mn-cs"/>
            </a:rPr>
            <a:t>When you want to make an investment, you compare the different options and choose the one that yields better returns. Net present value is useful in comparing cash flows over a period of time and deciding which one is better. The cash flows can occur at regular, periodical intervals or at irregular intervals.</a:t>
          </a:r>
        </a:p>
        <a:p>
          <a:r>
            <a:rPr lang="en-US" sz="1800" b="0" i="0">
              <a:solidFill>
                <a:schemeClr val="dk1"/>
              </a:solidFill>
              <a:effectLst/>
              <a:latin typeface="+mn-lt"/>
              <a:ea typeface="+mn-ea"/>
              <a:cs typeface="+mn-cs"/>
            </a:rPr>
            <a:t>First, we consider the case of </a:t>
          </a:r>
          <a:r>
            <a:rPr lang="en-US" sz="1800" b="1" i="0">
              <a:solidFill>
                <a:schemeClr val="dk1"/>
              </a:solidFill>
              <a:effectLst/>
              <a:latin typeface="+mn-lt"/>
              <a:ea typeface="+mn-ea"/>
              <a:cs typeface="+mn-cs"/>
            </a:rPr>
            <a:t>regular, periodical cash flows</a:t>
          </a:r>
          <a:r>
            <a:rPr lang="en-US" sz="1800" b="0" i="0">
              <a:solidFill>
                <a:schemeClr val="dk1"/>
              </a:solidFill>
              <a:effectLst/>
              <a:latin typeface="+mn-lt"/>
              <a:ea typeface="+mn-ea"/>
              <a:cs typeface="+mn-cs"/>
            </a:rPr>
            <a:t>.</a:t>
          </a:r>
        </a:p>
        <a:p>
          <a:r>
            <a:rPr lang="en-US" sz="1800" b="0" i="0">
              <a:solidFill>
                <a:schemeClr val="dk1"/>
              </a:solidFill>
              <a:effectLst/>
              <a:latin typeface="+mn-lt"/>
              <a:ea typeface="+mn-ea"/>
              <a:cs typeface="+mn-cs"/>
            </a:rPr>
            <a:t>The net present value of a sequence of cash flows received at different points in time in n years from now (n can be a fraction) is </a:t>
          </a:r>
          <a:r>
            <a:rPr lang="en-US" sz="1800" b="1" i="0">
              <a:solidFill>
                <a:schemeClr val="dk1"/>
              </a:solidFill>
              <a:effectLst/>
              <a:latin typeface="+mn-lt"/>
              <a:ea typeface="+mn-ea"/>
              <a:cs typeface="+mn-cs"/>
            </a:rPr>
            <a:t>1/(1 + r)</a:t>
          </a:r>
          <a:r>
            <a:rPr lang="en-US" sz="1800" b="1" i="0" baseline="30000">
              <a:solidFill>
                <a:schemeClr val="dk1"/>
              </a:solidFill>
              <a:effectLst/>
              <a:latin typeface="+mn-lt"/>
              <a:ea typeface="+mn-ea"/>
              <a:cs typeface="+mn-cs"/>
            </a:rPr>
            <a:t>n</a:t>
          </a:r>
          <a:r>
            <a:rPr lang="en-US" sz="1800" b="0" i="0">
              <a:solidFill>
                <a:schemeClr val="dk1"/>
              </a:solidFill>
              <a:effectLst/>
              <a:latin typeface="+mn-lt"/>
              <a:ea typeface="+mn-ea"/>
              <a:cs typeface="+mn-cs"/>
            </a:rPr>
            <a:t>, where r is the annual interest rate.</a:t>
          </a:r>
        </a:p>
        <a:p>
          <a:r>
            <a:rPr lang="en-US" sz="1800" b="0" i="0">
              <a:solidFill>
                <a:schemeClr val="dk1"/>
              </a:solidFill>
              <a:effectLst/>
              <a:latin typeface="+mn-lt"/>
              <a:ea typeface="+mn-ea"/>
              <a:cs typeface="+mn-cs"/>
            </a:rPr>
            <a:t>Consider the following two investments over a period of 3 years.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At face value, Investment 1 looks better than Investment 2. However, you can decide on which investment is better only when you know the true worth of the investment as of today. You can use the NPV function to calculate the returns.</a:t>
          </a:r>
        </a:p>
        <a:p>
          <a:r>
            <a:rPr lang="en-US" sz="1600" b="0" i="0">
              <a:solidFill>
                <a:schemeClr val="dk1"/>
              </a:solidFill>
              <a:effectLst/>
              <a:latin typeface="+mn-lt"/>
              <a:ea typeface="+mn-ea"/>
              <a:cs typeface="+mn-cs"/>
            </a:rPr>
            <a:t>The cash flows can occur</a:t>
          </a:r>
        </a:p>
        <a:p>
          <a:r>
            <a:rPr lang="en-US" sz="1600" b="0" i="0">
              <a:solidFill>
                <a:schemeClr val="dk1"/>
              </a:solidFill>
              <a:effectLst/>
              <a:latin typeface="+mn-lt"/>
              <a:ea typeface="+mn-ea"/>
              <a:cs typeface="+mn-cs"/>
            </a:rPr>
            <a:t>At the end of every year.</a:t>
          </a:r>
        </a:p>
        <a:p>
          <a:r>
            <a:rPr lang="en-US" sz="1600" b="0" i="0">
              <a:solidFill>
                <a:schemeClr val="dk1"/>
              </a:solidFill>
              <a:effectLst/>
              <a:latin typeface="+mn-lt"/>
              <a:ea typeface="+mn-ea"/>
              <a:cs typeface="+mn-cs"/>
            </a:rPr>
            <a:t>At the beginning of every year.</a:t>
          </a:r>
        </a:p>
        <a:p>
          <a:r>
            <a:rPr lang="en-US" sz="1600" b="0" i="0">
              <a:solidFill>
                <a:schemeClr val="dk1"/>
              </a:solidFill>
              <a:effectLst/>
              <a:latin typeface="+mn-lt"/>
              <a:ea typeface="+mn-ea"/>
              <a:cs typeface="+mn-cs"/>
            </a:rPr>
            <a:t>In the middle of every year.</a:t>
          </a:r>
        </a:p>
        <a:p>
          <a:r>
            <a:rPr lang="en-US" sz="1600" b="0" i="0">
              <a:solidFill>
                <a:schemeClr val="dk1"/>
              </a:solidFill>
              <a:effectLst/>
              <a:latin typeface="+mn-lt"/>
              <a:ea typeface="+mn-ea"/>
              <a:cs typeface="+mn-cs"/>
            </a:rPr>
            <a:t>NPV function assumes that the cash flows are at the end of the year. If the cash flows occur at different times then you have to take into account that particular factor along with the calculation with NPV.</a:t>
          </a:r>
        </a:p>
        <a:p>
          <a:r>
            <a:rPr lang="en-US" sz="1600" b="0" i="0">
              <a:solidFill>
                <a:schemeClr val="dk1"/>
              </a:solidFill>
              <a:effectLst/>
              <a:latin typeface="+mn-lt"/>
              <a:ea typeface="+mn-ea"/>
              <a:cs typeface="+mn-cs"/>
            </a:rPr>
            <a:t>Suppose the cash flows occur at the end of the year. Then you can straight away use the NPV function.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800" b="0" i="0">
              <a:solidFill>
                <a:schemeClr val="dk1"/>
              </a:solidFill>
              <a:effectLst/>
              <a:latin typeface="+mn-lt"/>
              <a:ea typeface="+mn-ea"/>
              <a:cs typeface="+mn-cs"/>
            </a:rPr>
            <a:t>You will get the following results −</a:t>
          </a:r>
          <a:endParaRPr lang="en-US" sz="18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As you observe NPV for Investment 2 is higher than that for Investment 1. Hence, Investment 2 is a better choice. </a:t>
          </a:r>
        </a:p>
        <a:p>
          <a:r>
            <a:rPr lang="en-US" sz="1600" b="0" i="0">
              <a:solidFill>
                <a:srgbClr val="000000"/>
              </a:solidFill>
              <a:effectLst/>
              <a:latin typeface="Nunito" pitchFamily="2" charset="0"/>
            </a:rPr>
            <a:t>You got this result as cash out flows for Investment 2 are at later periods as compared to that of Investment 1.</a:t>
          </a:r>
        </a:p>
        <a:p>
          <a:endParaRPr lang="en-US" sz="2400"/>
        </a:p>
        <a:p>
          <a:r>
            <a:rPr lang="en-US" sz="1600" b="1" i="0">
              <a:solidFill>
                <a:schemeClr val="dk1"/>
              </a:solidFill>
              <a:effectLst/>
              <a:latin typeface="+mn-lt"/>
              <a:ea typeface="+mn-ea"/>
              <a:cs typeface="+mn-cs"/>
            </a:rPr>
            <a:t>Cash Flows at the Beginning of the Year</a:t>
          </a:r>
        </a:p>
        <a:p>
          <a:r>
            <a:rPr lang="en-US" sz="1600" b="0" i="0">
              <a:solidFill>
                <a:schemeClr val="dk1"/>
              </a:solidFill>
              <a:effectLst/>
              <a:latin typeface="+mn-lt"/>
              <a:ea typeface="+mn-ea"/>
              <a:cs typeface="+mn-cs"/>
            </a:rPr>
            <a:t>Suppose the cash flows occur at the beginning of every year. In such a case, you should not include the first cash flow in NPV calculation as it already represents the current value. </a:t>
          </a:r>
        </a:p>
        <a:p>
          <a:r>
            <a:rPr lang="en-US" sz="1600" b="0" i="0">
              <a:solidFill>
                <a:schemeClr val="dk1"/>
              </a:solidFill>
              <a:effectLst/>
              <a:latin typeface="+mn-lt"/>
              <a:ea typeface="+mn-ea"/>
              <a:cs typeface="+mn-cs"/>
            </a:rPr>
            <a:t>You need to add the first cash flow to the NPV obtained from rest of the cash flows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rgbClr val="000000"/>
              </a:solidFill>
              <a:effectLst/>
              <a:latin typeface="Nunito" pitchFamily="2" charset="0"/>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in the Middle of the Year</a:t>
          </a:r>
        </a:p>
        <a:p>
          <a:r>
            <a:rPr lang="en-US" sz="1600" b="0" i="0">
              <a:solidFill>
                <a:schemeClr val="dk1"/>
              </a:solidFill>
              <a:effectLst/>
              <a:latin typeface="+mn-lt"/>
              <a:ea typeface="+mn-ea"/>
              <a:cs typeface="+mn-cs"/>
            </a:rPr>
            <a:t>Suppose the cash flows occur in the middle of every year. In such a case, you need to multiply the NPV obtained from the cash flows by $\sqrt{1+r}$ to get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a:p>
        <a:p>
          <a:r>
            <a:rPr lang="en-US" sz="1600" b="0" i="0">
              <a:solidFill>
                <a:schemeClr val="dk1"/>
              </a:solidFill>
              <a:effectLst/>
              <a:latin typeface="+mn-lt"/>
              <a:ea typeface="+mn-ea"/>
              <a:cs typeface="+mn-cs"/>
            </a:rPr>
            <a:t>You will get the following results −</a:t>
          </a:r>
          <a:endParaRPr lang="en-US" sz="16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600" b="1"/>
        </a:p>
        <a:p>
          <a:r>
            <a:rPr lang="en-US" sz="1600" b="1" i="0">
              <a:solidFill>
                <a:schemeClr val="dk1"/>
              </a:solidFill>
              <a:effectLst/>
              <a:latin typeface="+mn-lt"/>
              <a:ea typeface="+mn-ea"/>
              <a:cs typeface="+mn-cs"/>
            </a:rPr>
            <a:t>Cash Flows at Irregular Intervals</a:t>
          </a:r>
        </a:p>
        <a:p>
          <a:r>
            <a:rPr lang="en-US" sz="1600" b="0" i="0">
              <a:solidFill>
                <a:schemeClr val="dk1"/>
              </a:solidFill>
              <a:effectLst/>
              <a:latin typeface="+mn-lt"/>
              <a:ea typeface="+mn-ea"/>
              <a:cs typeface="+mn-cs"/>
            </a:rPr>
            <a:t>If you want to calculate the net present value with irregular cash flows, i.e. cash flows occurring at random times, the calculation is a bit complex.</a:t>
          </a:r>
        </a:p>
        <a:p>
          <a:r>
            <a:rPr lang="en-US" sz="1600" b="0" i="0">
              <a:solidFill>
                <a:schemeClr val="dk1"/>
              </a:solidFill>
              <a:effectLst/>
              <a:latin typeface="+mn-lt"/>
              <a:ea typeface="+mn-ea"/>
              <a:cs typeface="+mn-cs"/>
            </a:rPr>
            <a:t>However, in Excel, you can easily do such a calculation with XNPV function.</a:t>
          </a:r>
        </a:p>
        <a:p>
          <a:r>
            <a:rPr lang="en-US" sz="1600" b="0" i="0">
              <a:solidFill>
                <a:schemeClr val="dk1"/>
              </a:solidFill>
              <a:effectLst/>
              <a:latin typeface="+mn-lt"/>
              <a:ea typeface="+mn-ea"/>
              <a:cs typeface="+mn-cs"/>
            </a:rPr>
            <a:t>Arrange your data with the dates and the cash flows.</a:t>
          </a:r>
        </a:p>
        <a:p>
          <a:r>
            <a:rPr lang="en-US" sz="1600" b="1" i="0">
              <a:solidFill>
                <a:schemeClr val="dk1"/>
              </a:solidFill>
              <a:effectLst/>
              <a:latin typeface="+mn-lt"/>
              <a:ea typeface="+mn-ea"/>
              <a:cs typeface="+mn-cs"/>
            </a:rPr>
            <a:t>Note</a:t>
          </a:r>
          <a:r>
            <a:rPr lang="en-US" sz="1600" b="0" i="0">
              <a:solidFill>
                <a:schemeClr val="dk1"/>
              </a:solidFill>
              <a:effectLst/>
              <a:latin typeface="+mn-lt"/>
              <a:ea typeface="+mn-ea"/>
              <a:cs typeface="+mn-cs"/>
            </a:rPr>
            <a:t> − The first date in your data should be the earliest of all the dates. The other dates can occur in any order.</a:t>
          </a:r>
        </a:p>
        <a:p>
          <a:r>
            <a:rPr lang="en-US" sz="1600" b="0" i="0">
              <a:solidFill>
                <a:schemeClr val="dk1"/>
              </a:solidFill>
              <a:effectLst/>
              <a:latin typeface="+mn-lt"/>
              <a:ea typeface="+mn-ea"/>
              <a:cs typeface="+mn-cs"/>
            </a:rPr>
            <a:t>Use the XNPV function to calculate the net present value.</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You will get the following results −</a:t>
          </a:r>
          <a:endParaRPr lang="en-US" sz="1600" b="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sz="1600" b="0" i="0">
              <a:solidFill>
                <a:schemeClr val="dk1"/>
              </a:solidFill>
              <a:effectLst/>
              <a:latin typeface="+mn-lt"/>
              <a:ea typeface="+mn-ea"/>
              <a:cs typeface="+mn-cs"/>
            </a:rPr>
            <a:t>Suppose today’s date is 15</a:t>
          </a:r>
          <a:r>
            <a:rPr lang="en-US" sz="1600" b="0" i="0" baseline="30000">
              <a:solidFill>
                <a:schemeClr val="dk1"/>
              </a:solidFill>
              <a:effectLst/>
              <a:latin typeface="+mn-lt"/>
              <a:ea typeface="+mn-ea"/>
              <a:cs typeface="+mn-cs"/>
            </a:rPr>
            <a:t>th</a:t>
          </a:r>
          <a:r>
            <a:rPr lang="en-US" sz="1600" b="0" i="0">
              <a:solidFill>
                <a:schemeClr val="dk1"/>
              </a:solidFill>
              <a:effectLst/>
              <a:latin typeface="+mn-lt"/>
              <a:ea typeface="+mn-ea"/>
              <a:cs typeface="+mn-cs"/>
            </a:rPr>
            <a:t> March, 2015. As you observe, all the dates of cash flows are of later dates. </a:t>
          </a:r>
        </a:p>
        <a:p>
          <a:r>
            <a:rPr lang="en-US" sz="1600" b="0" i="0">
              <a:solidFill>
                <a:schemeClr val="dk1"/>
              </a:solidFill>
              <a:effectLst/>
              <a:latin typeface="+mn-lt"/>
              <a:ea typeface="+mn-ea"/>
              <a:cs typeface="+mn-cs"/>
            </a:rPr>
            <a:t>If you want to find the net present value as of today, include it in the data at the top and specify 0 for the cash flow.</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r>
            <a:rPr lang="en-US" sz="1100" b="0" i="0">
              <a:solidFill>
                <a:schemeClr val="dk1"/>
              </a:solidFill>
              <a:effectLst/>
              <a:latin typeface="+mn-lt"/>
              <a:ea typeface="+mn-ea"/>
              <a:cs typeface="+mn-cs"/>
            </a:rPr>
            <a:t>−</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1" i="0">
              <a:solidFill>
                <a:schemeClr val="dk1"/>
              </a:solidFill>
              <a:effectLst/>
              <a:latin typeface="+mn-lt"/>
              <a:ea typeface="+mn-ea"/>
              <a:cs typeface="+mn-cs"/>
            </a:rPr>
            <a:t>Internal Rate of Return (IRR)</a:t>
          </a:r>
        </a:p>
        <a:p>
          <a:r>
            <a:rPr lang="en-US" sz="1600" b="0" i="0">
              <a:solidFill>
                <a:schemeClr val="dk1"/>
              </a:solidFill>
              <a:effectLst/>
              <a:latin typeface="+mn-lt"/>
              <a:ea typeface="+mn-ea"/>
              <a:cs typeface="+mn-cs"/>
            </a:rPr>
            <a:t>Internal Rate of Return (IRR) of an investment is the rate of interest at which NPV is 0. It is the rate value for which the present values of the positive cash flows exactly compensate the negative ones. When the discount rate is the IRR, the investment is perfectly indifferent, i.e. the investor is neither gaining nor losing money.</a:t>
          </a:r>
        </a:p>
        <a:p>
          <a:r>
            <a:rPr lang="en-US" sz="1600" b="0" i="0">
              <a:solidFill>
                <a:schemeClr val="dk1"/>
              </a:solidFill>
              <a:effectLst/>
              <a:latin typeface="+mn-lt"/>
              <a:ea typeface="+mn-ea"/>
              <a:cs typeface="+mn-cs"/>
            </a:rPr>
            <a:t>Consider the following cash flows, different interest rates and the corresponding NPV values.</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As you can observe between the values of interest rate 10% and 11%, the sign of NPV changes. </a:t>
          </a:r>
        </a:p>
        <a:p>
          <a:r>
            <a:rPr lang="en-US" sz="1600" b="0" i="0">
              <a:solidFill>
                <a:schemeClr val="dk1"/>
              </a:solidFill>
              <a:effectLst/>
              <a:latin typeface="+mn-lt"/>
              <a:ea typeface="+mn-ea"/>
              <a:cs typeface="+mn-cs"/>
            </a:rPr>
            <a:t>When you fine-tune the interest rate to 10.53%, NPV is nearly 0. Hence, IRR is 10.53%.</a:t>
          </a:r>
        </a:p>
        <a:p>
          <a:r>
            <a:rPr lang="en-US" sz="1600"/>
            <a:t/>
          </a:r>
          <a:br>
            <a:rPr lang="en-US" sz="1600"/>
          </a:br>
          <a:endParaRPr lang="en-US" sz="1600"/>
        </a:p>
        <a:p>
          <a:r>
            <a:rPr lang="en-US" sz="1600" b="1" i="0">
              <a:solidFill>
                <a:schemeClr val="dk1"/>
              </a:solidFill>
              <a:effectLst/>
              <a:latin typeface="+mn-lt"/>
              <a:ea typeface="+mn-ea"/>
              <a:cs typeface="+mn-cs"/>
            </a:rPr>
            <a:t>Determining IRR of Cash Flows for a Project</a:t>
          </a:r>
        </a:p>
        <a:p>
          <a:r>
            <a:rPr lang="en-US" sz="1600" b="0" i="0">
              <a:solidFill>
                <a:schemeClr val="dk1"/>
              </a:solidFill>
              <a:effectLst/>
              <a:latin typeface="+mn-lt"/>
              <a:ea typeface="+mn-ea"/>
              <a:cs typeface="+mn-cs"/>
            </a:rPr>
            <a:t>You can calculate IRR of cash flows with Excel function IRR.</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b="0" i="0">
              <a:solidFill>
                <a:schemeClr val="dk1"/>
              </a:solidFill>
              <a:effectLst/>
              <a:latin typeface="+mn-lt"/>
              <a:ea typeface="+mn-ea"/>
              <a:cs typeface="+mn-cs"/>
            </a:rPr>
            <a:t>The IRR is 10.53% as you had seen in the previous section.</a:t>
          </a:r>
        </a:p>
        <a:p>
          <a:r>
            <a:rPr lang="en-US" sz="1100" b="0" i="0">
              <a:solidFill>
                <a:schemeClr val="dk1"/>
              </a:solidFill>
              <a:effectLst/>
              <a:latin typeface="+mn-lt"/>
              <a:ea typeface="+mn-ea"/>
              <a:cs typeface="+mn-cs"/>
            </a:rPr>
            <a:t>For the given cash flows, IRR may −</a:t>
          </a:r>
        </a:p>
        <a:p>
          <a:r>
            <a:rPr lang="en-US" sz="1100" b="0" i="0">
              <a:solidFill>
                <a:schemeClr val="dk1"/>
              </a:solidFill>
              <a:effectLst/>
              <a:latin typeface="+mn-lt"/>
              <a:ea typeface="+mn-ea"/>
              <a:cs typeface="+mn-cs"/>
            </a:rPr>
            <a:t>exist and unique</a:t>
          </a:r>
        </a:p>
        <a:p>
          <a:r>
            <a:rPr lang="en-US" sz="1100" b="0" i="0">
              <a:solidFill>
                <a:schemeClr val="dk1"/>
              </a:solidFill>
              <a:effectLst/>
              <a:latin typeface="+mn-lt"/>
              <a:ea typeface="+mn-ea"/>
              <a:cs typeface="+mn-cs"/>
            </a:rPr>
            <a:t>exist and multiple</a:t>
          </a:r>
        </a:p>
        <a:p>
          <a:r>
            <a:rPr lang="en-US" sz="1100" b="0" i="0">
              <a:solidFill>
                <a:schemeClr val="dk1"/>
              </a:solidFill>
              <a:effectLst/>
              <a:latin typeface="+mn-lt"/>
              <a:ea typeface="+mn-ea"/>
              <a:cs typeface="+mn-cs"/>
            </a:rPr>
            <a:t>not exist</a:t>
          </a:r>
        </a:p>
        <a:p>
          <a:endParaRPr lang="en-US" sz="1100" b="0" i="0">
            <a:solidFill>
              <a:schemeClr val="dk1"/>
            </a:solidFill>
            <a:effectLst/>
            <a:latin typeface="+mn-lt"/>
            <a:ea typeface="+mn-ea"/>
            <a:cs typeface="+mn-cs"/>
          </a:endParaRPr>
        </a:p>
        <a:p>
          <a:endParaRPr lang="en-US" sz="1800" b="1" i="0">
            <a:solidFill>
              <a:schemeClr val="dk1"/>
            </a:solidFill>
            <a:effectLst/>
            <a:latin typeface="+mn-lt"/>
            <a:ea typeface="+mn-ea"/>
            <a:cs typeface="+mn-cs"/>
          </a:endParaRPr>
        </a:p>
        <a:p>
          <a:r>
            <a:rPr lang="en-US" sz="1800" b="1" i="0">
              <a:solidFill>
                <a:schemeClr val="dk1"/>
              </a:solidFill>
              <a:effectLst/>
              <a:latin typeface="+mn-lt"/>
              <a:ea typeface="+mn-ea"/>
              <a:cs typeface="+mn-cs"/>
            </a:rPr>
            <a:t>Unique IRR</a:t>
          </a:r>
        </a:p>
        <a:p>
          <a:r>
            <a:rPr lang="en-US" sz="1600" b="0" i="0">
              <a:solidFill>
                <a:schemeClr val="dk1"/>
              </a:solidFill>
              <a:effectLst/>
              <a:latin typeface="+mn-lt"/>
              <a:ea typeface="+mn-ea"/>
              <a:cs typeface="+mn-cs"/>
            </a:rPr>
            <a:t>If IRR exists and is unique, it can be used to choose the best investment among several possibilities.</a:t>
          </a:r>
        </a:p>
        <a:p>
          <a:r>
            <a:rPr lang="en-US" sz="1600" b="0" i="0">
              <a:solidFill>
                <a:schemeClr val="dk1"/>
              </a:solidFill>
              <a:effectLst/>
              <a:latin typeface="+mn-lt"/>
              <a:ea typeface="+mn-ea"/>
              <a:cs typeface="+mn-cs"/>
            </a:rPr>
            <a:t>If the first cash flow is negative, it means the investor has the money and wants to invest. Then, the higher the IRR the better, since it represents the interest rate the investor is receiving.</a:t>
          </a:r>
        </a:p>
        <a:p>
          <a:r>
            <a:rPr lang="en-US" sz="1600" b="0" i="0">
              <a:solidFill>
                <a:schemeClr val="dk1"/>
              </a:solidFill>
              <a:effectLst/>
              <a:latin typeface="+mn-lt"/>
              <a:ea typeface="+mn-ea"/>
              <a:cs typeface="+mn-cs"/>
            </a:rPr>
            <a:t>If the first cash flow is positive, it means the investor needs money and is looking for a loan, the lower the IRR the better since it represents the interest rate the investor is paying.</a:t>
          </a:r>
        </a:p>
        <a:p>
          <a:r>
            <a:rPr lang="en-US" sz="1600" b="0" i="0">
              <a:solidFill>
                <a:schemeClr val="dk1"/>
              </a:solidFill>
              <a:effectLst/>
              <a:latin typeface="+mn-lt"/>
              <a:ea typeface="+mn-ea"/>
              <a:cs typeface="+mn-cs"/>
            </a:rPr>
            <a:t>To find if an IRR is unique or not, vary the guess value and calculate IRR. If IRR remains constant then it is unique.</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As you observe, the IRR has a unique value for the different guess values.</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2000" b="1" i="0">
              <a:solidFill>
                <a:schemeClr val="dk1"/>
              </a:solidFill>
              <a:effectLst/>
              <a:latin typeface="+mn-lt"/>
              <a:ea typeface="+mn-ea"/>
              <a:cs typeface="+mn-cs"/>
            </a:rPr>
            <a:t>Multiple IRRs</a:t>
          </a:r>
        </a:p>
        <a:p>
          <a:r>
            <a:rPr lang="en-US" sz="1600" b="0" i="0">
              <a:solidFill>
                <a:schemeClr val="dk1"/>
              </a:solidFill>
              <a:effectLst/>
              <a:latin typeface="+mn-lt"/>
              <a:ea typeface="+mn-ea"/>
              <a:cs typeface="+mn-cs"/>
            </a:rPr>
            <a:t>In certain cases, you may have multiple IRRs.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following results −</a:t>
          </a:r>
          <a:endParaRPr lang="en-US" sz="24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can observe that there are two IRRs - -9.59% and 216.09%. You can verify these two IRRs calculating NPV.</a:t>
          </a:r>
          <a:endParaRPr lang="en-US" sz="2400" b="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2400"/>
        </a:p>
        <a:p>
          <a:r>
            <a:rPr lang="en-US" sz="1600" b="0" i="0">
              <a:solidFill>
                <a:schemeClr val="dk1"/>
              </a:solidFill>
              <a:effectLst/>
              <a:latin typeface="+mn-lt"/>
              <a:ea typeface="+mn-ea"/>
              <a:cs typeface="+mn-cs"/>
            </a:rPr>
            <a:t>For both -9.59% and 216.09%, NPV is 0.</a:t>
          </a:r>
          <a:endParaRPr lang="en-US" sz="2400"/>
        </a:p>
        <a:p>
          <a:endParaRPr lang="en-US" sz="1600"/>
        </a:p>
        <a:p>
          <a:r>
            <a:rPr lang="en-US" sz="1600" b="1" i="0">
              <a:solidFill>
                <a:schemeClr val="dk1"/>
              </a:solidFill>
              <a:effectLst/>
              <a:latin typeface="+mn-lt"/>
              <a:ea typeface="+mn-ea"/>
              <a:cs typeface="+mn-cs"/>
            </a:rPr>
            <a:t>No IRRs</a:t>
          </a:r>
        </a:p>
        <a:p>
          <a:r>
            <a:rPr lang="en-US" sz="1600" b="0" i="0">
              <a:solidFill>
                <a:schemeClr val="dk1"/>
              </a:solidFill>
              <a:effectLst/>
              <a:latin typeface="+mn-lt"/>
              <a:ea typeface="+mn-ea"/>
              <a:cs typeface="+mn-cs"/>
            </a:rPr>
            <a:t>In certain cases, you may not have IRR. Consider the following cash flows. Calculate IRR with different guess values.</a:t>
          </a:r>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600" b="0" i="0">
              <a:solidFill>
                <a:schemeClr val="dk1"/>
              </a:solidFill>
              <a:effectLst/>
              <a:latin typeface="+mn-lt"/>
              <a:ea typeface="+mn-ea"/>
              <a:cs typeface="+mn-cs"/>
            </a:rPr>
            <a:t>You will get the result as #NUM for all the guess values.</a:t>
          </a:r>
        </a:p>
        <a:p>
          <a:endParaRPr lang="en-US" sz="1600" b="0" i="0">
            <a:solidFill>
              <a:schemeClr val="dk1"/>
            </a:solidFill>
            <a:effectLst/>
            <a:latin typeface="+mn-lt"/>
            <a:ea typeface="+mn-ea"/>
            <a:cs typeface="+mn-cs"/>
          </a:endParaRPr>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endParaRPr lang="en-US" sz="2400"/>
        </a:p>
        <a:p>
          <a:r>
            <a:rPr lang="en-US" sz="1600" b="0" i="0">
              <a:solidFill>
                <a:schemeClr val="dk1"/>
              </a:solidFill>
              <a:effectLst/>
              <a:latin typeface="+mn-lt"/>
              <a:ea typeface="+mn-ea"/>
              <a:cs typeface="+mn-cs"/>
            </a:rPr>
            <a:t>The result #NUM means that there is no IRR for the cash flows considered.</a:t>
          </a:r>
        </a:p>
        <a:p>
          <a:endParaRPr lang="en-US" sz="1600" b="0" i="0">
            <a:solidFill>
              <a:schemeClr val="dk1"/>
            </a:solidFill>
            <a:effectLst/>
            <a:latin typeface="+mn-lt"/>
            <a:ea typeface="+mn-ea"/>
            <a:cs typeface="+mn-cs"/>
          </a:endParaRPr>
        </a:p>
        <a:p>
          <a:endParaRPr lang="en-US" sz="1600" b="0" i="0">
            <a:solidFill>
              <a:schemeClr val="dk1"/>
            </a:solidFill>
            <a:effectLst/>
            <a:latin typeface="+mn-lt"/>
            <a:ea typeface="+mn-ea"/>
            <a:cs typeface="+mn-cs"/>
          </a:endParaRPr>
        </a:p>
        <a:p>
          <a:endParaRPr lang="en-US" sz="3600"/>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result #NUM means that there is no IRR for the cash flows considered.</a:t>
          </a:r>
          <a:endParaRPr lang="en-US" sz="4800"/>
        </a:p>
        <a:p>
          <a:r>
            <a:rPr lang="en-US" sz="1600" b="1" i="0">
              <a:solidFill>
                <a:schemeClr val="dk1"/>
              </a:solidFill>
              <a:effectLst/>
              <a:latin typeface="+mn-lt"/>
              <a:ea typeface="+mn-ea"/>
              <a:cs typeface="+mn-cs"/>
            </a:rPr>
            <a:t>Cash Flows Patterns and IRR</a:t>
          </a:r>
        </a:p>
        <a:p>
          <a:r>
            <a:rPr lang="en-US" sz="1600" b="0" i="0">
              <a:solidFill>
                <a:schemeClr val="dk1"/>
              </a:solidFill>
              <a:effectLst/>
              <a:latin typeface="+mn-lt"/>
              <a:ea typeface="+mn-ea"/>
              <a:cs typeface="+mn-cs"/>
            </a:rPr>
            <a:t>If there is only one sign change in the cash flows, such as from negative to positive or positive to negative, then a unique IRR is guaranteed. For example, in capital investments, the first cash flow will be negative, while the rest of the cash flows will be positive. In such cases, unique IRR exists.</a:t>
          </a:r>
        </a:p>
        <a:p>
          <a:r>
            <a:rPr lang="en-US" sz="1600" b="0" i="0">
              <a:solidFill>
                <a:schemeClr val="dk1"/>
              </a:solidFill>
              <a:effectLst/>
              <a:latin typeface="+mn-lt"/>
              <a:ea typeface="+mn-ea"/>
              <a:cs typeface="+mn-cs"/>
            </a:rPr>
            <a:t>If there is more than one sign change in the cash flows, IRR may not exist. Even if it exists, it may not be unique.</a:t>
          </a:r>
        </a:p>
        <a:p>
          <a:r>
            <a:rPr lang="en-US" sz="1600" b="1" i="0">
              <a:solidFill>
                <a:schemeClr val="dk1"/>
              </a:solidFill>
              <a:effectLst/>
              <a:latin typeface="+mn-lt"/>
              <a:ea typeface="+mn-ea"/>
              <a:cs typeface="+mn-cs"/>
            </a:rPr>
            <a:t>Decisions based on IRRs</a:t>
          </a:r>
        </a:p>
        <a:p>
          <a:r>
            <a:rPr lang="en-US" sz="1600" b="0" i="0">
              <a:solidFill>
                <a:schemeClr val="dk1"/>
              </a:solidFill>
              <a:effectLst/>
              <a:latin typeface="+mn-lt"/>
              <a:ea typeface="+mn-ea"/>
              <a:cs typeface="+mn-cs"/>
            </a:rPr>
            <a:t>Many analysts prefer to use IRR and it is a popular profitability measure because, as a percentage, it is easy to understand and easy to compare to the required return. However, there are certain problems while making decisions with IRR. If you rank with IRRs and make decisions based on these ranks, you may end up with wrong decisions.</a:t>
          </a:r>
        </a:p>
        <a:p>
          <a:r>
            <a:rPr lang="en-US" sz="1600" b="0" i="0">
              <a:solidFill>
                <a:schemeClr val="dk1"/>
              </a:solidFill>
              <a:effectLst/>
              <a:latin typeface="+mn-lt"/>
              <a:ea typeface="+mn-ea"/>
              <a:cs typeface="+mn-cs"/>
            </a:rPr>
            <a:t>You have already seen that NPV will enable you to make financial decisions. However, IRR and NPV will not always lead to the same decision when projects are mutually exclusive.</a:t>
          </a:r>
        </a:p>
        <a:p>
          <a:r>
            <a:rPr lang="en-US" sz="1600" b="1" i="0">
              <a:solidFill>
                <a:schemeClr val="dk1"/>
              </a:solidFill>
              <a:effectLst/>
              <a:latin typeface="+mn-lt"/>
              <a:ea typeface="+mn-ea"/>
              <a:cs typeface="+mn-cs"/>
            </a:rPr>
            <a:t>Mutually exclusive projects</a:t>
          </a:r>
          <a:r>
            <a:rPr lang="en-US" sz="1600" b="0" i="0">
              <a:solidFill>
                <a:schemeClr val="dk1"/>
              </a:solidFill>
              <a:effectLst/>
              <a:latin typeface="+mn-lt"/>
              <a:ea typeface="+mn-ea"/>
              <a:cs typeface="+mn-cs"/>
            </a:rPr>
            <a:t> are those for which the selection of one project precludes the acceptance of another. When projects that are being compared are mutually exclusive, a ranking conflict may arise between NPV and IRR. If you have to choose between project A and project B, NPV may suggest acceptance of project A whereas IRR may suggest project B.</a:t>
          </a:r>
        </a:p>
        <a:p>
          <a:r>
            <a:rPr lang="en-US" sz="1600" b="0" i="0">
              <a:solidFill>
                <a:schemeClr val="dk1"/>
              </a:solidFill>
              <a:effectLst/>
              <a:latin typeface="+mn-lt"/>
              <a:ea typeface="+mn-ea"/>
              <a:cs typeface="+mn-cs"/>
            </a:rPr>
            <a:t>This type of conflict between NPV and IRR may arise because of one of the following reasons −</a:t>
          </a:r>
        </a:p>
        <a:p>
          <a:r>
            <a:rPr lang="en-US" sz="1600" b="0" i="0">
              <a:solidFill>
                <a:schemeClr val="dk1"/>
              </a:solidFill>
              <a:effectLst/>
              <a:latin typeface="+mn-lt"/>
              <a:ea typeface="+mn-ea"/>
              <a:cs typeface="+mn-cs"/>
            </a:rPr>
            <a:t>The projects are of greatly different sizes, or</a:t>
          </a:r>
        </a:p>
        <a:p>
          <a:r>
            <a:rPr lang="en-US" sz="1600" b="0" i="0">
              <a:solidFill>
                <a:schemeClr val="dk1"/>
              </a:solidFill>
              <a:effectLst/>
              <a:latin typeface="+mn-lt"/>
              <a:ea typeface="+mn-ea"/>
              <a:cs typeface="+mn-cs"/>
            </a:rPr>
            <a:t>The timing of the cash flows are different.</a:t>
          </a:r>
        </a:p>
        <a:p>
          <a:r>
            <a:rPr lang="en-US" sz="1600" b="0" i="0">
              <a:solidFill>
                <a:schemeClr val="dk1"/>
              </a:solidFill>
              <a:effectLst/>
              <a:latin typeface="+mn-lt"/>
              <a:ea typeface="+mn-ea"/>
              <a:cs typeface="+mn-cs"/>
            </a:rPr>
            <a:t>Projects of significant size difference</a:t>
          </a:r>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If you want to make a decision by IRR, project A yields a return of 100 and Project B a return of 50. Hence, investment on project A looks profitable. However, this is a wrong decision because of the difference in the scale of projects.</a:t>
          </a:r>
        </a:p>
        <a:p>
          <a:r>
            <a:rPr lang="en-US" sz="1600" b="0" i="0">
              <a:solidFill>
                <a:schemeClr val="dk1"/>
              </a:solidFill>
              <a:effectLst/>
              <a:latin typeface="+mn-lt"/>
              <a:ea typeface="+mn-ea"/>
              <a:cs typeface="+mn-cs"/>
            </a:rPr>
            <a:t>Consider −</a:t>
          </a:r>
        </a:p>
        <a:p>
          <a:r>
            <a:rPr lang="en-US" sz="1600" b="0" i="0">
              <a:solidFill>
                <a:schemeClr val="dk1"/>
              </a:solidFill>
              <a:effectLst/>
              <a:latin typeface="+mn-lt"/>
              <a:ea typeface="+mn-ea"/>
              <a:cs typeface="+mn-cs"/>
            </a:rPr>
            <a:t>You have 1000 to invest.</a:t>
          </a:r>
        </a:p>
        <a:p>
          <a:r>
            <a:rPr lang="en-US" sz="1600" b="0" i="0">
              <a:solidFill>
                <a:schemeClr val="dk1"/>
              </a:solidFill>
              <a:effectLst/>
              <a:latin typeface="+mn-lt"/>
              <a:ea typeface="+mn-ea"/>
              <a:cs typeface="+mn-cs"/>
            </a:rPr>
            <a:t>If you invest entire 1000 on project A, you get a return of 100.</a:t>
          </a:r>
        </a:p>
        <a:p>
          <a:r>
            <a:rPr lang="en-US" sz="1600" b="0" i="0">
              <a:solidFill>
                <a:schemeClr val="dk1"/>
              </a:solidFill>
              <a:effectLst/>
              <a:latin typeface="+mn-lt"/>
              <a:ea typeface="+mn-ea"/>
              <a:cs typeface="+mn-cs"/>
            </a:rPr>
            <a:t>If you invest 100 on project B, you will still have 900 in your hand that you can invest on another project, say project C. Suppose you get a return of 20% on project C, then the total return on project B and project C is 230, which is way ahead in profitability.</a:t>
          </a:r>
        </a:p>
        <a:p>
          <a:r>
            <a:rPr lang="en-US" sz="1600" b="0" i="0">
              <a:solidFill>
                <a:schemeClr val="dk1"/>
              </a:solidFill>
              <a:effectLst/>
              <a:latin typeface="+mn-lt"/>
              <a:ea typeface="+mn-ea"/>
              <a:cs typeface="+mn-cs"/>
            </a:rPr>
            <a:t>Thus, NPV is a better way for decision making in such cases.</a:t>
          </a:r>
        </a:p>
        <a:p>
          <a:r>
            <a:rPr lang="en-US" sz="1600" b="0" i="0">
              <a:solidFill>
                <a:schemeClr val="dk1"/>
              </a:solidFill>
              <a:effectLst/>
              <a:latin typeface="+mn-lt"/>
              <a:ea typeface="+mn-ea"/>
              <a:cs typeface="+mn-cs"/>
            </a:rPr>
            <a:t>Projects with different cash flows timings</a:t>
          </a:r>
        </a:p>
        <a:p>
          <a:endParaRPr lang="en-US" sz="1600"/>
        </a:p>
        <a:p>
          <a:endParaRPr lang="en-US" sz="3600"/>
        </a:p>
        <a:p>
          <a:endParaRPr lang="en-US" sz="3600"/>
        </a:p>
        <a:p>
          <a:endParaRPr lang="en-US" sz="3600"/>
        </a:p>
        <a:p>
          <a:endParaRPr lang="en-US" sz="4000"/>
        </a:p>
        <a:p>
          <a:endParaRPr lang="en-US" sz="3600"/>
        </a:p>
        <a:p>
          <a:endParaRPr lang="en-US" sz="3600"/>
        </a:p>
        <a:p>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Again, if you consider IRR to decide, project B would be the choice. However, project A has a higher NPV and is an ideal choice.</a:t>
          </a:r>
        </a:p>
        <a:p>
          <a:endParaRPr lang="en-US" sz="1600" b="1"/>
        </a:p>
        <a:p>
          <a:r>
            <a:rPr lang="en-US" sz="1600" b="1" i="0">
              <a:solidFill>
                <a:schemeClr val="dk1"/>
              </a:solidFill>
              <a:effectLst/>
              <a:latin typeface="+mn-lt"/>
              <a:ea typeface="+mn-ea"/>
              <a:cs typeface="+mn-cs"/>
            </a:rPr>
            <a:t>IRR of Irregularly Spaced Cash Flows (XIRR)</a:t>
          </a:r>
        </a:p>
        <a:p>
          <a:r>
            <a:rPr lang="en-US" sz="1600" b="0" i="0">
              <a:solidFill>
                <a:schemeClr val="dk1"/>
              </a:solidFill>
              <a:effectLst/>
              <a:latin typeface="+mn-lt"/>
              <a:ea typeface="+mn-ea"/>
              <a:cs typeface="+mn-cs"/>
            </a:rPr>
            <a:t>Your cash flows may sometimes be irregularly spaced. In such a case, you cannot use IRR as IRR requires equally spaced time intervals. You can use XIRR instead, which takes into account the dates of the cash flows along with the cash flows.</a:t>
          </a:r>
        </a:p>
        <a:p>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The Internal Rate of Return that results in is 26.42%</a:t>
          </a:r>
          <a:r>
            <a:rPr lang="en-US" sz="3600"/>
            <a:t>	</a:t>
          </a:r>
        </a:p>
        <a:p>
          <a:endParaRPr lang="en-US" sz="3600"/>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2000" b="1" i="0">
              <a:solidFill>
                <a:schemeClr val="dk1"/>
              </a:solidFill>
              <a:effectLst/>
              <a:latin typeface="+mn-lt"/>
              <a:ea typeface="+mn-ea"/>
              <a:cs typeface="+mn-cs"/>
            </a:rPr>
            <a:t>Modified IRR (MIRR)</a:t>
          </a:r>
        </a:p>
        <a:p>
          <a:r>
            <a:rPr lang="en-US" sz="1600" b="0" i="0">
              <a:solidFill>
                <a:schemeClr val="dk1"/>
              </a:solidFill>
              <a:effectLst/>
              <a:latin typeface="+mn-lt"/>
              <a:ea typeface="+mn-ea"/>
              <a:cs typeface="+mn-cs"/>
            </a:rPr>
            <a:t>Consider a case when your finance rate is different from your reinvestment rate. If you calculate Internal Rate of Return with IRR, it assumes same rate for both finance and reinvestment. Further, you might also get multiple IRRs.</a:t>
          </a:r>
        </a:p>
        <a:p>
          <a:r>
            <a:rPr lang="en-US" sz="1600" b="0" i="0">
              <a:solidFill>
                <a:schemeClr val="dk1"/>
              </a:solidFill>
              <a:effectLst/>
              <a:latin typeface="+mn-lt"/>
              <a:ea typeface="+mn-ea"/>
              <a:cs typeface="+mn-cs"/>
            </a:rPr>
            <a:t>For example, consider the cash flows given below −</a:t>
          </a:r>
        </a:p>
        <a:p>
          <a:r>
            <a:rPr lang="en-US" sz="3600"/>
            <a:t/>
          </a:r>
          <a:br>
            <a:rPr lang="en-US" sz="3600"/>
          </a:br>
          <a:endParaRPr lang="en-US" sz="3600"/>
        </a:p>
        <a:p>
          <a:endParaRPr lang="en-US" sz="3600"/>
        </a:p>
        <a:p>
          <a:endParaRPr lang="en-US" sz="3600"/>
        </a:p>
        <a:p>
          <a:endParaRPr lang="en-US" sz="3600"/>
        </a:p>
        <a:p>
          <a:endParaRPr lang="en-US" sz="3600"/>
        </a:p>
        <a:p>
          <a:endParaRPr lang="en-US" sz="3600"/>
        </a:p>
        <a:p>
          <a:r>
            <a:rPr lang="en-US" sz="1600" b="0" i="0">
              <a:solidFill>
                <a:schemeClr val="dk1"/>
              </a:solidFill>
              <a:effectLst/>
              <a:latin typeface="+mn-lt"/>
              <a:ea typeface="+mn-ea"/>
              <a:cs typeface="+mn-cs"/>
            </a:rPr>
            <a:t>As you observe, NPV is 0 more than once, resulting in multiple IRRs. </a:t>
          </a:r>
        </a:p>
        <a:p>
          <a:r>
            <a:rPr lang="en-US" sz="1600" b="0" i="0">
              <a:solidFill>
                <a:schemeClr val="dk1"/>
              </a:solidFill>
              <a:effectLst/>
              <a:latin typeface="+mn-lt"/>
              <a:ea typeface="+mn-ea"/>
              <a:cs typeface="+mn-cs"/>
            </a:rPr>
            <a:t>Further, reinvestment rate is not taken into account. In such cases, you can use modified IRR (MIRR).</a:t>
          </a:r>
          <a:endParaRPr lang="en-US" sz="4800"/>
        </a:p>
        <a:p>
          <a:endParaRPr lang="en-US" sz="3600"/>
        </a:p>
        <a:p>
          <a:endParaRPr lang="en-US" sz="3600"/>
        </a:p>
        <a:p>
          <a:endParaRPr lang="en-US" sz="3600"/>
        </a:p>
        <a:p>
          <a:endParaRPr lang="en-US" sz="3600"/>
        </a:p>
        <a:p>
          <a:endParaRPr lang="en-US" sz="3600"/>
        </a:p>
        <a:p>
          <a:endParaRPr lang="en-US" sz="3600"/>
        </a:p>
        <a:p>
          <a:endParaRPr lang="en-US" sz="3600"/>
        </a:p>
        <a:p>
          <a:endParaRPr lang="en-US" sz="3600"/>
        </a:p>
        <a:p>
          <a:endParaRPr lang="en-US" sz="5400"/>
        </a:p>
        <a:p>
          <a:r>
            <a:rPr lang="en-US" sz="1800" b="0" i="0">
              <a:solidFill>
                <a:schemeClr val="dk1"/>
              </a:solidFill>
              <a:effectLst/>
              <a:latin typeface="+mn-lt"/>
              <a:ea typeface="+mn-ea"/>
              <a:cs typeface="+mn-cs"/>
            </a:rPr>
            <a:t>You will get a result of 7% as shown below −</a:t>
          </a:r>
          <a:endParaRPr lang="en-US" sz="5400"/>
        </a:p>
        <a:p>
          <a:endParaRPr lang="en-US" sz="3600"/>
        </a:p>
        <a:p>
          <a:endParaRPr lang="en-US" sz="3600"/>
        </a:p>
        <a:p>
          <a:endParaRPr lang="en-US" sz="3600"/>
        </a:p>
        <a:p>
          <a:endParaRPr lang="en-US" sz="3600"/>
        </a:p>
        <a:p>
          <a:r>
            <a:rPr lang="en-US" sz="1600" b="1" u="sng"/>
            <a:t>Comprehensive Financial Analysis Using Excel Functions</a:t>
          </a:r>
        </a:p>
        <a:p>
          <a:endParaRPr lang="en-US" sz="1600" b="1"/>
        </a:p>
        <a:p>
          <a:r>
            <a:rPr lang="en-US" sz="1600" b="1"/>
            <a:t>Summary:</a:t>
          </a:r>
        </a:p>
        <a:p>
          <a:endParaRPr lang="en-US" sz="1600" b="1"/>
        </a:p>
        <a:p>
          <a:r>
            <a:rPr lang="en-US" sz="1600" b="1"/>
            <a:t>This professional summary outlines a comprehensive guide to financial analysis using Excel functions, focusing on key aspects such as annuities, equated monthly installments (EMI), present value (PV), net present value (NPV), internal rate of return (IRR), and modified internal rate of return (MIRR). The structured approach covers various financial scenarios and provides practical examples to enhance understanding.</a:t>
          </a:r>
        </a:p>
        <a:p>
          <a:endParaRPr lang="en-US" sz="1600" b="1"/>
        </a:p>
        <a:p>
          <a:r>
            <a:rPr lang="en-US" sz="1600" b="1"/>
            <a:t>The document begins by introducing the reader to Excel's financial functions, emphasizing their utility in conducting financial analyses. It then delves into the concept of annuities, explaining how to calculate present values for constant cash payments over time using functions like PV, NPV, and XNPV. The distinctions between PV and NPV cash flows are detailed, along with considerations for periodicity and timing.</a:t>
          </a:r>
        </a:p>
        <a:p>
          <a:endParaRPr lang="en-US" sz="1600" b="1"/>
        </a:p>
        <a:p>
          <a:r>
            <a:rPr lang="en-US" sz="1600" b="1"/>
            <a:t>Subsequently, the document explores the calculation of equated monthly installments (EMI) for loans, introducing the PMT function and demonstrating its application in determining monthly payment amounts. It further breaks down EMI into principal and interest components, showcasing the use of IPMT and PPMT functions.</a:t>
          </a:r>
        </a:p>
        <a:p>
          <a:endParaRPr lang="en-US" sz="1600" b="1"/>
        </a:p>
        <a:p>
          <a:r>
            <a:rPr lang="en-US" sz="1600" b="1"/>
            <a:t>The guide extends to decision-making in investments by introducing the net present value (NPV) function. Various scenarios, such as cash flows at the end, beginning, middle, and irregular intervals, are explored to provide a comprehensive understanding of NPV calculations. The document emphasizes the importance of NPV in making informed financial decisions.</a:t>
          </a:r>
        </a:p>
        <a:p>
          <a:endParaRPr lang="en-US" sz="1600" b="1"/>
        </a:p>
        <a:p>
          <a:r>
            <a:rPr lang="en-US" sz="1600" b="1"/>
            <a:t>The analysis continues with insights into determining interest rates and loan terms using Excel functions like RATE and NPER. It then introduces internal rate of return (IRR) as a crucial metric for evaluating investment returns, including scenarios with unique, multiple, or no IRRs. The limitations of IRR in decision-making for mutually exclusive projects are highlighted.</a:t>
          </a:r>
        </a:p>
        <a:p>
          <a:endParaRPr lang="en-US" sz="1600" b="1"/>
        </a:p>
        <a:p>
          <a:r>
            <a:rPr lang="en-US" sz="1600" b="1"/>
            <a:t>The document concludes with a discussion on irregularly spaced cash flows and the use of XIRR to address such scenarios. Additionally, it introduces modified internal rate of return (MIRR) as a solution for cases where finance and reinvestment rates differ.</a:t>
          </a:r>
        </a:p>
        <a:p>
          <a:endParaRPr lang="en-US" sz="1600" b="1"/>
        </a:p>
        <a:p>
          <a:r>
            <a:rPr lang="en-US" sz="1600" b="1"/>
            <a:t>Overall, this comprehensive guide provides a structured and practical approach to financial analysis using Excel functions, equipping readers with the knowledge and tools necessary to make informed decisions in various financial scenarios.</a:t>
          </a:r>
        </a:p>
        <a:p>
          <a:endParaRPr lang="en-US" sz="1600" b="1"/>
        </a:p>
        <a:p>
          <a:r>
            <a:rPr lang="en-US" sz="1600" b="1"/>
            <a:t> So</a:t>
          </a:r>
          <a:r>
            <a:rPr lang="en-US" sz="1600" b="1" baseline="0"/>
            <a:t> we have covered Our Capstone project based on Financial Analysis.</a:t>
          </a:r>
          <a:endParaRPr lang="en-US" sz="1600" b="1"/>
        </a:p>
        <a:p>
          <a:r>
            <a:rPr lang="en-US" sz="1600" b="1"/>
            <a:t>THANK YOU </a:t>
          </a:r>
        </a:p>
        <a:p>
          <a:endParaRPr lang="en-US" sz="3600"/>
        </a:p>
        <a:p>
          <a:endParaRPr lang="en-US" sz="3600"/>
        </a:p>
        <a:p>
          <a:endParaRPr lang="en-US" sz="3600"/>
        </a:p>
        <a:p>
          <a:endParaRPr lang="en-US" sz="3600"/>
        </a:p>
        <a:p>
          <a:endParaRPr lang="en-US" sz="3600"/>
        </a:p>
        <a:p>
          <a:endParaRPr lang="en-US" sz="3600"/>
        </a:p>
      </xdr:txBody>
    </xdr:sp>
    <xdr:clientData/>
  </xdr:twoCellAnchor>
  <xdr:twoCellAnchor editAs="oneCell">
    <xdr:from>
      <xdr:col>4</xdr:col>
      <xdr:colOff>354542</xdr:colOff>
      <xdr:row>49</xdr:row>
      <xdr:rowOff>154517</xdr:rowOff>
    </xdr:from>
    <xdr:to>
      <xdr:col>11</xdr:col>
      <xdr:colOff>116417</xdr:colOff>
      <xdr:row>71</xdr:row>
      <xdr:rowOff>49743</xdr:rowOff>
    </xdr:to>
    <xdr:pic>
      <xdr:nvPicPr>
        <xdr:cNvPr id="4" name="Picture 3" descr="Payments">
          <a:extLst>
            <a:ext uri="{FF2B5EF4-FFF2-40B4-BE49-F238E27FC236}">
              <a16:creationId xmlns:a16="http://schemas.microsoft.com/office/drawing/2014/main" id="{8B37B072-2468-488F-9B94-77B70279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5685" y="9044517"/>
          <a:ext cx="4016375" cy="3886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348796</xdr:colOff>
      <xdr:row>79</xdr:row>
      <xdr:rowOff>93436</xdr:rowOff>
    </xdr:from>
    <xdr:to>
      <xdr:col>7</xdr:col>
      <xdr:colOff>499382</xdr:colOff>
      <xdr:row>99</xdr:row>
      <xdr:rowOff>139155</xdr:rowOff>
    </xdr:to>
    <xdr:pic>
      <xdr:nvPicPr>
        <xdr:cNvPr id="5" name="Picture 4" descr="Payments Result">
          <a:extLst>
            <a:ext uri="{FF2B5EF4-FFF2-40B4-BE49-F238E27FC236}">
              <a16:creationId xmlns:a16="http://schemas.microsoft.com/office/drawing/2014/main" id="{3D1ECBF2-E4E8-43FE-9A44-46FDD144E8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6582" y="14426293"/>
          <a:ext cx="3797300" cy="3674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323094</xdr:colOff>
      <xdr:row>128</xdr:row>
      <xdr:rowOff>106438</xdr:rowOff>
    </xdr:from>
    <xdr:to>
      <xdr:col>12</xdr:col>
      <xdr:colOff>551694</xdr:colOff>
      <xdr:row>145</xdr:row>
      <xdr:rowOff>87387</xdr:rowOff>
    </xdr:to>
    <xdr:pic>
      <xdr:nvPicPr>
        <xdr:cNvPr id="6" name="Picture 5" descr="Use PMT Function">
          <a:extLst>
            <a:ext uri="{FF2B5EF4-FFF2-40B4-BE49-F238E27FC236}">
              <a16:creationId xmlns:a16="http://schemas.microsoft.com/office/drawing/2014/main" id="{C8FAD3C3-8B93-4367-A2FE-7C3F7FA11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46451" y="23329295"/>
          <a:ext cx="5698672" cy="3065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400503</xdr:colOff>
      <xdr:row>159</xdr:row>
      <xdr:rowOff>166914</xdr:rowOff>
    </xdr:from>
    <xdr:to>
      <xdr:col>9</xdr:col>
      <xdr:colOff>457654</xdr:colOff>
      <xdr:row>177</xdr:row>
      <xdr:rowOff>4536</xdr:rowOff>
    </xdr:to>
    <xdr:pic>
      <xdr:nvPicPr>
        <xdr:cNvPr id="7" name="Picture 6" descr="Present and Future Value">
          <a:extLst>
            <a:ext uri="{FF2B5EF4-FFF2-40B4-BE49-F238E27FC236}">
              <a16:creationId xmlns:a16="http://schemas.microsoft.com/office/drawing/2014/main" id="{AABCCA5B-023E-4F51-B0C4-F2A53D78C3F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08289" y="29014057"/>
          <a:ext cx="4919436" cy="31033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14363</xdr:colOff>
      <xdr:row>188</xdr:row>
      <xdr:rowOff>152099</xdr:rowOff>
    </xdr:from>
    <xdr:to>
      <xdr:col>10</xdr:col>
      <xdr:colOff>42938</xdr:colOff>
      <xdr:row>200</xdr:row>
      <xdr:rowOff>161623</xdr:rowOff>
    </xdr:to>
    <xdr:pic>
      <xdr:nvPicPr>
        <xdr:cNvPr id="8" name="Picture 7" descr="Calculate EMI">
          <a:extLst>
            <a:ext uri="{FF2B5EF4-FFF2-40B4-BE49-F238E27FC236}">
              <a16:creationId xmlns:a16="http://schemas.microsoft.com/office/drawing/2014/main" id="{E5C4D271-2075-4E95-884A-BA15C008B21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37720" y="34260670"/>
          <a:ext cx="4283075" cy="2186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492125</xdr:colOff>
      <xdr:row>207</xdr:row>
      <xdr:rowOff>136374</xdr:rowOff>
    </xdr:from>
    <xdr:to>
      <xdr:col>11</xdr:col>
      <xdr:colOff>568325</xdr:colOff>
      <xdr:row>221</xdr:row>
      <xdr:rowOff>55488</xdr:rowOff>
    </xdr:to>
    <xdr:pic>
      <xdr:nvPicPr>
        <xdr:cNvPr id="16" name="Picture 15" descr="EMI Result">
          <a:extLst>
            <a:ext uri="{FF2B5EF4-FFF2-40B4-BE49-F238E27FC236}">
              <a16:creationId xmlns:a16="http://schemas.microsoft.com/office/drawing/2014/main" id="{C9A2D479-511A-4168-AE67-2477B99AE0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923268" y="37692088"/>
          <a:ext cx="4330700" cy="24591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169182</xdr:colOff>
      <xdr:row>226</xdr:row>
      <xdr:rowOff>127450</xdr:rowOff>
    </xdr:from>
    <xdr:to>
      <xdr:col>14</xdr:col>
      <xdr:colOff>236452</xdr:colOff>
      <xdr:row>244</xdr:row>
      <xdr:rowOff>107947</xdr:rowOff>
    </xdr:to>
    <xdr:pic>
      <xdr:nvPicPr>
        <xdr:cNvPr id="17" name="Picture 16" descr="Calculate Interest and Principal">
          <a:extLst>
            <a:ext uri="{FF2B5EF4-FFF2-40B4-BE49-F238E27FC236}">
              <a16:creationId xmlns:a16="http://schemas.microsoft.com/office/drawing/2014/main" id="{61F88B67-3CCB-4A62-A26B-2296491924A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76968" y="41130307"/>
          <a:ext cx="7968484" cy="3246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4234</xdr:colOff>
      <xdr:row>252</xdr:row>
      <xdr:rowOff>35376</xdr:rowOff>
    </xdr:from>
    <xdr:to>
      <xdr:col>14</xdr:col>
      <xdr:colOff>273958</xdr:colOff>
      <xdr:row>265</xdr:row>
      <xdr:rowOff>140151</xdr:rowOff>
    </xdr:to>
    <xdr:pic>
      <xdr:nvPicPr>
        <xdr:cNvPr id="18" name="Picture 17" descr="Calculate Interest and Principal Result">
          <a:extLst>
            <a:ext uri="{FF2B5EF4-FFF2-40B4-BE49-F238E27FC236}">
              <a16:creationId xmlns:a16="http://schemas.microsoft.com/office/drawing/2014/main" id="{A9D1BA09-4E82-4AFC-AE0F-2F89A65FCB8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2020" y="45755376"/>
          <a:ext cx="8170938" cy="2463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38433</xdr:colOff>
      <xdr:row>276</xdr:row>
      <xdr:rowOff>122434</xdr:rowOff>
    </xdr:from>
    <xdr:to>
      <xdr:col>23</xdr:col>
      <xdr:colOff>267033</xdr:colOff>
      <xdr:row>297</xdr:row>
      <xdr:rowOff>28635</xdr:rowOff>
    </xdr:to>
    <xdr:pic>
      <xdr:nvPicPr>
        <xdr:cNvPr id="19" name="Picture 18" descr="Summing Up">
          <a:extLst>
            <a:ext uri="{FF2B5EF4-FFF2-40B4-BE49-F238E27FC236}">
              <a16:creationId xmlns:a16="http://schemas.microsoft.com/office/drawing/2014/main" id="{7557983E-1435-480C-861B-2E0F04A0FD2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547433" y="50196720"/>
          <a:ext cx="5698671" cy="3716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291889</xdr:colOff>
      <xdr:row>297</xdr:row>
      <xdr:rowOff>53341</xdr:rowOff>
    </xdr:from>
    <xdr:to>
      <xdr:col>15</xdr:col>
      <xdr:colOff>518674</xdr:colOff>
      <xdr:row>318</xdr:row>
      <xdr:rowOff>112396</xdr:rowOff>
    </xdr:to>
    <xdr:pic>
      <xdr:nvPicPr>
        <xdr:cNvPr id="21" name="Picture 20" descr="Summing Up Result">
          <a:extLst>
            <a:ext uri="{FF2B5EF4-FFF2-40B4-BE49-F238E27FC236}">
              <a16:creationId xmlns:a16="http://schemas.microsoft.com/office/drawing/2014/main" id="{056D7771-E91C-490A-88BA-79EADAF2DF8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938603" y="53937627"/>
          <a:ext cx="5696857" cy="38690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329836</xdr:colOff>
      <xdr:row>322</xdr:row>
      <xdr:rowOff>70425</xdr:rowOff>
    </xdr:from>
    <xdr:to>
      <xdr:col>19</xdr:col>
      <xdr:colOff>320311</xdr:colOff>
      <xdr:row>331</xdr:row>
      <xdr:rowOff>363</xdr:rowOff>
    </xdr:to>
    <xdr:pic>
      <xdr:nvPicPr>
        <xdr:cNvPr id="24" name="Picture 23" descr="Calculating Interest Rate">
          <a:extLst>
            <a:ext uri="{FF2B5EF4-FFF2-40B4-BE49-F238E27FC236}">
              <a16:creationId xmlns:a16="http://schemas.microsoft.com/office/drawing/2014/main" id="{D365BC9B-A31B-4EA6-9A22-4FE0914EDF4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015479" y="58490425"/>
          <a:ext cx="4852761" cy="1562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294520</xdr:colOff>
      <xdr:row>343</xdr:row>
      <xdr:rowOff>101751</xdr:rowOff>
    </xdr:from>
    <xdr:to>
      <xdr:col>12</xdr:col>
      <xdr:colOff>77259</xdr:colOff>
      <xdr:row>355</xdr:row>
      <xdr:rowOff>92226</xdr:rowOff>
    </xdr:to>
    <xdr:pic>
      <xdr:nvPicPr>
        <xdr:cNvPr id="25" name="Picture 24" descr="Calculating Interest Rate Result">
          <a:extLst>
            <a:ext uri="{FF2B5EF4-FFF2-40B4-BE49-F238E27FC236}">
              <a16:creationId xmlns:a16="http://schemas.microsoft.com/office/drawing/2014/main" id="{70B0EB6A-CC92-4063-B5DB-186C75B400F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17877" y="62331751"/>
          <a:ext cx="5252811" cy="2167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488194</xdr:colOff>
      <xdr:row>366</xdr:row>
      <xdr:rowOff>45053</xdr:rowOff>
    </xdr:from>
    <xdr:to>
      <xdr:col>13</xdr:col>
      <xdr:colOff>478670</xdr:colOff>
      <xdr:row>375</xdr:row>
      <xdr:rowOff>45054</xdr:rowOff>
    </xdr:to>
    <xdr:pic>
      <xdr:nvPicPr>
        <xdr:cNvPr id="26" name="Picture 25" descr="Excel Nper Function">
          <a:extLst>
            <a:ext uri="{FF2B5EF4-FFF2-40B4-BE49-F238E27FC236}">
              <a16:creationId xmlns:a16="http://schemas.microsoft.com/office/drawing/2014/main" id="{F2F3D97F-AB4D-429F-B4CC-2DD5C61DDCA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527123" y="66447910"/>
          <a:ext cx="4852761" cy="1632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313419</xdr:colOff>
      <xdr:row>391</xdr:row>
      <xdr:rowOff>163891</xdr:rowOff>
    </xdr:from>
    <xdr:to>
      <xdr:col>14</xdr:col>
      <xdr:colOff>444954</xdr:colOff>
      <xdr:row>402</xdr:row>
      <xdr:rowOff>97216</xdr:rowOff>
    </xdr:to>
    <xdr:pic>
      <xdr:nvPicPr>
        <xdr:cNvPr id="27" name="Picture 26" descr="Excel Nper Function result">
          <a:extLst>
            <a:ext uri="{FF2B5EF4-FFF2-40B4-BE49-F238E27FC236}">
              <a16:creationId xmlns:a16="http://schemas.microsoft.com/office/drawing/2014/main" id="{A9002DA2-3ED3-4B51-99B0-6AE0B81D5A8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960133" y="71102462"/>
          <a:ext cx="4993821" cy="1929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7741</xdr:colOff>
      <xdr:row>420</xdr:row>
      <xdr:rowOff>4838</xdr:rowOff>
    </xdr:from>
    <xdr:to>
      <xdr:col>9</xdr:col>
      <xdr:colOff>36317</xdr:colOff>
      <xdr:row>433</xdr:row>
      <xdr:rowOff>129117</xdr:rowOff>
    </xdr:to>
    <xdr:pic>
      <xdr:nvPicPr>
        <xdr:cNvPr id="28" name="Picture 27" descr="Decisions on Investments">
          <a:extLst>
            <a:ext uri="{FF2B5EF4-FFF2-40B4-BE49-F238E27FC236}">
              <a16:creationId xmlns:a16="http://schemas.microsoft.com/office/drawing/2014/main" id="{C5D748B3-3C97-4433-819D-0AA3A3EFC3F5}"/>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15527" y="76204838"/>
          <a:ext cx="4890861" cy="2482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347436</xdr:colOff>
      <xdr:row>419</xdr:row>
      <xdr:rowOff>114754</xdr:rowOff>
    </xdr:from>
    <xdr:to>
      <xdr:col>20</xdr:col>
      <xdr:colOff>574222</xdr:colOff>
      <xdr:row>435</xdr:row>
      <xdr:rowOff>19504</xdr:rowOff>
    </xdr:to>
    <xdr:pic>
      <xdr:nvPicPr>
        <xdr:cNvPr id="29" name="Picture 28" descr="NPV Function">
          <a:extLst>
            <a:ext uri="{FF2B5EF4-FFF2-40B4-BE49-F238E27FC236}">
              <a16:creationId xmlns:a16="http://schemas.microsoft.com/office/drawing/2014/main" id="{8DB48869-DF3B-4CF9-A4AE-BBA04E72FEE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033079" y="76133325"/>
          <a:ext cx="5696857" cy="2807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200931</xdr:colOff>
      <xdr:row>449</xdr:row>
      <xdr:rowOff>122464</xdr:rowOff>
    </xdr:from>
    <xdr:to>
      <xdr:col>13</xdr:col>
      <xdr:colOff>353332</xdr:colOff>
      <xdr:row>465</xdr:row>
      <xdr:rowOff>26760</xdr:rowOff>
    </xdr:to>
    <xdr:pic>
      <xdr:nvPicPr>
        <xdr:cNvPr id="31" name="Picture 30" descr="NPV Function Result">
          <a:extLst>
            <a:ext uri="{FF2B5EF4-FFF2-40B4-BE49-F238E27FC236}">
              <a16:creationId xmlns:a16="http://schemas.microsoft.com/office/drawing/2014/main" id="{A85F50AF-8003-4716-BAD5-906712B9B3B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3239860" y="81583893"/>
          <a:ext cx="5014686" cy="28071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229507</xdr:colOff>
      <xdr:row>468</xdr:row>
      <xdr:rowOff>14969</xdr:rowOff>
    </xdr:from>
    <xdr:to>
      <xdr:col>15</xdr:col>
      <xdr:colOff>181881</xdr:colOff>
      <xdr:row>485</xdr:row>
      <xdr:rowOff>72119</xdr:rowOff>
    </xdr:to>
    <xdr:pic>
      <xdr:nvPicPr>
        <xdr:cNvPr id="32" name="Picture 31" descr="Cash Flows at Beginning Year">
          <a:extLst>
            <a:ext uri="{FF2B5EF4-FFF2-40B4-BE49-F238E27FC236}">
              <a16:creationId xmlns:a16="http://schemas.microsoft.com/office/drawing/2014/main" id="{B8A712E2-9C72-4748-974D-06B8DA3B67F9}"/>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876221" y="84923540"/>
          <a:ext cx="5422446" cy="3141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255360</xdr:colOff>
      <xdr:row>498</xdr:row>
      <xdr:rowOff>155121</xdr:rowOff>
    </xdr:from>
    <xdr:to>
      <xdr:col>15</xdr:col>
      <xdr:colOff>482145</xdr:colOff>
      <xdr:row>517</xdr:row>
      <xdr:rowOff>40368</xdr:rowOff>
    </xdr:to>
    <xdr:pic>
      <xdr:nvPicPr>
        <xdr:cNvPr id="33" name="Picture 32" descr="Cash Flows at Beginning Year Result">
          <a:extLst>
            <a:ext uri="{FF2B5EF4-FFF2-40B4-BE49-F238E27FC236}">
              <a16:creationId xmlns:a16="http://schemas.microsoft.com/office/drawing/2014/main" id="{98C50635-B5BF-439A-922D-BCCB5B300F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509860" y="90506550"/>
          <a:ext cx="5089071" cy="3332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524</xdr:row>
      <xdr:rowOff>72390</xdr:rowOff>
    </xdr:from>
    <xdr:to>
      <xdr:col>8</xdr:col>
      <xdr:colOff>304800</xdr:colOff>
      <xdr:row>543</xdr:row>
      <xdr:rowOff>72390</xdr:rowOff>
    </xdr:to>
    <xdr:pic>
      <xdr:nvPicPr>
        <xdr:cNvPr id="34" name="Picture 33" descr="Cash Flows in Middle Year">
          <a:extLst>
            <a:ext uri="{FF2B5EF4-FFF2-40B4-BE49-F238E27FC236}">
              <a16:creationId xmlns:a16="http://schemas.microsoft.com/office/drawing/2014/main" id="{251CD483-EA8A-4830-9D3C-D8FE7C7B97D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95718630"/>
          <a:ext cx="5181600" cy="3474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466725</xdr:colOff>
      <xdr:row>549</xdr:row>
      <xdr:rowOff>66675</xdr:rowOff>
    </xdr:from>
    <xdr:to>
      <xdr:col>8</xdr:col>
      <xdr:colOff>533400</xdr:colOff>
      <xdr:row>570</xdr:row>
      <xdr:rowOff>0</xdr:rowOff>
    </xdr:to>
    <xdr:pic>
      <xdr:nvPicPr>
        <xdr:cNvPr id="35" name="Picture 34" descr="Cash Flows in Middle Year Result">
          <a:extLst>
            <a:ext uri="{FF2B5EF4-FFF2-40B4-BE49-F238E27FC236}">
              <a16:creationId xmlns:a16="http://schemas.microsoft.com/office/drawing/2014/main" id="{9BF807B3-7A4C-4D3F-A333-90D465D1B64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66725" y="102936675"/>
          <a:ext cx="4943475" cy="393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560070</xdr:colOff>
      <xdr:row>580</xdr:row>
      <xdr:rowOff>28575</xdr:rowOff>
    </xdr:from>
    <xdr:to>
      <xdr:col>8</xdr:col>
      <xdr:colOff>45720</xdr:colOff>
      <xdr:row>598</xdr:row>
      <xdr:rowOff>68580</xdr:rowOff>
    </xdr:to>
    <xdr:pic>
      <xdr:nvPicPr>
        <xdr:cNvPr id="36" name="Picture 35" descr="Cash Flows at Irregular Intervals">
          <a:extLst>
            <a:ext uri="{FF2B5EF4-FFF2-40B4-BE49-F238E27FC236}">
              <a16:creationId xmlns:a16="http://schemas.microsoft.com/office/drawing/2014/main" id="{F923523E-A4E1-4DB0-A46C-8A3209E1FAD3}"/>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560070" y="105916095"/>
          <a:ext cx="4362450" cy="3331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518432</xdr:colOff>
      <xdr:row>609</xdr:row>
      <xdr:rowOff>94342</xdr:rowOff>
    </xdr:from>
    <xdr:to>
      <xdr:col>14</xdr:col>
      <xdr:colOff>573768</xdr:colOff>
      <xdr:row>630</xdr:row>
      <xdr:rowOff>17689</xdr:rowOff>
    </xdr:to>
    <xdr:pic>
      <xdr:nvPicPr>
        <xdr:cNvPr id="37" name="Picture 36" descr="Cash Flows at Irregular Intervals Result">
          <a:extLst>
            <a:ext uri="{FF2B5EF4-FFF2-40B4-BE49-F238E27FC236}">
              <a16:creationId xmlns:a16="http://schemas.microsoft.com/office/drawing/2014/main" id="{5B06530D-7042-4FE8-9AA9-B00D533A8BD9}"/>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380718" y="110584342"/>
          <a:ext cx="3702050" cy="37333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571501</xdr:colOff>
      <xdr:row>632</xdr:row>
      <xdr:rowOff>163740</xdr:rowOff>
    </xdr:from>
    <xdr:to>
      <xdr:col>14</xdr:col>
      <xdr:colOff>200026</xdr:colOff>
      <xdr:row>653</xdr:row>
      <xdr:rowOff>10886</xdr:rowOff>
    </xdr:to>
    <xdr:pic>
      <xdr:nvPicPr>
        <xdr:cNvPr id="39" name="Picture 38" descr="Include Date">
          <a:extLst>
            <a:ext uri="{FF2B5EF4-FFF2-40B4-BE49-F238E27FC236}">
              <a16:creationId xmlns:a16="http://schemas.microsoft.com/office/drawing/2014/main" id="{D686E25C-827B-4D21-938F-E8E3CBE580F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218215" y="114826597"/>
          <a:ext cx="4490811" cy="3657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168547</xdr:colOff>
      <xdr:row>654</xdr:row>
      <xdr:rowOff>91621</xdr:rowOff>
    </xdr:from>
    <xdr:to>
      <xdr:col>25</xdr:col>
      <xdr:colOff>35197</xdr:colOff>
      <xdr:row>674</xdr:row>
      <xdr:rowOff>150676</xdr:rowOff>
    </xdr:to>
    <xdr:pic>
      <xdr:nvPicPr>
        <xdr:cNvPr id="40" name="Picture 39" descr="Include Date Result">
          <a:extLst>
            <a:ext uri="{FF2B5EF4-FFF2-40B4-BE49-F238E27FC236}">
              <a16:creationId xmlns:a16="http://schemas.microsoft.com/office/drawing/2014/main" id="{D5648DB4-671A-481C-A7E2-3BB041C2C4F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1716476" y="118745907"/>
          <a:ext cx="3513364" cy="3687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111579</xdr:colOff>
      <xdr:row>679</xdr:row>
      <xdr:rowOff>169636</xdr:rowOff>
    </xdr:from>
    <xdr:to>
      <xdr:col>13</xdr:col>
      <xdr:colOff>254454</xdr:colOff>
      <xdr:row>698</xdr:row>
      <xdr:rowOff>102961</xdr:rowOff>
    </xdr:to>
    <xdr:pic>
      <xdr:nvPicPr>
        <xdr:cNvPr id="41" name="Picture 40" descr="Internal Rate of Return">
          <a:extLst>
            <a:ext uri="{FF2B5EF4-FFF2-40B4-BE49-F238E27FC236}">
              <a16:creationId xmlns:a16="http://schemas.microsoft.com/office/drawing/2014/main" id="{D27C328B-4E13-43EE-A46E-E8E04BA634BE}"/>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3758293" y="123359636"/>
          <a:ext cx="4397375" cy="3380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109310</xdr:colOff>
      <xdr:row>719</xdr:row>
      <xdr:rowOff>154214</xdr:rowOff>
    </xdr:from>
    <xdr:to>
      <xdr:col>10</xdr:col>
      <xdr:colOff>14060</xdr:colOff>
      <xdr:row>734</xdr:row>
      <xdr:rowOff>153761</xdr:rowOff>
    </xdr:to>
    <xdr:pic>
      <xdr:nvPicPr>
        <xdr:cNvPr id="42" name="Picture 41" descr="Calculate IRR">
          <a:extLst>
            <a:ext uri="{FF2B5EF4-FFF2-40B4-BE49-F238E27FC236}">
              <a16:creationId xmlns:a16="http://schemas.microsoft.com/office/drawing/2014/main" id="{9DFC4F17-EC53-4695-81DC-8D05C5997AD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717096" y="130601357"/>
          <a:ext cx="5374821" cy="272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22044</xdr:colOff>
      <xdr:row>733</xdr:row>
      <xdr:rowOff>99423</xdr:rowOff>
    </xdr:from>
    <xdr:to>
      <xdr:col>22</xdr:col>
      <xdr:colOff>534579</xdr:colOff>
      <xdr:row>748</xdr:row>
      <xdr:rowOff>89899</xdr:rowOff>
    </xdr:to>
    <xdr:pic>
      <xdr:nvPicPr>
        <xdr:cNvPr id="43" name="Picture 42" descr="Calculate IRR">
          <a:extLst>
            <a:ext uri="{FF2B5EF4-FFF2-40B4-BE49-F238E27FC236}">
              <a16:creationId xmlns:a16="http://schemas.microsoft.com/office/drawing/2014/main" id="{90B5B59B-3521-433E-B040-B934C4F1C499}"/>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531044" y="133086566"/>
          <a:ext cx="5374821" cy="2711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498294</xdr:colOff>
      <xdr:row>754</xdr:row>
      <xdr:rowOff>163376</xdr:rowOff>
    </xdr:from>
    <xdr:to>
      <xdr:col>9</xdr:col>
      <xdr:colOff>345894</xdr:colOff>
      <xdr:row>774</xdr:row>
      <xdr:rowOff>49076</xdr:rowOff>
    </xdr:to>
    <xdr:pic>
      <xdr:nvPicPr>
        <xdr:cNvPr id="44" name="Picture 43" descr="Unique IRR">
          <a:extLst>
            <a:ext uri="{FF2B5EF4-FFF2-40B4-BE49-F238E27FC236}">
              <a16:creationId xmlns:a16="http://schemas.microsoft.com/office/drawing/2014/main" id="{1A5163FD-D17C-4DF0-B5D6-D9AF9E968F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98294" y="136960519"/>
          <a:ext cx="5317671" cy="3514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508000</xdr:colOff>
      <xdr:row>776</xdr:row>
      <xdr:rowOff>134711</xdr:rowOff>
    </xdr:from>
    <xdr:to>
      <xdr:col>19</xdr:col>
      <xdr:colOff>527049</xdr:colOff>
      <xdr:row>796</xdr:row>
      <xdr:rowOff>163739</xdr:rowOff>
    </xdr:to>
    <xdr:pic>
      <xdr:nvPicPr>
        <xdr:cNvPr id="46" name="Picture 45" descr="Unique Value">
          <a:extLst>
            <a:ext uri="{FF2B5EF4-FFF2-40B4-BE49-F238E27FC236}">
              <a16:creationId xmlns:a16="http://schemas.microsoft.com/office/drawing/2014/main" id="{8E0F4001-7C80-4B7D-AEE7-FE47AE755294}"/>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8409214" y="140923282"/>
          <a:ext cx="3665764"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176439</xdr:colOff>
      <xdr:row>809</xdr:row>
      <xdr:rowOff>119743</xdr:rowOff>
    </xdr:from>
    <xdr:to>
      <xdr:col>18</xdr:col>
      <xdr:colOff>403224</xdr:colOff>
      <xdr:row>826</xdr:row>
      <xdr:rowOff>119743</xdr:rowOff>
    </xdr:to>
    <xdr:pic>
      <xdr:nvPicPr>
        <xdr:cNvPr id="48" name="Picture 47" descr="Multiple IRRs">
          <a:extLst>
            <a:ext uri="{FF2B5EF4-FFF2-40B4-BE49-F238E27FC236}">
              <a16:creationId xmlns:a16="http://schemas.microsoft.com/office/drawing/2014/main" id="{DB578109-2A63-42D8-BA54-CB9D0C9EE23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5646510" y="146895457"/>
          <a:ext cx="5696857" cy="3084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600922</xdr:colOff>
      <xdr:row>834</xdr:row>
      <xdr:rowOff>81703</xdr:rowOff>
    </xdr:from>
    <xdr:to>
      <xdr:col>11</xdr:col>
      <xdr:colOff>48472</xdr:colOff>
      <xdr:row>853</xdr:row>
      <xdr:rowOff>132715</xdr:rowOff>
    </xdr:to>
    <xdr:pic>
      <xdr:nvPicPr>
        <xdr:cNvPr id="49" name="Picture 48" descr="Multiple IRRs result">
          <a:extLst>
            <a:ext uri="{FF2B5EF4-FFF2-40B4-BE49-F238E27FC236}">
              <a16:creationId xmlns:a16="http://schemas.microsoft.com/office/drawing/2014/main" id="{E7BDED46-ED28-48D4-AD18-F39CD5E4E8F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3039322" y="155428103"/>
          <a:ext cx="3714750" cy="35900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237399</xdr:colOff>
      <xdr:row>859</xdr:row>
      <xdr:rowOff>85786</xdr:rowOff>
    </xdr:from>
    <xdr:to>
      <xdr:col>13</xdr:col>
      <xdr:colOff>370750</xdr:colOff>
      <xdr:row>879</xdr:row>
      <xdr:rowOff>85787</xdr:rowOff>
    </xdr:to>
    <xdr:pic>
      <xdr:nvPicPr>
        <xdr:cNvPr id="51" name="Picture 50" descr="Calculating NPV">
          <a:extLst>
            <a:ext uri="{FF2B5EF4-FFF2-40B4-BE49-F238E27FC236}">
              <a16:creationId xmlns:a16="http://schemas.microsoft.com/office/drawing/2014/main" id="{75241D01-3329-4E51-A6D8-B85C8AF67DFD}"/>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5099685" y="155932929"/>
          <a:ext cx="3172279" cy="3628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354542</xdr:colOff>
      <xdr:row>884</xdr:row>
      <xdr:rowOff>43089</xdr:rowOff>
    </xdr:from>
    <xdr:to>
      <xdr:col>14</xdr:col>
      <xdr:colOff>87841</xdr:colOff>
      <xdr:row>903</xdr:row>
      <xdr:rowOff>71663</xdr:rowOff>
    </xdr:to>
    <xdr:pic>
      <xdr:nvPicPr>
        <xdr:cNvPr id="52" name="Picture 51" descr="No IRRs">
          <a:extLst>
            <a:ext uri="{FF2B5EF4-FFF2-40B4-BE49-F238E27FC236}">
              <a16:creationId xmlns:a16="http://schemas.microsoft.com/office/drawing/2014/main" id="{4E11E97E-5224-4D36-A93E-2460AD35A823}"/>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4001256" y="160425946"/>
          <a:ext cx="4595585" cy="34757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283845</xdr:colOff>
      <xdr:row>920</xdr:row>
      <xdr:rowOff>164043</xdr:rowOff>
    </xdr:from>
    <xdr:to>
      <xdr:col>14</xdr:col>
      <xdr:colOff>360045</xdr:colOff>
      <xdr:row>940</xdr:row>
      <xdr:rowOff>44450</xdr:rowOff>
    </xdr:to>
    <xdr:pic>
      <xdr:nvPicPr>
        <xdr:cNvPr id="53" name="Picture 52" descr="No IRRs result">
          <a:extLst>
            <a:ext uri="{FF2B5EF4-FFF2-40B4-BE49-F238E27FC236}">
              <a16:creationId xmlns:a16="http://schemas.microsoft.com/office/drawing/2014/main" id="{A22DA862-F734-4637-89A4-9ADF82D3D130}"/>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5160645" y="171529376"/>
          <a:ext cx="3733800" cy="3605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567055</xdr:colOff>
      <xdr:row>945</xdr:row>
      <xdr:rowOff>1481</xdr:rowOff>
    </xdr:from>
    <xdr:to>
      <xdr:col>19</xdr:col>
      <xdr:colOff>33655</xdr:colOff>
      <xdr:row>964</xdr:row>
      <xdr:rowOff>71542</xdr:rowOff>
    </xdr:to>
    <xdr:pic>
      <xdr:nvPicPr>
        <xdr:cNvPr id="55" name="Picture 54" descr="No IRRs result">
          <a:extLst>
            <a:ext uri="{FF2B5EF4-FFF2-40B4-BE49-F238E27FC236}">
              <a16:creationId xmlns:a16="http://schemas.microsoft.com/office/drawing/2014/main" id="{7AE78082-EA4D-4F00-836D-2C72BEFDA354}"/>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7882255" y="176023481"/>
          <a:ext cx="3733800" cy="3609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583142</xdr:colOff>
      <xdr:row>975</xdr:row>
      <xdr:rowOff>137584</xdr:rowOff>
    </xdr:from>
    <xdr:to>
      <xdr:col>8</xdr:col>
      <xdr:colOff>297392</xdr:colOff>
      <xdr:row>983</xdr:row>
      <xdr:rowOff>56093</xdr:rowOff>
    </xdr:to>
    <xdr:pic>
      <xdr:nvPicPr>
        <xdr:cNvPr id="56" name="Picture 55" descr="Significant Size">
          <a:extLst>
            <a:ext uri="{FF2B5EF4-FFF2-40B4-BE49-F238E27FC236}">
              <a16:creationId xmlns:a16="http://schemas.microsoft.com/office/drawing/2014/main" id="{68C7ECED-09DE-4A5E-B23E-E7523CE2F831}"/>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1192742" y="181747584"/>
          <a:ext cx="3981450" cy="1408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532191</xdr:colOff>
      <xdr:row>998</xdr:row>
      <xdr:rowOff>38106</xdr:rowOff>
    </xdr:from>
    <xdr:to>
      <xdr:col>15</xdr:col>
      <xdr:colOff>570290</xdr:colOff>
      <xdr:row>1013</xdr:row>
      <xdr:rowOff>25277</xdr:rowOff>
    </xdr:to>
    <xdr:pic>
      <xdr:nvPicPr>
        <xdr:cNvPr id="57" name="Picture 56" descr="Different Cash Flows">
          <a:extLst>
            <a:ext uri="{FF2B5EF4-FFF2-40B4-BE49-F238E27FC236}">
              <a16:creationId xmlns:a16="http://schemas.microsoft.com/office/drawing/2014/main" id="{E097DEDB-2D5F-4A90-9AB0-29CD5D0AEFE5}"/>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6002262" y="181103820"/>
          <a:ext cx="3684814" cy="270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232531</xdr:colOff>
      <xdr:row>1036</xdr:row>
      <xdr:rowOff>152251</xdr:rowOff>
    </xdr:from>
    <xdr:to>
      <xdr:col>14</xdr:col>
      <xdr:colOff>384931</xdr:colOff>
      <xdr:row>1050</xdr:row>
      <xdr:rowOff>32658</xdr:rowOff>
    </xdr:to>
    <xdr:pic>
      <xdr:nvPicPr>
        <xdr:cNvPr id="58" name="Picture 57" descr="XIRR">
          <a:extLst>
            <a:ext uri="{FF2B5EF4-FFF2-40B4-BE49-F238E27FC236}">
              <a16:creationId xmlns:a16="http://schemas.microsoft.com/office/drawing/2014/main" id="{86FF97A0-BE4F-460B-9675-77953942A508}"/>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5094817" y="188112251"/>
          <a:ext cx="3799114" cy="2420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20108</xdr:colOff>
      <xdr:row>1064</xdr:row>
      <xdr:rowOff>37042</xdr:rowOff>
    </xdr:from>
    <xdr:to>
      <xdr:col>6</xdr:col>
      <xdr:colOff>124883</xdr:colOff>
      <xdr:row>1066</xdr:row>
      <xdr:rowOff>8466</xdr:rowOff>
    </xdr:to>
    <xdr:pic>
      <xdr:nvPicPr>
        <xdr:cNvPr id="60" name="Picture 59" descr="Internal Rate">
          <a:extLst>
            <a:ext uri="{FF2B5EF4-FFF2-40B4-BE49-F238E27FC236}">
              <a16:creationId xmlns:a16="http://schemas.microsoft.com/office/drawing/2014/main" id="{BDEB0068-F0E6-4798-BB18-F2772F435887}"/>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239308" y="198224775"/>
          <a:ext cx="2543175" cy="343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441022</xdr:colOff>
      <xdr:row>1064</xdr:row>
      <xdr:rowOff>38705</xdr:rowOff>
    </xdr:from>
    <xdr:to>
      <xdr:col>14</xdr:col>
      <xdr:colOff>155272</xdr:colOff>
      <xdr:row>1082</xdr:row>
      <xdr:rowOff>82096</xdr:rowOff>
    </xdr:to>
    <xdr:pic>
      <xdr:nvPicPr>
        <xdr:cNvPr id="61" name="Picture 60" descr="MIRR">
          <a:extLst>
            <a:ext uri="{FF2B5EF4-FFF2-40B4-BE49-F238E27FC236}">
              <a16:creationId xmlns:a16="http://schemas.microsoft.com/office/drawing/2014/main" id="{8E187996-659E-43BF-B45F-90C5148C0C4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03308" y="193078705"/>
          <a:ext cx="3360964" cy="33091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221948</xdr:colOff>
      <xdr:row>1097</xdr:row>
      <xdr:rowOff>48835</xdr:rowOff>
    </xdr:from>
    <xdr:to>
      <xdr:col>16</xdr:col>
      <xdr:colOff>439208</xdr:colOff>
      <xdr:row>1117</xdr:row>
      <xdr:rowOff>48835</xdr:rowOff>
    </xdr:to>
    <xdr:pic>
      <xdr:nvPicPr>
        <xdr:cNvPr id="62" name="Picture 61" descr="Modified IRR">
          <a:extLst>
            <a:ext uri="{FF2B5EF4-FFF2-40B4-BE49-F238E27FC236}">
              <a16:creationId xmlns:a16="http://schemas.microsoft.com/office/drawing/2014/main" id="{D5209060-15CC-4DD3-A510-1847203F94C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5692019" y="199075978"/>
          <a:ext cx="4471760" cy="36285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506942</xdr:colOff>
      <xdr:row>1128</xdr:row>
      <xdr:rowOff>123070</xdr:rowOff>
    </xdr:from>
    <xdr:to>
      <xdr:col>7</xdr:col>
      <xdr:colOff>32507</xdr:colOff>
      <xdr:row>1149</xdr:row>
      <xdr:rowOff>46870</xdr:rowOff>
    </xdr:to>
    <xdr:pic>
      <xdr:nvPicPr>
        <xdr:cNvPr id="63" name="Picture 62" descr="Modified IRR Result">
          <a:extLst>
            <a:ext uri="{FF2B5EF4-FFF2-40B4-BE49-F238E27FC236}">
              <a16:creationId xmlns:a16="http://schemas.microsoft.com/office/drawing/2014/main" id="{03E2EF60-9AF7-4A33-A2CF-18C3EB808454}"/>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1114728" y="204774499"/>
          <a:ext cx="3172279"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4</xdr:row>
      <xdr:rowOff>63500</xdr:rowOff>
    </xdr:from>
    <xdr:to>
      <xdr:col>28</xdr:col>
      <xdr:colOff>497417</xdr:colOff>
      <xdr:row>13</xdr:row>
      <xdr:rowOff>105833</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1756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effectLst/>
          </a:endParaRPr>
        </a:p>
        <a:p>
          <a:r>
            <a:rPr lang="en-US" sz="1400" b="1" i="0">
              <a:solidFill>
                <a:schemeClr val="dk1"/>
              </a:solidFill>
              <a:effectLst/>
              <a:latin typeface="+mn-lt"/>
              <a:ea typeface="+mn-ea"/>
              <a:cs typeface="+mn-cs"/>
            </a:rPr>
            <a:t>Point</a:t>
          </a:r>
          <a:r>
            <a:rPr lang="en-US" sz="1400" b="1" i="0" baseline="0">
              <a:solidFill>
                <a:schemeClr val="dk1"/>
              </a:solidFill>
              <a:effectLst/>
              <a:latin typeface="+mn-lt"/>
              <a:ea typeface="+mn-ea"/>
              <a:cs typeface="+mn-cs"/>
            </a:rPr>
            <a:t>s to remember before starting this project:-</a:t>
          </a:r>
        </a:p>
        <a:p>
          <a:r>
            <a:rPr lang="en-US" sz="14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tems.</a:t>
          </a:r>
          <a:endParaRPr lang="en-US" sz="1400" b="1">
            <a:effectLst/>
          </a:endParaRPr>
        </a:p>
        <a:p>
          <a:r>
            <a:rPr lang="en-US" sz="14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1400" b="1" i="0" baseline="0">
              <a:solidFill>
                <a:schemeClr val="dk1"/>
              </a:solidFill>
              <a:effectLst/>
              <a:latin typeface="+mn-lt"/>
              <a:ea typeface="+mn-ea"/>
              <a:cs typeface="+mn-cs"/>
            </a:rPr>
            <a:t>2. Kindly read all the documentation very carefully because all the important points for making this projects is given there in this documentation</a:t>
          </a:r>
          <a:endParaRPr lang="en-US" sz="1400" b="1">
            <a:effectLst/>
          </a:endParaRPr>
        </a:p>
        <a:p>
          <a:r>
            <a:rPr lang="en-US" sz="1400" b="1" i="0" baseline="0">
              <a:solidFill>
                <a:schemeClr val="dk1"/>
              </a:solidFill>
              <a:effectLst/>
              <a:latin typeface="+mn-lt"/>
              <a:ea typeface="+mn-ea"/>
              <a:cs typeface="+mn-cs"/>
            </a:rPr>
            <a:t>3. After doing the anlalysis Create a Summary report that what insights and analysis you have find while doing this projects</a:t>
          </a:r>
          <a:endParaRPr lang="en-US" sz="1400" b="1">
            <a:effectLst/>
          </a:endParaRPr>
        </a:p>
        <a:p>
          <a:endParaRPr lang="en-US" sz="1100"/>
        </a:p>
      </xdr:txBody>
    </xdr:sp>
    <xdr:clientData/>
  </xdr:twoCellAnchor>
  <xdr:oneCellAnchor>
    <xdr:from>
      <xdr:col>1</xdr:col>
      <xdr:colOff>117928</xdr:colOff>
      <xdr:row>1160</xdr:row>
      <xdr:rowOff>145143</xdr:rowOff>
    </xdr:from>
    <xdr:ext cx="15031357" cy="5397500"/>
    <xdr:sp macro="" textlink="">
      <xdr:nvSpPr>
        <xdr:cNvPr id="9" name="TextBox 8"/>
        <xdr:cNvSpPr txBox="1"/>
      </xdr:nvSpPr>
      <xdr:spPr>
        <a:xfrm>
          <a:off x="725714" y="210602286"/>
          <a:ext cx="15031357" cy="539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000" b="1" u="sng"/>
            <a:t>Comprehensive Financial Analysis Using Excel Functions</a:t>
          </a:r>
        </a:p>
        <a:p>
          <a:endParaRPr lang="en-US" sz="1100"/>
        </a:p>
        <a:p>
          <a:r>
            <a:rPr lang="en-US" sz="1800" b="1"/>
            <a:t>Summary:</a:t>
          </a:r>
        </a:p>
        <a:p>
          <a:endParaRPr lang="en-US" sz="1100" u="sng"/>
        </a:p>
        <a:p>
          <a:pPr algn="l"/>
          <a:r>
            <a:rPr lang="en-US" sz="1800" b="1" u="none"/>
            <a:t>This professional summary outlines a comprehensive guide to financial analysis using Excel functions, focusing on key aspects such as annuities, equated monthly installments (EMI), present value (PV), net present value (NPV), internal rate of return (IRR), and modified internal rate of return (MIRR). The structured approach covers various financial scenarios and provides practical examples to enhance understanding.</a:t>
          </a:r>
          <a:r>
            <a:rPr lang="en-US" sz="1800" b="1" u="none" baseline="0"/>
            <a:t> </a:t>
          </a:r>
        </a:p>
        <a:p>
          <a:pPr algn="l"/>
          <a:endParaRPr lang="en-US" sz="1800" b="1" u="none" baseline="0"/>
        </a:p>
        <a:p>
          <a:pPr algn="l"/>
          <a:r>
            <a:rPr lang="en-US" sz="1800" b="1" u="none"/>
            <a:t>The document begins by introducing the reader to Excel's financial functions, emphasizing their utility in conducting financial analyses. It then delves into the concept of annuities, explaining how to calculate present values for constant cash payments over time using functions like PV, NPV, and XNPV. The distinctions between PV and NPV cash flows are detailed, along with considerations for periodicity and timing.</a:t>
          </a:r>
        </a:p>
        <a:p>
          <a:pPr algn="l"/>
          <a:endParaRPr lang="en-US" sz="1800" b="1" u="none"/>
        </a:p>
        <a:p>
          <a:pPr algn="l"/>
          <a:r>
            <a:rPr lang="en-US" sz="1800" b="1" u="none"/>
            <a:t>Subsequently, the document explores the calculation of equated monthly installments (EMI) for loans, introducing the PMT function and demonstrating its application in determining monthly payment amounts. </a:t>
          </a:r>
        </a:p>
        <a:p>
          <a:pPr algn="l"/>
          <a:endParaRPr lang="en-US" sz="1800" b="1" u="none"/>
        </a:p>
        <a:p>
          <a:pPr algn="l"/>
          <a:r>
            <a:rPr lang="en-US" sz="1800" b="1" u="none"/>
            <a:t>It further breaks down EMI into principal and interest components, showcasing the use of IPMT and PPMT functions.</a:t>
          </a:r>
        </a:p>
        <a:p>
          <a:pPr algn="l"/>
          <a:endParaRPr lang="en-US" sz="1800" b="1" u="none"/>
        </a:p>
        <a:p>
          <a:pPr algn="l"/>
          <a:r>
            <a:rPr lang="en-US" sz="1800" b="1" u="none"/>
            <a:t>The guide extends to decision-making in investments by introducing the net present value (NPV) function. Various scenarios, such as cash flows at the end, beginning, middle, and irregular intervals, are explored to provide a comprehensive understanding of NPV calculations. The document emphasizes the importance of NPV in making informed financial decisions.</a:t>
          </a:r>
        </a:p>
        <a:p>
          <a:pPr algn="l"/>
          <a:endParaRPr lang="en-US" sz="1800" b="1" u="none"/>
        </a:p>
        <a:p>
          <a:pPr algn="l"/>
          <a:r>
            <a:rPr lang="en-US" sz="1800" b="1" u="none"/>
            <a:t>The analysis continues with insights into determining interest rates and loan terms using Excel functions like RATE and NPER. It then introduces internal rate of return (IRR) as a crucial metric for evaluating investment returns, including scenarios with unique, multiple, or no IRRs. The limitations of IRR in decision-making for mutually exclusive projects are highlighted.</a:t>
          </a:r>
        </a:p>
        <a:p>
          <a:pPr algn="l"/>
          <a:endParaRPr lang="en-US" sz="1800" b="1" u="none"/>
        </a:p>
        <a:p>
          <a:pPr algn="l"/>
          <a:r>
            <a:rPr lang="en-US" sz="1800" b="1" u="none"/>
            <a:t>The document concludes with a discussion on irregularly spaced cash flows and the use of XIRR to address such scenarios. Additionally, it introduces modified internal rate of return (MIRR) as a solution for cases where finance and reinvestment rates differ.</a:t>
          </a:r>
        </a:p>
        <a:p>
          <a:pPr algn="l"/>
          <a:endParaRPr lang="en-US" sz="1800" b="1" u="none"/>
        </a:p>
        <a:p>
          <a:pPr algn="l"/>
          <a:r>
            <a:rPr lang="en-US" sz="1800" b="1" u="none"/>
            <a:t>Overall, this comprehensive guide provides a structured and practical approach to financial analysis using Excel functions, equipping readers with the knowledge and tools necessary to make informed decisions in various financial scenarios.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99" zoomScale="84" zoomScaleNormal="90" workbookViewId="0">
      <selection activeCell="B1199" sqref="B1199"/>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showGridLines="0" tabSelected="1" zoomScaleNormal="100" workbookViewId="0">
      <selection activeCell="B156" sqref="B156"/>
    </sheetView>
  </sheetViews>
  <sheetFormatPr defaultRowHeight="14.4" x14ac:dyDescent="0.3"/>
  <cols>
    <col min="1" max="1" width="20.6640625" customWidth="1"/>
    <col min="2" max="2" width="15.6640625" customWidth="1"/>
    <col min="3" max="3" width="14.6640625" customWidth="1"/>
    <col min="4" max="4" width="38.33203125" customWidth="1"/>
    <col min="5" max="5" width="12" customWidth="1"/>
    <col min="6" max="6" width="15.6640625" customWidth="1"/>
  </cols>
  <sheetData>
    <row r="1" spans="1:6" ht="16.2" thickBot="1" x14ac:dyDescent="0.35">
      <c r="A1" s="93" t="s">
        <v>6</v>
      </c>
      <c r="B1" s="94"/>
      <c r="C1" s="94"/>
      <c r="D1" s="94"/>
      <c r="E1" s="95"/>
    </row>
    <row r="2" spans="1:6" x14ac:dyDescent="0.3">
      <c r="A2" s="7" t="s">
        <v>0</v>
      </c>
      <c r="B2" s="8">
        <v>32000</v>
      </c>
      <c r="C2" s="1"/>
      <c r="D2" s="7" t="s">
        <v>0</v>
      </c>
      <c r="E2" s="8">
        <v>32000</v>
      </c>
    </row>
    <row r="3" spans="1:6" x14ac:dyDescent="0.3">
      <c r="A3" s="5" t="s">
        <v>1</v>
      </c>
      <c r="B3" s="2">
        <v>0.13</v>
      </c>
      <c r="C3" s="1"/>
      <c r="D3" s="5" t="s">
        <v>1</v>
      </c>
      <c r="E3" s="2">
        <v>0.13</v>
      </c>
    </row>
    <row r="4" spans="1:6" x14ac:dyDescent="0.3">
      <c r="A4" s="5" t="s">
        <v>2</v>
      </c>
      <c r="B4" s="2">
        <v>8</v>
      </c>
      <c r="C4" s="1"/>
      <c r="D4" s="5" t="s">
        <v>2</v>
      </c>
      <c r="E4" s="2">
        <v>8</v>
      </c>
    </row>
    <row r="5" spans="1:6" x14ac:dyDescent="0.3">
      <c r="A5" s="5" t="s">
        <v>5</v>
      </c>
      <c r="B5" s="2">
        <v>-6000</v>
      </c>
      <c r="C5" s="1"/>
      <c r="D5" s="5" t="s">
        <v>5</v>
      </c>
      <c r="E5" s="2">
        <v>-6000</v>
      </c>
    </row>
    <row r="6" spans="1:6" x14ac:dyDescent="0.3">
      <c r="A6" s="92" t="s">
        <v>3</v>
      </c>
      <c r="B6" s="92"/>
      <c r="C6" s="3"/>
      <c r="D6" s="92" t="s">
        <v>3</v>
      </c>
      <c r="E6" s="92"/>
    </row>
    <row r="7" spans="1:6" x14ac:dyDescent="0.3">
      <c r="A7" s="5" t="s">
        <v>4</v>
      </c>
      <c r="B7" s="6">
        <f>PV(B3,B4,B5)</f>
        <v>28792.621766665405</v>
      </c>
      <c r="C7" s="1"/>
      <c r="D7" s="5" t="s">
        <v>4</v>
      </c>
      <c r="E7" s="6">
        <f>PV(E3,E4,E5)</f>
        <v>28792.621766665405</v>
      </c>
    </row>
    <row r="8" spans="1:6" ht="15" thickBot="1" x14ac:dyDescent="0.35"/>
    <row r="9" spans="1:6" ht="18.600000000000001" thickBot="1" x14ac:dyDescent="0.4">
      <c r="A9" s="96" t="s">
        <v>14</v>
      </c>
      <c r="B9" s="97"/>
      <c r="C9" s="97"/>
      <c r="D9" s="97"/>
      <c r="E9" s="97"/>
      <c r="F9" s="98"/>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9">
        <f>PMT(E12,E13,E14,E15,E16)</f>
        <v>13261.587371330586</v>
      </c>
    </row>
    <row r="18" spans="1:6" x14ac:dyDescent="0.3">
      <c r="A18" s="2" t="s">
        <v>14</v>
      </c>
      <c r="B18" s="9">
        <f>PMT(B12,B14,B15,B16)</f>
        <v>52661.207109881398</v>
      </c>
    </row>
    <row r="19" spans="1:6" ht="15" thickBot="1" x14ac:dyDescent="0.35"/>
    <row r="20" spans="1:6" ht="15" thickBot="1" x14ac:dyDescent="0.35">
      <c r="A20" s="2" t="s">
        <v>8</v>
      </c>
      <c r="B20" s="2">
        <v>1.2999999999999999E-2</v>
      </c>
      <c r="D20" s="23" t="s">
        <v>21</v>
      </c>
    </row>
    <row r="21" spans="1:6" x14ac:dyDescent="0.3">
      <c r="A21" s="2" t="s">
        <v>15</v>
      </c>
      <c r="B21" s="2">
        <v>8</v>
      </c>
      <c r="D21" s="20">
        <f>CUMIPMT(B20,B21,B22,2,3,0)</f>
        <v>-2132.2333374657865</v>
      </c>
    </row>
    <row r="22" spans="1:6" ht="15" thickBot="1" x14ac:dyDescent="0.35">
      <c r="A22" s="2" t="s">
        <v>11</v>
      </c>
      <c r="B22" s="2">
        <v>100000</v>
      </c>
      <c r="D22" s="21">
        <f>'Project Worksheets'!D29+'Project Worksheets'!D30</f>
        <v>-2132.2333374657851</v>
      </c>
    </row>
    <row r="23" spans="1:6" ht="15" thickBot="1" x14ac:dyDescent="0.35">
      <c r="A23" s="2" t="s">
        <v>12</v>
      </c>
      <c r="B23" s="2">
        <v>0</v>
      </c>
      <c r="D23" s="22" t="s">
        <v>22</v>
      </c>
    </row>
    <row r="24" spans="1:6" x14ac:dyDescent="0.3">
      <c r="A24" s="2" t="s">
        <v>13</v>
      </c>
      <c r="B24" s="2">
        <v>0</v>
      </c>
      <c r="D24" s="20">
        <f>CUMIPMT(B20,B21,B22,A29,A30,B24)</f>
        <v>-2132.2333374657865</v>
      </c>
    </row>
    <row r="25" spans="1:6" x14ac:dyDescent="0.3">
      <c r="A25" s="2" t="s">
        <v>14</v>
      </c>
      <c r="B25" s="90">
        <f>PMT(B20,B21,B22,B23,B24)</f>
        <v>-13242.267163680835</v>
      </c>
      <c r="D25" s="4">
        <f>E29+E30</f>
        <v>-24352.300989895884</v>
      </c>
    </row>
    <row r="26" spans="1:6" ht="15" thickBot="1" x14ac:dyDescent="0.35"/>
    <row r="27" spans="1:6" ht="15" thickBot="1" x14ac:dyDescent="0.35">
      <c r="A27" s="16" t="s">
        <v>16</v>
      </c>
      <c r="B27" s="17" t="s">
        <v>17</v>
      </c>
      <c r="C27" s="17" t="s">
        <v>14</v>
      </c>
      <c r="D27" s="17" t="s">
        <v>18</v>
      </c>
      <c r="E27" s="17" t="s">
        <v>19</v>
      </c>
      <c r="F27" s="18" t="s">
        <v>20</v>
      </c>
    </row>
    <row r="28" spans="1:6" x14ac:dyDescent="0.3">
      <c r="A28" s="13">
        <v>1</v>
      </c>
      <c r="B28" s="14">
        <f>B22</f>
        <v>100000</v>
      </c>
      <c r="C28" s="14">
        <f>-$B$25</f>
        <v>13242.267163680835</v>
      </c>
      <c r="D28" s="14">
        <f>IPMT($B$20,A28,$B$21,$B$22,,$B$24)</f>
        <v>-1300</v>
      </c>
      <c r="E28" s="14">
        <f>PPMT('Project Worksheets'!$B$20,'Project Worksheets'!A28,'Project Worksheets'!$B$21,'Project Worksheets'!$B$22,$B$23,$B$24)</f>
        <v>-11942.267163680835</v>
      </c>
      <c r="F28" s="15">
        <f>B28+E28</f>
        <v>88057.732836319163</v>
      </c>
    </row>
    <row r="29" spans="1:6" x14ac:dyDescent="0.3">
      <c r="A29" s="10">
        <f>A28+1</f>
        <v>2</v>
      </c>
      <c r="B29" s="4">
        <f>F28</f>
        <v>88057.732836319163</v>
      </c>
      <c r="C29" s="4">
        <f t="shared" ref="C29:C35" si="0">-$B$25</f>
        <v>13242.267163680835</v>
      </c>
      <c r="D29" s="14">
        <f t="shared" ref="D29:D35" si="1">IPMT($B$20,A29,$B$21,$B$22,,$B$24)</f>
        <v>-1144.7505268721491</v>
      </c>
      <c r="E29" s="14">
        <f>PPMT('Project Worksheets'!$B$20,'Project Worksheets'!A29,'Project Worksheets'!$B$21,'Project Worksheets'!$B$22,$B$23,$B$24)</f>
        <v>-12097.516636808687</v>
      </c>
      <c r="F29" s="15">
        <f t="shared" ref="F29:F35" si="2">B29+E29</f>
        <v>75960.216199510469</v>
      </c>
    </row>
    <row r="30" spans="1:6" x14ac:dyDescent="0.3">
      <c r="A30" s="10">
        <f t="shared" ref="A30:A35" si="3">A29+1</f>
        <v>3</v>
      </c>
      <c r="B30" s="4">
        <f t="shared" ref="B30:B34" si="4">F29</f>
        <v>75960.216199510469</v>
      </c>
      <c r="C30" s="4">
        <f t="shared" si="0"/>
        <v>13242.267163680835</v>
      </c>
      <c r="D30" s="14">
        <f t="shared" si="1"/>
        <v>-987.48281059363603</v>
      </c>
      <c r="E30" s="14">
        <f>PPMT('Project Worksheets'!$B$20,'Project Worksheets'!A30,'Project Worksheets'!$B$21,'Project Worksheets'!$B$22,$B$23,$B$24)</f>
        <v>-12254.7843530872</v>
      </c>
      <c r="F30" s="15">
        <f t="shared" si="2"/>
        <v>63705.431846423271</v>
      </c>
    </row>
    <row r="31" spans="1:6" x14ac:dyDescent="0.3">
      <c r="A31" s="10">
        <f t="shared" si="3"/>
        <v>4</v>
      </c>
      <c r="B31" s="4">
        <f>F30</f>
        <v>63705.431846423271</v>
      </c>
      <c r="C31" s="4">
        <f t="shared" si="0"/>
        <v>13242.267163680835</v>
      </c>
      <c r="D31" s="14">
        <f t="shared" si="1"/>
        <v>-828.17061400350269</v>
      </c>
      <c r="E31" s="14">
        <f>PPMT('Project Worksheets'!$B$20,'Project Worksheets'!A31,'Project Worksheets'!$B$21,'Project Worksheets'!$B$22,$B$23,$B$24)</f>
        <v>-12414.096549677333</v>
      </c>
      <c r="F31" s="15">
        <f t="shared" si="2"/>
        <v>51291.335296745936</v>
      </c>
    </row>
    <row r="32" spans="1:6" x14ac:dyDescent="0.3">
      <c r="A32" s="10">
        <f t="shared" si="3"/>
        <v>5</v>
      </c>
      <c r="B32" s="4">
        <f t="shared" si="4"/>
        <v>51291.335296745936</v>
      </c>
      <c r="C32" s="4">
        <f t="shared" si="0"/>
        <v>13242.267163680835</v>
      </c>
      <c r="D32" s="14">
        <f t="shared" si="1"/>
        <v>-666.78735885769731</v>
      </c>
      <c r="E32" s="14">
        <f>PPMT('Project Worksheets'!$B$20,'Project Worksheets'!A32,'Project Worksheets'!$B$21,'Project Worksheets'!$B$22,$B$23,$B$24)</f>
        <v>-12575.479804823137</v>
      </c>
      <c r="F32" s="15">
        <f t="shared" si="2"/>
        <v>38715.855491922797</v>
      </c>
    </row>
    <row r="33" spans="1:6" x14ac:dyDescent="0.3">
      <c r="A33" s="10">
        <f t="shared" si="3"/>
        <v>6</v>
      </c>
      <c r="B33" s="4">
        <f t="shared" si="4"/>
        <v>38715.855491922797</v>
      </c>
      <c r="C33" s="4">
        <f t="shared" si="0"/>
        <v>13242.267163680835</v>
      </c>
      <c r="D33" s="14">
        <f t="shared" si="1"/>
        <v>-503.30612139499652</v>
      </c>
      <c r="E33" s="14">
        <f>PPMT('Project Worksheets'!$B$20,'Project Worksheets'!A33,'Project Worksheets'!$B$21,'Project Worksheets'!$B$22,$B$23,$B$24)</f>
        <v>-12738.961042285839</v>
      </c>
      <c r="F33" s="15">
        <f t="shared" si="2"/>
        <v>25976.894449636959</v>
      </c>
    </row>
    <row r="34" spans="1:6" x14ac:dyDescent="0.3">
      <c r="A34" s="10">
        <f t="shared" si="3"/>
        <v>7</v>
      </c>
      <c r="B34" s="4">
        <f t="shared" si="4"/>
        <v>25976.894449636959</v>
      </c>
      <c r="C34" s="4">
        <f t="shared" si="0"/>
        <v>13242.267163680835</v>
      </c>
      <c r="D34" s="14">
        <f t="shared" si="1"/>
        <v>-337.69962784528065</v>
      </c>
      <c r="E34" s="14">
        <f>PPMT('Project Worksheets'!$B$20,'Project Worksheets'!A34,'Project Worksheets'!$B$21,'Project Worksheets'!$B$22,$B$23,$B$24)</f>
        <v>-12904.567535835553</v>
      </c>
      <c r="F34" s="15">
        <f t="shared" si="2"/>
        <v>13072.326913801406</v>
      </c>
    </row>
    <row r="35" spans="1:6" ht="15" thickBot="1" x14ac:dyDescent="0.35">
      <c r="A35" s="11">
        <f t="shared" si="3"/>
        <v>8</v>
      </c>
      <c r="B35" s="12">
        <f>F34</f>
        <v>13072.326913801406</v>
      </c>
      <c r="C35" s="12">
        <f t="shared" si="0"/>
        <v>13242.267163680835</v>
      </c>
      <c r="D35" s="14">
        <f t="shared" si="1"/>
        <v>-169.94024987941845</v>
      </c>
      <c r="E35" s="14">
        <f>PPMT('Project Worksheets'!$B$20,'Project Worksheets'!A35,'Project Worksheets'!$B$21,'Project Worksheets'!$B$22,$B$23,$B$24)</f>
        <v>-13072.326913801417</v>
      </c>
      <c r="F35" s="15">
        <f t="shared" si="2"/>
        <v>0</v>
      </c>
    </row>
    <row r="36" spans="1:6" ht="15" thickBot="1" x14ac:dyDescent="0.35"/>
    <row r="37" spans="1:6" x14ac:dyDescent="0.3">
      <c r="A37" s="26" t="s">
        <v>23</v>
      </c>
      <c r="B37" s="27">
        <v>100000</v>
      </c>
    </row>
    <row r="38" spans="1:6" x14ac:dyDescent="0.3">
      <c r="A38" s="10" t="s">
        <v>24</v>
      </c>
      <c r="B38" s="28">
        <v>15</v>
      </c>
    </row>
    <row r="39" spans="1:6" x14ac:dyDescent="0.3">
      <c r="A39" s="10" t="s">
        <v>14</v>
      </c>
      <c r="B39" s="28">
        <v>-12000</v>
      </c>
    </row>
    <row r="40" spans="1:6" ht="15" thickBot="1" x14ac:dyDescent="0.35">
      <c r="A40" s="11" t="s">
        <v>18</v>
      </c>
      <c r="B40" s="29">
        <f>RATE('Project Worksheets'!B38,'Project Worksheets'!B39,'Project Worksheets'!B37)</f>
        <v>8.4417979849322686E-2</v>
      </c>
    </row>
    <row r="41" spans="1:6" x14ac:dyDescent="0.3">
      <c r="A41" s="33"/>
      <c r="B41" s="34"/>
    </row>
    <row r="42" spans="1:6" ht="16.2" thickBot="1" x14ac:dyDescent="0.35">
      <c r="A42" s="99" t="s">
        <v>25</v>
      </c>
      <c r="B42" s="99"/>
    </row>
    <row r="43" spans="1:6" x14ac:dyDescent="0.3">
      <c r="A43" s="26" t="s">
        <v>23</v>
      </c>
      <c r="B43" s="27">
        <v>100000</v>
      </c>
    </row>
    <row r="44" spans="1:6" x14ac:dyDescent="0.3">
      <c r="A44" s="10" t="s">
        <v>18</v>
      </c>
      <c r="B44" s="31">
        <v>0.1</v>
      </c>
    </row>
    <row r="45" spans="1:6" x14ac:dyDescent="0.3">
      <c r="A45" s="10" t="s">
        <v>14</v>
      </c>
      <c r="B45" s="28">
        <v>-15000</v>
      </c>
    </row>
    <row r="46" spans="1:6" ht="15" thickBot="1" x14ac:dyDescent="0.35">
      <c r="A46" s="11" t="s">
        <v>24</v>
      </c>
      <c r="B46" s="32">
        <f>NPER('Project Worksheets'!B44,'Project Worksheets'!B45,'Project Worksheets'!B43)</f>
        <v>11.526704607247604</v>
      </c>
    </row>
    <row r="47" spans="1:6" x14ac:dyDescent="0.3">
      <c r="A47" s="33"/>
      <c r="B47" s="57"/>
    </row>
    <row r="48" spans="1:6" ht="15.6" x14ac:dyDescent="0.3">
      <c r="A48" s="102" t="s">
        <v>36</v>
      </c>
      <c r="B48" s="102"/>
      <c r="C48" s="102"/>
      <c r="D48" s="102"/>
      <c r="E48" s="102"/>
    </row>
    <row r="50" spans="1:5" x14ac:dyDescent="0.3">
      <c r="A50" s="35" t="s">
        <v>1</v>
      </c>
      <c r="B50" s="64">
        <v>0.2</v>
      </c>
      <c r="C50" s="2"/>
    </row>
    <row r="51" spans="1:5" x14ac:dyDescent="0.3">
      <c r="A51" s="2"/>
      <c r="B51" s="100" t="s">
        <v>26</v>
      </c>
      <c r="C51" s="101"/>
    </row>
    <row r="52" spans="1:5" x14ac:dyDescent="0.3">
      <c r="A52" s="64" t="s">
        <v>27</v>
      </c>
      <c r="B52" s="64" t="s">
        <v>28</v>
      </c>
      <c r="C52" s="64"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4">
        <f>NPV(B50,B53:B55)</f>
        <v>4976.851851851854</v>
      </c>
      <c r="C58" s="4">
        <f>NPV(B50,C53:C55)</f>
        <v>5092.592592592594</v>
      </c>
    </row>
    <row r="59" spans="1:5" x14ac:dyDescent="0.3">
      <c r="A59" s="2" t="s">
        <v>32</v>
      </c>
      <c r="B59" s="19">
        <f>'Project Worksheets'!B53+NPV('Project Worksheets'!B50,'Project Worksheets'!B54:B55)</f>
        <v>5972.2222222222208</v>
      </c>
      <c r="C59" s="4">
        <f>C53+NPV(B50,C54:C55)</f>
        <v>6111.1111111111113</v>
      </c>
    </row>
    <row r="60" spans="1:5" x14ac:dyDescent="0.3">
      <c r="A60" s="35" t="s">
        <v>33</v>
      </c>
      <c r="B60" s="4">
        <f>SQRT(1+'Project Worksheets'!B50)*'Project Worksheets'!B58</f>
        <v>5451.8680492412386</v>
      </c>
      <c r="C60" s="4">
        <f>SQRT(1+B50)*C58</f>
        <v>5578.6556782933594</v>
      </c>
    </row>
    <row r="61" spans="1:5" ht="15" thickBot="1" x14ac:dyDescent="0.35"/>
    <row r="62" spans="1:5" x14ac:dyDescent="0.3">
      <c r="A62" s="58" t="s">
        <v>1</v>
      </c>
      <c r="B62" s="59">
        <v>0.2</v>
      </c>
      <c r="D62" s="58" t="s">
        <v>1</v>
      </c>
      <c r="E62" s="59">
        <v>0.2</v>
      </c>
    </row>
    <row r="63" spans="1:5" ht="15" thickBot="1" x14ac:dyDescent="0.35">
      <c r="A63" s="62" t="s">
        <v>34</v>
      </c>
      <c r="B63" s="63" t="s">
        <v>26</v>
      </c>
      <c r="D63" s="60" t="s">
        <v>34</v>
      </c>
      <c r="E63" s="61" t="s">
        <v>26</v>
      </c>
    </row>
    <row r="64" spans="1:5" x14ac:dyDescent="0.3">
      <c r="A64" s="38">
        <v>42536</v>
      </c>
      <c r="B64" s="28">
        <v>5000</v>
      </c>
      <c r="D64" s="46">
        <v>42078</v>
      </c>
      <c r="E64" s="47">
        <v>0</v>
      </c>
    </row>
    <row r="65" spans="1:5" x14ac:dyDescent="0.3">
      <c r="A65" s="38">
        <v>42657</v>
      </c>
      <c r="B65" s="28">
        <v>5143</v>
      </c>
      <c r="D65" s="38">
        <v>42536</v>
      </c>
      <c r="E65" s="28">
        <v>5000</v>
      </c>
    </row>
    <row r="66" spans="1:5" x14ac:dyDescent="0.3">
      <c r="A66" s="38">
        <v>42855</v>
      </c>
      <c r="B66" s="28">
        <v>8838</v>
      </c>
      <c r="D66" s="38">
        <v>42657</v>
      </c>
      <c r="E66" s="28">
        <v>5143</v>
      </c>
    </row>
    <row r="67" spans="1:5" x14ac:dyDescent="0.3">
      <c r="A67" s="38">
        <v>42684</v>
      </c>
      <c r="B67" s="28">
        <v>-4893</v>
      </c>
      <c r="D67" s="38">
        <v>42855</v>
      </c>
      <c r="E67" s="28">
        <v>8838</v>
      </c>
    </row>
    <row r="68" spans="1:5" x14ac:dyDescent="0.3">
      <c r="A68" s="38">
        <v>42629</v>
      </c>
      <c r="B68" s="28">
        <v>-2134</v>
      </c>
      <c r="D68" s="38">
        <v>42684</v>
      </c>
      <c r="E68" s="28">
        <v>-4893</v>
      </c>
    </row>
    <row r="69" spans="1:5" x14ac:dyDescent="0.3">
      <c r="A69" s="38">
        <v>42843</v>
      </c>
      <c r="B69" s="28">
        <v>8047</v>
      </c>
      <c r="D69" s="38">
        <v>42629</v>
      </c>
      <c r="E69" s="28">
        <v>-2134</v>
      </c>
    </row>
    <row r="70" spans="1:5" x14ac:dyDescent="0.3">
      <c r="A70" s="38">
        <v>42609</v>
      </c>
      <c r="B70" s="28">
        <v>3908</v>
      </c>
      <c r="D70" s="38">
        <v>42843</v>
      </c>
      <c r="E70" s="28">
        <v>8047</v>
      </c>
    </row>
    <row r="71" spans="1:5" ht="15" thickBot="1" x14ac:dyDescent="0.35">
      <c r="A71" s="39">
        <v>42568</v>
      </c>
      <c r="B71" s="40">
        <v>-4007</v>
      </c>
      <c r="D71" s="41">
        <v>42609</v>
      </c>
      <c r="E71" s="42">
        <v>3908</v>
      </c>
    </row>
    <row r="72" spans="1:5" ht="15" thickBot="1" x14ac:dyDescent="0.35">
      <c r="D72" s="44">
        <v>42568</v>
      </c>
      <c r="E72" s="45">
        <v>-4007</v>
      </c>
    </row>
    <row r="73" spans="1:5" ht="15" thickBot="1" x14ac:dyDescent="0.35">
      <c r="A73" s="36" t="s">
        <v>35</v>
      </c>
      <c r="B73" s="37">
        <f>XNPV(B62,B64:B71,'Project Worksheets'!A64:A71)</f>
        <v>17523.654500894841</v>
      </c>
      <c r="D73" s="24" t="s">
        <v>35</v>
      </c>
      <c r="E73" s="43">
        <f>XNPV(E62,E64:E72,D64:D72)</f>
        <v>13940.183426721771</v>
      </c>
    </row>
    <row r="74" spans="1:5" ht="15" thickBot="1" x14ac:dyDescent="0.35"/>
    <row r="75" spans="1:5" ht="15" thickBot="1" x14ac:dyDescent="0.35">
      <c r="A75" s="65" t="s">
        <v>26</v>
      </c>
      <c r="B75" s="66" t="s">
        <v>1</v>
      </c>
      <c r="C75" s="67" t="s">
        <v>35</v>
      </c>
    </row>
    <row r="76" spans="1:5" x14ac:dyDescent="0.3">
      <c r="A76" s="54">
        <v>10000</v>
      </c>
      <c r="B76" s="55">
        <v>0.08</v>
      </c>
      <c r="C76" s="56">
        <v>304.95</v>
      </c>
    </row>
    <row r="77" spans="1:5" x14ac:dyDescent="0.3">
      <c r="A77" s="50">
        <v>-5000</v>
      </c>
      <c r="B77" s="52">
        <v>8.5000000000000006E-2</v>
      </c>
      <c r="C77" s="56">
        <v>242.26</v>
      </c>
    </row>
    <row r="78" spans="1:5" x14ac:dyDescent="0.3">
      <c r="A78" s="50">
        <v>-8500</v>
      </c>
      <c r="B78" s="52">
        <v>0.09</v>
      </c>
      <c r="C78" s="56">
        <v>180.8</v>
      </c>
    </row>
    <row r="79" spans="1:5" ht="15" thickBot="1" x14ac:dyDescent="0.35">
      <c r="A79" s="51">
        <v>2000</v>
      </c>
      <c r="B79" s="52">
        <v>9.5000000000000001E-2</v>
      </c>
      <c r="C79" s="56">
        <v>120.54</v>
      </c>
    </row>
    <row r="80" spans="1:5" x14ac:dyDescent="0.3">
      <c r="A80" s="33"/>
      <c r="B80" s="52">
        <v>0.1</v>
      </c>
      <c r="C80" s="56">
        <v>61.47</v>
      </c>
    </row>
    <row r="81" spans="1:6" x14ac:dyDescent="0.3">
      <c r="A81" s="33"/>
      <c r="B81" s="52">
        <v>0.1053</v>
      </c>
      <c r="C81" s="56">
        <v>0.12</v>
      </c>
    </row>
    <row r="82" spans="1:6" x14ac:dyDescent="0.3">
      <c r="A82" s="33"/>
      <c r="B82" s="52">
        <v>0.11</v>
      </c>
      <c r="C82" s="56">
        <v>53.23</v>
      </c>
    </row>
    <row r="83" spans="1:6" x14ac:dyDescent="0.3">
      <c r="A83" s="33"/>
      <c r="B83" s="52">
        <v>0.115</v>
      </c>
      <c r="C83" s="56">
        <v>108.91</v>
      </c>
    </row>
    <row r="84" spans="1:6" ht="15" thickBot="1" x14ac:dyDescent="0.35">
      <c r="A84" s="33"/>
      <c r="B84" s="53">
        <v>0.12</v>
      </c>
      <c r="C84" s="56">
        <v>163.51</v>
      </c>
    </row>
    <row r="85" spans="1:6" x14ac:dyDescent="0.3">
      <c r="B85" s="48"/>
    </row>
    <row r="86" spans="1:6" ht="15.6" x14ac:dyDescent="0.3">
      <c r="A86" s="91" t="s">
        <v>38</v>
      </c>
      <c r="B86" s="91"/>
      <c r="C86" s="91"/>
      <c r="D86" s="91"/>
      <c r="E86" s="91"/>
      <c r="F86" s="91"/>
    </row>
    <row r="87" spans="1:6" ht="15" thickBot="1" x14ac:dyDescent="0.35"/>
    <row r="88" spans="1:6" ht="15" thickBot="1" x14ac:dyDescent="0.35">
      <c r="A88" s="64" t="s">
        <v>37</v>
      </c>
      <c r="C88" s="86" t="s">
        <v>37</v>
      </c>
      <c r="D88" s="66" t="s">
        <v>39</v>
      </c>
      <c r="E88" s="87" t="s">
        <v>38</v>
      </c>
    </row>
    <row r="89" spans="1:6" x14ac:dyDescent="0.3">
      <c r="A89" s="2">
        <v>10000</v>
      </c>
      <c r="C89" s="70">
        <v>10000</v>
      </c>
      <c r="D89" s="13"/>
      <c r="E89" s="71" t="e">
        <f>IRR(C89:C920)</f>
        <v>#VALUE!</v>
      </c>
    </row>
    <row r="90" spans="1:6" x14ac:dyDescent="0.3">
      <c r="A90" s="2">
        <v>-5000</v>
      </c>
      <c r="C90" s="69">
        <v>-5000</v>
      </c>
      <c r="D90" s="10">
        <v>0.05</v>
      </c>
      <c r="E90" s="72">
        <f>IRR($C$89:$C$92,D90)</f>
        <v>0.10531005918673531</v>
      </c>
    </row>
    <row r="91" spans="1:6" x14ac:dyDescent="0.3">
      <c r="A91" s="2">
        <v>-8500</v>
      </c>
      <c r="C91" s="69">
        <v>-8500</v>
      </c>
      <c r="D91" s="10">
        <v>0.15</v>
      </c>
      <c r="E91" s="72">
        <f t="shared" ref="E91:E99" si="5">IRR($C$89:$C$92,D91)</f>
        <v>0.10531005918673553</v>
      </c>
    </row>
    <row r="92" spans="1:6" x14ac:dyDescent="0.3">
      <c r="A92" s="2">
        <v>2000</v>
      </c>
      <c r="C92" s="69">
        <v>2000</v>
      </c>
      <c r="D92" s="10">
        <v>0.2</v>
      </c>
      <c r="E92" s="72">
        <f t="shared" si="5"/>
        <v>0.10531005918672065</v>
      </c>
    </row>
    <row r="93" spans="1:6" ht="15" thickBot="1" x14ac:dyDescent="0.35">
      <c r="D93" s="10">
        <v>0.25</v>
      </c>
      <c r="E93" s="72">
        <f t="shared" si="5"/>
        <v>0.10531005918632652</v>
      </c>
    </row>
    <row r="94" spans="1:6" ht="15" thickBot="1" x14ac:dyDescent="0.35">
      <c r="A94" s="88" t="s">
        <v>38</v>
      </c>
      <c r="D94" s="10">
        <v>0.3</v>
      </c>
      <c r="E94" s="72">
        <f t="shared" si="5"/>
        <v>0.10531005918673553</v>
      </c>
    </row>
    <row r="95" spans="1:6" ht="15" thickBot="1" x14ac:dyDescent="0.35">
      <c r="A95" s="68">
        <f>IRR(A89:A92)</f>
        <v>0.1053100591867342</v>
      </c>
      <c r="D95" s="10">
        <v>0.35</v>
      </c>
      <c r="E95" s="72">
        <f t="shared" si="5"/>
        <v>0.10531005918673553</v>
      </c>
    </row>
    <row r="96" spans="1:6" x14ac:dyDescent="0.3">
      <c r="D96" s="10">
        <v>0.4</v>
      </c>
      <c r="E96" s="72">
        <f t="shared" si="5"/>
        <v>0.10531005918673553</v>
      </c>
    </row>
    <row r="97" spans="1:5" x14ac:dyDescent="0.3">
      <c r="D97" s="10">
        <v>0.45</v>
      </c>
      <c r="E97" s="72">
        <f t="shared" si="5"/>
        <v>0.10531005918673575</v>
      </c>
    </row>
    <row r="98" spans="1:5" x14ac:dyDescent="0.3">
      <c r="D98" s="10">
        <v>0.5</v>
      </c>
      <c r="E98" s="72">
        <f t="shared" si="5"/>
        <v>0.10531005918673619</v>
      </c>
    </row>
    <row r="99" spans="1:5" ht="15" thickBot="1" x14ac:dyDescent="0.35">
      <c r="D99" s="11">
        <v>0.55000000000000004</v>
      </c>
      <c r="E99" s="72">
        <f t="shared" si="5"/>
        <v>0.1053100591867373</v>
      </c>
    </row>
    <row r="101" spans="1:5" ht="15" thickBot="1" x14ac:dyDescent="0.35"/>
    <row r="102" spans="1:5" ht="15" thickBot="1" x14ac:dyDescent="0.35">
      <c r="A102" s="89" t="s">
        <v>37</v>
      </c>
      <c r="B102" s="16" t="s">
        <v>39</v>
      </c>
      <c r="C102" s="18" t="s">
        <v>38</v>
      </c>
    </row>
    <row r="103" spans="1:5" x14ac:dyDescent="0.3">
      <c r="A103" s="70">
        <v>-20000</v>
      </c>
      <c r="B103" s="13"/>
      <c r="C103" s="71">
        <f>IRR(A103:A106)</f>
        <v>-9.5909414154996986E-2</v>
      </c>
    </row>
    <row r="104" spans="1:5" x14ac:dyDescent="0.3">
      <c r="A104" s="69">
        <v>82000</v>
      </c>
      <c r="B104" s="52">
        <v>0.15</v>
      </c>
      <c r="C104" s="72">
        <f>IRR($A$103:$A$106,B104)</f>
        <v>-9.5909414155059047E-2</v>
      </c>
    </row>
    <row r="105" spans="1:5" x14ac:dyDescent="0.3">
      <c r="A105" s="69">
        <v>-60000</v>
      </c>
      <c r="B105" s="52">
        <v>0.2</v>
      </c>
      <c r="C105" s="72">
        <f t="shared" ref="C105:C113" si="6">IRR($A$103:$A$106,B105)</f>
        <v>-9.5909414154996986E-2</v>
      </c>
    </row>
    <row r="106" spans="1:5" x14ac:dyDescent="0.3">
      <c r="A106" s="69">
        <v>2000</v>
      </c>
      <c r="B106" s="52">
        <v>0.25</v>
      </c>
      <c r="C106" s="72">
        <f t="shared" si="6"/>
        <v>-9.5909414153667494E-2</v>
      </c>
    </row>
    <row r="107" spans="1:5" x14ac:dyDescent="0.3">
      <c r="B107" s="52">
        <v>0.3</v>
      </c>
      <c r="C107" s="72">
        <f t="shared" si="6"/>
        <v>-9.590941415486065E-2</v>
      </c>
    </row>
    <row r="108" spans="1:5" x14ac:dyDescent="0.3">
      <c r="B108" s="52">
        <v>0.35</v>
      </c>
      <c r="C108" s="72">
        <f t="shared" si="6"/>
        <v>-9.5909414154996986E-2</v>
      </c>
    </row>
    <row r="109" spans="1:5" x14ac:dyDescent="0.3">
      <c r="B109" s="52">
        <v>0.4</v>
      </c>
      <c r="C109" s="72">
        <f t="shared" si="6"/>
        <v>-9.5909414154997874E-2</v>
      </c>
    </row>
    <row r="110" spans="1:5" x14ac:dyDescent="0.3">
      <c r="B110" s="52">
        <v>0.45</v>
      </c>
      <c r="C110" s="72">
        <f t="shared" si="6"/>
        <v>2.160916914048538</v>
      </c>
    </row>
    <row r="111" spans="1:5" x14ac:dyDescent="0.3">
      <c r="B111" s="52">
        <v>0.5</v>
      </c>
      <c r="C111" s="72">
        <f t="shared" si="6"/>
        <v>2.1609169140534945</v>
      </c>
    </row>
    <row r="112" spans="1:5" x14ac:dyDescent="0.3">
      <c r="B112" s="52">
        <v>0.55000000000000004</v>
      </c>
      <c r="C112" s="72">
        <f t="shared" si="6"/>
        <v>2.1609169140387743</v>
      </c>
    </row>
    <row r="113" spans="1:3" ht="15" thickBot="1" x14ac:dyDescent="0.35">
      <c r="B113" s="53">
        <v>0.6</v>
      </c>
      <c r="C113" s="72">
        <f t="shared" si="6"/>
        <v>2.1609169140492739</v>
      </c>
    </row>
    <row r="115" spans="1:3" ht="15" thickBot="1" x14ac:dyDescent="0.35"/>
    <row r="116" spans="1:3" ht="15" thickBot="1" x14ac:dyDescent="0.35">
      <c r="A116" s="65" t="s">
        <v>37</v>
      </c>
      <c r="B116" s="66" t="s">
        <v>39</v>
      </c>
      <c r="C116" s="87" t="s">
        <v>38</v>
      </c>
    </row>
    <row r="117" spans="1:3" x14ac:dyDescent="0.3">
      <c r="A117" s="70">
        <v>10000</v>
      </c>
      <c r="B117" s="13"/>
      <c r="C117" s="75" t="e">
        <f>IRR(A117:A120)</f>
        <v>#NUM!</v>
      </c>
    </row>
    <row r="118" spans="1:3" x14ac:dyDescent="0.3">
      <c r="A118" s="69">
        <v>-5000</v>
      </c>
      <c r="B118" s="10">
        <v>0.05</v>
      </c>
      <c r="C118" s="30" t="e">
        <f>IRR($A$117:$A$120,B118)</f>
        <v>#NUM!</v>
      </c>
    </row>
    <row r="119" spans="1:3" x14ac:dyDescent="0.3">
      <c r="A119" s="69">
        <v>8500</v>
      </c>
      <c r="B119" s="10">
        <v>0.15</v>
      </c>
      <c r="C119" s="30" t="e">
        <f t="shared" ref="C119:C127" si="7">IRR($A$117:$A$120,B119)</f>
        <v>#NUM!</v>
      </c>
    </row>
    <row r="120" spans="1:3" x14ac:dyDescent="0.3">
      <c r="A120" s="69">
        <v>2000</v>
      </c>
      <c r="B120" s="10">
        <v>0.2</v>
      </c>
      <c r="C120" s="30" t="e">
        <f t="shared" si="7"/>
        <v>#NUM!</v>
      </c>
    </row>
    <row r="121" spans="1:3" x14ac:dyDescent="0.3">
      <c r="B121" s="10">
        <v>0.25</v>
      </c>
      <c r="C121" s="30" t="e">
        <f t="shared" si="7"/>
        <v>#NUM!</v>
      </c>
    </row>
    <row r="122" spans="1:3" x14ac:dyDescent="0.3">
      <c r="B122" s="10">
        <v>0.3</v>
      </c>
      <c r="C122" s="30" t="e">
        <f t="shared" si="7"/>
        <v>#NUM!</v>
      </c>
    </row>
    <row r="123" spans="1:3" x14ac:dyDescent="0.3">
      <c r="B123" s="10">
        <v>0.35</v>
      </c>
      <c r="C123" s="30" t="e">
        <f t="shared" si="7"/>
        <v>#NUM!</v>
      </c>
    </row>
    <row r="124" spans="1:3" x14ac:dyDescent="0.3">
      <c r="B124" s="10">
        <v>0.4</v>
      </c>
      <c r="C124" s="30" t="e">
        <f t="shared" si="7"/>
        <v>#NUM!</v>
      </c>
    </row>
    <row r="125" spans="1:3" x14ac:dyDescent="0.3">
      <c r="B125" s="10">
        <v>0.45</v>
      </c>
      <c r="C125" s="30" t="e">
        <f t="shared" si="7"/>
        <v>#NUM!</v>
      </c>
    </row>
    <row r="126" spans="1:3" x14ac:dyDescent="0.3">
      <c r="B126" s="10">
        <v>0.5</v>
      </c>
      <c r="C126" s="30" t="e">
        <f t="shared" si="7"/>
        <v>#NUM!</v>
      </c>
    </row>
    <row r="127" spans="1:3" ht="15" thickBot="1" x14ac:dyDescent="0.35">
      <c r="B127" s="11">
        <v>0.55000000000000004</v>
      </c>
      <c r="C127" s="30" t="e">
        <f t="shared" si="7"/>
        <v>#NUM!</v>
      </c>
    </row>
    <row r="129" spans="1:6" x14ac:dyDescent="0.3">
      <c r="A129" s="64" t="s">
        <v>40</v>
      </c>
      <c r="B129" s="64" t="s">
        <v>41</v>
      </c>
      <c r="C129" s="64" t="s">
        <v>42</v>
      </c>
      <c r="E129" s="64" t="s">
        <v>34</v>
      </c>
      <c r="F129" s="64" t="s">
        <v>26</v>
      </c>
    </row>
    <row r="130" spans="1:6" x14ac:dyDescent="0.3">
      <c r="A130" s="2">
        <v>0</v>
      </c>
      <c r="B130" s="35">
        <v>-1000</v>
      </c>
      <c r="C130" s="2">
        <v>-1000</v>
      </c>
      <c r="E130" s="81">
        <v>42220</v>
      </c>
      <c r="F130" s="35">
        <v>-10000</v>
      </c>
    </row>
    <row r="131" spans="1:6" x14ac:dyDescent="0.3">
      <c r="A131" s="2">
        <v>1</v>
      </c>
      <c r="B131" s="35">
        <v>0</v>
      </c>
      <c r="C131" s="2">
        <v>400</v>
      </c>
      <c r="E131" s="82" t="s">
        <v>43</v>
      </c>
      <c r="F131" s="35">
        <v>4000</v>
      </c>
    </row>
    <row r="132" spans="1:6" x14ac:dyDescent="0.3">
      <c r="A132" s="2">
        <v>2</v>
      </c>
      <c r="B132" s="35">
        <v>200</v>
      </c>
      <c r="C132" s="2">
        <v>400</v>
      </c>
      <c r="E132" s="82" t="s">
        <v>44</v>
      </c>
      <c r="F132" s="35">
        <v>3000</v>
      </c>
    </row>
    <row r="133" spans="1:6" x14ac:dyDescent="0.3">
      <c r="A133" s="2">
        <v>3</v>
      </c>
      <c r="B133" s="35">
        <v>300</v>
      </c>
      <c r="C133" s="2">
        <v>300</v>
      </c>
      <c r="E133" s="82" t="s">
        <v>45</v>
      </c>
      <c r="F133" s="35">
        <v>5000</v>
      </c>
    </row>
    <row r="134" spans="1:6" ht="15" thickBot="1" x14ac:dyDescent="0.35">
      <c r="A134" s="2">
        <v>4</v>
      </c>
      <c r="B134" s="35">
        <v>500</v>
      </c>
      <c r="C134" s="2">
        <v>300</v>
      </c>
    </row>
    <row r="135" spans="1:6" ht="15" thickBot="1" x14ac:dyDescent="0.35">
      <c r="A135" s="49">
        <v>5</v>
      </c>
      <c r="B135" s="76">
        <v>900</v>
      </c>
      <c r="C135" s="49">
        <v>200</v>
      </c>
      <c r="E135" s="66" t="s">
        <v>46</v>
      </c>
      <c r="F135" s="83">
        <v>0.26419999999999999</v>
      </c>
    </row>
    <row r="136" spans="1:6" ht="15" thickBot="1" x14ac:dyDescent="0.35">
      <c r="A136" s="66" t="s">
        <v>38</v>
      </c>
      <c r="B136" s="77">
        <f>IRR(B130:B135)</f>
        <v>0.17318426166949052</v>
      </c>
      <c r="C136" s="78">
        <f>IRR(C130:C135)</f>
        <v>0.20494783010707418</v>
      </c>
    </row>
    <row r="137" spans="1:6" ht="15" thickBot="1" x14ac:dyDescent="0.35">
      <c r="A137" s="66" t="s">
        <v>35</v>
      </c>
      <c r="B137" s="79">
        <v>815.89</v>
      </c>
      <c r="C137" s="80">
        <v>552.4</v>
      </c>
    </row>
    <row r="140" spans="1:6" x14ac:dyDescent="0.3">
      <c r="A140" s="64" t="s">
        <v>47</v>
      </c>
      <c r="B140" s="25">
        <v>0.1</v>
      </c>
    </row>
    <row r="141" spans="1:6" x14ac:dyDescent="0.3">
      <c r="A141" s="64" t="s">
        <v>48</v>
      </c>
      <c r="B141" s="25">
        <v>0.12</v>
      </c>
    </row>
    <row r="143" spans="1:6" x14ac:dyDescent="0.3">
      <c r="A143" s="64" t="s">
        <v>40</v>
      </c>
      <c r="B143" s="64"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6" t="s">
        <v>49</v>
      </c>
      <c r="B148" s="87" t="s">
        <v>35</v>
      </c>
    </row>
    <row r="149" spans="1:2" x14ac:dyDescent="0.3">
      <c r="A149" s="84">
        <v>0.1</v>
      </c>
      <c r="B149" s="85">
        <f>NPV('Project Worksheets'!A150,'Project Worksheets'!B144:B146)</f>
        <v>0</v>
      </c>
    </row>
    <row r="150" spans="1:2" x14ac:dyDescent="0.3">
      <c r="A150" s="73">
        <v>0.25</v>
      </c>
      <c r="B150" s="85">
        <f>NPV('Project Worksheets'!A151,'Project Worksheets'!B145:B147)</f>
        <v>2.4943310657596371</v>
      </c>
    </row>
    <row r="151" spans="1:2" x14ac:dyDescent="0.3">
      <c r="A151" s="73">
        <v>1.1000000000000001</v>
      </c>
      <c r="B151" s="85">
        <f>NPV('Project Worksheets'!A152,'Project Worksheets'!B146:B148)</f>
        <v>-2</v>
      </c>
    </row>
    <row r="152" spans="1:2" x14ac:dyDescent="0.3">
      <c r="A152" s="73">
        <v>4</v>
      </c>
      <c r="B152" s="85">
        <f>NPV('Project Worksheets'!A153,'Project Worksheets'!B147:B149)</f>
        <v>0</v>
      </c>
    </row>
    <row r="153" spans="1:2" ht="15" thickBot="1" x14ac:dyDescent="0.35">
      <c r="A153" s="74">
        <v>5</v>
      </c>
      <c r="B153" s="85">
        <f>NPV('Project Worksheets'!A154,'Project Worksheets'!B148:B150)</f>
        <v>2.4943310657596371</v>
      </c>
    </row>
    <row r="155" spans="1:2" x14ac:dyDescent="0.3">
      <c r="A155" s="64" t="s">
        <v>50</v>
      </c>
      <c r="B155" s="25">
        <f>MIRR(B144:B147,'Project Worksheets'!B140,'Project Worksheets'!B141)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Documentation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Ajay Sable</cp:lastModifiedBy>
  <dcterms:created xsi:type="dcterms:W3CDTF">2023-06-15T04:20:27Z</dcterms:created>
  <dcterms:modified xsi:type="dcterms:W3CDTF">2024-03-19T11:50:56Z</dcterms:modified>
</cp:coreProperties>
</file>